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178C4213-6011-4501-B324-420208B5D4E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T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G21" i="2" l="1"/>
  <c r="G20" i="2"/>
  <c r="G19" i="2"/>
  <c r="G18" i="2"/>
  <c r="G17" i="2"/>
  <c r="G16" i="2"/>
  <c r="G15" i="2"/>
  <c r="G22" i="2" l="1"/>
  <c r="F27" i="2" s="1"/>
  <c r="F29" i="2" s="1"/>
  <c r="F31" i="2" s="1"/>
</calcChain>
</file>

<file path=xl/sharedStrings.xml><?xml version="1.0" encoding="utf-8"?>
<sst xmlns="http://schemas.openxmlformats.org/spreadsheetml/2006/main" count="50" uniqueCount="36">
  <si>
    <t>Celle da compilare</t>
  </si>
  <si>
    <t>Importo unitario (€)</t>
  </si>
  <si>
    <t>Unità di acquisto</t>
  </si>
  <si>
    <t>Base d'asta per unità di acquisto</t>
  </si>
  <si>
    <t>Totale base d'asta</t>
  </si>
  <si>
    <t>Totale offerto (€)</t>
  </si>
  <si>
    <t xml:space="preserve">TIPOLOGIA MATERIALE </t>
  </si>
  <si>
    <t>Prezzo Totale Offerto al netto dell'IVA €</t>
  </si>
  <si>
    <t>Sistema di Verifica in caso di offerta superiore alla base d'asta</t>
  </si>
  <si>
    <t xml:space="preserve">Prezzo totale offerto al netto dell'IVA </t>
  </si>
  <si>
    <t>Sconto complessivo medio ponderato</t>
  </si>
  <si>
    <t xml:space="preserve">CEROTTI DI VARIE MISURE PRONTI ALL'USO
</t>
  </si>
  <si>
    <t>COMPRESSE DI GARZA STERILE</t>
  </si>
  <si>
    <t>FORBICI</t>
  </si>
  <si>
    <t>GHIACCIO PRONTO USO</t>
  </si>
  <si>
    <t>SOLUZIONE FISIOLOGICA</t>
  </si>
  <si>
    <t>TELI STERILI MONOUSO</t>
  </si>
  <si>
    <t>GUANTI STERILI MONOUSO</t>
  </si>
  <si>
    <t>RETE ELASTICA DI MEDIA MISURA</t>
  </si>
  <si>
    <t>VISIERA PARASCHIZZI</t>
  </si>
  <si>
    <t>SOLUZIONE CUTANEA IODOPOVIDONE AL 10%</t>
  </si>
  <si>
    <t>SACCHETTI RACCOLTA RIFIUTI SANITARI</t>
  </si>
  <si>
    <t>COTONE IDROFILO</t>
  </si>
  <si>
    <t xml:space="preserve">PINZETTE MEDICAZIONE STERILI </t>
  </si>
  <si>
    <t>MASCHERINA PER RESPIRAZIONE ARTIFICIALE</t>
  </si>
  <si>
    <t xml:space="preserve">Termometro Digitale </t>
  </si>
  <si>
    <t>confezione</t>
  </si>
  <si>
    <t>rocchetto</t>
  </si>
  <si>
    <t>pezzo</t>
  </si>
  <si>
    <t>flacone</t>
  </si>
  <si>
    <t>Importo a base d'asta da ribassare al netto dell'IVA</t>
  </si>
  <si>
    <t>Quantità Stimata</t>
  </si>
  <si>
    <t>CEROTTO ADESIVO SU ROCCHETTO confezione da 10 pz.</t>
  </si>
  <si>
    <t>SALVIETTE DISINFETTANTI confezione da 20 pz.</t>
  </si>
  <si>
    <t>SFIGMOMANOMETRO DIGITALE</t>
  </si>
  <si>
    <t>Rda 42495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</si>
</sst>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€&quot;\ 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165" fontId="3" fillId="0" borderId="0" xfId="0" applyNumberFormat="1" applyFont="1"/>
    <xf numFmtId="0" fontId="4" fillId="0" borderId="0" xfId="0" applyFont="1"/>
    <xf numFmtId="165" fontId="3" fillId="0" borderId="0" xfId="0" applyNumberFormat="1" applyFont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165" fontId="5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5" fillId="0" borderId="0" xfId="4" applyNumberFormat="1" applyFont="1" applyFill="1" applyBorder="1" applyAlignment="1" applyProtection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6" fillId="6" borderId="5" xfId="1" applyFont="1" applyFill="1" applyBorder="1" applyAlignment="1">
      <alignment horizontal="center" vertical="center" wrapText="1"/>
    </xf>
    <xf numFmtId="0" fontId="6" fillId="6" borderId="0" xfId="1" applyFont="1" applyFill="1" applyAlignment="1">
      <alignment horizontal="center" vertical="center" wrapText="1"/>
    </xf>
    <xf numFmtId="0" fontId="3" fillId="6" borderId="0" xfId="0" applyFont="1" applyFill="1"/>
    <xf numFmtId="165" fontId="4" fillId="0" borderId="0" xfId="0" applyNumberFormat="1" applyFont="1"/>
    <xf numFmtId="0" fontId="5" fillId="0" borderId="0" xfId="0" applyFont="1"/>
    <xf numFmtId="0" fontId="5" fillId="0" borderId="9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horizontal="center" vertical="center" wrapText="1"/>
    </xf>
    <xf numFmtId="165" fontId="6" fillId="6" borderId="6" xfId="1" applyNumberFormat="1" applyFont="1" applyFill="1" applyBorder="1" applyAlignment="1">
      <alignment horizontal="center" vertical="center"/>
    </xf>
    <xf numFmtId="165" fontId="6" fillId="6" borderId="7" xfId="1" applyNumberFormat="1" applyFont="1" applyFill="1" applyBorder="1" applyAlignment="1">
      <alignment horizontal="center" vertical="center"/>
    </xf>
    <xf numFmtId="165" fontId="6" fillId="6" borderId="8" xfId="1" applyNumberFormat="1" applyFont="1" applyFill="1" applyBorder="1" applyAlignment="1">
      <alignment horizontal="center" vertical="center"/>
    </xf>
    <xf numFmtId="165" fontId="6" fillId="3" borderId="6" xfId="4" applyNumberFormat="1" applyFont="1" applyFill="1" applyBorder="1" applyAlignment="1" applyProtection="1">
      <alignment horizontal="center" vertical="center" wrapText="1"/>
    </xf>
    <xf numFmtId="165" fontId="6" fillId="3" borderId="7" xfId="4" applyNumberFormat="1" applyFont="1" applyFill="1" applyBorder="1" applyAlignment="1" applyProtection="1">
      <alignment horizontal="center" vertical="center" wrapText="1"/>
    </xf>
    <xf numFmtId="165" fontId="6" fillId="3" borderId="8" xfId="4" applyNumberFormat="1" applyFont="1" applyFill="1" applyBorder="1" applyAlignment="1" applyProtection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  <xf numFmtId="10" fontId="4" fillId="0" borderId="7" xfId="0" applyNumberFormat="1" applyFont="1" applyBorder="1" applyAlignment="1">
      <alignment horizontal="center" vertical="center"/>
    </xf>
    <xf numFmtId="10" fontId="4" fillId="0" borderId="8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4" fillId="0" borderId="15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0" xfId="0" applyFont="1" applyFill="1"/>
    <xf numFmtId="0" fontId="6" fillId="0" borderId="4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/>
    <xf numFmtId="0" fontId="4" fillId="3" borderId="16" xfId="0" applyFont="1" applyFill="1" applyBorder="1" applyAlignment="1">
      <alignment horizontal="center" vertical="center"/>
    </xf>
    <xf numFmtId="0" fontId="3" fillId="0" borderId="0" xfId="0" applyFont="1" applyBorder="1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165" fontId="7" fillId="4" borderId="2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7"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92D05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1"/>
  <sheetViews>
    <sheetView tabSelected="1" zoomScale="90" zoomScaleNormal="90" workbookViewId="0">
      <selection activeCell="F11" sqref="F11"/>
    </sheetView>
  </sheetViews>
  <sheetFormatPr defaultColWidth="8.81640625" defaultRowHeight="13" x14ac:dyDescent="0.3"/>
  <cols>
    <col min="1" max="1" width="1.453125" style="1" customWidth="1"/>
    <col min="2" max="2" width="43.54296875" style="1" customWidth="1"/>
    <col min="3" max="3" width="12.453125" style="1" bestFit="1" customWidth="1"/>
    <col min="4" max="4" width="11" style="1" customWidth="1"/>
    <col min="5" max="5" width="14.81640625" style="47" customWidth="1"/>
    <col min="6" max="6" width="17.81640625" style="1" bestFit="1" customWidth="1"/>
    <col min="7" max="7" width="12.81640625" style="1" customWidth="1"/>
    <col min="8" max="8" width="18.1796875" style="1" customWidth="1"/>
    <col min="9" max="9" width="8.81640625" style="1"/>
    <col min="10" max="10" width="11.54296875" style="1" bestFit="1" customWidth="1"/>
    <col min="11" max="11" width="8.81640625" style="1"/>
    <col min="12" max="12" width="9.81640625" style="1" bestFit="1" customWidth="1"/>
    <col min="13" max="16384" width="8.81640625" style="1"/>
  </cols>
  <sheetData>
    <row r="1" spans="2:8" s="53" customFormat="1" x14ac:dyDescent="0.3">
      <c r="B1" s="54" t="s">
        <v>35</v>
      </c>
      <c r="E1" s="55"/>
    </row>
    <row r="2" spans="2:8" ht="28" customHeight="1" thickBot="1" x14ac:dyDescent="0.35">
      <c r="F2" s="52" t="s">
        <v>0</v>
      </c>
      <c r="G2" s="2"/>
    </row>
    <row r="3" spans="2:8" s="19" customFormat="1" ht="26" x14ac:dyDescent="0.3">
      <c r="B3" s="23" t="s">
        <v>6</v>
      </c>
      <c r="C3" s="24" t="s">
        <v>2</v>
      </c>
      <c r="D3" s="25" t="s">
        <v>31</v>
      </c>
      <c r="E3" s="48" t="s">
        <v>3</v>
      </c>
      <c r="F3" s="26" t="s">
        <v>1</v>
      </c>
      <c r="G3" s="27" t="s">
        <v>4</v>
      </c>
      <c r="H3" s="23" t="s">
        <v>5</v>
      </c>
    </row>
    <row r="4" spans="2:8" s="19" customFormat="1" ht="24" customHeight="1" x14ac:dyDescent="0.3">
      <c r="B4" s="20" t="s">
        <v>11</v>
      </c>
      <c r="C4" s="13" t="s">
        <v>26</v>
      </c>
      <c r="D4" s="13">
        <v>600</v>
      </c>
      <c r="E4" s="49">
        <v>0.8</v>
      </c>
      <c r="F4" s="56"/>
      <c r="G4" s="21">
        <f t="shared" ref="G4:G21" si="0">D4*E4</f>
        <v>480</v>
      </c>
      <c r="H4" s="22" t="str">
        <f t="shared" ref="H4:H21" si="1">IF(F4="","Importo unitario non valorizzato",IF(F4&gt;E4,"Importo superiore alla base d'asta unitaria",D4*F4))</f>
        <v>Importo unitario non valorizzato</v>
      </c>
    </row>
    <row r="5" spans="2:8" s="19" customFormat="1" ht="24" customHeight="1" x14ac:dyDescent="0.3">
      <c r="B5" s="20" t="s">
        <v>32</v>
      </c>
      <c r="C5" s="13" t="s">
        <v>27</v>
      </c>
      <c r="D5" s="13">
        <v>30</v>
      </c>
      <c r="E5" s="49">
        <v>6.75</v>
      </c>
      <c r="F5" s="56"/>
      <c r="G5" s="21">
        <f t="shared" si="0"/>
        <v>202.5</v>
      </c>
      <c r="H5" s="22" t="str">
        <f t="shared" si="1"/>
        <v>Importo unitario non valorizzato</v>
      </c>
    </row>
    <row r="6" spans="2:8" s="19" customFormat="1" ht="24" customHeight="1" x14ac:dyDescent="0.3">
      <c r="B6" s="20" t="s">
        <v>12</v>
      </c>
      <c r="C6" s="13" t="s">
        <v>26</v>
      </c>
      <c r="D6" s="13">
        <v>300</v>
      </c>
      <c r="E6" s="49">
        <v>0.4</v>
      </c>
      <c r="F6" s="56"/>
      <c r="G6" s="21">
        <f t="shared" si="0"/>
        <v>120</v>
      </c>
      <c r="H6" s="22" t="str">
        <f t="shared" si="1"/>
        <v>Importo unitario non valorizzato</v>
      </c>
    </row>
    <row r="7" spans="2:8" s="19" customFormat="1" ht="24" customHeight="1" x14ac:dyDescent="0.3">
      <c r="B7" s="20" t="s">
        <v>13</v>
      </c>
      <c r="C7" s="13" t="s">
        <v>28</v>
      </c>
      <c r="D7" s="13">
        <v>10</v>
      </c>
      <c r="E7" s="49">
        <v>2.5</v>
      </c>
      <c r="F7" s="56"/>
      <c r="G7" s="21">
        <f t="shared" si="0"/>
        <v>25</v>
      </c>
      <c r="H7" s="22" t="str">
        <f t="shared" si="1"/>
        <v>Importo unitario non valorizzato</v>
      </c>
    </row>
    <row r="8" spans="2:8" s="19" customFormat="1" ht="24" customHeight="1" x14ac:dyDescent="0.3">
      <c r="B8" s="20" t="s">
        <v>14</v>
      </c>
      <c r="C8" s="13" t="s">
        <v>26</v>
      </c>
      <c r="D8" s="13">
        <v>500</v>
      </c>
      <c r="E8" s="49">
        <v>0.5</v>
      </c>
      <c r="F8" s="56"/>
      <c r="G8" s="21">
        <f t="shared" si="0"/>
        <v>250</v>
      </c>
      <c r="H8" s="22" t="str">
        <f t="shared" si="1"/>
        <v>Importo unitario non valorizzato</v>
      </c>
    </row>
    <row r="9" spans="2:8" s="19" customFormat="1" ht="24" customHeight="1" x14ac:dyDescent="0.3">
      <c r="B9" s="20" t="s">
        <v>15</v>
      </c>
      <c r="C9" s="13" t="s">
        <v>29</v>
      </c>
      <c r="D9" s="13">
        <v>150</v>
      </c>
      <c r="E9" s="49">
        <v>2</v>
      </c>
      <c r="F9" s="56"/>
      <c r="G9" s="21">
        <f t="shared" si="0"/>
        <v>300</v>
      </c>
      <c r="H9" s="22" t="str">
        <f t="shared" si="1"/>
        <v>Importo unitario non valorizzato</v>
      </c>
    </row>
    <row r="10" spans="2:8" s="19" customFormat="1" ht="24" customHeight="1" x14ac:dyDescent="0.3">
      <c r="B10" s="20" t="s">
        <v>16</v>
      </c>
      <c r="C10" s="13" t="s">
        <v>26</v>
      </c>
      <c r="D10" s="13">
        <v>30</v>
      </c>
      <c r="E10" s="49">
        <v>1</v>
      </c>
      <c r="F10" s="56"/>
      <c r="G10" s="21">
        <f t="shared" si="0"/>
        <v>30</v>
      </c>
      <c r="H10" s="22" t="str">
        <f t="shared" si="1"/>
        <v>Importo unitario non valorizzato</v>
      </c>
    </row>
    <row r="11" spans="2:8" s="19" customFormat="1" ht="24" customHeight="1" x14ac:dyDescent="0.3">
      <c r="B11" s="20" t="s">
        <v>17</v>
      </c>
      <c r="C11" s="13" t="s">
        <v>26</v>
      </c>
      <c r="D11" s="13">
        <v>100</v>
      </c>
      <c r="E11" s="49">
        <v>0.4</v>
      </c>
      <c r="F11" s="56"/>
      <c r="G11" s="21">
        <f t="shared" si="0"/>
        <v>40</v>
      </c>
      <c r="H11" s="22" t="str">
        <f t="shared" si="1"/>
        <v>Importo unitario non valorizzato</v>
      </c>
    </row>
    <row r="12" spans="2:8" s="19" customFormat="1" ht="24" customHeight="1" x14ac:dyDescent="0.3">
      <c r="B12" s="20" t="s">
        <v>18</v>
      </c>
      <c r="C12" s="13" t="s">
        <v>26</v>
      </c>
      <c r="D12" s="13">
        <v>10</v>
      </c>
      <c r="E12" s="49">
        <v>1.5</v>
      </c>
      <c r="F12" s="56"/>
      <c r="G12" s="21">
        <f t="shared" si="0"/>
        <v>15</v>
      </c>
      <c r="H12" s="22" t="str">
        <f t="shared" si="1"/>
        <v>Importo unitario non valorizzato</v>
      </c>
    </row>
    <row r="13" spans="2:8" s="19" customFormat="1" ht="24" customHeight="1" x14ac:dyDescent="0.3">
      <c r="B13" s="20" t="s">
        <v>19</v>
      </c>
      <c r="C13" s="13" t="s">
        <v>28</v>
      </c>
      <c r="D13" s="13">
        <v>20</v>
      </c>
      <c r="E13" s="49">
        <v>4</v>
      </c>
      <c r="F13" s="56"/>
      <c r="G13" s="21">
        <f t="shared" si="0"/>
        <v>80</v>
      </c>
      <c r="H13" s="22" t="str">
        <f t="shared" si="1"/>
        <v>Importo unitario non valorizzato</v>
      </c>
    </row>
    <row r="14" spans="2:8" s="19" customFormat="1" ht="24" customHeight="1" x14ac:dyDescent="0.3">
      <c r="B14" s="20" t="s">
        <v>20</v>
      </c>
      <c r="C14" s="13" t="s">
        <v>29</v>
      </c>
      <c r="D14" s="13">
        <v>20</v>
      </c>
      <c r="E14" s="49">
        <v>5.4</v>
      </c>
      <c r="F14" s="56"/>
      <c r="G14" s="21">
        <f t="shared" si="0"/>
        <v>108</v>
      </c>
      <c r="H14" s="22" t="str">
        <f t="shared" si="1"/>
        <v>Importo unitario non valorizzato</v>
      </c>
    </row>
    <row r="15" spans="2:8" s="19" customFormat="1" ht="24" customHeight="1" x14ac:dyDescent="0.3">
      <c r="B15" s="20" t="s">
        <v>21</v>
      </c>
      <c r="C15" s="13" t="s">
        <v>28</v>
      </c>
      <c r="D15" s="13">
        <v>100</v>
      </c>
      <c r="E15" s="49">
        <v>0.3</v>
      </c>
      <c r="F15" s="56"/>
      <c r="G15" s="21">
        <f t="shared" si="0"/>
        <v>30</v>
      </c>
      <c r="H15" s="22" t="str">
        <f t="shared" si="1"/>
        <v>Importo unitario non valorizzato</v>
      </c>
    </row>
    <row r="16" spans="2:8" s="19" customFormat="1" ht="24" customHeight="1" x14ac:dyDescent="0.3">
      <c r="B16" s="20" t="s">
        <v>22</v>
      </c>
      <c r="C16" s="13" t="s">
        <v>26</v>
      </c>
      <c r="D16" s="13">
        <v>20</v>
      </c>
      <c r="E16" s="49">
        <v>0.8</v>
      </c>
      <c r="F16" s="56"/>
      <c r="G16" s="21">
        <f t="shared" si="0"/>
        <v>16</v>
      </c>
      <c r="H16" s="22" t="str">
        <f t="shared" si="1"/>
        <v>Importo unitario non valorizzato</v>
      </c>
    </row>
    <row r="17" spans="2:10" s="19" customFormat="1" ht="24" customHeight="1" x14ac:dyDescent="0.3">
      <c r="B17" s="20" t="s">
        <v>23</v>
      </c>
      <c r="C17" s="13" t="s">
        <v>28</v>
      </c>
      <c r="D17" s="13">
        <v>20</v>
      </c>
      <c r="E17" s="49">
        <v>0.5</v>
      </c>
      <c r="F17" s="56"/>
      <c r="G17" s="21">
        <f t="shared" si="0"/>
        <v>10</v>
      </c>
      <c r="H17" s="22" t="str">
        <f t="shared" si="1"/>
        <v>Importo unitario non valorizzato</v>
      </c>
    </row>
    <row r="18" spans="2:10" s="19" customFormat="1" ht="24" customHeight="1" x14ac:dyDescent="0.3">
      <c r="B18" s="20" t="s">
        <v>24</v>
      </c>
      <c r="C18" s="13" t="s">
        <v>28</v>
      </c>
      <c r="D18" s="13">
        <v>50</v>
      </c>
      <c r="E18" s="49">
        <v>2</v>
      </c>
      <c r="F18" s="56"/>
      <c r="G18" s="21">
        <f t="shared" si="0"/>
        <v>100</v>
      </c>
      <c r="H18" s="22" t="str">
        <f t="shared" si="1"/>
        <v>Importo unitario non valorizzato</v>
      </c>
    </row>
    <row r="19" spans="2:10" s="19" customFormat="1" ht="24" customHeight="1" x14ac:dyDescent="0.3">
      <c r="B19" s="20" t="s">
        <v>25</v>
      </c>
      <c r="C19" s="13" t="s">
        <v>28</v>
      </c>
      <c r="D19" s="13">
        <v>10</v>
      </c>
      <c r="E19" s="49">
        <v>4</v>
      </c>
      <c r="F19" s="56"/>
      <c r="G19" s="21">
        <f t="shared" si="0"/>
        <v>40</v>
      </c>
      <c r="H19" s="22" t="str">
        <f t="shared" si="1"/>
        <v>Importo unitario non valorizzato</v>
      </c>
    </row>
    <row r="20" spans="2:10" s="19" customFormat="1" ht="24" customHeight="1" x14ac:dyDescent="0.3">
      <c r="B20" s="20" t="s">
        <v>33</v>
      </c>
      <c r="C20" s="13" t="s">
        <v>28</v>
      </c>
      <c r="D20" s="13">
        <v>25</v>
      </c>
      <c r="E20" s="49">
        <v>6.4</v>
      </c>
      <c r="F20" s="56"/>
      <c r="G20" s="21">
        <f t="shared" si="0"/>
        <v>160</v>
      </c>
      <c r="H20" s="22" t="str">
        <f t="shared" si="1"/>
        <v>Importo unitario non valorizzato</v>
      </c>
    </row>
    <row r="21" spans="2:10" s="19" customFormat="1" ht="24" customHeight="1" x14ac:dyDescent="0.3">
      <c r="B21" s="20" t="s">
        <v>34</v>
      </c>
      <c r="C21" s="13" t="s">
        <v>28</v>
      </c>
      <c r="D21" s="13">
        <v>1</v>
      </c>
      <c r="E21" s="49">
        <v>120</v>
      </c>
      <c r="F21" s="56"/>
      <c r="G21" s="21">
        <f t="shared" si="0"/>
        <v>120</v>
      </c>
      <c r="H21" s="22" t="str">
        <f t="shared" si="1"/>
        <v>Importo unitario non valorizzato</v>
      </c>
    </row>
    <row r="22" spans="2:10" ht="13.5" thickBot="1" x14ac:dyDescent="0.35">
      <c r="B22" s="14" t="s">
        <v>7</v>
      </c>
      <c r="C22" s="44"/>
      <c r="D22" s="45"/>
      <c r="E22" s="45"/>
      <c r="F22" s="46"/>
      <c r="G22" s="42">
        <f>IF((SUM(H4:H21))&lt;=F25,(SUM(H4:H21)),"ERRORE l'importo offerto supera la base d'asta")</f>
        <v>0</v>
      </c>
      <c r="H22" s="43"/>
      <c r="J22" s="3"/>
    </row>
    <row r="23" spans="2:10" x14ac:dyDescent="0.3">
      <c r="B23" s="28"/>
      <c r="C23" s="2"/>
      <c r="D23" s="2"/>
      <c r="E23" s="50"/>
      <c r="F23" s="2"/>
      <c r="G23" s="29"/>
      <c r="H23" s="29"/>
      <c r="J23" s="3"/>
    </row>
    <row r="24" spans="2:10" ht="13.5" thickBot="1" x14ac:dyDescent="0.35">
      <c r="E24" s="51"/>
      <c r="F24" s="4"/>
      <c r="G24" s="18"/>
      <c r="H24" s="5"/>
    </row>
    <row r="25" spans="2:10" s="17" customFormat="1" ht="13.5" thickBot="1" x14ac:dyDescent="0.35">
      <c r="B25" s="15" t="s">
        <v>30</v>
      </c>
      <c r="C25" s="16"/>
      <c r="E25" s="47"/>
      <c r="F25" s="30">
        <v>2126.5</v>
      </c>
      <c r="G25" s="31"/>
      <c r="H25" s="32"/>
    </row>
    <row r="26" spans="2:10" ht="13.5" thickBot="1" x14ac:dyDescent="0.35">
      <c r="B26" s="8"/>
      <c r="C26" s="8"/>
      <c r="F26" s="9"/>
      <c r="G26" s="9"/>
    </row>
    <row r="27" spans="2:10" ht="26.5" thickBot="1" x14ac:dyDescent="0.35">
      <c r="B27" s="6" t="s">
        <v>8</v>
      </c>
      <c r="C27" s="7"/>
      <c r="F27" s="33" t="str">
        <f>IF(COUNT(H4:H21)&lt;&gt;COUNTA(G4:G21),"Inserire correttamente gli importi unitari",IF(G22&gt;F25,"ATTENZIONE: L'offerta complessiva è superiore alla Base d'asta", "OK"))</f>
        <v>Inserire correttamente gli importi unitari</v>
      </c>
      <c r="G27" s="34"/>
      <c r="H27" s="35"/>
    </row>
    <row r="28" spans="2:10" ht="13.5" thickBot="1" x14ac:dyDescent="0.35">
      <c r="B28" s="10"/>
      <c r="C28" s="10"/>
      <c r="F28" s="11"/>
      <c r="G28" s="11"/>
    </row>
    <row r="29" spans="2:10" ht="13.5" thickBot="1" x14ac:dyDescent="0.35">
      <c r="B29" s="12" t="s">
        <v>9</v>
      </c>
      <c r="C29" s="10"/>
      <c r="F29" s="36">
        <f>IF(OR(G22="Inserire correttamente gli importi unitari", F27="ATTENZIONE: L'offerta complessiva è superiore alla Base d'asta"),"ERRORE", G22)</f>
        <v>0</v>
      </c>
      <c r="G29" s="37"/>
      <c r="H29" s="38"/>
    </row>
    <row r="30" spans="2:10" ht="13.5" thickBot="1" x14ac:dyDescent="0.35"/>
    <row r="31" spans="2:10" ht="13.5" thickBot="1" x14ac:dyDescent="0.35">
      <c r="B31" s="12" t="s">
        <v>10</v>
      </c>
      <c r="F31" s="39">
        <f>IF(F29="ERRORE", "ERRORE", (F25-F29)/F25)</f>
        <v>1</v>
      </c>
      <c r="G31" s="40"/>
      <c r="H31" s="41"/>
    </row>
  </sheetData>
  <sheetProtection algorithmName="SHA-512" hashValue="dhIlSRDoLZQR+LVltYEbMpJNNf14lXp41ULyTBtB5IbboTH1xDv5rpctS4zTNcnYRxeqryfEhOAN1ioxjvMlAw==" saltValue="IG0YH5OeESkunYPSiMTVLQ==" spinCount="100000" sheet="1" objects="1" scenarios="1"/>
  <mergeCells count="6">
    <mergeCell ref="F25:H25"/>
    <mergeCell ref="F27:H27"/>
    <mergeCell ref="F29:H29"/>
    <mergeCell ref="F31:H31"/>
    <mergeCell ref="G22:H22"/>
    <mergeCell ref="C22:F22"/>
  </mergeCells>
  <conditionalFormatting sqref="F29:G29">
    <cfRule type="cellIs" dxfId="6" priority="11" stopIfTrue="1" operator="equal">
      <formula>$F$25</formula>
    </cfRule>
    <cfRule type="cellIs" dxfId="5" priority="12" stopIfTrue="1" operator="lessThan">
      <formula>$F$25</formula>
    </cfRule>
    <cfRule type="cellIs" dxfId="4" priority="13" stopIfTrue="1" operator="greaterThan">
      <formula>$F$25</formula>
    </cfRule>
  </conditionalFormatting>
  <conditionalFormatting sqref="F31:G31">
    <cfRule type="cellIs" dxfId="3" priority="7" stopIfTrue="1" operator="equal">
      <formula>$F$25</formula>
    </cfRule>
    <cfRule type="cellIs" dxfId="2" priority="8" stopIfTrue="1" operator="lessThan">
      <formula>$F$25</formula>
    </cfRule>
    <cfRule type="cellIs" dxfId="1" priority="9" stopIfTrue="1" operator="greaterThan">
      <formula>$F$25</formula>
    </cfRule>
  </conditionalFormatting>
  <conditionalFormatting sqref="H4:H21">
    <cfRule type="expression" dxfId="0" priority="4">
      <formula>F4&gt;E4</formula>
    </cfRule>
  </conditionalFormatting>
  <dataValidations count="1">
    <dataValidation type="custom" operator="equal" allowBlank="1" showInputMessage="1" showErrorMessage="1" error="Non è possibile inserire più di due cifre decimali" sqref="G4:G23" xr:uid="{00000000-0002-0000-0000-000000000000}">
      <formula1>(LEN(G4)-LEN(INT(G4)))&lt;=3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2025-06-23T08:42:17Z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2025-05-28T12:52:09Z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52171409-4d7f-48de-b15b-98fa612d2a46</vt:lpwstr>
  </property>
  <property fmtid="{D5CDD505-2E9C-101B-9397-08002B2CF9AE}" pid="10" name="MSIP_Label_3786ba02-99ae-4f4f-9558-30470b81ac0e_ContentBits">
    <vt:lpwstr>1</vt:lpwstr>
  </property>
</Properties>
</file>