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autoCompressPictures="0" defaultThemeVersion="124226"/>
  <xr:revisionPtr revIDLastSave="0" documentId="13_ncr:1_{381B4F03-561A-4A31-B3A4-35776543E5C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T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H13" i="2"/>
  <c r="H12" i="2"/>
  <c r="H11" i="2"/>
  <c r="H10" i="2"/>
  <c r="H9" i="2"/>
  <c r="H8" i="2"/>
  <c r="H7" i="2"/>
  <c r="H6" i="2"/>
  <c r="H5" i="2"/>
  <c r="H4" i="2"/>
  <c r="H3" i="2"/>
  <c r="G13" i="2" l="1"/>
  <c r="G12" i="2"/>
  <c r="G11" i="2"/>
  <c r="G10" i="2"/>
  <c r="G9" i="2"/>
  <c r="G8" i="2"/>
  <c r="G7" i="2"/>
  <c r="G6" i="2"/>
  <c r="G5" i="2"/>
  <c r="G3" i="2"/>
  <c r="G14" i="2" l="1"/>
  <c r="F18" i="2" l="1"/>
  <c r="F20" i="2" s="1"/>
  <c r="F22" i="2" l="1"/>
</calcChain>
</file>

<file path=xl/sharedStrings.xml><?xml version="1.0" encoding="utf-8"?>
<sst xmlns="http://schemas.openxmlformats.org/spreadsheetml/2006/main" count="35" uniqueCount="26">
  <si>
    <t>Celle da compilare</t>
  </si>
  <si>
    <t>Importo unitario (€)</t>
  </si>
  <si>
    <t>Unità di acquisto</t>
  </si>
  <si>
    <t>Base d'asta per unità di acquisto</t>
  </si>
  <si>
    <t>Totale base d'asta</t>
  </si>
  <si>
    <t>Totale offerto (€)</t>
  </si>
  <si>
    <t>PEZZO</t>
  </si>
  <si>
    <t xml:space="preserve">TIPOLOGIA MATERIALE </t>
  </si>
  <si>
    <t>Prezzo Totale Offerto al netto dell'IVA €</t>
  </si>
  <si>
    <t>Sistema di Verifica in caso di offerta superiore alla base d'asta</t>
  </si>
  <si>
    <t xml:space="preserve">Prezzo totale offerto al netto dell'IVA </t>
  </si>
  <si>
    <t>Sconto complessivo medio ponderato</t>
  </si>
  <si>
    <t>CARTELLO MONOFACCIALE FOTOLUMINESCENTE 700x500 mm per esterno, con simbolo “punto di raccolta”, bianco su fondo verde</t>
  </si>
  <si>
    <t>CARTELLO MONOFACCIALE FOTOLUMINESCENTE 400x200 mm per esterno, con simbolo “ai punti di raccolta”, bianco su fondo verde</t>
  </si>
  <si>
    <t>NASTRO ANTISCIVOLO TIPO “STANDARD” trasparente, lunghezza 18.3 m. altezza 5 cm</t>
  </si>
  <si>
    <t>Cartello bifacciale “pavimento bagnato” in PVC rigido</t>
  </si>
  <si>
    <t>Scaletta 3 gradini</t>
  </si>
  <si>
    <t>Mouse verticale</t>
  </si>
  <si>
    <t>Sedia da ufficio</t>
  </si>
  <si>
    <t>Sedie H24</t>
  </si>
  <si>
    <t>pezzo</t>
  </si>
  <si>
    <t>Importo a base d'asta da ribassare al netto dell'IVA</t>
  </si>
  <si>
    <t>Quantità Stimata</t>
  </si>
  <si>
    <t>NASTRI IN POLIETILENE COLORE BIANCO/ROSSO m500 confezione da 24 pezzi</t>
  </si>
  <si>
    <t>NASTRI IN POLIETILENE COLORE GIALLO/NERO rotolo 200 m confezione da 24 pezzi</t>
  </si>
  <si>
    <t xml:space="preserve">Guanti protezione mani anti taglio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</si>
</sst>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€&quot;\ #,##0.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Arial"/>
      <family val="2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0" xfId="0" applyNumberFormat="1" applyFont="1"/>
    <xf numFmtId="0" fontId="4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165" fontId="5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5" fillId="0" borderId="0" xfId="4" applyNumberFormat="1" applyFont="1" applyFill="1" applyBorder="1" applyAlignment="1" applyProtection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7" fillId="4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/>
    <xf numFmtId="0" fontId="6" fillId="6" borderId="5" xfId="1" applyFont="1" applyFill="1" applyBorder="1" applyAlignment="1">
      <alignment horizontal="center" vertical="center" wrapText="1"/>
    </xf>
    <xf numFmtId="0" fontId="6" fillId="6" borderId="0" xfId="1" applyFont="1" applyFill="1" applyAlignment="1">
      <alignment horizontal="center" vertical="center" wrapText="1"/>
    </xf>
    <xf numFmtId="0" fontId="3" fillId="6" borderId="0" xfId="0" applyFont="1" applyFill="1"/>
    <xf numFmtId="0" fontId="8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6" borderId="0" xfId="0" applyFont="1" applyFill="1"/>
    <xf numFmtId="165" fontId="7" fillId="0" borderId="2" xfId="0" applyNumberFormat="1" applyFont="1" applyBorder="1" applyAlignment="1">
      <alignment horizontal="center" vertical="center" wrapText="1"/>
    </xf>
    <xf numFmtId="165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165" fontId="6" fillId="6" borderId="6" xfId="1" applyNumberFormat="1" applyFont="1" applyFill="1" applyBorder="1" applyAlignment="1">
      <alignment horizontal="center" vertical="center"/>
    </xf>
    <xf numFmtId="165" fontId="6" fillId="6" borderId="7" xfId="1" applyNumberFormat="1" applyFont="1" applyFill="1" applyBorder="1" applyAlignment="1">
      <alignment horizontal="center" vertical="center"/>
    </xf>
    <xf numFmtId="165" fontId="6" fillId="6" borderId="8" xfId="1" applyNumberFormat="1" applyFont="1" applyFill="1" applyBorder="1" applyAlignment="1">
      <alignment horizontal="center" vertical="center"/>
    </xf>
    <xf numFmtId="165" fontId="6" fillId="3" borderId="6" xfId="4" applyNumberFormat="1" applyFont="1" applyFill="1" applyBorder="1" applyAlignment="1" applyProtection="1">
      <alignment horizontal="center" vertical="center" wrapText="1"/>
    </xf>
    <xf numFmtId="165" fontId="6" fillId="3" borderId="7" xfId="4" applyNumberFormat="1" applyFont="1" applyFill="1" applyBorder="1" applyAlignment="1" applyProtection="1">
      <alignment horizontal="center" vertical="center" wrapText="1"/>
    </xf>
    <xf numFmtId="165" fontId="6" fillId="3" borderId="8" xfId="4" applyNumberFormat="1" applyFont="1" applyFill="1" applyBorder="1" applyAlignment="1" applyProtection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/>
    </xf>
    <xf numFmtId="10" fontId="4" fillId="0" borderId="7" xfId="0" applyNumberFormat="1" applyFont="1" applyBorder="1" applyAlignment="1">
      <alignment horizontal="center" vertical="center"/>
    </xf>
    <xf numFmtId="10" fontId="4" fillId="0" borderId="8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4" fillId="0" borderId="15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7"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92D05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2"/>
  <sheetViews>
    <sheetView tabSelected="1" workbookViewId="0">
      <selection activeCell="F3" sqref="F3"/>
    </sheetView>
  </sheetViews>
  <sheetFormatPr defaultColWidth="8.81640625" defaultRowHeight="13" x14ac:dyDescent="0.3"/>
  <cols>
    <col min="1" max="1" width="1.453125" style="1" customWidth="1"/>
    <col min="2" max="2" width="43.54296875" style="28" customWidth="1"/>
    <col min="3" max="3" width="12.453125" style="1" bestFit="1" customWidth="1"/>
    <col min="4" max="4" width="11" style="1" customWidth="1"/>
    <col min="5" max="5" width="14.81640625" style="28" customWidth="1"/>
    <col min="6" max="6" width="17.81640625" style="1" bestFit="1" customWidth="1"/>
    <col min="7" max="7" width="12.81640625" style="1" customWidth="1"/>
    <col min="8" max="8" width="18.1796875" style="1" customWidth="1"/>
    <col min="9" max="9" width="8.81640625" style="1"/>
    <col min="10" max="10" width="11.54296875" style="1" bestFit="1" customWidth="1"/>
    <col min="11" max="11" width="8.81640625" style="1"/>
    <col min="12" max="12" width="9.81640625" style="1" bestFit="1" customWidth="1"/>
    <col min="13" max="16384" width="8.81640625" style="1"/>
  </cols>
  <sheetData>
    <row r="1" spans="2:10" ht="13.5" thickBot="1" x14ac:dyDescent="0.35">
      <c r="F1" s="2" t="s">
        <v>0</v>
      </c>
      <c r="G1" s="3"/>
    </row>
    <row r="2" spans="2:10" ht="26" x14ac:dyDescent="0.3">
      <c r="B2" s="29" t="s">
        <v>7</v>
      </c>
      <c r="C2" s="6" t="s">
        <v>2</v>
      </c>
      <c r="D2" s="7" t="s">
        <v>22</v>
      </c>
      <c r="E2" s="32" t="s">
        <v>3</v>
      </c>
      <c r="F2" s="20" t="s">
        <v>1</v>
      </c>
      <c r="G2" s="21" t="s">
        <v>4</v>
      </c>
      <c r="H2" s="8" t="s">
        <v>5</v>
      </c>
    </row>
    <row r="3" spans="2:10" ht="24" customHeight="1" x14ac:dyDescent="0.3">
      <c r="B3" s="30" t="s">
        <v>12</v>
      </c>
      <c r="C3" s="19" t="s">
        <v>6</v>
      </c>
      <c r="D3" s="19">
        <v>2</v>
      </c>
      <c r="E3" s="22">
        <v>60</v>
      </c>
      <c r="F3" s="36"/>
      <c r="G3" s="9">
        <f t="shared" ref="G3:G12" si="0">D3*E3</f>
        <v>120</v>
      </c>
      <c r="H3" s="18" t="str">
        <f t="shared" ref="H3:H12" si="1">IF(F3="","Importo unitario non valorizzato",IF(F3&gt;E3,"Importo superiore alla base d'asta unitaria",D3*F3))</f>
        <v>Importo unitario non valorizzato</v>
      </c>
    </row>
    <row r="4" spans="2:10" ht="24" customHeight="1" x14ac:dyDescent="0.3">
      <c r="B4" s="30" t="s">
        <v>13</v>
      </c>
      <c r="C4" s="19" t="s">
        <v>6</v>
      </c>
      <c r="D4" s="19">
        <v>3</v>
      </c>
      <c r="E4" s="22">
        <v>20</v>
      </c>
      <c r="F4" s="36"/>
      <c r="G4" s="9">
        <f>D4*E4</f>
        <v>60</v>
      </c>
      <c r="H4" s="18" t="str">
        <f t="shared" si="1"/>
        <v>Importo unitario non valorizzato</v>
      </c>
    </row>
    <row r="5" spans="2:10" ht="24" customHeight="1" x14ac:dyDescent="0.3">
      <c r="B5" s="30" t="s">
        <v>23</v>
      </c>
      <c r="C5" s="19" t="s">
        <v>6</v>
      </c>
      <c r="D5" s="19">
        <v>1</v>
      </c>
      <c r="E5" s="35">
        <v>80</v>
      </c>
      <c r="F5" s="36"/>
      <c r="G5" s="9">
        <f t="shared" si="0"/>
        <v>80</v>
      </c>
      <c r="H5" s="18" t="str">
        <f t="shared" si="1"/>
        <v>Importo unitario non valorizzato</v>
      </c>
      <c r="I5" s="27"/>
    </row>
    <row r="6" spans="2:10" ht="24" customHeight="1" x14ac:dyDescent="0.3">
      <c r="B6" s="30" t="s">
        <v>24</v>
      </c>
      <c r="C6" s="19" t="s">
        <v>6</v>
      </c>
      <c r="D6" s="19">
        <v>1</v>
      </c>
      <c r="E6" s="35">
        <v>80</v>
      </c>
      <c r="F6" s="36"/>
      <c r="G6" s="9">
        <f t="shared" si="0"/>
        <v>80</v>
      </c>
      <c r="H6" s="18" t="str">
        <f t="shared" si="1"/>
        <v>Importo unitario non valorizzato</v>
      </c>
      <c r="I6" s="27"/>
    </row>
    <row r="7" spans="2:10" ht="27.25" customHeight="1" x14ac:dyDescent="0.3">
      <c r="B7" s="30" t="s">
        <v>14</v>
      </c>
      <c r="C7" s="19" t="s">
        <v>6</v>
      </c>
      <c r="D7" s="19">
        <v>3</v>
      </c>
      <c r="E7" s="35">
        <v>50</v>
      </c>
      <c r="F7" s="36"/>
      <c r="G7" s="9">
        <f t="shared" si="0"/>
        <v>150</v>
      </c>
      <c r="H7" s="18" t="str">
        <f t="shared" si="1"/>
        <v>Importo unitario non valorizzato</v>
      </c>
    </row>
    <row r="8" spans="2:10" ht="24" customHeight="1" x14ac:dyDescent="0.3">
      <c r="B8" s="30" t="s">
        <v>15</v>
      </c>
      <c r="C8" s="19" t="s">
        <v>20</v>
      </c>
      <c r="D8" s="19">
        <v>5</v>
      </c>
      <c r="E8" s="35">
        <v>15</v>
      </c>
      <c r="F8" s="36"/>
      <c r="G8" s="9">
        <f t="shared" si="0"/>
        <v>75</v>
      </c>
      <c r="H8" s="18" t="str">
        <f t="shared" si="1"/>
        <v>Importo unitario non valorizzato</v>
      </c>
    </row>
    <row r="9" spans="2:10" ht="24" customHeight="1" x14ac:dyDescent="0.3">
      <c r="B9" s="30" t="s">
        <v>16</v>
      </c>
      <c r="C9" s="19" t="s">
        <v>20</v>
      </c>
      <c r="D9" s="19">
        <v>10</v>
      </c>
      <c r="E9" s="35">
        <v>70</v>
      </c>
      <c r="F9" s="36"/>
      <c r="G9" s="9">
        <f t="shared" si="0"/>
        <v>700</v>
      </c>
      <c r="H9" s="18" t="str">
        <f t="shared" si="1"/>
        <v>Importo unitario non valorizzato</v>
      </c>
    </row>
    <row r="10" spans="2:10" ht="33" customHeight="1" x14ac:dyDescent="0.3">
      <c r="B10" s="30" t="s">
        <v>25</v>
      </c>
      <c r="C10" s="19" t="s">
        <v>6</v>
      </c>
      <c r="D10" s="19">
        <v>10</v>
      </c>
      <c r="E10" s="35">
        <v>34</v>
      </c>
      <c r="F10" s="36"/>
      <c r="G10" s="9">
        <f t="shared" si="0"/>
        <v>340</v>
      </c>
      <c r="H10" s="18" t="str">
        <f t="shared" si="1"/>
        <v>Importo unitario non valorizzato</v>
      </c>
      <c r="I10" s="27"/>
    </row>
    <row r="11" spans="2:10" ht="24" customHeight="1" x14ac:dyDescent="0.3">
      <c r="B11" s="30" t="s">
        <v>17</v>
      </c>
      <c r="C11" s="19" t="s">
        <v>20</v>
      </c>
      <c r="D11" s="19">
        <v>5</v>
      </c>
      <c r="E11" s="35">
        <v>22</v>
      </c>
      <c r="F11" s="36"/>
      <c r="G11" s="9">
        <f t="shared" si="0"/>
        <v>110</v>
      </c>
      <c r="H11" s="18" t="str">
        <f t="shared" si="1"/>
        <v>Importo unitario non valorizzato</v>
      </c>
    </row>
    <row r="12" spans="2:10" ht="24" customHeight="1" x14ac:dyDescent="0.3">
      <c r="B12" s="30" t="s">
        <v>18</v>
      </c>
      <c r="C12" s="19" t="s">
        <v>20</v>
      </c>
      <c r="D12" s="19">
        <v>5</v>
      </c>
      <c r="E12" s="35">
        <v>100</v>
      </c>
      <c r="F12" s="36"/>
      <c r="G12" s="9">
        <f t="shared" si="0"/>
        <v>500</v>
      </c>
      <c r="H12" s="18" t="str">
        <f t="shared" si="1"/>
        <v>Importo unitario non valorizzato</v>
      </c>
    </row>
    <row r="13" spans="2:10" ht="24" customHeight="1" x14ac:dyDescent="0.3">
      <c r="B13" s="30" t="s">
        <v>19</v>
      </c>
      <c r="C13" s="19" t="s">
        <v>20</v>
      </c>
      <c r="D13" s="19">
        <v>3</v>
      </c>
      <c r="E13" s="35">
        <v>300</v>
      </c>
      <c r="F13" s="36"/>
      <c r="G13" s="9">
        <f>D13*E13</f>
        <v>900</v>
      </c>
      <c r="H13" s="18" t="str">
        <f>IF(F13="","Importo unitario non valorizzato",IF(F13&gt;E13,"Importo superiore alla base d'asta unitaria",D13*F13))</f>
        <v>Importo unitario non valorizzato</v>
      </c>
    </row>
    <row r="14" spans="2:10" ht="13.5" thickBot="1" x14ac:dyDescent="0.35">
      <c r="B14" s="31" t="s">
        <v>8</v>
      </c>
      <c r="C14" s="51"/>
      <c r="D14" s="52"/>
      <c r="E14" s="52"/>
      <c r="F14" s="53"/>
      <c r="G14" s="49">
        <f>IF((SUM(H3:H13))&lt;=F16,(SUM(H3:H13)),"ERRORE l'importo offerto supera la base d'asta")</f>
        <v>0</v>
      </c>
      <c r="H14" s="50"/>
      <c r="J14" s="4"/>
    </row>
    <row r="15" spans="2:10" ht="13.5" thickBot="1" x14ac:dyDescent="0.35">
      <c r="E15" s="33"/>
      <c r="F15" s="5"/>
      <c r="G15" s="23"/>
      <c r="H15" s="10"/>
    </row>
    <row r="16" spans="2:10" s="26" customFormat="1" ht="13.5" thickBot="1" x14ac:dyDescent="0.35">
      <c r="B16" s="24" t="s">
        <v>21</v>
      </c>
      <c r="C16" s="25"/>
      <c r="E16" s="34"/>
      <c r="F16" s="37">
        <v>3115</v>
      </c>
      <c r="G16" s="38"/>
      <c r="H16" s="39"/>
    </row>
    <row r="17" spans="2:8" ht="13.5" thickBot="1" x14ac:dyDescent="0.35">
      <c r="B17" s="13"/>
      <c r="C17" s="13"/>
      <c r="F17" s="14"/>
      <c r="G17" s="14"/>
    </row>
    <row r="18" spans="2:8" ht="26.5" thickBot="1" x14ac:dyDescent="0.35">
      <c r="B18" s="11" t="s">
        <v>9</v>
      </c>
      <c r="C18" s="12"/>
      <c r="F18" s="40" t="str">
        <f>IF(COUNT(H3:H13)&lt;&gt;COUNTA(G3:G13),"Inserire correttamente gli importi unitari",IF(G14&gt;F16,"ATTENZIONE: L'offerta complessiva è superiore alla Base d'asta", "OK"))</f>
        <v>Inserire correttamente gli importi unitari</v>
      </c>
      <c r="G18" s="41"/>
      <c r="H18" s="42"/>
    </row>
    <row r="19" spans="2:8" ht="13.5" thickBot="1" x14ac:dyDescent="0.35">
      <c r="B19" s="15"/>
      <c r="C19" s="15"/>
      <c r="F19" s="16"/>
      <c r="G19" s="16"/>
    </row>
    <row r="20" spans="2:8" ht="13.5" thickBot="1" x14ac:dyDescent="0.35">
      <c r="B20" s="17" t="s">
        <v>10</v>
      </c>
      <c r="C20" s="15"/>
      <c r="F20" s="43">
        <f>IF(OR(G14="Inserire correttamente gli importi unitari", F18="ATTENZIONE: L'offerta complessiva è superiore alla Base d'asta"),"ERRORE", G14)</f>
        <v>0</v>
      </c>
      <c r="G20" s="44"/>
      <c r="H20" s="45"/>
    </row>
    <row r="21" spans="2:8" ht="13.5" thickBot="1" x14ac:dyDescent="0.35"/>
    <row r="22" spans="2:8" ht="13.5" thickBot="1" x14ac:dyDescent="0.35">
      <c r="B22" s="17" t="s">
        <v>11</v>
      </c>
      <c r="F22" s="46">
        <f>IF(F20="ERRORE", "ERRORE", (F16-F20)/F16)</f>
        <v>1</v>
      </c>
      <c r="G22" s="47"/>
      <c r="H22" s="48"/>
    </row>
  </sheetData>
  <sheetProtection sheet="1" selectLockedCells="1"/>
  <mergeCells count="6">
    <mergeCell ref="F16:H16"/>
    <mergeCell ref="F18:H18"/>
    <mergeCell ref="F20:H20"/>
    <mergeCell ref="F22:H22"/>
    <mergeCell ref="G14:H14"/>
    <mergeCell ref="C14:F14"/>
  </mergeCells>
  <conditionalFormatting sqref="F20:G20">
    <cfRule type="cellIs" dxfId="6" priority="11" stopIfTrue="1" operator="equal">
      <formula>$F$16</formula>
    </cfRule>
    <cfRule type="cellIs" dxfId="5" priority="12" stopIfTrue="1" operator="lessThan">
      <formula>$F$16</formula>
    </cfRule>
    <cfRule type="cellIs" dxfId="4" priority="13" stopIfTrue="1" operator="greaterThan">
      <formula>$F$16</formula>
    </cfRule>
  </conditionalFormatting>
  <conditionalFormatting sqref="F22:G22">
    <cfRule type="cellIs" dxfId="3" priority="7" stopIfTrue="1" operator="equal">
      <formula>$F$16</formula>
    </cfRule>
    <cfRule type="cellIs" dxfId="2" priority="8" stopIfTrue="1" operator="lessThan">
      <formula>$F$16</formula>
    </cfRule>
    <cfRule type="cellIs" dxfId="1" priority="9" stopIfTrue="1" operator="greaterThan">
      <formula>$F$16</formula>
    </cfRule>
  </conditionalFormatting>
  <conditionalFormatting sqref="H3:H13">
    <cfRule type="expression" dxfId="0" priority="4">
      <formula>F3&gt;E3</formula>
    </cfRule>
  </conditionalFormatting>
  <dataValidations count="1">
    <dataValidation type="custom" operator="equal" allowBlank="1" showInputMessage="1" showErrorMessage="1" error="Non è possibile inserire più di due cifre decimali" sqref="G3:G14" xr:uid="{00000000-0002-0000-0000-000000000000}">
      <formula1>(LEN(G3)-LEN(INT(G3)))&lt;=3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2025-06-17T09:21:04Z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2025-05-28T12:53:03Z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d9739424-41cc-4382-aff2-9ec90ad8210a</vt:lpwstr>
  </property>
  <property fmtid="{D5CDD505-2E9C-101B-9397-08002B2CF9AE}" pid="10" name="MSIP_Label_3786ba02-99ae-4f4f-9558-30470b81ac0e_ContentBits">
    <vt:lpwstr>1</vt:lpwstr>
  </property>
</Properties>
</file>