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filterPrivacy="1" autoCompressPictures="0" defaultThemeVersion="124226"/>
  <xr:revisionPtr revIDLastSave="0" documentId="13_ncr:1_{25D8FD3A-A431-4075-948D-F45196142605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Dettaglio Tecnico Economico" sheetId="1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1" i="13" l="1"/>
  <c r="H21" i="13" s="1"/>
  <c r="G15" i="13"/>
  <c r="H15" i="13" s="1"/>
  <c r="G20" i="13"/>
  <c r="H20" i="13" s="1"/>
  <c r="G19" i="13"/>
  <c r="H19" i="13" s="1"/>
  <c r="G18" i="13"/>
  <c r="H18" i="13" s="1"/>
  <c r="G17" i="13"/>
  <c r="H17" i="13" s="1"/>
  <c r="G16" i="13"/>
  <c r="H16" i="13" s="1"/>
  <c r="G14" i="13"/>
  <c r="H14" i="13" s="1"/>
  <c r="G13" i="13"/>
  <c r="H13" i="13" s="1"/>
  <c r="G12" i="13"/>
  <c r="H12" i="13" s="1"/>
  <c r="G11" i="13"/>
  <c r="H11" i="13" s="1"/>
  <c r="G10" i="13"/>
  <c r="H10" i="13" s="1"/>
  <c r="G9" i="13"/>
  <c r="H9" i="13" s="1"/>
  <c r="G8" i="13"/>
  <c r="H8" i="13" s="1"/>
  <c r="G7" i="13"/>
  <c r="H7" i="13" s="1"/>
  <c r="G6" i="13"/>
  <c r="H6" i="13" s="1"/>
  <c r="G5" i="13"/>
  <c r="H5" i="13" s="1"/>
  <c r="G4" i="13"/>
  <c r="H4" i="13" s="1"/>
  <c r="G28" i="13"/>
  <c r="G22" i="13" l="1"/>
  <c r="G26" i="13"/>
  <c r="G24" i="13"/>
  <c r="F34" i="13" l="1"/>
</calcChain>
</file>

<file path=xl/sharedStrings.xml><?xml version="1.0" encoding="utf-8"?>
<sst xmlns="http://schemas.openxmlformats.org/spreadsheetml/2006/main" count="70" uniqueCount="66">
  <si>
    <t>Celle da compilare</t>
  </si>
  <si>
    <t>Descrizione</t>
  </si>
  <si>
    <t>Prezzo totale a base d'asta al netto dell'IVA</t>
  </si>
  <si>
    <t>Prezzo totale offerto al netto dell'IVA</t>
  </si>
  <si>
    <t>Codice</t>
  </si>
  <si>
    <t>Quantità</t>
  </si>
  <si>
    <r>
      <t xml:space="preserve">Importo unitario </t>
    </r>
    <r>
      <rPr>
        <b/>
        <sz val="11"/>
        <rFont val="Arial"/>
        <family val="2"/>
      </rPr>
      <t xml:space="preserve">(€) </t>
    </r>
  </si>
  <si>
    <t>Importo totale (€)</t>
  </si>
  <si>
    <r>
      <rPr>
        <b/>
        <sz val="12"/>
        <color theme="1"/>
        <rFont val="Arial"/>
        <family val="2"/>
      </rPr>
      <t xml:space="preserve">Oneri aziendali (non soggetti a ribasso) </t>
    </r>
    <r>
      <rPr>
        <sz val="12"/>
        <color theme="1"/>
        <rFont val="Arial"/>
        <family val="2"/>
      </rPr>
      <t>concernenti l'adempimento delle disposizioni in materia di salute e sicurezza sui luoghi di lavoro (</t>
    </r>
    <r>
      <rPr>
        <b/>
        <sz val="12"/>
        <color theme="1"/>
        <rFont val="Arial"/>
        <family val="2"/>
      </rPr>
      <t>Devono essere &gt;0</t>
    </r>
    <r>
      <rPr>
        <sz val="12"/>
        <color theme="1"/>
        <rFont val="Arial"/>
        <family val="2"/>
      </rPr>
      <t>)  secondo quanto indicato nel documento Richiesta di offerta</t>
    </r>
  </si>
  <si>
    <t>TB_O_01</t>
  </si>
  <si>
    <t>TB_O_02</t>
  </si>
  <si>
    <t>TB_O_03</t>
  </si>
  <si>
    <t>TB_O_04</t>
  </si>
  <si>
    <t>TB_O_05</t>
  </si>
  <si>
    <t>IM_O_01</t>
  </si>
  <si>
    <t>IM_O_02</t>
  </si>
  <si>
    <t>IM_O_03</t>
  </si>
  <si>
    <t>IM_O_04</t>
  </si>
  <si>
    <t>IM_O_05</t>
  </si>
  <si>
    <t>Tavolo break quadrato</t>
  </si>
  <si>
    <t>Tavolo break tondo</t>
  </si>
  <si>
    <t>Tavolo break alto</t>
  </si>
  <si>
    <t>Seduta break con schienale</t>
  </si>
  <si>
    <t>SE_O_01</t>
  </si>
  <si>
    <t>SE_O_02</t>
  </si>
  <si>
    <t>SE_O_03</t>
  </si>
  <si>
    <t>TB_01</t>
  </si>
  <si>
    <t>TB_02</t>
  </si>
  <si>
    <t>AR_01</t>
  </si>
  <si>
    <t>Locker</t>
  </si>
  <si>
    <t>Marca e modello</t>
  </si>
  <si>
    <t xml:space="preserve">Prezzo Totale Offerto al netto dell'IVA </t>
  </si>
  <si>
    <t xml:space="preserve">Tavolino basso </t>
  </si>
  <si>
    <t>Divano modulare
(atrio piano -1)</t>
  </si>
  <si>
    <t>Divano modulare – elemento singolo 
(atrio piano -1)</t>
  </si>
  <si>
    <t>Poltroncina 
(reception piano terra)</t>
  </si>
  <si>
    <t>Seduta break</t>
  </si>
  <si>
    <t>Sgabello alto 
(atrio piano -1)</t>
  </si>
  <si>
    <t xml:space="preserve">Sgabello break </t>
  </si>
  <si>
    <t>Tavolo alto 
(atrio piano -1)</t>
  </si>
  <si>
    <t xml:space="preserve">Tavolo touch down </t>
  </si>
  <si>
    <t>SE_O_04</t>
  </si>
  <si>
    <t>Sgabello per tavoli collaborativi</t>
  </si>
  <si>
    <t>Pedrali - Inox 4402</t>
  </si>
  <si>
    <t>Pedrali - Inox 4410</t>
  </si>
  <si>
    <t>Pedrali - Inox 4466 H1080</t>
  </si>
  <si>
    <t>Pedrali - Inox 4466 H1081</t>
  </si>
  <si>
    <t>Pedrali - Circuit CRTD_42X45</t>
  </si>
  <si>
    <t>Pedrali - Modus MDL_110</t>
  </si>
  <si>
    <t>Pedrali - Social</t>
  </si>
  <si>
    <t>Pedrali - Babila Comfort 2789</t>
  </si>
  <si>
    <t>Pedrali - Babila 2745</t>
  </si>
  <si>
    <t>Pedrali - Babila 2748</t>
  </si>
  <si>
    <t>Pedrali - Babila 2749</t>
  </si>
  <si>
    <t>Las - 5th Element</t>
  </si>
  <si>
    <t>Mara - Follow Tilting</t>
  </si>
  <si>
    <t>Diemme - Oblò</t>
  </si>
  <si>
    <t>Las Mobili - Contenitori Universali</t>
  </si>
  <si>
    <t>Controllo importo unitario</t>
  </si>
  <si>
    <t>DIR_01</t>
  </si>
  <si>
    <t>Tavolo riunioni direzionale</t>
  </si>
  <si>
    <r>
      <rPr>
        <b/>
        <sz val="12"/>
        <rFont val="Arial"/>
        <family val="2"/>
      </rPr>
      <t>Di cui costi della manodopera</t>
    </r>
    <r>
      <rPr>
        <sz val="12"/>
        <rFont val="Arial"/>
        <family val="2"/>
      </rPr>
      <t xml:space="preserve">
(stimati dalla stazione appaltante pari a </t>
    </r>
    <r>
      <rPr>
        <b/>
        <sz val="12"/>
        <rFont val="Arial"/>
        <family val="2"/>
      </rPr>
      <t>Euro 2.784,78</t>
    </r>
    <r>
      <rPr>
        <sz val="12"/>
        <rFont val="Arial"/>
        <family val="2"/>
      </rPr>
      <t>)</t>
    </r>
  </si>
  <si>
    <r>
      <rPr>
        <b/>
        <sz val="12"/>
        <color theme="1"/>
        <rFont val="Arial"/>
        <family val="2"/>
      </rPr>
      <t>CCNL applicato e relativo codice alfanumerico unico</t>
    </r>
    <r>
      <rPr>
        <sz val="12"/>
        <color theme="1"/>
        <rFont val="Arial"/>
        <family val="2"/>
      </rPr>
      <t xml:space="preserve"> secondo quanto indicato nel documento Richiesta di offerta (</t>
    </r>
    <r>
      <rPr>
        <i/>
        <sz val="12"/>
        <color theme="1"/>
        <rFont val="Arial"/>
        <family val="2"/>
      </rPr>
      <t>al paragrafo 4</t>
    </r>
    <r>
      <rPr>
        <sz val="12"/>
        <color theme="1"/>
        <rFont val="Arial"/>
        <family val="2"/>
      </rPr>
      <t>)</t>
    </r>
  </si>
  <si>
    <t>Negoziazione n. MePA n. 4982258 – C – 52355 - Fornitura di arredi operativi di sede</t>
  </si>
  <si>
    <r>
      <t xml:space="preserve">L'operatore economico </t>
    </r>
    <r>
      <rPr>
        <b/>
        <sz val="12"/>
        <rFont val="Arial"/>
        <family val="2"/>
      </rPr>
      <t>dichiara</t>
    </r>
    <r>
      <rPr>
        <sz val="12"/>
        <rFont val="Arial"/>
        <family val="2"/>
      </rPr>
      <t xml:space="preserve"> il proprio impegno all'applicazione della clausola sociale per le pari opportunità generazionali e di genere e per l’occupazione di persone svantaggiate o molto svantaggiate, di cui al par.6 della Richiesta di offerta</t>
    </r>
  </si>
  <si>
    <r>
      <t>Impegno in relazione all’applicazione della clausola sociale per le pari opportunità generazionali e di genere e per l’occupazione di persone svantaggiate o molto svantaggiate</t>
    </r>
    <r>
      <rPr>
        <sz val="12"/>
        <rFont val="Arial"/>
        <family val="2"/>
      </rPr>
      <t>, di cui al par.6 della Richiesta di offerta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</si>
</sst>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€&quot;\ #,##0.00"/>
  </numFmts>
  <fonts count="1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sz val="10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b/>
      <sz val="14"/>
      <name val="Arial"/>
      <family val="2"/>
    </font>
    <font>
      <sz val="14"/>
      <color theme="1"/>
      <name val="Calibri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i/>
      <sz val="12"/>
      <color theme="1"/>
      <name val="Arial"/>
      <family val="2"/>
    </font>
    <font>
      <sz val="11"/>
      <color rgb="FFFF0000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</cellStyleXfs>
  <cellXfs count="68">
    <xf numFmtId="0" fontId="0" fillId="0" borderId="0" xfId="0"/>
    <xf numFmtId="0" fontId="3" fillId="0" borderId="0" xfId="0" applyFont="1"/>
    <xf numFmtId="0" fontId="2" fillId="0" borderId="0" xfId="1" applyAlignment="1">
      <alignment horizontal="right" vertical="center"/>
    </xf>
    <xf numFmtId="164" fontId="2" fillId="0" borderId="0" xfId="1" applyNumberFormat="1" applyAlignment="1">
      <alignment horizontal="center" vertical="center"/>
    </xf>
    <xf numFmtId="0" fontId="8" fillId="0" borderId="0" xfId="0" applyFont="1"/>
    <xf numFmtId="0" fontId="4" fillId="0" borderId="0" xfId="0" applyFont="1"/>
    <xf numFmtId="164" fontId="7" fillId="0" borderId="0" xfId="0" applyNumberFormat="1" applyFont="1" applyAlignment="1">
      <alignment horizontal="center" vertical="center" wrapText="1"/>
    </xf>
    <xf numFmtId="0" fontId="1" fillId="0" borderId="0" xfId="0" applyFont="1"/>
    <xf numFmtId="164" fontId="1" fillId="5" borderId="3" xfId="0" applyNumberFormat="1" applyFont="1" applyFill="1" applyBorder="1" applyAlignment="1" applyProtection="1">
      <alignment horizontal="center" vertical="center"/>
      <protection locked="0"/>
    </xf>
    <xf numFmtId="164" fontId="1" fillId="0" borderId="4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 wrapText="1"/>
    </xf>
    <xf numFmtId="164" fontId="11" fillId="4" borderId="8" xfId="0" applyNumberFormat="1" applyFont="1" applyFill="1" applyBorder="1" applyAlignment="1">
      <alignment horizontal="center" vertical="center" wrapText="1"/>
    </xf>
    <xf numFmtId="49" fontId="1" fillId="5" borderId="3" xfId="0" applyNumberFormat="1" applyFont="1" applyFill="1" applyBorder="1" applyAlignment="1" applyProtection="1">
      <alignment horizontal="center" vertical="center"/>
      <protection locked="0"/>
    </xf>
    <xf numFmtId="49" fontId="2" fillId="4" borderId="10" xfId="0" applyNumberFormat="1" applyFont="1" applyFill="1" applyBorder="1" applyAlignment="1">
      <alignment horizontal="left" vertical="center" wrapText="1"/>
    </xf>
    <xf numFmtId="164" fontId="2" fillId="5" borderId="10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49" fontId="2" fillId="4" borderId="13" xfId="0" applyNumberFormat="1" applyFont="1" applyFill="1" applyBorder="1" applyAlignment="1">
      <alignment horizontal="left" vertical="center" wrapText="1"/>
    </xf>
    <xf numFmtId="164" fontId="2" fillId="5" borderId="13" xfId="0" applyNumberFormat="1" applyFont="1" applyFill="1" applyBorder="1" applyAlignment="1" applyProtection="1">
      <alignment horizontal="center" vertical="center" wrapText="1"/>
      <protection locked="0"/>
    </xf>
    <xf numFmtId="1" fontId="2" fillId="0" borderId="10" xfId="0" applyNumberFormat="1" applyFont="1" applyBorder="1" applyAlignment="1">
      <alignment horizontal="center" vertical="center" wrapText="1"/>
    </xf>
    <xf numFmtId="1" fontId="2" fillId="0" borderId="13" xfId="0" applyNumberFormat="1" applyFont="1" applyBorder="1" applyAlignment="1">
      <alignment horizontal="center" vertical="center" wrapText="1"/>
    </xf>
    <xf numFmtId="0" fontId="10" fillId="0" borderId="0" xfId="0" applyFont="1"/>
    <xf numFmtId="0" fontId="12" fillId="3" borderId="15" xfId="0" applyFont="1" applyFill="1" applyBorder="1" applyAlignment="1">
      <alignment horizontal="center" vertical="center"/>
    </xf>
    <xf numFmtId="0" fontId="11" fillId="0" borderId="0" xfId="0" applyFont="1" applyAlignment="1" applyProtection="1">
      <alignment vertical="center" wrapText="1"/>
      <protection hidden="1"/>
    </xf>
    <xf numFmtId="0" fontId="6" fillId="0" borderId="0" xfId="0" applyFont="1" applyProtection="1">
      <protection hidden="1"/>
    </xf>
    <xf numFmtId="0" fontId="12" fillId="2" borderId="2" xfId="0" applyFont="1" applyFill="1" applyBorder="1" applyAlignment="1" applyProtection="1">
      <alignment horizontal="center" vertical="center" wrapText="1"/>
      <protection hidden="1"/>
    </xf>
    <xf numFmtId="0" fontId="15" fillId="0" borderId="16" xfId="0" applyFont="1" applyBorder="1" applyAlignment="1" applyProtection="1">
      <alignment horizontal="center" vertical="center"/>
      <protection hidden="1"/>
    </xf>
    <xf numFmtId="0" fontId="15" fillId="0" borderId="17" xfId="0" applyFont="1" applyBorder="1" applyAlignment="1" applyProtection="1">
      <alignment horizontal="center" vertical="center"/>
      <protection hidden="1"/>
    </xf>
    <xf numFmtId="0" fontId="15" fillId="0" borderId="18" xfId="0" applyFont="1" applyBorder="1" applyAlignment="1" applyProtection="1">
      <alignment horizontal="center" vertical="center"/>
      <protection hidden="1"/>
    </xf>
    <xf numFmtId="0" fontId="0" fillId="0" borderId="0" xfId="0" applyProtection="1">
      <protection hidden="1"/>
    </xf>
    <xf numFmtId="0" fontId="3" fillId="0" borderId="0" xfId="0" applyFont="1" applyProtection="1">
      <protection hidden="1"/>
    </xf>
    <xf numFmtId="164" fontId="0" fillId="0" borderId="0" xfId="0" applyNumberFormat="1" applyProtection="1">
      <protection hidden="1"/>
    </xf>
    <xf numFmtId="0" fontId="12" fillId="2" borderId="19" xfId="0" applyFont="1" applyFill="1" applyBorder="1" applyAlignment="1">
      <alignment horizontal="center" vertical="center" wrapText="1"/>
    </xf>
    <xf numFmtId="0" fontId="12" fillId="2" borderId="20" xfId="0" applyFont="1" applyFill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12" fillId="2" borderId="21" xfId="0" applyFont="1" applyFill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49" fontId="2" fillId="4" borderId="23" xfId="0" applyNumberFormat="1" applyFont="1" applyFill="1" applyBorder="1" applyAlignment="1">
      <alignment horizontal="left" vertical="center" wrapText="1"/>
    </xf>
    <xf numFmtId="1" fontId="2" fillId="0" borderId="23" xfId="0" applyNumberFormat="1" applyFont="1" applyBorder="1" applyAlignment="1">
      <alignment horizontal="center" vertical="center" wrapText="1"/>
    </xf>
    <xf numFmtId="164" fontId="2" fillId="5" borderId="23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24" xfId="0" applyNumberFormat="1" applyFont="1" applyBorder="1" applyAlignment="1">
      <alignment horizontal="center" vertical="center" wrapText="1"/>
    </xf>
    <xf numFmtId="164" fontId="1" fillId="0" borderId="25" xfId="0" applyNumberFormat="1" applyFont="1" applyBorder="1" applyAlignment="1">
      <alignment horizontal="center" vertical="center" wrapText="1"/>
    </xf>
    <xf numFmtId="164" fontId="1" fillId="0" borderId="26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1" fillId="0" borderId="5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7" xfId="0" applyFont="1" applyBorder="1" applyAlignment="1">
      <alignment horizontal="left" vertical="center"/>
    </xf>
    <xf numFmtId="164" fontId="9" fillId="0" borderId="1" xfId="1" applyNumberFormat="1" applyFont="1" applyBorder="1" applyAlignment="1">
      <alignment horizontal="center" vertical="center"/>
    </xf>
    <xf numFmtId="164" fontId="9" fillId="0" borderId="2" xfId="1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 wrapText="1"/>
    </xf>
    <xf numFmtId="164" fontId="11" fillId="0" borderId="2" xfId="0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9" fillId="0" borderId="14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/>
    </xf>
    <xf numFmtId="0" fontId="9" fillId="0" borderId="14" xfId="1" applyFont="1" applyBorder="1" applyAlignment="1">
      <alignment horizontal="center" vertical="center"/>
    </xf>
    <xf numFmtId="0" fontId="9" fillId="0" borderId="2" xfId="1" applyFont="1" applyBorder="1" applyAlignment="1">
      <alignment horizontal="center" vertical="center"/>
    </xf>
    <xf numFmtId="49" fontId="16" fillId="0" borderId="1" xfId="0" applyNumberFormat="1" applyFont="1" applyBorder="1" applyAlignment="1">
      <alignment horizontal="left" vertical="center" wrapText="1"/>
    </xf>
    <xf numFmtId="49" fontId="16" fillId="0" borderId="14" xfId="0" applyNumberFormat="1" applyFont="1" applyBorder="1" applyAlignment="1">
      <alignment horizontal="left" vertical="center" wrapText="1"/>
    </xf>
    <xf numFmtId="49" fontId="16" fillId="0" borderId="9" xfId="0" applyNumberFormat="1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left" vertical="center" wrapText="1"/>
    </xf>
    <xf numFmtId="49" fontId="7" fillId="0" borderId="14" xfId="0" applyNumberFormat="1" applyFont="1" applyBorder="1" applyAlignment="1">
      <alignment horizontal="left" vertical="center" wrapText="1"/>
    </xf>
    <xf numFmtId="49" fontId="7" fillId="0" borderId="9" xfId="0" applyNumberFormat="1" applyFont="1" applyBorder="1" applyAlignment="1">
      <alignment horizontal="left" vertical="center" wrapText="1"/>
    </xf>
    <xf numFmtId="0" fontId="16" fillId="6" borderId="1" xfId="1" applyFont="1" applyFill="1" applyBorder="1" applyAlignment="1">
      <alignment horizontal="left" vertical="center" wrapText="1"/>
    </xf>
    <xf numFmtId="0" fontId="16" fillId="6" borderId="2" xfId="1" applyFont="1" applyFill="1" applyBorder="1" applyAlignment="1">
      <alignment horizontal="left" vertical="center" wrapText="1"/>
    </xf>
    <xf numFmtId="0" fontId="17" fillId="0" borderId="1" xfId="1" applyFont="1" applyBorder="1" applyAlignment="1">
      <alignment horizontal="left" vertical="center" wrapText="1"/>
    </xf>
    <xf numFmtId="0" fontId="17" fillId="0" borderId="14" xfId="1" applyFont="1" applyBorder="1" applyAlignment="1">
      <alignment horizontal="left" vertical="center" wrapText="1"/>
    </xf>
    <xf numFmtId="0" fontId="17" fillId="0" borderId="2" xfId="1" applyFont="1" applyBorder="1" applyAlignment="1">
      <alignment horizontal="left" vertical="center" wrapText="1"/>
    </xf>
  </cellXfs>
  <cellStyles count="4">
    <cellStyle name="Normale" xfId="0" builtinId="0"/>
    <cellStyle name="Normale 2" xfId="2" xr:uid="{00000000-0005-0000-0000-000001000000}"/>
    <cellStyle name="Normale 3" xfId="1" xr:uid="{00000000-0005-0000-0000-000002000000}"/>
    <cellStyle name="Percentuale 2" xfId="3" xr:uid="{00000000-0005-0000-0000-000003000000}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38"/>
  <sheetViews>
    <sheetView tabSelected="1" topLeftCell="A26" zoomScale="85" zoomScaleNormal="85" workbookViewId="0">
      <selection activeCell="K28" sqref="K28"/>
    </sheetView>
  </sheetViews>
  <sheetFormatPr defaultColWidth="8.81640625" defaultRowHeight="14.5" x14ac:dyDescent="0.35"/>
  <cols>
    <col min="1" max="1" width="6.1796875" customWidth="1"/>
    <col min="2" max="2" width="14" customWidth="1"/>
    <col min="3" max="3" width="25.54296875" bestFit="1" customWidth="1"/>
    <col min="4" max="4" width="10.54296875" customWidth="1"/>
    <col min="5" max="5" width="37.54296875" customWidth="1"/>
    <col min="6" max="6" width="21.1796875" customWidth="1"/>
    <col min="7" max="7" width="37.453125" customWidth="1"/>
    <col min="8" max="8" width="10.90625" style="29" hidden="1" customWidth="1"/>
  </cols>
  <sheetData>
    <row r="1" spans="2:8" ht="70" customHeight="1" thickBot="1" x14ac:dyDescent="0.4">
      <c r="B1" s="43" t="s">
        <v>63</v>
      </c>
      <c r="C1" s="43"/>
      <c r="D1" s="43"/>
      <c r="E1" s="43"/>
      <c r="F1" s="43"/>
      <c r="G1" s="43"/>
      <c r="H1" s="23"/>
    </row>
    <row r="2" spans="2:8" ht="46.5" customHeight="1" thickBot="1" x14ac:dyDescent="0.4">
      <c r="B2" s="7"/>
      <c r="C2" s="7"/>
      <c r="D2" s="7"/>
      <c r="E2" s="7"/>
      <c r="F2" s="22" t="s">
        <v>0</v>
      </c>
      <c r="G2" s="7"/>
      <c r="H2" s="24"/>
    </row>
    <row r="3" spans="2:8" ht="63.9" customHeight="1" thickBot="1" x14ac:dyDescent="0.4">
      <c r="B3" s="32" t="s">
        <v>4</v>
      </c>
      <c r="C3" s="33" t="s">
        <v>1</v>
      </c>
      <c r="D3" s="33" t="s">
        <v>5</v>
      </c>
      <c r="E3" s="33" t="s">
        <v>30</v>
      </c>
      <c r="F3" s="34" t="s">
        <v>6</v>
      </c>
      <c r="G3" s="35" t="s">
        <v>7</v>
      </c>
      <c r="H3" s="25" t="s">
        <v>58</v>
      </c>
    </row>
    <row r="4" spans="2:8" ht="63.9" customHeight="1" x14ac:dyDescent="0.35">
      <c r="B4" s="36" t="s">
        <v>9</v>
      </c>
      <c r="C4" s="37" t="s">
        <v>19</v>
      </c>
      <c r="D4" s="38">
        <v>9</v>
      </c>
      <c r="E4" s="38" t="s">
        <v>43</v>
      </c>
      <c r="F4" s="39"/>
      <c r="G4" s="40" t="str">
        <f>IF(F4="","indicare il prezzo unitario",IF(F4=0,"indicare il prezzo unitario",IF(F4&gt;137.09,"il prezzo unitario non può superare 137,09 euro",F4*D4)))</f>
        <v>indicare il prezzo unitario</v>
      </c>
      <c r="H4" s="26">
        <f t="shared" ref="H4:H20" si="0">IF(MID(G4,1,2)="il",1,0)</f>
        <v>0</v>
      </c>
    </row>
    <row r="5" spans="2:8" ht="63.9" customHeight="1" x14ac:dyDescent="0.35">
      <c r="B5" s="15" t="s">
        <v>10</v>
      </c>
      <c r="C5" s="13" t="s">
        <v>20</v>
      </c>
      <c r="D5" s="19">
        <v>3</v>
      </c>
      <c r="E5" s="19" t="s">
        <v>44</v>
      </c>
      <c r="F5" s="14"/>
      <c r="G5" s="41" t="str">
        <f>IF(F5="","indicare il prezzo unitario",IF(F5=0,"indicare il prezzo unitario",IF(F5&gt;159.41,"il prezzo unitario non può superare 159,41 euro",F5*D5)))</f>
        <v>indicare il prezzo unitario</v>
      </c>
      <c r="H5" s="27">
        <f t="shared" si="0"/>
        <v>0</v>
      </c>
    </row>
    <row r="6" spans="2:8" ht="63.9" customHeight="1" x14ac:dyDescent="0.35">
      <c r="B6" s="15" t="s">
        <v>11</v>
      </c>
      <c r="C6" s="13" t="s">
        <v>21</v>
      </c>
      <c r="D6" s="19">
        <v>1</v>
      </c>
      <c r="E6" s="19" t="s">
        <v>45</v>
      </c>
      <c r="F6" s="14"/>
      <c r="G6" s="41" t="str">
        <f>IF(F6="","indicare il prezzo unitario",IF(F6=0,"indicare il prezzo unitario",IF(F6&gt;640.82,"il prezzo unitario non può superare 640,82 euro",F6*D6)))</f>
        <v>indicare il prezzo unitario</v>
      </c>
      <c r="H6" s="27">
        <f t="shared" si="0"/>
        <v>0</v>
      </c>
    </row>
    <row r="7" spans="2:8" ht="63.9" customHeight="1" x14ac:dyDescent="0.35">
      <c r="B7" s="15" t="s">
        <v>12</v>
      </c>
      <c r="C7" s="13" t="s">
        <v>21</v>
      </c>
      <c r="D7" s="19">
        <v>1</v>
      </c>
      <c r="E7" s="19" t="s">
        <v>46</v>
      </c>
      <c r="F7" s="14"/>
      <c r="G7" s="41" t="str">
        <f>IF(F7="","indicare il prezzo unitario",IF(F7=0,"indicare il prezzo unitario",IF(F7&gt;674.3,"il prezzo unitario non può superare 674,30 euro",F7*D7)))</f>
        <v>indicare il prezzo unitario</v>
      </c>
      <c r="H7" s="27">
        <f t="shared" si="0"/>
        <v>0</v>
      </c>
    </row>
    <row r="8" spans="2:8" ht="63.9" customHeight="1" x14ac:dyDescent="0.35">
      <c r="B8" s="15" t="s">
        <v>13</v>
      </c>
      <c r="C8" s="13" t="s">
        <v>32</v>
      </c>
      <c r="D8" s="19">
        <v>4</v>
      </c>
      <c r="E8" s="19" t="s">
        <v>47</v>
      </c>
      <c r="F8" s="14"/>
      <c r="G8" s="41" t="str">
        <f>IF(F8="","indicare il prezzo unitario",IF(F8=0,"indicare il prezzo unitario",IF(F8&gt;159.41,"il prezzo unitario non può superare 159,41 euro",F8*D8)))</f>
        <v>indicare il prezzo unitario</v>
      </c>
      <c r="H8" s="27">
        <f t="shared" si="0"/>
        <v>0</v>
      </c>
    </row>
    <row r="9" spans="2:8" ht="63.9" customHeight="1" x14ac:dyDescent="0.35">
      <c r="B9" s="15" t="s">
        <v>14</v>
      </c>
      <c r="C9" s="13" t="s">
        <v>22</v>
      </c>
      <c r="D9" s="19">
        <v>7</v>
      </c>
      <c r="E9" s="19" t="s">
        <v>48</v>
      </c>
      <c r="F9" s="14"/>
      <c r="G9" s="41" t="str">
        <f>IF(F9="","indicare il prezzo unitario",IF(F9=0,"indicare il prezzo unitario",IF(F9&gt;930.15,"il prezzo unitario non può superare 930,15 euro",F9*D9)))</f>
        <v>indicare il prezzo unitario</v>
      </c>
      <c r="H9" s="27">
        <f t="shared" si="0"/>
        <v>0</v>
      </c>
    </row>
    <row r="10" spans="2:8" ht="63.9" customHeight="1" x14ac:dyDescent="0.35">
      <c r="B10" s="15" t="s">
        <v>15</v>
      </c>
      <c r="C10" s="13" t="s">
        <v>22</v>
      </c>
      <c r="D10" s="19">
        <v>2</v>
      </c>
      <c r="E10" s="19" t="s">
        <v>48</v>
      </c>
      <c r="F10" s="14"/>
      <c r="G10" s="41" t="str">
        <f>IF(F10="","indicare il prezzo unitario",IF(F10=0,"indicare il prezzo unitario",IF(F10&gt;930.15,"il prezzo unitario non può superare 930,15 euro",F10*D10)))</f>
        <v>indicare il prezzo unitario</v>
      </c>
      <c r="H10" s="27">
        <f t="shared" si="0"/>
        <v>0</v>
      </c>
    </row>
    <row r="11" spans="2:8" ht="63.9" customHeight="1" x14ac:dyDescent="0.35">
      <c r="B11" s="15" t="s">
        <v>16</v>
      </c>
      <c r="C11" s="13" t="s">
        <v>33</v>
      </c>
      <c r="D11" s="19">
        <v>1</v>
      </c>
      <c r="E11" s="19" t="s">
        <v>49</v>
      </c>
      <c r="F11" s="14"/>
      <c r="G11" s="41" t="str">
        <f>IF(F11="","indicare il prezzo unitario",IF(F11=0,"indicare il prezzo unitario",IF(F11&gt;4044.98,"il prezzo unitario non può superare 4044,98 euro",F11*D11)))</f>
        <v>indicare il prezzo unitario</v>
      </c>
      <c r="H11" s="27">
        <f t="shared" si="0"/>
        <v>0</v>
      </c>
    </row>
    <row r="12" spans="2:8" ht="63.9" customHeight="1" x14ac:dyDescent="0.35">
      <c r="B12" s="15" t="s">
        <v>17</v>
      </c>
      <c r="C12" s="13" t="s">
        <v>34</v>
      </c>
      <c r="D12" s="19">
        <v>2</v>
      </c>
      <c r="E12" s="19" t="s">
        <v>49</v>
      </c>
      <c r="F12" s="14"/>
      <c r="G12" s="41" t="str">
        <f>IF(F12="","indicare il prezzo unitario",IF(F12=0,"indicare il prezzo unitario",IF(F12&gt;1806.24,"il prezzo unitario non può superare 1806,24 euro",F12*D12)))</f>
        <v>indicare il prezzo unitario</v>
      </c>
      <c r="H12" s="27">
        <f t="shared" si="0"/>
        <v>0</v>
      </c>
    </row>
    <row r="13" spans="2:8" ht="63.9" customHeight="1" x14ac:dyDescent="0.35">
      <c r="B13" s="15" t="s">
        <v>18</v>
      </c>
      <c r="C13" s="13" t="s">
        <v>35</v>
      </c>
      <c r="D13" s="19">
        <v>4</v>
      </c>
      <c r="E13" s="19" t="s">
        <v>50</v>
      </c>
      <c r="F13" s="14"/>
      <c r="G13" s="41" t="str">
        <f>IF(F13="","indicare il prezzo unitario",IF(F13=0,"indicare il prezzo unitario",IF(F13&gt;757.19,"il prezzo unitario non può superare 757,19 euro",F13*D13)))</f>
        <v>indicare il prezzo unitario</v>
      </c>
      <c r="H13" s="27">
        <f t="shared" si="0"/>
        <v>0</v>
      </c>
    </row>
    <row r="14" spans="2:8" ht="63.9" customHeight="1" x14ac:dyDescent="0.35">
      <c r="B14" s="15" t="s">
        <v>23</v>
      </c>
      <c r="C14" s="13" t="s">
        <v>36</v>
      </c>
      <c r="D14" s="19">
        <v>22</v>
      </c>
      <c r="E14" s="19" t="s">
        <v>51</v>
      </c>
      <c r="F14" s="14"/>
      <c r="G14" s="41" t="str">
        <f>IF(F14="","indicare il prezzo unitario",IF(F14=0,"indicare il prezzo unitario",IF(F14&gt;78.91,"il prezzo unitario non può superare 78,91 euro",F14*D14)))</f>
        <v>indicare il prezzo unitario</v>
      </c>
      <c r="H14" s="27">
        <f t="shared" si="0"/>
        <v>0</v>
      </c>
    </row>
    <row r="15" spans="2:8" ht="63.9" customHeight="1" x14ac:dyDescent="0.35">
      <c r="B15" s="15" t="s">
        <v>24</v>
      </c>
      <c r="C15" s="13" t="s">
        <v>37</v>
      </c>
      <c r="D15" s="19">
        <v>6</v>
      </c>
      <c r="E15" s="19" t="s">
        <v>52</v>
      </c>
      <c r="F15" s="14"/>
      <c r="G15" s="41" t="str">
        <f>IF(F15="","indicare il prezzo unitario",IF(F15=0,"indicare il prezzo unitario",IF(F15&gt;91.66,"il prezzo unitario non può superare 91,66 euro",F15*D15)))</f>
        <v>indicare il prezzo unitario</v>
      </c>
      <c r="H15" s="27">
        <f t="shared" si="0"/>
        <v>0</v>
      </c>
    </row>
    <row r="16" spans="2:8" ht="63.9" customHeight="1" x14ac:dyDescent="0.35">
      <c r="B16" s="15" t="s">
        <v>25</v>
      </c>
      <c r="C16" s="13" t="s">
        <v>38</v>
      </c>
      <c r="D16" s="19">
        <v>6</v>
      </c>
      <c r="E16" s="19" t="s">
        <v>53</v>
      </c>
      <c r="F16" s="14"/>
      <c r="G16" s="41" t="str">
        <f>IF(F16="","indicare il prezzo unitario",IF(F16=0,"indicare il prezzo unitario",IF(F16&gt;91.66,"il prezzo unitario non può superare 91,66 euro",F16*D16)))</f>
        <v>indicare il prezzo unitario</v>
      </c>
      <c r="H16" s="27">
        <f t="shared" si="0"/>
        <v>0</v>
      </c>
    </row>
    <row r="17" spans="2:8" ht="63.9" customHeight="1" x14ac:dyDescent="0.35">
      <c r="B17" s="15" t="s">
        <v>26</v>
      </c>
      <c r="C17" s="13" t="s">
        <v>39</v>
      </c>
      <c r="D17" s="19">
        <v>1</v>
      </c>
      <c r="E17" s="19" t="s">
        <v>54</v>
      </c>
      <c r="F17" s="14"/>
      <c r="G17" s="41" t="str">
        <f>IF(F17="","indicare il prezzo unitario",IF(F17=0,"indicare il prezzo unitario",IF(F17&gt;444.85,"il prezzo unitario non può superare 444,85 euro",F17*D17)))</f>
        <v>indicare il prezzo unitario</v>
      </c>
      <c r="H17" s="27">
        <f t="shared" si="0"/>
        <v>0</v>
      </c>
    </row>
    <row r="18" spans="2:8" ht="63.9" customHeight="1" x14ac:dyDescent="0.35">
      <c r="B18" s="15" t="s">
        <v>27</v>
      </c>
      <c r="C18" s="13" t="s">
        <v>40</v>
      </c>
      <c r="D18" s="19">
        <v>16</v>
      </c>
      <c r="E18" s="19" t="s">
        <v>55</v>
      </c>
      <c r="F18" s="14"/>
      <c r="G18" s="41" t="str">
        <f>IF(F18="","indicare il prezzo unitario",IF(F18=0,"indicare il prezzo unitario",IF(F18&gt;1191.99,"il prezzo unitario non può superare 1191,99 euro",F18*D18)))</f>
        <v>indicare il prezzo unitario</v>
      </c>
      <c r="H18" s="27">
        <f t="shared" si="0"/>
        <v>0</v>
      </c>
    </row>
    <row r="19" spans="2:8" ht="63.9" customHeight="1" x14ac:dyDescent="0.35">
      <c r="B19" s="15" t="s">
        <v>41</v>
      </c>
      <c r="C19" s="13" t="s">
        <v>42</v>
      </c>
      <c r="D19" s="19">
        <v>28</v>
      </c>
      <c r="E19" s="19" t="s">
        <v>56</v>
      </c>
      <c r="F19" s="14"/>
      <c r="G19" s="41" t="str">
        <f>IF(F19="","indicare il prezzo unitario",IF(F19=0,"indicare il prezzo unitario",IF(F19&gt;208.67,"il prezzo unitario non può superare 208,67 euro",F19*D19)))</f>
        <v>indicare il prezzo unitario</v>
      </c>
      <c r="H19" s="27">
        <f t="shared" si="0"/>
        <v>0</v>
      </c>
    </row>
    <row r="20" spans="2:8" ht="63.9" customHeight="1" thickBot="1" x14ac:dyDescent="0.4">
      <c r="B20" s="15" t="s">
        <v>28</v>
      </c>
      <c r="C20" s="13" t="s">
        <v>29</v>
      </c>
      <c r="D20" s="19">
        <v>46</v>
      </c>
      <c r="E20" s="19" t="s">
        <v>57</v>
      </c>
      <c r="F20" s="14"/>
      <c r="G20" s="41" t="str">
        <f>IF(F20="","indicare il prezzo unitario",IF(F20=0,"indicare il prezzo unitario",IF(F20&gt;605.75,"il prezzo unitario non può superare 605,75 euro",F20*D20)))</f>
        <v>indicare il prezzo unitario</v>
      </c>
      <c r="H20" s="28">
        <f t="shared" si="0"/>
        <v>0</v>
      </c>
    </row>
    <row r="21" spans="2:8" ht="63.9" customHeight="1" thickBot="1" x14ac:dyDescent="0.4">
      <c r="B21" s="16" t="s">
        <v>59</v>
      </c>
      <c r="C21" s="17" t="s">
        <v>60</v>
      </c>
      <c r="D21" s="20">
        <v>1</v>
      </c>
      <c r="E21" s="20"/>
      <c r="F21" s="18"/>
      <c r="G21" s="42" t="str">
        <f>IF(F21="","indicare il prezzo unitario",IF(F21=0,"indicare il prezzo unitario",F21*D21))</f>
        <v>indicare il prezzo unitario</v>
      </c>
      <c r="H21" s="28">
        <f t="shared" ref="H21" si="1">IF(MID(G21,1,2)="il",1,0)</f>
        <v>0</v>
      </c>
    </row>
    <row r="22" spans="2:8" ht="80" customHeight="1" thickBot="1" x14ac:dyDescent="0.4">
      <c r="B22" s="44" t="s">
        <v>31</v>
      </c>
      <c r="C22" s="45"/>
      <c r="D22" s="45"/>
      <c r="E22" s="45"/>
      <c r="F22" s="46"/>
      <c r="G22" s="11" t="str">
        <f>IF(COUNTBLANK(F4:F21)&gt;0,"Indicare gli importi unitari",IF(SUM(H4:H21)&gt;0,"Controllare la correttezza degli importi unitari",IF(SUM(G4:G21)&gt;F32,"ERRORE l'importo offerto supera la base d'asta",SUM(G4:G21))))</f>
        <v>Indicare gli importi unitari</v>
      </c>
    </row>
    <row r="23" spans="2:8" ht="29.15" customHeight="1" thickBot="1" x14ac:dyDescent="0.4">
      <c r="B23" s="4"/>
      <c r="C23" s="4"/>
      <c r="D23" s="4"/>
      <c r="E23" s="4"/>
      <c r="F23" s="5"/>
      <c r="G23" s="6"/>
    </row>
    <row r="24" spans="2:8" ht="54" customHeight="1" thickBot="1" x14ac:dyDescent="0.4">
      <c r="B24" s="57" t="s">
        <v>61</v>
      </c>
      <c r="C24" s="58"/>
      <c r="D24" s="58"/>
      <c r="E24" s="59"/>
      <c r="F24" s="8"/>
      <c r="G24" s="9" t="str">
        <f>IF(F24="","Inserire importo costi monodopera",F24)</f>
        <v>Inserire importo costi monodopera</v>
      </c>
    </row>
    <row r="25" spans="2:8" ht="29.15" customHeight="1" thickBot="1" x14ac:dyDescent="0.4">
      <c r="B25" s="4"/>
      <c r="C25" s="4"/>
      <c r="D25" s="4"/>
      <c r="E25" s="4"/>
      <c r="F25" s="5"/>
      <c r="G25" s="6"/>
    </row>
    <row r="26" spans="2:8" ht="62.65" customHeight="1" thickBot="1" x14ac:dyDescent="0.4">
      <c r="B26" s="60" t="s">
        <v>8</v>
      </c>
      <c r="C26" s="61"/>
      <c r="D26" s="61"/>
      <c r="E26" s="62"/>
      <c r="F26" s="8"/>
      <c r="G26" s="9" t="str">
        <f>IF(F26="","Inserire importo oneri aziendali",F26)</f>
        <v>Inserire importo oneri aziendali</v>
      </c>
    </row>
    <row r="27" spans="2:8" ht="29.15" customHeight="1" thickBot="1" x14ac:dyDescent="0.4">
      <c r="B27" s="4"/>
      <c r="C27" s="4"/>
      <c r="D27" s="4"/>
      <c r="E27" s="4"/>
      <c r="F27" s="5"/>
      <c r="G27" s="6"/>
    </row>
    <row r="28" spans="2:8" ht="62.65" customHeight="1" thickBot="1" x14ac:dyDescent="0.4">
      <c r="B28" s="60" t="s">
        <v>62</v>
      </c>
      <c r="C28" s="61"/>
      <c r="D28" s="61"/>
      <c r="E28" s="62"/>
      <c r="F28" s="12"/>
      <c r="G28" s="10" t="str">
        <f>IF(F28="","Inserire CCNL applicato e relativo codice",F28)</f>
        <v>Inserire CCNL applicato e relativo codice</v>
      </c>
    </row>
    <row r="29" spans="2:8" ht="29.15" customHeight="1" thickBot="1" x14ac:dyDescent="0.4">
      <c r="B29" s="4"/>
      <c r="C29" s="4"/>
      <c r="D29" s="4"/>
      <c r="E29" s="4"/>
      <c r="F29" s="5"/>
      <c r="G29" s="6"/>
    </row>
    <row r="30" spans="2:8" ht="99" customHeight="1" thickBot="1" x14ac:dyDescent="0.4">
      <c r="B30" s="65" t="s">
        <v>65</v>
      </c>
      <c r="C30" s="66"/>
      <c r="D30" s="66"/>
      <c r="E30" s="67"/>
      <c r="F30" s="63" t="s">
        <v>64</v>
      </c>
      <c r="G30" s="64"/>
    </row>
    <row r="31" spans="2:8" ht="29.15" customHeight="1" thickBot="1" x14ac:dyDescent="0.4">
      <c r="B31" s="4"/>
      <c r="C31" s="4"/>
      <c r="D31" s="4"/>
      <c r="E31" s="4"/>
      <c r="F31" s="5"/>
      <c r="G31" s="6"/>
    </row>
    <row r="32" spans="2:8" s="1" customFormat="1" ht="48.9" customHeight="1" thickBot="1" x14ac:dyDescent="0.5">
      <c r="B32" s="51" t="s">
        <v>2</v>
      </c>
      <c r="C32" s="52"/>
      <c r="D32" s="53"/>
      <c r="E32" s="21"/>
      <c r="F32" s="47">
        <v>81000</v>
      </c>
      <c r="G32" s="48"/>
      <c r="H32" s="30"/>
    </row>
    <row r="33" spans="2:8" s="1" customFormat="1" ht="15" thickBot="1" x14ac:dyDescent="0.4">
      <c r="C33" s="2"/>
      <c r="F33" s="3"/>
      <c r="H33" s="30"/>
    </row>
    <row r="34" spans="2:8" ht="57" customHeight="1" thickBot="1" x14ac:dyDescent="0.4">
      <c r="B34" s="54" t="s">
        <v>3</v>
      </c>
      <c r="C34" s="55"/>
      <c r="D34" s="56"/>
      <c r="F34" s="49" t="str">
        <f>IF(G22="Indicare gli importi unitari","Indicare gli importi unitari",IF(G22="Controllare la correttezza degli importi unitari","Controllare la correttezza degli importi unitari",IF((G22&gt;F32),"ERRORE l'importo offerto supera la base d'asta",IF(G22&lt;=(F24+F26),"ERRORE l’importo offerto non può essere inferiore alla somma dei costi della manodopera più gli oneri aziendali",IF(G24="Inserire importo costi monodopera","Inserire importo costi manodopera",IF(G26="Inserire importo oneri aziendali","Inserire importo oneri aziendali",IF(G28="Inserire CCNL applicato e relativo codice"," Inserire il CCNL applicato e il relativo codice",G22)))))))</f>
        <v>Indicare gli importi unitari</v>
      </c>
      <c r="G34" s="50"/>
      <c r="H34" s="31"/>
    </row>
    <row r="35" spans="2:8" ht="48.5" customHeight="1" x14ac:dyDescent="0.35"/>
    <row r="36" spans="2:8" ht="48.5" customHeight="1" x14ac:dyDescent="0.35"/>
    <row r="37" spans="2:8" ht="48.5" customHeight="1" x14ac:dyDescent="0.35"/>
    <row r="38" spans="2:8" ht="48.5" customHeight="1" x14ac:dyDescent="0.35"/>
  </sheetData>
  <sheetProtection algorithmName="SHA-512" hashValue="kGG+hPlR+RQ3Gxv6cKts70F9WBKYLNFsIuWOEwRqTaDObLPAlnY0EK+zBeX3yDwswCfbJBW11J233IuS168CpQ==" saltValue="YvpAv2ERfzPbTOOgHl4BSw==" spinCount="100000" sheet="1" objects="1" scenarios="1"/>
  <protectedRanges>
    <protectedRange sqref="F20:F21" name="Intervallo1_2"/>
  </protectedRanges>
  <mergeCells count="11">
    <mergeCell ref="B1:G1"/>
    <mergeCell ref="B22:F22"/>
    <mergeCell ref="F32:G32"/>
    <mergeCell ref="F34:G34"/>
    <mergeCell ref="B32:D32"/>
    <mergeCell ref="B34:D34"/>
    <mergeCell ref="B24:E24"/>
    <mergeCell ref="B26:E26"/>
    <mergeCell ref="B28:E28"/>
    <mergeCell ref="F30:G30"/>
    <mergeCell ref="B30:E30"/>
  </mergeCells>
  <conditionalFormatting sqref="F34">
    <cfRule type="cellIs" dxfId="5" priority="3" operator="equal">
      <formula>$F$32</formula>
    </cfRule>
    <cfRule type="cellIs" dxfId="4" priority="4" operator="lessThan">
      <formula>$F$32</formula>
    </cfRule>
    <cfRule type="cellIs" dxfId="3" priority="5" operator="greaterThan">
      <formula>$F$32</formula>
    </cfRule>
  </conditionalFormatting>
  <conditionalFormatting sqref="F34:G34">
    <cfRule type="cellIs" dxfId="2" priority="1" operator="greaterThan">
      <formula>$F$32</formula>
    </cfRule>
    <cfRule type="cellIs" dxfId="1" priority="2" operator="lessThanOrEqual">
      <formula>$F$32</formula>
    </cfRule>
  </conditionalFormatting>
  <conditionalFormatting sqref="G22">
    <cfRule type="cellIs" dxfId="0" priority="6" operator="greaterThan">
      <formula>#REF!</formula>
    </cfRule>
  </conditionalFormatting>
  <dataValidations count="4">
    <dataValidation type="custom" operator="greaterThan" allowBlank="1" showInputMessage="1" showErrorMessage="1" error="L'importo deve essere maggiore di zero e sono ammesse solo 2 cifre decimali" sqref="F27 F23:F25" xr:uid="{00000000-0002-0000-0000-000001000000}">
      <formula1>AND((LEN(F23)-LEN(INT(F23)))&lt;=3,F23&gt;0)</formula1>
    </dataValidation>
    <dataValidation type="custom" operator="greaterThan" allowBlank="1" showInputMessage="1" showErrorMessage="1" error="L'importo deve essere intero e maggiore di zero" sqref="F26" xr:uid="{00000000-0002-0000-0000-000002000000}">
      <formula1>AND((LEN(F26)-LEN(INT(F26)))&lt;=3,F26&gt;0)</formula1>
    </dataValidation>
    <dataValidation type="custom" operator="equal" allowBlank="1" showInputMessage="1" showErrorMessage="1" error="Non è possibile inserire più di due cifre decimali o un valore pari a zero" sqref="F20:F21" xr:uid="{6D7EFC10-8539-41F8-895B-E1C1AF44E441}">
      <formula1>AND((LEN(F20)-LEN(INT(F20)))&lt;=3,F20&lt;&gt;0)</formula1>
    </dataValidation>
    <dataValidation type="custom" allowBlank="1" showInputMessage="1" showErrorMessage="1" error="Non è possibile inserire più di due cifre decimali o un valore uguale a zero" sqref="F4:F19" xr:uid="{C8CD05AE-3E7E-43D6-8756-D9A2739791D8}">
      <formula1>AND((LEN(F4)-LEN(INT(F4)))&lt;=3,F4&lt;&gt;0)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Dettaglio Tecnico Economico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2025-02-20T12:10:41Z</dcterms:modified>
</cp:coreProperties>
</file>