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320" windowWidth="19440" windowHeight="1362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5" i="1" l="1"/>
  <c r="I9" i="1"/>
  <c r="I12" i="1"/>
  <c r="I6" i="1"/>
  <c r="H6" i="1" l="1"/>
  <c r="H7" i="1" s="1"/>
  <c r="H15" i="1"/>
  <c r="H16" i="1" s="1"/>
  <c r="H12" i="1"/>
  <c r="H13" i="1" s="1"/>
  <c r="H9" i="1"/>
  <c r="H10" i="1" s="1"/>
  <c r="G19" i="1"/>
  <c r="H17" i="1" l="1"/>
  <c r="G21" i="1" s="1"/>
  <c r="G23" i="1" l="1"/>
</calcChain>
</file>

<file path=xl/sharedStrings.xml><?xml version="1.0" encoding="utf-8"?>
<sst xmlns="http://schemas.openxmlformats.org/spreadsheetml/2006/main" count="53" uniqueCount="33">
  <si>
    <t>Celle da compilare</t>
  </si>
  <si>
    <t>→</t>
  </si>
  <si>
    <t>Descrizione</t>
  </si>
  <si>
    <t>Importo totale (€)</t>
  </si>
  <si>
    <t>1</t>
  </si>
  <si>
    <t>A</t>
  </si>
  <si>
    <t>B</t>
  </si>
  <si>
    <t>Base d'asta A</t>
  </si>
  <si>
    <t>Base d'asta B</t>
  </si>
  <si>
    <t>Quantità</t>
  </si>
  <si>
    <t>Prezzo totale a base d'asta al netto dell'IVA</t>
  </si>
  <si>
    <t>Prezzo totale offerto al netto dell'IVA</t>
  </si>
  <si>
    <t>Importo unitario (€)</t>
  </si>
  <si>
    <t>Prezzo Totale Offerto A al netto dell'IVA €</t>
  </si>
  <si>
    <t>Prezzo Totale Offerto B al netto dell'IVA €</t>
  </si>
  <si>
    <t>Codice</t>
  </si>
  <si>
    <t>Sistema di Verifica in caso di offerta superiore alla base d'asta</t>
  </si>
  <si>
    <t>Base d'asta C</t>
  </si>
  <si>
    <t>Base d'asta D</t>
  </si>
  <si>
    <t>Prezzo Totale Offerto (A+B+C+D) al netto dell'IVA €</t>
  </si>
  <si>
    <t xml:space="preserve"> FASE PROPEDEUTICA 
PESO 25%</t>
  </si>
  <si>
    <t>FASE VALUTAZIONE PRELIMINARE
PESO 35%</t>
  </si>
  <si>
    <t>Prezzo Totale Offerto C al netto dell'IVA €</t>
  </si>
  <si>
    <t>C</t>
  </si>
  <si>
    <t>D</t>
  </si>
  <si>
    <t>Descrizione Fase</t>
  </si>
  <si>
    <r>
      <t xml:space="preserve">FASE VALUTAZIONE APPROFONDITA
</t>
    </r>
    <r>
      <rPr>
        <u/>
        <sz val="10"/>
        <rFont val="Arial"/>
        <family val="2"/>
      </rPr>
      <t>OVE NECESSARIA</t>
    </r>
    <r>
      <rPr>
        <sz val="10"/>
        <rFont val="Arial"/>
        <family val="2"/>
      </rPr>
      <t xml:space="preserve">
 PESO 20%</t>
    </r>
  </si>
  <si>
    <r>
      <t xml:space="preserve">FASE PIANIFICAZIONE E MONITORAGGIO INTERVENTI 
</t>
    </r>
    <r>
      <rPr>
        <u/>
        <sz val="10"/>
        <rFont val="Arial"/>
        <family val="2"/>
      </rPr>
      <t>OVE NECESSARIA</t>
    </r>
    <r>
      <rPr>
        <sz val="10"/>
        <rFont val="Arial"/>
        <family val="2"/>
      </rPr>
      <t xml:space="preserve">
 PESO 20%</t>
    </r>
  </si>
  <si>
    <t>iniz. 052-2023</t>
  </si>
  <si>
    <t>Servizio 2.1</t>
  </si>
  <si>
    <t>Servizio 2.2</t>
  </si>
  <si>
    <t>Servizio 2.3 opzionale</t>
  </si>
  <si>
    <t>Servizio 2.4 opzionale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</si>
</sst>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Calibri"/>
      <family val="2"/>
    </font>
    <font>
      <b/>
      <sz val="10"/>
      <name val="Arial"/>
      <family val="2"/>
    </font>
    <font>
      <b/>
      <sz val="10"/>
      <name val="Calibri"/>
      <family val="2"/>
    </font>
    <font>
      <u/>
      <sz val="10"/>
      <name val="Arial"/>
      <family val="2"/>
    </font>
    <font>
      <b/>
      <sz val="14"/>
      <color theme="1"/>
      <name val="Arial"/>
      <family val="2"/>
    </font>
    <font>
      <b/>
      <sz val="14"/>
      <name val="Arial"/>
      <family val="2"/>
    </font>
    <font>
      <b/>
      <sz val="11"/>
      <color theme="1"/>
      <name val="Arial"/>
      <family val="2"/>
    </font>
    <font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1" applyFont="1" applyFill="1" applyBorder="1" applyAlignment="1" applyProtection="1">
      <alignment horizontal="right" vertical="center"/>
    </xf>
    <xf numFmtId="165" fontId="1" fillId="0" borderId="0" xfId="0" applyNumberFormat="1" applyFont="1" applyFill="1" applyBorder="1" applyAlignment="1">
      <alignment horizontal="center" vertical="center" wrapText="1"/>
    </xf>
    <xf numFmtId="165" fontId="2" fillId="0" borderId="0" xfId="1" applyNumberFormat="1" applyFont="1" applyFill="1" applyBorder="1" applyAlignment="1" applyProtection="1">
      <alignment horizontal="center" vertic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5" fillId="0" borderId="4" xfId="0" applyFont="1" applyBorder="1" applyAlignment="1">
      <alignment horizontal="center" vertical="center"/>
    </xf>
    <xf numFmtId="0" fontId="7" fillId="2" borderId="4" xfId="0" applyFont="1" applyFill="1" applyBorder="1" applyAlignment="1">
      <alignment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7" fillId="2" borderId="11" xfId="0" applyFont="1" applyFill="1" applyBorder="1" applyAlignment="1">
      <alignment vertical="center" wrapText="1"/>
    </xf>
    <xf numFmtId="49" fontId="2" fillId="4" borderId="13" xfId="0" applyNumberFormat="1" applyFont="1" applyFill="1" applyBorder="1" applyAlignment="1">
      <alignment horizontal="center" vertical="center" wrapText="1"/>
    </xf>
    <xf numFmtId="49" fontId="2" fillId="4" borderId="2" xfId="0" applyNumberFormat="1" applyFont="1" applyFill="1" applyBorder="1" applyAlignment="1">
      <alignment horizontal="center" vertical="center" wrapText="1"/>
    </xf>
    <xf numFmtId="49" fontId="2" fillId="4" borderId="6" xfId="0" applyNumberFormat="1" applyFont="1" applyFill="1" applyBorder="1" applyAlignment="1">
      <alignment horizontal="center" vertical="center" wrapText="1"/>
    </xf>
    <xf numFmtId="165" fontId="1" fillId="0" borderId="8" xfId="0" applyNumberFormat="1" applyFont="1" applyBorder="1" applyAlignment="1" applyProtection="1">
      <alignment horizontal="center" vertical="center" wrapText="1"/>
      <protection locked="0"/>
    </xf>
    <xf numFmtId="165" fontId="1" fillId="0" borderId="9" xfId="0" applyNumberFormat="1" applyFont="1" applyBorder="1" applyAlignment="1" applyProtection="1">
      <alignment horizontal="center" vertical="center" wrapText="1"/>
    </xf>
    <xf numFmtId="165" fontId="1" fillId="0" borderId="4" xfId="0" applyNumberFormat="1" applyFont="1" applyBorder="1" applyAlignment="1" applyProtection="1">
      <alignment horizontal="center" vertical="center" wrapText="1"/>
    </xf>
    <xf numFmtId="0" fontId="7" fillId="2" borderId="7" xfId="0" applyFont="1" applyFill="1" applyBorder="1" applyAlignment="1">
      <alignment vertical="center" wrapText="1"/>
    </xf>
    <xf numFmtId="165" fontId="1" fillId="0" borderId="7" xfId="0" applyNumberFormat="1" applyFont="1" applyBorder="1" applyAlignment="1" applyProtection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</xf>
    <xf numFmtId="0" fontId="5" fillId="0" borderId="3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8" fillId="0" borderId="0" xfId="0" applyFont="1" applyFill="1" applyBorder="1"/>
    <xf numFmtId="0" fontId="9" fillId="0" borderId="1" xfId="1" applyFont="1" applyFill="1" applyBorder="1" applyAlignment="1" applyProtection="1">
      <alignment horizontal="center" vertical="center" wrapText="1"/>
    </xf>
    <xf numFmtId="0" fontId="10" fillId="0" borderId="0" xfId="1" applyFont="1" applyFill="1" applyBorder="1" applyAlignment="1" applyProtection="1">
      <alignment horizontal="center" vertical="center"/>
    </xf>
    <xf numFmtId="0" fontId="9" fillId="0" borderId="0" xfId="1" applyFont="1" applyFill="1" applyBorder="1" applyAlignment="1" applyProtection="1">
      <alignment horizontal="center" vertical="center"/>
    </xf>
    <xf numFmtId="165" fontId="2" fillId="0" borderId="0" xfId="4" applyNumberFormat="1" applyFont="1" applyFill="1" applyBorder="1" applyAlignment="1" applyProtection="1">
      <alignment horizontal="center" vertical="center" wrapText="1"/>
    </xf>
    <xf numFmtId="0" fontId="4" fillId="0" borderId="0" xfId="0" applyFont="1" applyBorder="1"/>
    <xf numFmtId="165" fontId="14" fillId="4" borderId="7" xfId="0" applyNumberFormat="1" applyFont="1" applyFill="1" applyBorder="1" applyAlignment="1" applyProtection="1">
      <alignment horizontal="center" vertical="center" wrapText="1"/>
    </xf>
    <xf numFmtId="165" fontId="14" fillId="3" borderId="14" xfId="0" applyNumberFormat="1" applyFont="1" applyFill="1" applyBorder="1" applyAlignment="1" applyProtection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/>
    </xf>
    <xf numFmtId="165" fontId="12" fillId="0" borderId="5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0" xfId="0" applyFont="1" applyFill="1" applyBorder="1" applyAlignment="1" applyProtection="1">
      <alignment horizontal="left"/>
    </xf>
    <xf numFmtId="165" fontId="13" fillId="0" borderId="3" xfId="1" applyNumberFormat="1" applyFont="1" applyFill="1" applyBorder="1" applyAlignment="1" applyProtection="1">
      <alignment horizontal="center" vertical="center"/>
    </xf>
    <xf numFmtId="165" fontId="13" fillId="0" borderId="5" xfId="1" applyNumberFormat="1" applyFont="1" applyFill="1" applyBorder="1" applyAlignment="1" applyProtection="1">
      <alignment horizontal="center" vertical="center"/>
    </xf>
    <xf numFmtId="165" fontId="15" fillId="3" borderId="3" xfId="4" applyNumberFormat="1" applyFont="1" applyFill="1" applyBorder="1" applyAlignment="1" applyProtection="1">
      <alignment horizontal="center" vertical="center" wrapText="1"/>
    </xf>
    <xf numFmtId="165" fontId="15" fillId="3" borderId="5" xfId="4" applyNumberFormat="1" applyFont="1" applyFill="1" applyBorder="1" applyAlignment="1" applyProtection="1">
      <alignment horizontal="center" vertical="center" wrapText="1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9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L23"/>
  <sheetViews>
    <sheetView tabSelected="1" topLeftCell="B13" zoomScale="59" zoomScaleNormal="59" workbookViewId="0">
      <selection activeCell="D15" sqref="D15"/>
    </sheetView>
  </sheetViews>
  <sheetFormatPr defaultColWidth="8.81640625" defaultRowHeight="13" x14ac:dyDescent="0.3"/>
  <cols>
    <col min="1" max="1" width="2.26953125" style="4" customWidth="1"/>
    <col min="2" max="2" width="1.7265625" style="4" customWidth="1"/>
    <col min="3" max="3" width="5.7265625" style="4" customWidth="1"/>
    <col min="4" max="4" width="18" style="4" customWidth="1"/>
    <col min="5" max="5" width="28.1796875" style="4" customWidth="1"/>
    <col min="6" max="6" width="11.26953125" style="4" customWidth="1"/>
    <col min="7" max="7" width="23.453125" style="4" customWidth="1"/>
    <col min="8" max="8" width="24.7265625" style="4" customWidth="1"/>
    <col min="9" max="9" width="13.26953125" style="4" customWidth="1"/>
    <col min="10" max="16384" width="8.81640625" style="4"/>
  </cols>
  <sheetData>
    <row r="2" spans="3:10" x14ac:dyDescent="0.3">
      <c r="D2" s="43" t="s">
        <v>28</v>
      </c>
      <c r="E2" s="43"/>
      <c r="J2" s="5"/>
    </row>
    <row r="3" spans="3:10" ht="18" customHeight="1" thickBot="1" x14ac:dyDescent="0.35">
      <c r="J3" s="6"/>
    </row>
    <row r="4" spans="3:10" ht="13.5" thickBot="1" x14ac:dyDescent="0.35">
      <c r="G4" s="7" t="s">
        <v>0</v>
      </c>
      <c r="J4" s="6"/>
    </row>
    <row r="5" spans="3:10" ht="60.75" customHeight="1" thickBot="1" x14ac:dyDescent="0.35">
      <c r="C5" s="8"/>
      <c r="D5" s="9" t="s">
        <v>15</v>
      </c>
      <c r="E5" s="10" t="s">
        <v>25</v>
      </c>
      <c r="F5" s="11" t="s">
        <v>9</v>
      </c>
      <c r="G5" s="12" t="s">
        <v>12</v>
      </c>
      <c r="H5" s="13" t="s">
        <v>3</v>
      </c>
      <c r="I5" s="13" t="s">
        <v>7</v>
      </c>
    </row>
    <row r="6" spans="3:10" ht="60.75" customHeight="1" thickBot="1" x14ac:dyDescent="0.35">
      <c r="C6" s="14" t="s">
        <v>5</v>
      </c>
      <c r="D6" s="15" t="s">
        <v>29</v>
      </c>
      <c r="E6" s="16" t="s">
        <v>20</v>
      </c>
      <c r="F6" s="17" t="s">
        <v>4</v>
      </c>
      <c r="G6" s="18">
        <v>0</v>
      </c>
      <c r="H6" s="19">
        <f>F6*G6</f>
        <v>0</v>
      </c>
      <c r="I6" s="20">
        <f>65000*0.25</f>
        <v>16250</v>
      </c>
    </row>
    <row r="7" spans="3:10" ht="63" customHeight="1" thickBot="1" x14ac:dyDescent="0.35">
      <c r="C7" s="21"/>
      <c r="D7" s="39" t="s">
        <v>13</v>
      </c>
      <c r="E7" s="39"/>
      <c r="F7" s="39"/>
      <c r="G7" s="40"/>
      <c r="H7" s="35">
        <f>IF((SUM(H6:H6))&lt;=I6,(SUM(H6:H6)),"ERRORE l'importo offerto supera la base d'asta A")</f>
        <v>0</v>
      </c>
      <c r="I7" s="22"/>
    </row>
    <row r="8" spans="3:10" ht="60.75" customHeight="1" thickBot="1" x14ac:dyDescent="0.35">
      <c r="C8" s="8"/>
      <c r="D8" s="9" t="s">
        <v>15</v>
      </c>
      <c r="E8" s="10" t="s">
        <v>2</v>
      </c>
      <c r="F8" s="11" t="s">
        <v>9</v>
      </c>
      <c r="G8" s="12" t="s">
        <v>12</v>
      </c>
      <c r="H8" s="13" t="s">
        <v>3</v>
      </c>
      <c r="I8" s="13" t="s">
        <v>8</v>
      </c>
    </row>
    <row r="9" spans="3:10" ht="60.75" customHeight="1" thickBot="1" x14ac:dyDescent="0.35">
      <c r="C9" s="14" t="s">
        <v>6</v>
      </c>
      <c r="D9" s="15" t="s">
        <v>30</v>
      </c>
      <c r="E9" s="16" t="s">
        <v>21</v>
      </c>
      <c r="F9" s="17" t="s">
        <v>4</v>
      </c>
      <c r="G9" s="18">
        <v>0</v>
      </c>
      <c r="H9" s="19">
        <f>F9*G9</f>
        <v>0</v>
      </c>
      <c r="I9" s="20">
        <f>65000*0.35</f>
        <v>22750</v>
      </c>
    </row>
    <row r="10" spans="3:10" ht="63" customHeight="1" thickBot="1" x14ac:dyDescent="0.35">
      <c r="C10" s="21"/>
      <c r="D10" s="39" t="s">
        <v>14</v>
      </c>
      <c r="E10" s="39"/>
      <c r="F10" s="39"/>
      <c r="G10" s="40"/>
      <c r="H10" s="35">
        <f>IF((SUM(H9:H9))&lt;=I9,(SUM(H9:H9)),"ERRORE l'importo offerto supera la base d'asta B")</f>
        <v>0</v>
      </c>
      <c r="I10" s="22"/>
    </row>
    <row r="11" spans="3:10" ht="60.75" customHeight="1" thickBot="1" x14ac:dyDescent="0.35">
      <c r="C11" s="8"/>
      <c r="D11" s="9" t="s">
        <v>15</v>
      </c>
      <c r="E11" s="10" t="s">
        <v>2</v>
      </c>
      <c r="F11" s="11" t="s">
        <v>9</v>
      </c>
      <c r="G11" s="12" t="s">
        <v>12</v>
      </c>
      <c r="H11" s="13" t="s">
        <v>3</v>
      </c>
      <c r="I11" s="13" t="s">
        <v>17</v>
      </c>
    </row>
    <row r="12" spans="3:10" ht="60.75" customHeight="1" thickBot="1" x14ac:dyDescent="0.35">
      <c r="C12" s="14" t="s">
        <v>23</v>
      </c>
      <c r="D12" s="15" t="s">
        <v>31</v>
      </c>
      <c r="E12" s="16" t="s">
        <v>26</v>
      </c>
      <c r="F12" s="17" t="s">
        <v>4</v>
      </c>
      <c r="G12" s="18">
        <v>0</v>
      </c>
      <c r="H12" s="19">
        <f>F12*G12</f>
        <v>0</v>
      </c>
      <c r="I12" s="20">
        <f>65000*0.2</f>
        <v>13000</v>
      </c>
    </row>
    <row r="13" spans="3:10" ht="63" customHeight="1" thickBot="1" x14ac:dyDescent="0.35">
      <c r="C13" s="21"/>
      <c r="D13" s="39" t="s">
        <v>22</v>
      </c>
      <c r="E13" s="39"/>
      <c r="F13" s="39"/>
      <c r="G13" s="40"/>
      <c r="H13" s="35">
        <f>IF((SUM(H12:H12))&lt;=I12,(SUM(H12:H12)),"ERRORE l'importo offerto supera la base d'asta C")</f>
        <v>0</v>
      </c>
      <c r="I13" s="22"/>
    </row>
    <row r="14" spans="3:10" ht="61.5" customHeight="1" thickBot="1" x14ac:dyDescent="0.35">
      <c r="C14" s="23"/>
      <c r="D14" s="9" t="s">
        <v>15</v>
      </c>
      <c r="E14" s="10" t="s">
        <v>2</v>
      </c>
      <c r="F14" s="24" t="s">
        <v>9</v>
      </c>
      <c r="G14" s="12" t="s">
        <v>12</v>
      </c>
      <c r="H14" s="13" t="s">
        <v>3</v>
      </c>
      <c r="I14" s="25" t="s">
        <v>18</v>
      </c>
    </row>
    <row r="15" spans="3:10" ht="61.5" customHeight="1" thickBot="1" x14ac:dyDescent="0.35">
      <c r="C15" s="8" t="s">
        <v>24</v>
      </c>
      <c r="D15" s="15" t="s">
        <v>32</v>
      </c>
      <c r="E15" s="16" t="s">
        <v>27</v>
      </c>
      <c r="F15" s="16" t="s">
        <v>4</v>
      </c>
      <c r="G15" s="18">
        <v>0</v>
      </c>
      <c r="H15" s="19">
        <f>F15*G15</f>
        <v>0</v>
      </c>
      <c r="I15" s="20">
        <f>65000*0.2</f>
        <v>13000</v>
      </c>
    </row>
    <row r="16" spans="3:10" ht="74.25" customHeight="1" thickBot="1" x14ac:dyDescent="0.35">
      <c r="C16" s="14"/>
      <c r="D16" s="41" t="s">
        <v>14</v>
      </c>
      <c r="E16" s="41"/>
      <c r="F16" s="41"/>
      <c r="G16" s="42"/>
      <c r="H16" s="35">
        <f>IF((SUM(H15:H15))&lt;=I15,(SUM(H15:H15)),"ERRORE l'importo offerto supera la base d'asta D")</f>
        <v>0</v>
      </c>
      <c r="I16" s="22"/>
    </row>
    <row r="17" spans="3:12" ht="69" customHeight="1" thickBot="1" x14ac:dyDescent="0.35">
      <c r="C17" s="26"/>
      <c r="D17" s="27"/>
      <c r="E17" s="27" t="s">
        <v>19</v>
      </c>
      <c r="F17" s="27"/>
      <c r="G17" s="28"/>
      <c r="H17" s="36">
        <f>IF(AND(ISNUMBER(H7),ISNUMBER(H10),ISNUMBER(H13),ISNUMBER(H16)),(H7+H10+H13+H16), "ERRORE almeno uno degli importi offerti supera la relativa base d'asta")</f>
        <v>0</v>
      </c>
    </row>
    <row r="18" spans="3:12" ht="12.75" customHeight="1" thickBot="1" x14ac:dyDescent="0.35">
      <c r="G18" s="5"/>
      <c r="H18" s="2"/>
      <c r="J18" s="29"/>
      <c r="K18" s="29"/>
      <c r="L18" s="29"/>
    </row>
    <row r="19" spans="3:12" s="29" customFormat="1" ht="41.25" customHeight="1" thickBot="1" x14ac:dyDescent="0.35">
      <c r="E19" s="30" t="s">
        <v>10</v>
      </c>
      <c r="F19" s="31" t="s">
        <v>1</v>
      </c>
      <c r="G19" s="44">
        <f>I6+I9+I12+I15</f>
        <v>65000</v>
      </c>
      <c r="H19" s="45"/>
    </row>
    <row r="20" spans="3:12" s="29" customFormat="1" ht="15" customHeight="1" thickBot="1" x14ac:dyDescent="0.35">
      <c r="E20" s="1"/>
      <c r="F20" s="1"/>
      <c r="G20" s="3"/>
    </row>
    <row r="21" spans="3:12" s="29" customFormat="1" ht="66" customHeight="1" thickBot="1" x14ac:dyDescent="0.35">
      <c r="E21" s="30" t="s">
        <v>16</v>
      </c>
      <c r="F21" s="31" t="s">
        <v>1</v>
      </c>
      <c r="G21" s="46" t="str">
        <f>IF(H17&gt;G19,"ATTENZIONE: L'offerta complessiva è superiore alla Base d'asta","OK")</f>
        <v>OK</v>
      </c>
      <c r="H21" s="47"/>
      <c r="J21" s="4"/>
      <c r="K21" s="4"/>
      <c r="L21" s="4"/>
    </row>
    <row r="22" spans="3:12" s="29" customFormat="1" ht="15" customHeight="1" thickBot="1" x14ac:dyDescent="0.35">
      <c r="E22" s="32"/>
      <c r="F22" s="32"/>
      <c r="G22" s="33"/>
      <c r="J22" s="34"/>
      <c r="K22" s="34"/>
      <c r="L22" s="34"/>
    </row>
    <row r="23" spans="3:12" ht="31.5" customHeight="1" thickBot="1" x14ac:dyDescent="0.35">
      <c r="E23" s="30" t="s">
        <v>11</v>
      </c>
      <c r="F23" s="31" t="s">
        <v>1</v>
      </c>
      <c r="G23" s="37">
        <f>IF((H17&lt;=G19),H17,"ERRORE")</f>
        <v>0</v>
      </c>
      <c r="H23" s="38"/>
    </row>
  </sheetData>
  <mergeCells count="8">
    <mergeCell ref="G23:H23"/>
    <mergeCell ref="D7:G7"/>
    <mergeCell ref="D16:G16"/>
    <mergeCell ref="D2:E2"/>
    <mergeCell ref="G19:H19"/>
    <mergeCell ref="G21:H21"/>
    <mergeCell ref="D13:G13"/>
    <mergeCell ref="D10:G10"/>
  </mergeCells>
  <conditionalFormatting sqref="H13">
    <cfRule type="cellIs" dxfId="8" priority="10" operator="greaterThan">
      <formula>$H$8</formula>
    </cfRule>
  </conditionalFormatting>
  <conditionalFormatting sqref="H10">
    <cfRule type="cellIs" dxfId="7" priority="9" operator="greaterThan">
      <formula>$H$8</formula>
    </cfRule>
  </conditionalFormatting>
  <conditionalFormatting sqref="H7">
    <cfRule type="cellIs" dxfId="6" priority="8" operator="greaterThan">
      <formula>$H$8</formula>
    </cfRule>
  </conditionalFormatting>
  <conditionalFormatting sqref="H16">
    <cfRule type="cellIs" dxfId="5" priority="6" operator="greaterThan">
      <formula>$H$8</formula>
    </cfRule>
  </conditionalFormatting>
  <conditionalFormatting sqref="G23">
    <cfRule type="cellIs" dxfId="4" priority="3" operator="equal">
      <formula>$F$12</formula>
    </cfRule>
    <cfRule type="cellIs" dxfId="3" priority="4" operator="lessThan">
      <formula>$F$12</formula>
    </cfRule>
    <cfRule type="cellIs" dxfId="2" priority="5" operator="greaterThan">
      <formula>$F$12</formula>
    </cfRule>
  </conditionalFormatting>
  <conditionalFormatting sqref="G23:H23">
    <cfRule type="cellIs" dxfId="1" priority="1" operator="greaterThan">
      <formula>$F$12</formula>
    </cfRule>
    <cfRule type="cellIs" dxfId="0" priority="2" operator="lessThanOrEqual">
      <formula>$F$12</formula>
    </cfRule>
  </conditionalFormatting>
  <dataValidations count="1">
    <dataValidation type="custom" operator="equal" allowBlank="1" showInputMessage="1" showErrorMessage="1" error="Non è possibile inserire più di due cifre decimali" sqref="G15 G6 G12 G9">
      <formula1>(LEN(G6)-LEN(INT(G6)))&lt;=3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2023-06-09T13:51:28Z</dcterms:modified>
</cp:coreProperties>
</file>