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09" windowWidth="19440" windowHeight="13620"/>
  </bookViews>
  <sheets>
    <sheet name="Foglio 1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" i="2" l="1"/>
  <c r="K7" i="2"/>
  <c r="K8" i="2"/>
  <c r="K6" i="2"/>
  <c r="K12" i="2" l="1"/>
  <c r="K9" i="2"/>
  <c r="K13" i="2" l="1"/>
  <c r="J17" i="2" s="1"/>
  <c r="J19" i="2" l="1"/>
</calcChain>
</file>

<file path=xl/sharedStrings.xml><?xml version="1.0" encoding="utf-8"?>
<sst xmlns="http://schemas.openxmlformats.org/spreadsheetml/2006/main" count="49" uniqueCount="35">
  <si>
    <t>Celle da compilare</t>
  </si>
  <si>
    <t>Descrizione</t>
  </si>
  <si>
    <t>Dettaglio</t>
  </si>
  <si>
    <t>Tipo Monitoring</t>
  </si>
  <si>
    <t>Dynatrace Host Units</t>
  </si>
  <si>
    <t>Full Stack</t>
  </si>
  <si>
    <t>Host Unit</t>
  </si>
  <si>
    <t>Dynatrace DEM Units</t>
  </si>
  <si>
    <t>non applicabile</t>
  </si>
  <si>
    <t>Million Annual Units</t>
  </si>
  <si>
    <t>Dynatrace Davis Data Units</t>
  </si>
  <si>
    <t>Giornate/persona</t>
  </si>
  <si>
    <t>Base d'asta A</t>
  </si>
  <si>
    <t>A</t>
  </si>
  <si>
    <t>Prezzo Totale Offerto A al netto dell'IVA €</t>
  </si>
  <si>
    <t>Base d'asta B</t>
  </si>
  <si>
    <t>B</t>
  </si>
  <si>
    <t>Prezzo Totale Offerto B al netto dell'IVA €</t>
  </si>
  <si>
    <t>Prezzo Totale Offerto (A+B) al netto dell'IVA €</t>
  </si>
  <si>
    <t>Prezzo totale a base d'asta</t>
  </si>
  <si>
    <t>→</t>
  </si>
  <si>
    <t>Sistema di Verifica in caso di offerta superiore al prezzo totale a base d'asta</t>
  </si>
  <si>
    <t>Prezzo totale offerto al netto dell'IVA</t>
  </si>
  <si>
    <t>RDO MEPA  n. n. 2730112</t>
  </si>
  <si>
    <t>Quantità
(Q)</t>
  </si>
  <si>
    <t>Unità di Misura</t>
  </si>
  <si>
    <t>Importo Unitario (€)
(P)</t>
  </si>
  <si>
    <t>Importo Totale (€)
(PxQ)</t>
  </si>
  <si>
    <r>
      <t xml:space="preserve">Licenze subscription per la soluzione Dynatrace Application Performance Monitoring (APM) </t>
    </r>
    <r>
      <rPr>
        <b/>
        <u/>
        <sz val="10"/>
        <rFont val="Arial"/>
        <family val="2"/>
      </rPr>
      <t>per 36 mesi</t>
    </r>
    <r>
      <rPr>
        <sz val="10"/>
        <rFont val="Arial"/>
        <family val="2"/>
      </rPr>
      <t>,</t>
    </r>
  </si>
  <si>
    <t>Servizio professionale certificato a consumo per il supporto specialistico</t>
  </si>
  <si>
    <t>quotare l'importo unitario della giornata/persona</t>
  </si>
  <si>
    <t xml:space="preserve">NB. informazione per compilazione importo unitario colonna "J" </t>
  </si>
  <si>
    <t>NB. informazione per compilazione importo unitario colonna "J"</t>
  </si>
  <si>
    <t>quotare l'importo della licenza per 36 mesi.</t>
  </si>
  <si>
    <t>quotare l'importo della licenza per 36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</si>
</sst>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u/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0">
    <xf numFmtId="0" fontId="0" fillId="0" borderId="0" xfId="0"/>
    <xf numFmtId="164" fontId="8" fillId="0" borderId="0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/>
    <xf numFmtId="0" fontId="12" fillId="0" borderId="0" xfId="0" applyFont="1"/>
    <xf numFmtId="0" fontId="13" fillId="2" borderId="3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164" fontId="8" fillId="0" borderId="13" xfId="0" applyNumberFormat="1" applyFont="1" applyBorder="1" applyAlignment="1" applyProtection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4" fillId="0" borderId="0" xfId="0" applyFont="1" applyFill="1" applyBorder="1"/>
    <xf numFmtId="0" fontId="15" fillId="0" borderId="0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15" fillId="0" borderId="0" xfId="1" applyFont="1" applyFill="1" applyBorder="1" applyAlignment="1" applyProtection="1">
      <alignment horizontal="center" vertical="center"/>
    </xf>
    <xf numFmtId="164" fontId="2" fillId="0" borderId="0" xfId="4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/>
    <xf numFmtId="164" fontId="18" fillId="4" borderId="13" xfId="0" applyNumberFormat="1" applyFont="1" applyFill="1" applyBorder="1" applyAlignment="1" applyProtection="1">
      <alignment horizontal="center" vertical="center" wrapText="1"/>
    </xf>
    <xf numFmtId="164" fontId="8" fillId="0" borderId="6" xfId="0" applyNumberFormat="1" applyFont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164" fontId="9" fillId="3" borderId="14" xfId="0" applyNumberFormat="1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0" fontId="2" fillId="4" borderId="6" xfId="0" applyNumberFormat="1" applyFont="1" applyFill="1" applyBorder="1" applyAlignment="1">
      <alignment horizontal="center" vertical="center" wrapText="1"/>
    </xf>
    <xf numFmtId="164" fontId="8" fillId="0" borderId="21" xfId="0" applyNumberFormat="1" applyFont="1" applyBorder="1" applyAlignment="1" applyProtection="1">
      <alignment horizontal="center" vertical="center" wrapText="1"/>
    </xf>
    <xf numFmtId="164" fontId="18" fillId="4" borderId="1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49" fontId="2" fillId="0" borderId="2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64" fontId="19" fillId="0" borderId="3" xfId="0" applyNumberFormat="1" applyFont="1" applyBorder="1" applyAlignment="1" applyProtection="1">
      <alignment horizontal="center" vertical="center" wrapText="1"/>
    </xf>
    <xf numFmtId="164" fontId="8" fillId="0" borderId="25" xfId="0" applyNumberFormat="1" applyFont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164" fontId="19" fillId="0" borderId="3" xfId="0" applyNumberFormat="1" applyFont="1" applyBorder="1" applyAlignment="1" applyProtection="1">
      <alignment horizontal="center" vertical="center" wrapText="1"/>
    </xf>
    <xf numFmtId="164" fontId="19" fillId="0" borderId="9" xfId="0" applyNumberFormat="1" applyFont="1" applyBorder="1" applyAlignment="1" applyProtection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0" fontId="7" fillId="0" borderId="18" xfId="1" applyFont="1" applyFill="1" applyBorder="1" applyAlignment="1" applyProtection="1">
      <alignment horizontal="center" vertical="center" wrapText="1"/>
    </xf>
    <xf numFmtId="0" fontId="7" fillId="0" borderId="19" xfId="1" applyFont="1" applyFill="1" applyBorder="1" applyAlignment="1" applyProtection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/>
    </xf>
    <xf numFmtId="0" fontId="18" fillId="0" borderId="8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5" fillId="3" borderId="2" xfId="4" applyNumberFormat="1" applyFont="1" applyFill="1" applyBorder="1" applyAlignment="1" applyProtection="1">
      <alignment horizontal="center" vertical="center" wrapText="1"/>
    </xf>
    <xf numFmtId="164" fontId="5" fillId="3" borderId="4" xfId="4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left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20"/>
  <sheetViews>
    <sheetView tabSelected="1" topLeftCell="A16" zoomScale="85" zoomScaleNormal="85" workbookViewId="0">
      <selection activeCell="J11" sqref="J11"/>
    </sheetView>
  </sheetViews>
  <sheetFormatPr defaultColWidth="8.84375" defaultRowHeight="12.9" x14ac:dyDescent="0.35"/>
  <cols>
    <col min="1" max="2" width="1.69140625" style="6" customWidth="1"/>
    <col min="3" max="3" width="5.69140625" style="6" customWidth="1"/>
    <col min="4" max="4" width="30.61328125" style="6" customWidth="1"/>
    <col min="5" max="5" width="18.921875" style="6" customWidth="1"/>
    <col min="6" max="6" width="14.84375" style="6" customWidth="1"/>
    <col min="7" max="7" width="16" style="6" customWidth="1"/>
    <col min="8" max="8" width="9.84375" style="6" customWidth="1"/>
    <col min="9" max="9" width="15.53515625" style="6" customWidth="1"/>
    <col min="10" max="10" width="20.3046875" style="6" customWidth="1"/>
    <col min="11" max="11" width="34.69140625" style="6" customWidth="1"/>
    <col min="12" max="12" width="14.765625" style="6" customWidth="1"/>
    <col min="13" max="16384" width="8.84375" style="6"/>
  </cols>
  <sheetData>
    <row r="2" spans="3:15" ht="14.15" x14ac:dyDescent="0.35">
      <c r="D2" s="58" t="s">
        <v>23</v>
      </c>
      <c r="E2" s="58"/>
      <c r="F2" s="7"/>
      <c r="G2" s="7"/>
      <c r="M2" s="8"/>
    </row>
    <row r="3" spans="3:15" ht="13.3" thickBot="1" x14ac:dyDescent="0.4">
      <c r="M3" s="9"/>
    </row>
    <row r="4" spans="3:15" ht="14.6" thickBot="1" x14ac:dyDescent="0.4">
      <c r="J4" s="33" t="s">
        <v>0</v>
      </c>
      <c r="M4" s="9"/>
    </row>
    <row r="5" spans="3:15" ht="62.6" thickBot="1" x14ac:dyDescent="0.4">
      <c r="C5" s="10"/>
      <c r="D5" s="37" t="s">
        <v>1</v>
      </c>
      <c r="E5" s="36" t="s">
        <v>2</v>
      </c>
      <c r="F5" s="36" t="s">
        <v>3</v>
      </c>
      <c r="G5" s="36" t="s">
        <v>25</v>
      </c>
      <c r="H5" s="36" t="s">
        <v>24</v>
      </c>
      <c r="I5" s="36" t="s">
        <v>31</v>
      </c>
      <c r="J5" s="38" t="s">
        <v>26</v>
      </c>
      <c r="K5" s="39" t="s">
        <v>27</v>
      </c>
      <c r="L5" s="40" t="s">
        <v>12</v>
      </c>
    </row>
    <row r="6" spans="3:15" ht="37.299999999999997" x14ac:dyDescent="0.35">
      <c r="C6" s="49" t="s">
        <v>13</v>
      </c>
      <c r="D6" s="67" t="s">
        <v>28</v>
      </c>
      <c r="E6" s="27" t="s">
        <v>4</v>
      </c>
      <c r="F6" s="27" t="s">
        <v>5</v>
      </c>
      <c r="G6" s="27" t="s">
        <v>6</v>
      </c>
      <c r="H6" s="28">
        <v>29</v>
      </c>
      <c r="I6" s="44" t="s">
        <v>33</v>
      </c>
      <c r="J6" s="23"/>
      <c r="K6" s="29">
        <f>H6*J6</f>
        <v>0</v>
      </c>
      <c r="L6" s="47">
        <v>175749</v>
      </c>
    </row>
    <row r="7" spans="3:15" ht="37.299999999999997" x14ac:dyDescent="0.35">
      <c r="C7" s="49"/>
      <c r="D7" s="68"/>
      <c r="E7" s="4" t="s">
        <v>7</v>
      </c>
      <c r="F7" s="4" t="s">
        <v>8</v>
      </c>
      <c r="G7" s="4" t="s">
        <v>9</v>
      </c>
      <c r="H7" s="5">
        <v>2.5</v>
      </c>
      <c r="I7" s="45" t="s">
        <v>34</v>
      </c>
      <c r="J7" s="24"/>
      <c r="K7" s="35">
        <f t="shared" ref="K7:K8" si="0">H7*J7</f>
        <v>0</v>
      </c>
      <c r="L7" s="48"/>
    </row>
    <row r="8" spans="3:15" ht="37.299999999999997" x14ac:dyDescent="0.35">
      <c r="C8" s="49"/>
      <c r="D8" s="69"/>
      <c r="E8" s="4" t="s">
        <v>10</v>
      </c>
      <c r="F8" s="4" t="s">
        <v>5</v>
      </c>
      <c r="G8" s="4" t="s">
        <v>9</v>
      </c>
      <c r="H8" s="5">
        <v>5</v>
      </c>
      <c r="I8" s="45" t="s">
        <v>34</v>
      </c>
      <c r="J8" s="24"/>
      <c r="K8" s="35">
        <f t="shared" si="0"/>
        <v>0</v>
      </c>
      <c r="L8" s="48"/>
    </row>
    <row r="9" spans="3:15" ht="42.9" customHeight="1" thickBot="1" x14ac:dyDescent="0.4">
      <c r="C9" s="12"/>
      <c r="D9" s="59" t="s">
        <v>14</v>
      </c>
      <c r="E9" s="59"/>
      <c r="F9" s="59"/>
      <c r="G9" s="59"/>
      <c r="H9" s="59"/>
      <c r="I9" s="59"/>
      <c r="J9" s="60"/>
      <c r="K9" s="22">
        <f>IF((SUM(K6:K8))&lt;=L6,(SUM(K6:K8)),"ERRORE l'importo offerto supera la base d'asta A")</f>
        <v>0</v>
      </c>
      <c r="L9" s="13"/>
    </row>
    <row r="10" spans="3:15" ht="62.6" thickBot="1" x14ac:dyDescent="0.4">
      <c r="C10" s="14"/>
      <c r="D10" s="36" t="s">
        <v>1</v>
      </c>
      <c r="E10" s="36" t="s">
        <v>2</v>
      </c>
      <c r="F10" s="36" t="s">
        <v>3</v>
      </c>
      <c r="G10" s="36" t="s">
        <v>25</v>
      </c>
      <c r="H10" s="37" t="s">
        <v>24</v>
      </c>
      <c r="I10" s="36" t="s">
        <v>32</v>
      </c>
      <c r="J10" s="41" t="s">
        <v>26</v>
      </c>
      <c r="K10" s="42" t="s">
        <v>27</v>
      </c>
      <c r="L10" s="42" t="s">
        <v>15</v>
      </c>
    </row>
    <row r="11" spans="3:15" ht="42.45" customHeight="1" thickBot="1" x14ac:dyDescent="0.4">
      <c r="C11" s="26" t="s">
        <v>16</v>
      </c>
      <c r="D11" s="32" t="s">
        <v>29</v>
      </c>
      <c r="E11" s="27" t="s">
        <v>8</v>
      </c>
      <c r="F11" s="27" t="s">
        <v>8</v>
      </c>
      <c r="G11" s="27" t="s">
        <v>11</v>
      </c>
      <c r="H11" s="43">
        <v>27</v>
      </c>
      <c r="I11" s="46" t="s">
        <v>30</v>
      </c>
      <c r="J11" s="31"/>
      <c r="K11" s="29">
        <f>H11*J11</f>
        <v>0</v>
      </c>
      <c r="L11" s="34">
        <v>34425</v>
      </c>
    </row>
    <row r="12" spans="3:15" ht="38.6" customHeight="1" thickBot="1" x14ac:dyDescent="0.4">
      <c r="C12" s="11"/>
      <c r="D12" s="61" t="s">
        <v>17</v>
      </c>
      <c r="E12" s="61"/>
      <c r="F12" s="61"/>
      <c r="G12" s="61"/>
      <c r="H12" s="61"/>
      <c r="I12" s="61"/>
      <c r="J12" s="62"/>
      <c r="K12" s="30">
        <f>IF((SUM(K11:K11))&lt;=L11,(SUM(K11:K11)),"ERRORE l'importo offerto supera la base d'asta B")</f>
        <v>0</v>
      </c>
      <c r="L12" s="13"/>
    </row>
    <row r="13" spans="3:15" ht="65.599999999999994" customHeight="1" thickBot="1" x14ac:dyDescent="0.4">
      <c r="C13" s="15"/>
      <c r="D13" s="54" t="s">
        <v>18</v>
      </c>
      <c r="E13" s="54"/>
      <c r="F13" s="54"/>
      <c r="G13" s="54"/>
      <c r="H13" s="54"/>
      <c r="I13" s="54"/>
      <c r="J13" s="55"/>
      <c r="K13" s="25">
        <f>IF(AND(ISNUMBER(K9),ISNUMBER(K12)),(K9+K12),"ERRORE almeno uno degli importi offerti supera la relativa base d'asta")</f>
        <v>0</v>
      </c>
    </row>
    <row r="14" spans="3:15" ht="13.3" thickBot="1" x14ac:dyDescent="0.4">
      <c r="J14" s="8"/>
      <c r="K14" s="1"/>
      <c r="M14" s="16"/>
      <c r="N14" s="16"/>
      <c r="O14" s="16"/>
    </row>
    <row r="15" spans="3:15" s="16" customFormat="1" ht="24" customHeight="1" thickBot="1" x14ac:dyDescent="0.4">
      <c r="D15" s="50" t="s">
        <v>19</v>
      </c>
      <c r="E15" s="50"/>
      <c r="F15" s="17"/>
      <c r="G15" s="17"/>
      <c r="H15" s="18" t="s">
        <v>20</v>
      </c>
      <c r="I15" s="18"/>
      <c r="J15" s="63">
        <v>210174</v>
      </c>
      <c r="K15" s="64"/>
    </row>
    <row r="16" spans="3:15" s="16" customFormat="1" ht="13.3" thickBot="1" x14ac:dyDescent="0.4">
      <c r="E16" s="2"/>
      <c r="F16" s="2"/>
      <c r="G16" s="2"/>
      <c r="H16" s="2"/>
      <c r="I16" s="2"/>
      <c r="J16" s="3"/>
    </row>
    <row r="17" spans="4:15" s="16" customFormat="1" ht="41.6" customHeight="1" thickBot="1" x14ac:dyDescent="0.4">
      <c r="D17" s="51" t="s">
        <v>21</v>
      </c>
      <c r="E17" s="51"/>
      <c r="F17" s="17"/>
      <c r="G17" s="17"/>
      <c r="H17" s="18" t="s">
        <v>20</v>
      </c>
      <c r="I17" s="18"/>
      <c r="J17" s="65" t="str">
        <f>IF(K13&gt;J15,"ATTENZIONE: L'offerta complessiva è superiore alla Base d'asta","OK")</f>
        <v>OK</v>
      </c>
      <c r="K17" s="66"/>
      <c r="M17" s="6"/>
      <c r="N17" s="6"/>
      <c r="O17" s="6"/>
    </row>
    <row r="18" spans="4:15" s="16" customFormat="1" ht="13.3" thickBot="1" x14ac:dyDescent="0.4">
      <c r="E18" s="19"/>
      <c r="F18" s="19"/>
      <c r="G18" s="19"/>
      <c r="H18" s="19"/>
      <c r="I18" s="19"/>
      <c r="J18" s="20"/>
      <c r="M18" s="21"/>
      <c r="N18" s="21"/>
      <c r="O18" s="21"/>
    </row>
    <row r="19" spans="4:15" ht="37.299999999999997" customHeight="1" thickBot="1" x14ac:dyDescent="0.4">
      <c r="D19" s="52" t="s">
        <v>22</v>
      </c>
      <c r="E19" s="53"/>
      <c r="F19" s="17"/>
      <c r="G19" s="17"/>
      <c r="H19" s="18" t="s">
        <v>20</v>
      </c>
      <c r="I19" s="18"/>
      <c r="J19" s="56">
        <f>IF((K13&lt;=J15),K13,"ERRORE")</f>
        <v>0</v>
      </c>
      <c r="K19" s="57"/>
    </row>
    <row r="20" spans="4:15" ht="26.15" customHeight="1" x14ac:dyDescent="0.35"/>
  </sheetData>
  <sheetProtection algorithmName="SHA-512" hashValue="AsgeK54DM32gf47Sh1wiIolsPuSV2HxeJC3zp0W6qjDTmSu3x6XmXLJVwZr9b+aiOxYcgLNCc1jg2rnJ0T29pg==" saltValue="RkOr1cCxZQYm+m080cqkSw==" spinCount="100000" sheet="1" objects="1" scenarios="1"/>
  <mergeCells count="13">
    <mergeCell ref="D2:E2"/>
    <mergeCell ref="D9:J9"/>
    <mergeCell ref="D12:J12"/>
    <mergeCell ref="J15:K15"/>
    <mergeCell ref="J17:K17"/>
    <mergeCell ref="D6:D8"/>
    <mergeCell ref="L6:L8"/>
    <mergeCell ref="C6:C8"/>
    <mergeCell ref="D15:E15"/>
    <mergeCell ref="D17:E17"/>
    <mergeCell ref="D19:E19"/>
    <mergeCell ref="D13:J13"/>
    <mergeCell ref="J19:K19"/>
  </mergeCells>
  <conditionalFormatting sqref="J19">
    <cfRule type="cellIs" dxfId="8" priority="6" operator="equal">
      <formula>$J$15</formula>
    </cfRule>
    <cfRule type="cellIs" dxfId="7" priority="7" operator="lessThan">
      <formula>$J$15</formula>
    </cfRule>
    <cfRule type="cellIs" dxfId="6" priority="8" operator="greaterThan">
      <formula>$J$15</formula>
    </cfRule>
  </conditionalFormatting>
  <conditionalFormatting sqref="K12">
    <cfRule type="cellIs" dxfId="5" priority="1" operator="greaterThan">
      <formula>$L$11</formula>
    </cfRule>
    <cfRule type="cellIs" dxfId="4" priority="2" operator="greaterThan">
      <formula>$L$11</formula>
    </cfRule>
    <cfRule type="cellIs" dxfId="3" priority="3" operator="greaterThanOrEqual">
      <formula>$L$11</formula>
    </cfRule>
  </conditionalFormatting>
  <conditionalFormatting sqref="K9">
    <cfRule type="cellIs" dxfId="2" priority="9" operator="greaterThan">
      <formula>$K$9</formula>
    </cfRule>
  </conditionalFormatting>
  <conditionalFormatting sqref="J19:K19">
    <cfRule type="cellIs" dxfId="1" priority="4" operator="greaterThan">
      <formula>$J$15</formula>
    </cfRule>
    <cfRule type="cellIs" dxfId="0" priority="5" operator="lessThanOrEqual">
      <formula>$J$15</formula>
    </cfRule>
  </conditionalFormatting>
  <dataValidations count="2">
    <dataValidation type="custom" operator="equal" allowBlank="1" showInputMessage="1" showErrorMessage="1" error="Non è possibile inserire più di due cifre decimali o valori pari a zero" sqref="J11">
      <formula1>AND((LEN(J11)-LEN(INT(J11)))&lt;=3,J11&lt;&gt;0)</formula1>
    </dataValidation>
    <dataValidation type="custom" operator="equal" allowBlank="1" showInputMessage="1" showErrorMessage="1" error="Non è possibile inserire più di due cifre decimali" sqref="J6:J8">
      <formula1>(LEN(J6)-LEN(INT(J6)))&lt;=3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2021-01-22T08:25:35Z</dcterms:modified>
</cp:coreProperties>
</file>