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65" windowWidth="19440" windowHeight="11700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F35" i="1" l="1"/>
  <c r="F26" i="1"/>
  <c r="F23" i="1"/>
  <c r="F18" i="1"/>
  <c r="F13" i="1"/>
  <c r="F11" i="1"/>
  <c r="E5" i="1"/>
  <c r="E7" i="1"/>
  <c r="E8" i="1"/>
  <c r="E4" i="1"/>
  <c r="E6" i="1"/>
  <c r="E35" i="1" l="1"/>
  <c r="E26" i="1" l="1"/>
  <c r="H26" i="1"/>
  <c r="H23" i="1"/>
  <c r="I26" i="1" l="1"/>
  <c r="G24" i="1" s="1"/>
  <c r="E17" i="1" l="1"/>
  <c r="E15" i="1"/>
  <c r="E22" i="1" l="1"/>
  <c r="E21" i="1"/>
  <c r="E23" i="1" l="1"/>
  <c r="I23" i="1" s="1"/>
  <c r="G19" i="1" s="1"/>
  <c r="E18" i="1" l="1"/>
  <c r="I18" i="1" l="1"/>
  <c r="G14" i="1" s="1"/>
  <c r="E11" i="1"/>
  <c r="I11" i="1" s="1"/>
  <c r="E13" i="1"/>
  <c r="I13" i="1" s="1"/>
  <c r="G12" i="1" l="1"/>
  <c r="G10" i="1"/>
  <c r="I35" i="1"/>
  <c r="G28" i="1" s="1"/>
  <c r="E9" i="1" l="1"/>
  <c r="E36" i="1" l="1"/>
  <c r="E43" i="1" s="1"/>
  <c r="F9" i="1"/>
  <c r="I9" i="1"/>
  <c r="G3" i="1" s="1"/>
  <c r="G41" i="1" s="1"/>
</calcChain>
</file>

<file path=xl/sharedStrings.xml><?xml version="1.0" encoding="utf-8"?>
<sst xmlns="http://schemas.openxmlformats.org/spreadsheetml/2006/main" count="59" uniqueCount="51">
  <si>
    <t>SERVIZI DI SPEDIZIONE NAZIONALI</t>
  </si>
  <si>
    <t>A - Quantità stimate in 36 mesi</t>
  </si>
  <si>
    <t>B - Dettaglio spedizione</t>
  </si>
  <si>
    <t>C - Prezzo unitario offerto</t>
  </si>
  <si>
    <t>D - Prezzo complessivo offerto (A x C)</t>
  </si>
  <si>
    <t>0-1 Kg</t>
  </si>
  <si>
    <t>10-30 Kg</t>
  </si>
  <si>
    <t>30-50 Kg</t>
  </si>
  <si>
    <t>50-100 Kg</t>
  </si>
  <si>
    <t>100- 500 Kg</t>
  </si>
  <si>
    <t>C - Totale costo copertura assicurativa (valore percentuale B applicato al valore A).</t>
  </si>
  <si>
    <t>max</t>
  </si>
  <si>
    <t>Calcolato</t>
  </si>
  <si>
    <t>PUNTEGGIO OTTENUTO</t>
  </si>
  <si>
    <t>colli imballati - lazio (max. 50 kg)</t>
  </si>
  <si>
    <t>colli imballati - fuori lazio  (max. 50 kg)</t>
  </si>
  <si>
    <t>Max.30 Kg  ( inclusa assicurazione )</t>
  </si>
  <si>
    <t>N.A.</t>
  </si>
  <si>
    <t>A – SERVIZIO DI RECAPITO STANDARD</t>
  </si>
  <si>
    <t>B – SERVIZIO DI RECAPITO ASSIMILABILE ALLA RACCOMANDATA CON RICEVUTA DI RITORNO</t>
  </si>
  <si>
    <t>C – SERVIZIO DI RECAPITO CELERE</t>
  </si>
  <si>
    <t>colli imballati con spedizione nazionale (max 35 kg)</t>
  </si>
  <si>
    <t>CODICE</t>
  </si>
  <si>
    <t>€ 13.020,00</t>
  </si>
  <si>
    <t>A1</t>
  </si>
  <si>
    <t>B2</t>
  </si>
  <si>
    <t>C3</t>
  </si>
  <si>
    <t>DE4</t>
  </si>
  <si>
    <t>SI6</t>
  </si>
  <si>
    <t>Max. 20 Kg ENTRO 4 h</t>
  </si>
  <si>
    <t>Max 20 kg ENTRO 2 h</t>
  </si>
  <si>
    <t>Totale prezzi complessivi offerti per  spedizioni pony express</t>
  </si>
  <si>
    <t>Totale prezzi complessivi offerti per  spedizioni ordinarie</t>
  </si>
  <si>
    <t>ASS7</t>
  </si>
  <si>
    <t>A - Valore (€) complessivo dei beni da assicurare che si prevede di spedire durante il periodo di validità contrattuale (36 mesi)</t>
  </si>
  <si>
    <t>F5</t>
  </si>
  <si>
    <t>G6</t>
  </si>
  <si>
    <t xml:space="preserve">D - Prezzo complessivo offerto </t>
  </si>
  <si>
    <t>TOTALE OFFERTO (compresa parte fissa SI6)</t>
  </si>
  <si>
    <t>BASE D'ASTA  (compresa parte fissa SI6)</t>
  </si>
  <si>
    <t>valore  stimato  riportato alla base d'asta (€)</t>
  </si>
  <si>
    <t xml:space="preserve">Totale prezzi complessivi offerti per consegna concordata al piano, posizionamento e ritiro imballo   </t>
  </si>
  <si>
    <t>PTO Prezzo TOTALE offerto (A1+B2+C3+DE4+F5+G6+ASS7 )</t>
  </si>
  <si>
    <t xml:space="preserve">F – SERVIZIO DI RITIRO PRESSO SOGEI CON CONSEGNA CONCORDATA AL PIANO, POSIZIONAMENTO E RITIRO DELL'IMBALLO </t>
  </si>
  <si>
    <t xml:space="preserve"> G - SERVIZIO DI RITIRO E CONSEGNA PRESSO SEDI DELL'AMMINISTRAZIONE DI APPARATI ELETTRONICI CON CONSEGNA CONCORDATA AL PIANO</t>
  </si>
  <si>
    <t xml:space="preserve">D - SERVIZIO ESPRESSO DI CONSEGNA E RITIRO TIPO PONY EXPRESS </t>
  </si>
  <si>
    <t xml:space="preserve">E – SERVIZIO ESPRESSO DI CONSEGNA E RITIRO TIPO PONY EXPRESS </t>
  </si>
  <si>
    <t xml:space="preserve">B - Valore del  premio espresso in %  rispetto al valore totale delle spedizioni (€1.200.000) - max due cifre decimali </t>
  </si>
  <si>
    <t>SERVIZI DI SPEDIZIONE INTERNAZIONALI (fino a 0,5 Kg) non soggetta a valutazione : Richiesta di Listino valido per tutta la durata del contratto</t>
  </si>
  <si>
    <t>ASS - COPERTURA ASSICURATIVA</t>
  </si>
  <si>
    <t>Controllo inserimento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</si>
</sst>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8" formatCode="&quot;€&quot;\ #,##0.00;[Red]\-&quot;€&quot;\ #,##0.00"/>
    <numFmt numFmtId="43" formatCode="_-* #,##0.00_-;\-* #,##0.00_-;_-* &quot;-&quot;??_-;_-@_-"/>
    <numFmt numFmtId="164" formatCode="&quot;€&quot;\ #,##0.00"/>
    <numFmt numFmtId="165" formatCode="&quot; &quot;[$€-410]&quot; &quot;#,##0.00&quot; &quot;;&quot;-&quot;[$€-410]&quot; &quot;#,##0.00&quot; &quot;;&quot; &quot;[$€-410]&quot; -&quot;00&quot; &quot;;&quot; &quot;@&quot; &quot;"/>
    <numFmt numFmtId="166" formatCode="[$€-410]\ #,##0.00"/>
    <numFmt numFmtId="167" formatCode="#,##0.00_ ;\-#,##0.00\ 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rgb="FF000000"/>
      <name val="Trebuchet MS"/>
      <family val="2"/>
    </font>
    <font>
      <sz val="11"/>
      <color rgb="FF000000"/>
      <name val="Calibri"/>
      <family val="2"/>
    </font>
    <font>
      <b/>
      <sz val="9"/>
      <color theme="0"/>
      <name val="Trebuchet MS"/>
      <family val="2"/>
    </font>
    <font>
      <b/>
      <sz val="14"/>
      <color theme="1"/>
      <name val="Calibri"/>
      <family val="2"/>
      <scheme val="minor"/>
    </font>
    <font>
      <b/>
      <sz val="11"/>
      <name val="Trebuchet MS"/>
      <family val="2"/>
    </font>
    <font>
      <b/>
      <sz val="14"/>
      <color rgb="FF000000"/>
      <name val="Trebuchet MS"/>
      <family val="2"/>
    </font>
    <font>
      <b/>
      <sz val="14"/>
      <name val="Trebuchet MS"/>
      <family val="2"/>
    </font>
    <font>
      <b/>
      <sz val="12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1"/>
      <color rgb="FF000000"/>
      <name val="Trebuchet MS"/>
      <family val="2"/>
    </font>
    <font>
      <b/>
      <sz val="16"/>
      <color theme="0"/>
      <name val="Trebuchet MS"/>
      <family val="2"/>
    </font>
    <font>
      <b/>
      <sz val="18"/>
      <color theme="0"/>
      <name val="Trebuchet MS"/>
      <family val="2"/>
    </font>
    <font>
      <b/>
      <sz val="8"/>
      <color theme="0"/>
      <name val="Trebuchet MS"/>
      <family val="2"/>
    </font>
    <font>
      <b/>
      <sz val="16"/>
      <color rgb="FF000000"/>
      <name val="Trebuchet MS"/>
      <family val="2"/>
    </font>
    <font>
      <b/>
      <sz val="14"/>
      <color rgb="FF0000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0"/>
      <name val="Trebuchet MS"/>
      <family val="2"/>
    </font>
    <font>
      <b/>
      <sz val="14"/>
      <color theme="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D9D9D9"/>
        <bgColor rgb="FFD9D9D9"/>
      </patternFill>
    </fill>
    <fill>
      <patternFill patternType="solid">
        <fgColor theme="4" tint="-0.249977111117893"/>
        <bgColor rgb="FF808080"/>
      </patternFill>
    </fill>
    <fill>
      <patternFill patternType="solid">
        <fgColor theme="0" tint="-0.34998626667073579"/>
        <bgColor rgb="FF808080"/>
      </patternFill>
    </fill>
    <fill>
      <patternFill patternType="solid">
        <fgColor theme="0" tint="-0.499984740745262"/>
        <bgColor rgb="FFEEECE1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rgb="FFD9D9D9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rgb="FF808080"/>
      </patternFill>
    </fill>
    <fill>
      <patternFill patternType="solid">
        <fgColor theme="0"/>
        <bgColor rgb="FFEEECE1"/>
      </patternFill>
    </fill>
  </fills>
  <borders count="36">
    <border>
      <left/>
      <right/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rgb="FF000000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112">
    <xf numFmtId="0" fontId="0" fillId="0" borderId="0" xfId="0"/>
    <xf numFmtId="0" fontId="0" fillId="0" borderId="0" xfId="0" applyProtection="1"/>
    <xf numFmtId="43" fontId="0" fillId="0" borderId="0" xfId="1" applyFont="1" applyProtection="1"/>
    <xf numFmtId="0" fontId="2" fillId="2" borderId="1" xfId="2" applyFont="1" applyFill="1" applyBorder="1" applyAlignment="1" applyProtection="1">
      <alignment horizontal="center" vertical="center" wrapText="1"/>
    </xf>
    <xf numFmtId="0" fontId="2" fillId="2" borderId="2" xfId="2" applyFont="1" applyFill="1" applyBorder="1" applyAlignment="1" applyProtection="1">
      <alignment horizontal="center" vertical="center" wrapText="1"/>
    </xf>
    <xf numFmtId="49" fontId="11" fillId="4" borderId="4" xfId="2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 applyProtection="1">
      <alignment vertical="top" wrapText="1"/>
    </xf>
    <xf numFmtId="8" fontId="5" fillId="0" borderId="0" xfId="0" applyNumberFormat="1" applyFont="1" applyAlignment="1" applyProtection="1">
      <alignment horizontal="center"/>
    </xf>
    <xf numFmtId="0" fontId="5" fillId="0" borderId="0" xfId="0" applyFont="1" applyProtection="1"/>
    <xf numFmtId="2" fontId="2" fillId="6" borderId="17" xfId="2" applyNumberFormat="1" applyFont="1" applyFill="1" applyBorder="1" applyAlignment="1" applyProtection="1">
      <alignment horizontal="center" vertical="center" wrapText="1"/>
      <protection locked="0"/>
    </xf>
    <xf numFmtId="0" fontId="2" fillId="2" borderId="13" xfId="2" applyFont="1" applyFill="1" applyBorder="1" applyAlignment="1" applyProtection="1">
      <alignment horizontal="center" vertical="center" wrapText="1"/>
    </xf>
    <xf numFmtId="3" fontId="2" fillId="0" borderId="21" xfId="2" applyNumberFormat="1" applyFont="1" applyBorder="1" applyAlignment="1" applyProtection="1">
      <alignment horizontal="center" vertical="center" wrapText="1"/>
    </xf>
    <xf numFmtId="3" fontId="2" fillId="0" borderId="22" xfId="2" applyNumberFormat="1" applyFont="1" applyBorder="1" applyAlignment="1" applyProtection="1">
      <alignment horizontal="center" vertical="center" wrapText="1"/>
    </xf>
    <xf numFmtId="3" fontId="2" fillId="0" borderId="23" xfId="2" applyNumberFormat="1" applyFont="1" applyBorder="1" applyAlignment="1" applyProtection="1">
      <alignment horizontal="center" vertical="center" wrapText="1"/>
    </xf>
    <xf numFmtId="164" fontId="2" fillId="0" borderId="24" xfId="2" applyNumberFormat="1" applyFont="1" applyBorder="1" applyAlignment="1" applyProtection="1">
      <alignment horizontal="center" vertical="center" wrapText="1"/>
    </xf>
    <xf numFmtId="3" fontId="2" fillId="0" borderId="25" xfId="2" applyNumberFormat="1" applyFont="1" applyBorder="1" applyAlignment="1" applyProtection="1">
      <alignment horizontal="center" vertical="center" wrapText="1"/>
    </xf>
    <xf numFmtId="164" fontId="2" fillId="0" borderId="26" xfId="2" applyNumberFormat="1" applyFont="1" applyBorder="1" applyAlignment="1" applyProtection="1">
      <alignment horizontal="center" vertical="center" wrapText="1"/>
    </xf>
    <xf numFmtId="3" fontId="2" fillId="7" borderId="29" xfId="2" applyNumberFormat="1" applyFont="1" applyFill="1" applyBorder="1" applyAlignment="1" applyProtection="1">
      <alignment horizontal="center" vertical="center" wrapText="1"/>
    </xf>
    <xf numFmtId="3" fontId="2" fillId="7" borderId="30" xfId="2" applyNumberFormat="1" applyFont="1" applyFill="1" applyBorder="1" applyAlignment="1" applyProtection="1">
      <alignment horizontal="center" vertical="center" wrapText="1"/>
    </xf>
    <xf numFmtId="3" fontId="2" fillId="0" borderId="29" xfId="2" applyNumberFormat="1" applyFont="1" applyBorder="1" applyAlignment="1" applyProtection="1">
      <alignment horizontal="center" vertical="center" wrapText="1"/>
    </xf>
    <xf numFmtId="3" fontId="2" fillId="0" borderId="30" xfId="2" applyNumberFormat="1" applyFont="1" applyBorder="1" applyAlignment="1" applyProtection="1">
      <alignment horizontal="center" vertical="center" wrapText="1"/>
    </xf>
    <xf numFmtId="164" fontId="2" fillId="0" borderId="31" xfId="2" applyNumberFormat="1" applyFont="1" applyBorder="1" applyAlignment="1" applyProtection="1">
      <alignment horizontal="center" vertical="center" wrapText="1"/>
    </xf>
    <xf numFmtId="0" fontId="2" fillId="2" borderId="24" xfId="2" applyFont="1" applyFill="1" applyBorder="1" applyAlignment="1" applyProtection="1">
      <alignment horizontal="center" vertical="center" wrapText="1"/>
    </xf>
    <xf numFmtId="3" fontId="2" fillId="0" borderId="34" xfId="2" applyNumberFormat="1" applyFont="1" applyBorder="1" applyAlignment="1" applyProtection="1">
      <alignment horizontal="center" vertical="center" wrapText="1"/>
    </xf>
    <xf numFmtId="3" fontId="2" fillId="0" borderId="35" xfId="2" applyNumberFormat="1" applyFont="1" applyBorder="1" applyAlignment="1" applyProtection="1">
      <alignment horizontal="center" vertical="center" wrapText="1"/>
    </xf>
    <xf numFmtId="164" fontId="10" fillId="7" borderId="33" xfId="4" applyNumberFormat="1" applyFont="1" applyFill="1" applyBorder="1" applyAlignment="1" applyProtection="1">
      <alignment horizontal="center" vertical="center"/>
    </xf>
    <xf numFmtId="2" fontId="2" fillId="6" borderId="23" xfId="2" applyNumberFormat="1" applyFont="1" applyFill="1" applyBorder="1" applyAlignment="1" applyProtection="1">
      <alignment horizontal="center" vertical="center" wrapText="1"/>
      <protection locked="0"/>
    </xf>
    <xf numFmtId="2" fontId="2" fillId="6" borderId="21" xfId="2" applyNumberFormat="1" applyFont="1" applyFill="1" applyBorder="1" applyAlignment="1" applyProtection="1">
      <alignment horizontal="center" vertical="center" wrapText="1"/>
      <protection locked="0"/>
    </xf>
    <xf numFmtId="2" fontId="2" fillId="6" borderId="35" xfId="2" applyNumberFormat="1" applyFont="1" applyFill="1" applyBorder="1" applyAlignment="1" applyProtection="1">
      <alignment horizontal="center" vertical="center" wrapText="1"/>
      <protection locked="0"/>
    </xf>
    <xf numFmtId="2" fontId="2" fillId="6" borderId="30" xfId="2" applyNumberFormat="1" applyFont="1" applyFill="1" applyBorder="1" applyAlignment="1" applyProtection="1">
      <alignment horizontal="center" vertical="center" wrapText="1"/>
      <protection locked="0"/>
    </xf>
    <xf numFmtId="164" fontId="10" fillId="7" borderId="31" xfId="2" applyNumberFormat="1" applyFont="1" applyFill="1" applyBorder="1" applyAlignment="1" applyProtection="1">
      <alignment horizontal="center" vertical="center" wrapText="1"/>
    </xf>
    <xf numFmtId="164" fontId="9" fillId="7" borderId="31" xfId="2" applyNumberFormat="1" applyFont="1" applyFill="1" applyBorder="1" applyAlignment="1" applyProtection="1">
      <alignment horizontal="center" vertical="center" wrapText="1"/>
    </xf>
    <xf numFmtId="164" fontId="10" fillId="7" borderId="27" xfId="2" applyNumberFormat="1" applyFont="1" applyFill="1" applyBorder="1" applyAlignment="1" applyProtection="1">
      <alignment horizontal="center" vertical="center" wrapText="1"/>
    </xf>
    <xf numFmtId="0" fontId="18" fillId="7" borderId="0" xfId="0" applyFont="1" applyFill="1" applyProtection="1"/>
    <xf numFmtId="43" fontId="18" fillId="7" borderId="0" xfId="1" applyFont="1" applyFill="1" applyProtection="1"/>
    <xf numFmtId="49" fontId="18" fillId="7" borderId="0" xfId="1" applyNumberFormat="1" applyFont="1" applyFill="1" applyProtection="1"/>
    <xf numFmtId="43" fontId="18" fillId="7" borderId="0" xfId="0" applyNumberFormat="1" applyFont="1" applyFill="1" applyProtection="1"/>
    <xf numFmtId="8" fontId="18" fillId="7" borderId="0" xfId="0" applyNumberFormat="1" applyFont="1" applyFill="1" applyProtection="1"/>
    <xf numFmtId="0" fontId="19" fillId="9" borderId="3" xfId="0" applyFont="1" applyFill="1" applyBorder="1" applyAlignment="1" applyProtection="1">
      <alignment horizontal="center" vertical="center" wrapText="1"/>
    </xf>
    <xf numFmtId="0" fontId="2" fillId="2" borderId="23" xfId="2" applyFont="1" applyFill="1" applyBorder="1" applyAlignment="1" applyProtection="1">
      <alignment horizontal="center" vertical="center" wrapText="1"/>
    </xf>
    <xf numFmtId="0" fontId="2" fillId="2" borderId="22" xfId="2" applyFont="1" applyFill="1" applyBorder="1" applyAlignment="1" applyProtection="1">
      <alignment horizontal="center" vertical="center" wrapText="1"/>
    </xf>
    <xf numFmtId="3" fontId="2" fillId="7" borderId="16" xfId="2" applyNumberFormat="1" applyFont="1" applyFill="1" applyBorder="1" applyAlignment="1" applyProtection="1">
      <alignment horizontal="center" vertical="center" wrapText="1"/>
    </xf>
    <xf numFmtId="3" fontId="2" fillId="7" borderId="17" xfId="2" applyNumberFormat="1" applyFont="1" applyFill="1" applyBorder="1" applyAlignment="1" applyProtection="1">
      <alignment horizontal="center" vertical="center" wrapText="1"/>
    </xf>
    <xf numFmtId="167" fontId="17" fillId="7" borderId="0" xfId="0" applyNumberFormat="1" applyFont="1" applyFill="1" applyBorder="1" applyAlignment="1" applyProtection="1">
      <alignment horizontal="center"/>
    </xf>
    <xf numFmtId="166" fontId="22" fillId="11" borderId="0" xfId="2" applyNumberFormat="1" applyFont="1" applyFill="1" applyBorder="1" applyAlignment="1" applyProtection="1">
      <alignment vertical="center" wrapText="1"/>
    </xf>
    <xf numFmtId="0" fontId="17" fillId="10" borderId="0" xfId="0" applyFont="1" applyFill="1" applyBorder="1" applyAlignment="1" applyProtection="1">
      <alignment horizontal="center" vertical="center"/>
    </xf>
    <xf numFmtId="43" fontId="23" fillId="7" borderId="0" xfId="0" applyNumberFormat="1" applyFont="1" applyFill="1" applyBorder="1" applyAlignment="1" applyProtection="1">
      <alignment horizontal="center"/>
    </xf>
    <xf numFmtId="43" fontId="21" fillId="7" borderId="0" xfId="1" applyFont="1" applyFill="1" applyProtection="1"/>
    <xf numFmtId="43" fontId="21" fillId="7" borderId="0" xfId="1" applyFont="1" applyFill="1" applyBorder="1" applyProtection="1"/>
    <xf numFmtId="0" fontId="21" fillId="7" borderId="0" xfId="0" applyFont="1" applyFill="1" applyBorder="1" applyProtection="1"/>
    <xf numFmtId="0" fontId="21" fillId="7" borderId="0" xfId="0" applyFont="1" applyFill="1" applyBorder="1" applyAlignment="1" applyProtection="1">
      <alignment horizontal="center"/>
    </xf>
    <xf numFmtId="43" fontId="21" fillId="7" borderId="0" xfId="1" applyFont="1" applyFill="1" applyBorder="1" applyAlignment="1" applyProtection="1">
      <alignment horizontal="center"/>
    </xf>
    <xf numFmtId="0" fontId="20" fillId="7" borderId="0" xfId="0" applyFont="1" applyFill="1" applyBorder="1" applyAlignment="1" applyProtection="1">
      <alignment vertical="top" wrapText="1"/>
    </xf>
    <xf numFmtId="0" fontId="21" fillId="7" borderId="0" xfId="0" applyFont="1" applyFill="1" applyProtection="1"/>
    <xf numFmtId="49" fontId="21" fillId="7" borderId="0" xfId="1" applyNumberFormat="1" applyFont="1" applyFill="1" applyProtection="1"/>
    <xf numFmtId="0" fontId="15" fillId="8" borderId="8" xfId="2" applyFont="1" applyFill="1" applyBorder="1" applyAlignment="1" applyProtection="1">
      <alignment horizontal="center" vertical="center" wrapText="1"/>
    </xf>
    <xf numFmtId="164" fontId="2" fillId="0" borderId="8" xfId="2" applyNumberFormat="1" applyFont="1" applyBorder="1" applyAlignment="1" applyProtection="1">
      <alignment horizontal="center" vertical="center" wrapText="1"/>
    </xf>
    <xf numFmtId="164" fontId="10" fillId="7" borderId="6" xfId="4" applyNumberFormat="1" applyFont="1" applyFill="1" applyBorder="1" applyAlignment="1" applyProtection="1">
      <alignment horizontal="center" vertical="center"/>
    </xf>
    <xf numFmtId="0" fontId="2" fillId="2" borderId="8" xfId="2" applyFont="1" applyFill="1" applyBorder="1" applyAlignment="1" applyProtection="1">
      <alignment horizontal="center" vertical="center" wrapText="1"/>
    </xf>
    <xf numFmtId="0" fontId="7" fillId="8" borderId="8" xfId="2" applyFont="1" applyFill="1" applyBorder="1" applyAlignment="1" applyProtection="1">
      <alignment horizontal="center" vertical="center" wrapText="1"/>
    </xf>
    <xf numFmtId="0" fontId="2" fillId="2" borderId="8" xfId="2" applyFont="1" applyFill="1" applyBorder="1" applyAlignment="1" applyProtection="1">
      <alignment horizontal="justify" vertical="center" wrapText="1"/>
    </xf>
    <xf numFmtId="49" fontId="11" fillId="4" borderId="3" xfId="2" applyNumberFormat="1" applyFont="1" applyFill="1" applyBorder="1" applyAlignment="1" applyProtection="1">
      <alignment horizontal="center" vertical="center" wrapText="1"/>
    </xf>
    <xf numFmtId="0" fontId="21" fillId="7" borderId="0" xfId="0" applyFont="1" applyFill="1" applyProtection="1">
      <protection locked="0"/>
    </xf>
    <xf numFmtId="0" fontId="19" fillId="9" borderId="9" xfId="0" applyFont="1" applyFill="1" applyBorder="1" applyAlignment="1" applyProtection="1">
      <alignment horizontal="center" vertical="center" wrapText="1"/>
    </xf>
    <xf numFmtId="0" fontId="19" fillId="9" borderId="28" xfId="0" applyFont="1" applyFill="1" applyBorder="1" applyAlignment="1" applyProtection="1">
      <alignment horizontal="center" vertical="center" wrapText="1"/>
    </xf>
    <xf numFmtId="0" fontId="15" fillId="8" borderId="12" xfId="2" applyFont="1" applyFill="1" applyBorder="1" applyAlignment="1" applyProtection="1">
      <alignment horizontal="center" vertical="center" wrapText="1"/>
    </xf>
    <xf numFmtId="0" fontId="15" fillId="8" borderId="0" xfId="2" applyFont="1" applyFill="1" applyBorder="1" applyAlignment="1" applyProtection="1">
      <alignment horizontal="center" vertical="center" wrapText="1"/>
    </xf>
    <xf numFmtId="0" fontId="15" fillId="8" borderId="19" xfId="2" applyFont="1" applyFill="1" applyBorder="1" applyAlignment="1" applyProtection="1">
      <alignment horizontal="center" vertical="center" wrapText="1"/>
    </xf>
    <xf numFmtId="0" fontId="16" fillId="7" borderId="16" xfId="2" applyFont="1" applyFill="1" applyBorder="1" applyAlignment="1" applyProtection="1">
      <alignment horizontal="right" vertical="center" wrapText="1"/>
    </xf>
    <xf numFmtId="0" fontId="16" fillId="7" borderId="17" xfId="2" applyFont="1" applyFill="1" applyBorder="1" applyAlignment="1" applyProtection="1">
      <alignment horizontal="right" vertical="center" wrapText="1"/>
    </xf>
    <xf numFmtId="167" fontId="17" fillId="7" borderId="0" xfId="0" applyNumberFormat="1" applyFont="1" applyFill="1" applyBorder="1" applyAlignment="1" applyProtection="1">
      <alignment horizontal="center"/>
    </xf>
    <xf numFmtId="0" fontId="12" fillId="3" borderId="10" xfId="2" applyFont="1" applyFill="1" applyBorder="1" applyAlignment="1" applyProtection="1">
      <alignment horizontal="left" vertical="center" wrapText="1"/>
    </xf>
    <xf numFmtId="0" fontId="7" fillId="8" borderId="12" xfId="2" applyFont="1" applyFill="1" applyBorder="1" applyAlignment="1" applyProtection="1">
      <alignment horizontal="center" vertical="center" wrapText="1"/>
    </xf>
    <xf numFmtId="0" fontId="7" fillId="8" borderId="0" xfId="2" applyFont="1" applyFill="1" applyBorder="1" applyAlignment="1" applyProtection="1">
      <alignment horizontal="center" vertical="center" wrapText="1"/>
    </xf>
    <xf numFmtId="0" fontId="7" fillId="8" borderId="19" xfId="2" applyFont="1" applyFill="1" applyBorder="1" applyAlignment="1" applyProtection="1">
      <alignment horizontal="center" vertical="center" wrapText="1"/>
    </xf>
    <xf numFmtId="0" fontId="8" fillId="5" borderId="5" xfId="2" applyFont="1" applyFill="1" applyBorder="1" applyAlignment="1" applyProtection="1">
      <alignment horizontal="center" vertical="center" wrapText="1"/>
    </xf>
    <xf numFmtId="0" fontId="8" fillId="5" borderId="11" xfId="2" applyFont="1" applyFill="1" applyBorder="1" applyAlignment="1" applyProtection="1">
      <alignment horizontal="center" vertical="center" wrapText="1"/>
    </xf>
    <xf numFmtId="0" fontId="8" fillId="5" borderId="12" xfId="2" applyFont="1" applyFill="1" applyBorder="1" applyAlignment="1" applyProtection="1">
      <alignment horizontal="center" vertical="center" wrapText="1"/>
    </xf>
    <xf numFmtId="0" fontId="8" fillId="5" borderId="0" xfId="2" applyFont="1" applyFill="1" applyBorder="1" applyAlignment="1" applyProtection="1">
      <alignment horizontal="center" vertical="center" wrapText="1"/>
    </xf>
    <xf numFmtId="0" fontId="8" fillId="5" borderId="13" xfId="2" applyFont="1" applyFill="1" applyBorder="1" applyAlignment="1" applyProtection="1">
      <alignment horizontal="center" vertical="center" wrapText="1"/>
    </xf>
    <xf numFmtId="0" fontId="8" fillId="5" borderId="14" xfId="2" applyFont="1" applyFill="1" applyBorder="1" applyAlignment="1" applyProtection="1">
      <alignment horizontal="center" vertical="center" wrapText="1"/>
    </xf>
    <xf numFmtId="43" fontId="20" fillId="7" borderId="0" xfId="1" applyFont="1" applyFill="1" applyBorder="1" applyAlignment="1" applyProtection="1">
      <alignment horizontal="center" vertical="top" wrapText="1"/>
    </xf>
    <xf numFmtId="0" fontId="20" fillId="7" borderId="0" xfId="0" applyFont="1" applyFill="1" applyBorder="1" applyAlignment="1" applyProtection="1">
      <alignment horizontal="center" vertical="top" wrapText="1"/>
    </xf>
    <xf numFmtId="0" fontId="21" fillId="7" borderId="0" xfId="0" applyFont="1" applyFill="1" applyBorder="1" applyAlignment="1" applyProtection="1">
      <alignment horizontal="center" vertical="top" wrapText="1"/>
    </xf>
    <xf numFmtId="166" fontId="6" fillId="5" borderId="5" xfId="2" applyNumberFormat="1" applyFont="1" applyFill="1" applyBorder="1" applyAlignment="1" applyProtection="1">
      <alignment horizontal="center" vertical="center" wrapText="1"/>
    </xf>
    <xf numFmtId="166" fontId="6" fillId="5" borderId="32" xfId="2" applyNumberFormat="1" applyFont="1" applyFill="1" applyBorder="1" applyAlignment="1" applyProtection="1">
      <alignment horizontal="center" vertical="center" wrapText="1"/>
    </xf>
    <xf numFmtId="166" fontId="6" fillId="5" borderId="12" xfId="2" applyNumberFormat="1" applyFont="1" applyFill="1" applyBorder="1" applyAlignment="1" applyProtection="1">
      <alignment horizontal="center" vertical="center" wrapText="1"/>
    </xf>
    <xf numFmtId="166" fontId="6" fillId="5" borderId="19" xfId="2" applyNumberFormat="1" applyFont="1" applyFill="1" applyBorder="1" applyAlignment="1" applyProtection="1">
      <alignment horizontal="center" vertical="center" wrapText="1"/>
    </xf>
    <xf numFmtId="166" fontId="6" fillId="5" borderId="13" xfId="2" applyNumberFormat="1" applyFont="1" applyFill="1" applyBorder="1" applyAlignment="1" applyProtection="1">
      <alignment horizontal="center" vertical="center" wrapText="1"/>
    </xf>
    <xf numFmtId="166" fontId="6" fillId="5" borderId="20" xfId="2" applyNumberFormat="1" applyFont="1" applyFill="1" applyBorder="1" applyAlignment="1" applyProtection="1">
      <alignment horizontal="center" vertical="center" wrapText="1"/>
    </xf>
    <xf numFmtId="0" fontId="13" fillId="3" borderId="4" xfId="2" applyFont="1" applyFill="1" applyBorder="1" applyAlignment="1" applyProtection="1">
      <alignment horizontal="center" vertical="center" wrapText="1"/>
    </xf>
    <xf numFmtId="0" fontId="13" fillId="3" borderId="15" xfId="2" applyFont="1" applyFill="1" applyBorder="1" applyAlignment="1" applyProtection="1">
      <alignment horizontal="center" vertical="center" wrapText="1"/>
    </xf>
    <xf numFmtId="0" fontId="13" fillId="3" borderId="18" xfId="2" applyFont="1" applyFill="1" applyBorder="1" applyAlignment="1" applyProtection="1">
      <alignment horizontal="center" vertical="center" wrapText="1"/>
    </xf>
    <xf numFmtId="0" fontId="19" fillId="9" borderId="7" xfId="0" applyFont="1" applyFill="1" applyBorder="1" applyAlignment="1" applyProtection="1">
      <alignment horizontal="center" vertical="center" wrapText="1"/>
    </xf>
    <xf numFmtId="0" fontId="19" fillId="9" borderId="12" xfId="0" applyFont="1" applyFill="1" applyBorder="1" applyAlignment="1" applyProtection="1">
      <alignment horizontal="center" vertical="center" wrapText="1"/>
    </xf>
    <xf numFmtId="0" fontId="19" fillId="9" borderId="13" xfId="0" applyFont="1" applyFill="1" applyBorder="1" applyAlignment="1" applyProtection="1">
      <alignment horizontal="center" vertical="center" wrapText="1"/>
    </xf>
    <xf numFmtId="0" fontId="4" fillId="3" borderId="7" xfId="2" applyFont="1" applyFill="1" applyBorder="1" applyAlignment="1" applyProtection="1">
      <alignment horizontal="center" vertical="center" wrapText="1"/>
    </xf>
    <xf numFmtId="0" fontId="4" fillId="3" borderId="6" xfId="2" applyFont="1" applyFill="1" applyBorder="1" applyAlignment="1" applyProtection="1">
      <alignment horizontal="center" vertical="center" wrapText="1"/>
    </xf>
    <xf numFmtId="0" fontId="14" fillId="10" borderId="0" xfId="2" applyFont="1" applyFill="1" applyBorder="1" applyAlignment="1" applyProtection="1">
      <alignment horizontal="center" vertical="center" wrapText="1"/>
    </xf>
    <xf numFmtId="0" fontId="14" fillId="3" borderId="7" xfId="2" applyFont="1" applyFill="1" applyBorder="1" applyAlignment="1" applyProtection="1">
      <alignment horizontal="center" vertical="center" wrapText="1"/>
    </xf>
    <xf numFmtId="0" fontId="14" fillId="3" borderId="6" xfId="2" applyFont="1" applyFill="1" applyBorder="1" applyAlignment="1" applyProtection="1">
      <alignment horizontal="center" vertical="center" wrapText="1"/>
    </xf>
    <xf numFmtId="0" fontId="19" fillId="9" borderId="8" xfId="0" applyFont="1" applyFill="1" applyBorder="1" applyAlignment="1" applyProtection="1">
      <alignment horizontal="center" vertical="center" wrapText="1"/>
    </xf>
    <xf numFmtId="0" fontId="19" fillId="9" borderId="5" xfId="0" applyFont="1" applyFill="1" applyBorder="1" applyAlignment="1" applyProtection="1">
      <alignment horizontal="center" vertical="center" wrapText="1"/>
    </xf>
    <xf numFmtId="167" fontId="17" fillId="7" borderId="0" xfId="1" applyNumberFormat="1" applyFont="1" applyFill="1" applyBorder="1" applyAlignment="1" applyProtection="1">
      <alignment horizontal="center"/>
    </xf>
    <xf numFmtId="0" fontId="2" fillId="2" borderId="23" xfId="2" applyFont="1" applyFill="1" applyBorder="1" applyAlignment="1" applyProtection="1">
      <alignment horizontal="center" vertical="center" wrapText="1"/>
    </xf>
    <xf numFmtId="0" fontId="2" fillId="2" borderId="21" xfId="2" applyFont="1" applyFill="1" applyBorder="1" applyAlignment="1" applyProtection="1">
      <alignment horizontal="center" vertical="center" wrapText="1"/>
    </xf>
    <xf numFmtId="0" fontId="2" fillId="2" borderId="24" xfId="2" applyFont="1" applyFill="1" applyBorder="1" applyAlignment="1" applyProtection="1">
      <alignment horizontal="justify" vertical="center" wrapText="1"/>
    </xf>
    <xf numFmtId="0" fontId="2" fillId="2" borderId="26" xfId="2" applyFont="1" applyFill="1" applyBorder="1" applyAlignment="1" applyProtection="1">
      <alignment horizontal="justify" vertical="center" wrapText="1"/>
    </xf>
    <xf numFmtId="0" fontId="2" fillId="2" borderId="22" xfId="2" applyFont="1" applyFill="1" applyBorder="1" applyAlignment="1" applyProtection="1">
      <alignment horizontal="center" vertical="center" wrapText="1"/>
    </xf>
    <xf numFmtId="0" fontId="2" fillId="2" borderId="25" xfId="2" applyFont="1" applyFill="1" applyBorder="1" applyAlignment="1" applyProtection="1">
      <alignment horizontal="center" vertical="center" wrapText="1"/>
    </xf>
    <xf numFmtId="3" fontId="2" fillId="7" borderId="16" xfId="2" applyNumberFormat="1" applyFont="1" applyFill="1" applyBorder="1" applyAlignment="1" applyProtection="1">
      <alignment horizontal="center" vertical="center" wrapText="1"/>
    </xf>
    <xf numFmtId="3" fontId="2" fillId="7" borderId="17" xfId="2" applyNumberFormat="1" applyFont="1" applyFill="1" applyBorder="1" applyAlignment="1" applyProtection="1">
      <alignment horizontal="center" vertical="center" wrapText="1"/>
    </xf>
  </cellXfs>
  <cellStyles count="5">
    <cellStyle name="Migliaia" xfId="1" builtinId="3"/>
    <cellStyle name="Migliaia 2" xfId="4"/>
    <cellStyle name="Normale" xfId="0" builtinId="0"/>
    <cellStyle name="Normale 2" xfId="2"/>
    <cellStyle name="Valuta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4"/>
  <sheetViews>
    <sheetView tabSelected="1" topLeftCell="C25" zoomScaleNormal="100" workbookViewId="0">
      <selection activeCell="D8" sqref="D8"/>
    </sheetView>
  </sheetViews>
  <sheetFormatPr defaultRowHeight="15" x14ac:dyDescent="0.25"/>
  <cols>
    <col min="1" max="1" width="10" style="1" customWidth="1"/>
    <col min="2" max="2" width="35.7109375" style="1" customWidth="1"/>
    <col min="3" max="3" width="49" style="1" customWidth="1"/>
    <col min="4" max="4" width="60.5703125" style="1" customWidth="1"/>
    <col min="5" max="5" width="37.5703125" style="1" customWidth="1"/>
    <col min="6" max="6" width="14" style="1" customWidth="1"/>
    <col min="7" max="7" width="12.28515625" style="1" bestFit="1" customWidth="1"/>
    <col min="8" max="8" width="41" style="1" bestFit="1" customWidth="1"/>
    <col min="9" max="9" width="9.140625" style="1" bestFit="1" customWidth="1"/>
    <col min="10" max="10" width="4.85546875" style="1" bestFit="1" customWidth="1"/>
    <col min="11" max="11" width="22.7109375" style="2" customWidth="1"/>
    <col min="12" max="12" width="14.5703125" style="1" bestFit="1" customWidth="1"/>
    <col min="13" max="13" width="13.85546875" style="1" customWidth="1"/>
    <col min="14" max="16384" width="9.140625" style="1"/>
  </cols>
  <sheetData>
    <row r="1" spans="1:12" ht="27.75" customHeight="1" thickBot="1" x14ac:dyDescent="0.3">
      <c r="A1" s="96" t="s">
        <v>22</v>
      </c>
      <c r="B1" s="90" t="s">
        <v>0</v>
      </c>
      <c r="C1" s="91"/>
      <c r="D1" s="91"/>
      <c r="E1" s="92"/>
      <c r="F1" s="99" t="s">
        <v>50</v>
      </c>
      <c r="G1" s="98" t="s">
        <v>13</v>
      </c>
    </row>
    <row r="2" spans="1:12" ht="21" customHeight="1" thickBot="1" x14ac:dyDescent="0.3">
      <c r="A2" s="97"/>
      <c r="B2" s="3" t="s">
        <v>1</v>
      </c>
      <c r="C2" s="3" t="s">
        <v>2</v>
      </c>
      <c r="D2" s="4" t="s">
        <v>3</v>
      </c>
      <c r="E2" s="10" t="s">
        <v>4</v>
      </c>
      <c r="F2" s="100"/>
      <c r="G2" s="98"/>
    </row>
    <row r="3" spans="1:12" ht="27.75" customHeight="1" thickBot="1" x14ac:dyDescent="0.3">
      <c r="A3" s="93" t="s">
        <v>24</v>
      </c>
      <c r="B3" s="65" t="s">
        <v>18</v>
      </c>
      <c r="C3" s="66"/>
      <c r="D3" s="66"/>
      <c r="E3" s="67"/>
      <c r="F3" s="55"/>
      <c r="G3" s="70">
        <f>I9</f>
        <v>14</v>
      </c>
    </row>
    <row r="4" spans="1:12" ht="17.25" customHeight="1" x14ac:dyDescent="0.25">
      <c r="A4" s="94"/>
      <c r="B4" s="12">
        <v>9000</v>
      </c>
      <c r="C4" s="13" t="s">
        <v>5</v>
      </c>
      <c r="D4" s="26"/>
      <c r="E4" s="14">
        <f t="shared" ref="E4:E8" si="0">(B4*D4)</f>
        <v>0</v>
      </c>
      <c r="F4" s="56"/>
      <c r="G4" s="70"/>
      <c r="H4" s="33"/>
      <c r="I4" s="33"/>
      <c r="J4" s="33"/>
      <c r="K4" s="34"/>
      <c r="L4" s="33"/>
    </row>
    <row r="5" spans="1:12" ht="18" customHeight="1" x14ac:dyDescent="0.25">
      <c r="A5" s="94"/>
      <c r="B5" s="15">
        <v>300</v>
      </c>
      <c r="C5" s="11" t="s">
        <v>6</v>
      </c>
      <c r="D5" s="27"/>
      <c r="E5" s="16">
        <f t="shared" si="0"/>
        <v>0</v>
      </c>
      <c r="F5" s="56"/>
      <c r="G5" s="70"/>
      <c r="H5" s="81" t="s">
        <v>40</v>
      </c>
      <c r="I5" s="82" t="s">
        <v>12</v>
      </c>
      <c r="J5" s="83" t="s">
        <v>11</v>
      </c>
      <c r="K5" s="47"/>
      <c r="L5" s="33"/>
    </row>
    <row r="6" spans="1:12" ht="17.25" customHeight="1" x14ac:dyDescent="0.25">
      <c r="A6" s="94"/>
      <c r="B6" s="15">
        <v>150</v>
      </c>
      <c r="C6" s="11" t="s">
        <v>7</v>
      </c>
      <c r="D6" s="27"/>
      <c r="E6" s="16">
        <f t="shared" si="0"/>
        <v>0</v>
      </c>
      <c r="F6" s="56"/>
      <c r="G6" s="70"/>
      <c r="H6" s="81"/>
      <c r="I6" s="82"/>
      <c r="J6" s="83"/>
      <c r="K6" s="47"/>
      <c r="L6" s="33"/>
    </row>
    <row r="7" spans="1:12" ht="17.25" customHeight="1" x14ac:dyDescent="0.25">
      <c r="A7" s="94"/>
      <c r="B7" s="15">
        <v>30</v>
      </c>
      <c r="C7" s="11" t="s">
        <v>8</v>
      </c>
      <c r="D7" s="27"/>
      <c r="E7" s="16">
        <f t="shared" si="0"/>
        <v>0</v>
      </c>
      <c r="F7" s="56"/>
      <c r="G7" s="70"/>
      <c r="H7" s="81"/>
      <c r="I7" s="82"/>
      <c r="J7" s="83"/>
      <c r="K7" s="47"/>
      <c r="L7" s="33"/>
    </row>
    <row r="8" spans="1:12" ht="17.25" customHeight="1" x14ac:dyDescent="0.25">
      <c r="A8" s="94"/>
      <c r="B8" s="23">
        <v>15</v>
      </c>
      <c r="C8" s="24" t="s">
        <v>9</v>
      </c>
      <c r="D8" s="28"/>
      <c r="E8" s="16">
        <f t="shared" si="0"/>
        <v>0</v>
      </c>
      <c r="F8" s="56"/>
      <c r="G8" s="70"/>
      <c r="H8" s="48"/>
      <c r="I8" s="49"/>
      <c r="J8" s="49"/>
      <c r="K8" s="47"/>
      <c r="L8" s="33"/>
    </row>
    <row r="9" spans="1:12" ht="26.25" customHeight="1" thickBot="1" x14ac:dyDescent="0.3">
      <c r="A9" s="95"/>
      <c r="B9" s="68" t="s">
        <v>32</v>
      </c>
      <c r="C9" s="69"/>
      <c r="D9" s="69"/>
      <c r="E9" s="25">
        <f>(E4+E5+E6+E7+E8)</f>
        <v>0</v>
      </c>
      <c r="F9" s="57" t="str">
        <f>IF(E9&gt;H9,"ERRORE","OK")</f>
        <v>OK</v>
      </c>
      <c r="G9" s="70"/>
      <c r="H9" s="50">
        <v>59510</v>
      </c>
      <c r="I9" s="50">
        <f>(H9-E9)/H9*J9</f>
        <v>14</v>
      </c>
      <c r="J9" s="50">
        <v>14</v>
      </c>
      <c r="K9" s="47"/>
      <c r="L9" s="33"/>
    </row>
    <row r="10" spans="1:12" ht="27.75" customHeight="1" thickBot="1" x14ac:dyDescent="0.3">
      <c r="A10" s="63" t="s">
        <v>25</v>
      </c>
      <c r="B10" s="65" t="s">
        <v>19</v>
      </c>
      <c r="C10" s="66"/>
      <c r="D10" s="66"/>
      <c r="E10" s="67"/>
      <c r="F10" s="55"/>
      <c r="G10" s="70">
        <f>I11</f>
        <v>3</v>
      </c>
      <c r="H10" s="50"/>
      <c r="I10" s="50"/>
      <c r="J10" s="50"/>
      <c r="K10" s="47"/>
      <c r="L10" s="33"/>
    </row>
    <row r="11" spans="1:12" ht="27" customHeight="1" thickBot="1" x14ac:dyDescent="0.3">
      <c r="A11" s="64"/>
      <c r="B11" s="17">
        <v>3000</v>
      </c>
      <c r="C11" s="18" t="s">
        <v>5</v>
      </c>
      <c r="D11" s="29"/>
      <c r="E11" s="30">
        <f>(B11*D11)</f>
        <v>0</v>
      </c>
      <c r="F11" s="57" t="str">
        <f>IF(E11&gt;H11,"ERRORE","OK")</f>
        <v>OK</v>
      </c>
      <c r="G11" s="70"/>
      <c r="H11" s="50">
        <v>15935</v>
      </c>
      <c r="I11" s="50">
        <f>(H11-E11)/H11*J11</f>
        <v>3</v>
      </c>
      <c r="J11" s="50">
        <v>3</v>
      </c>
      <c r="K11" s="47"/>
      <c r="L11" s="33"/>
    </row>
    <row r="12" spans="1:12" ht="27.75" customHeight="1" thickBot="1" x14ac:dyDescent="0.3">
      <c r="A12" s="63" t="s">
        <v>26</v>
      </c>
      <c r="B12" s="65" t="s">
        <v>20</v>
      </c>
      <c r="C12" s="66"/>
      <c r="D12" s="66"/>
      <c r="E12" s="67"/>
      <c r="F12" s="55"/>
      <c r="G12" s="70">
        <f>I13</f>
        <v>1</v>
      </c>
      <c r="H12" s="50"/>
      <c r="I12" s="50"/>
      <c r="J12" s="50"/>
      <c r="K12" s="47"/>
      <c r="L12" s="33"/>
    </row>
    <row r="13" spans="1:12" ht="26.25" customHeight="1" thickBot="1" x14ac:dyDescent="0.3">
      <c r="A13" s="64"/>
      <c r="B13" s="17">
        <v>300</v>
      </c>
      <c r="C13" s="18" t="s">
        <v>16</v>
      </c>
      <c r="D13" s="29"/>
      <c r="E13" s="31">
        <f>(B13*D13)</f>
        <v>0</v>
      </c>
      <c r="F13" s="57" t="str">
        <f>IF(E13&gt;H13,"ERRORE","OK")</f>
        <v>OK</v>
      </c>
      <c r="G13" s="70"/>
      <c r="H13" s="50">
        <v>4461</v>
      </c>
      <c r="I13" s="50">
        <f>(H13-E13)/H13*J13</f>
        <v>1</v>
      </c>
      <c r="J13" s="50">
        <v>1</v>
      </c>
      <c r="K13" s="47"/>
      <c r="L13" s="33"/>
    </row>
    <row r="14" spans="1:12" ht="27.75" customHeight="1" thickBot="1" x14ac:dyDescent="0.3">
      <c r="A14" s="93" t="s">
        <v>27</v>
      </c>
      <c r="B14" s="65" t="s">
        <v>45</v>
      </c>
      <c r="C14" s="66"/>
      <c r="D14" s="66"/>
      <c r="E14" s="67"/>
      <c r="F14" s="55"/>
      <c r="G14" s="70">
        <f>I18</f>
        <v>2</v>
      </c>
      <c r="H14" s="51"/>
      <c r="I14" s="50"/>
      <c r="J14" s="50"/>
      <c r="K14" s="47"/>
      <c r="L14" s="33"/>
    </row>
    <row r="15" spans="1:12" ht="27.75" customHeight="1" thickBot="1" x14ac:dyDescent="0.3">
      <c r="A15" s="94"/>
      <c r="B15" s="19">
        <v>120</v>
      </c>
      <c r="C15" s="20" t="s">
        <v>29</v>
      </c>
      <c r="D15" s="29"/>
      <c r="E15" s="21">
        <f>(D15*B15)</f>
        <v>0</v>
      </c>
      <c r="F15" s="56"/>
      <c r="G15" s="70"/>
      <c r="H15" s="48"/>
      <c r="I15" s="49"/>
      <c r="J15" s="49"/>
      <c r="K15" s="47"/>
      <c r="L15" s="33"/>
    </row>
    <row r="16" spans="1:12" ht="27.75" customHeight="1" thickBot="1" x14ac:dyDescent="0.3">
      <c r="A16" s="101"/>
      <c r="B16" s="65" t="s">
        <v>46</v>
      </c>
      <c r="C16" s="66"/>
      <c r="D16" s="66"/>
      <c r="E16" s="67"/>
      <c r="F16" s="55"/>
      <c r="G16" s="70"/>
      <c r="H16" s="52"/>
      <c r="I16" s="52"/>
      <c r="J16" s="49"/>
      <c r="K16" s="62"/>
      <c r="L16" s="33"/>
    </row>
    <row r="17" spans="1:12" ht="26.25" customHeight="1" x14ac:dyDescent="0.25">
      <c r="A17" s="94"/>
      <c r="B17" s="12">
        <v>30</v>
      </c>
      <c r="C17" s="13" t="s">
        <v>30</v>
      </c>
      <c r="D17" s="26"/>
      <c r="E17" s="14">
        <f>(D17*B17)</f>
        <v>0</v>
      </c>
      <c r="F17" s="56"/>
      <c r="G17" s="70"/>
      <c r="H17" s="52"/>
      <c r="I17" s="52"/>
      <c r="J17" s="49"/>
      <c r="K17" s="47"/>
      <c r="L17" s="33"/>
    </row>
    <row r="18" spans="1:12" ht="25.5" customHeight="1" thickBot="1" x14ac:dyDescent="0.3">
      <c r="A18" s="95"/>
      <c r="B18" s="68" t="s">
        <v>31</v>
      </c>
      <c r="C18" s="69"/>
      <c r="D18" s="69"/>
      <c r="E18" s="32">
        <f>(E15+E17)</f>
        <v>0</v>
      </c>
      <c r="F18" s="57" t="str">
        <f>IF(E18&gt;H18,"ERRORE","OK")</f>
        <v>OK</v>
      </c>
      <c r="G18" s="70"/>
      <c r="H18" s="50">
        <v>7000</v>
      </c>
      <c r="I18" s="50">
        <f>(H18-E18)/H18*J18</f>
        <v>2</v>
      </c>
      <c r="J18" s="50">
        <v>2</v>
      </c>
      <c r="K18" s="47"/>
      <c r="L18" s="33"/>
    </row>
    <row r="19" spans="1:12" ht="27.75" customHeight="1" thickBot="1" x14ac:dyDescent="0.3">
      <c r="A19" s="93" t="s">
        <v>35</v>
      </c>
      <c r="B19" s="65" t="s">
        <v>43</v>
      </c>
      <c r="C19" s="66"/>
      <c r="D19" s="66"/>
      <c r="E19" s="67"/>
      <c r="F19" s="55"/>
      <c r="G19" s="70">
        <f>I23</f>
        <v>5</v>
      </c>
      <c r="H19" s="48"/>
      <c r="I19" s="49"/>
      <c r="J19" s="49"/>
      <c r="K19" s="47"/>
      <c r="L19" s="33"/>
    </row>
    <row r="20" spans="1:12" ht="21" customHeight="1" x14ac:dyDescent="0.25">
      <c r="A20" s="94"/>
      <c r="B20" s="40" t="s">
        <v>1</v>
      </c>
      <c r="C20" s="39" t="s">
        <v>2</v>
      </c>
      <c r="D20" s="39" t="s">
        <v>3</v>
      </c>
      <c r="E20" s="22" t="s">
        <v>37</v>
      </c>
      <c r="F20" s="58"/>
      <c r="G20" s="70"/>
      <c r="H20" s="48"/>
      <c r="I20" s="49"/>
      <c r="J20" s="49"/>
      <c r="K20" s="47"/>
      <c r="L20" s="33"/>
    </row>
    <row r="21" spans="1:12" ht="31.5" customHeight="1" x14ac:dyDescent="0.25">
      <c r="A21" s="94"/>
      <c r="B21" s="15">
        <v>90</v>
      </c>
      <c r="C21" s="11" t="s">
        <v>14</v>
      </c>
      <c r="D21" s="27"/>
      <c r="E21" s="16">
        <f>(D21*B21)</f>
        <v>0</v>
      </c>
      <c r="F21" s="56"/>
      <c r="G21" s="70"/>
      <c r="H21" s="48"/>
      <c r="I21" s="49"/>
      <c r="J21" s="49"/>
      <c r="K21" s="47"/>
      <c r="L21" s="33"/>
    </row>
    <row r="22" spans="1:12" ht="28.5" customHeight="1" x14ac:dyDescent="0.25">
      <c r="A22" s="94"/>
      <c r="B22" s="15">
        <v>30</v>
      </c>
      <c r="C22" s="11" t="s">
        <v>15</v>
      </c>
      <c r="D22" s="27"/>
      <c r="E22" s="16">
        <f>(D22*B22)</f>
        <v>0</v>
      </c>
      <c r="F22" s="56"/>
      <c r="G22" s="70"/>
      <c r="H22" s="48"/>
      <c r="I22" s="49"/>
      <c r="J22" s="49"/>
      <c r="K22" s="47"/>
      <c r="L22" s="33"/>
    </row>
    <row r="23" spans="1:12" ht="22.5" customHeight="1" thickBot="1" x14ac:dyDescent="0.3">
      <c r="A23" s="95"/>
      <c r="B23" s="68" t="s">
        <v>41</v>
      </c>
      <c r="C23" s="69"/>
      <c r="D23" s="69"/>
      <c r="E23" s="32">
        <f>SUM(E21:E22)</f>
        <v>0</v>
      </c>
      <c r="F23" s="57" t="str">
        <f>IF(E23&gt;H23,"ERRORE","OK")</f>
        <v>OK</v>
      </c>
      <c r="G23" s="70"/>
      <c r="H23" s="50">
        <f>32474/2+4000</f>
        <v>20237</v>
      </c>
      <c r="I23" s="50">
        <f>(H23-E23)/H23*J23</f>
        <v>5</v>
      </c>
      <c r="J23" s="50">
        <v>5</v>
      </c>
      <c r="K23" s="53"/>
      <c r="L23" s="33"/>
    </row>
    <row r="24" spans="1:12" ht="28.5" customHeight="1" thickBot="1" x14ac:dyDescent="0.3">
      <c r="A24" s="102" t="s">
        <v>36</v>
      </c>
      <c r="B24" s="72" t="s">
        <v>44</v>
      </c>
      <c r="C24" s="73"/>
      <c r="D24" s="73"/>
      <c r="E24" s="74"/>
      <c r="F24" s="59"/>
      <c r="G24" s="70">
        <f>I26</f>
        <v>3</v>
      </c>
      <c r="H24" s="52"/>
      <c r="I24" s="52"/>
      <c r="J24" s="52"/>
      <c r="K24" s="47"/>
      <c r="L24" s="33"/>
    </row>
    <row r="25" spans="1:12" ht="34.5" customHeight="1" x14ac:dyDescent="0.25">
      <c r="A25" s="94"/>
      <c r="B25" s="40" t="s">
        <v>1</v>
      </c>
      <c r="C25" s="39" t="s">
        <v>2</v>
      </c>
      <c r="D25" s="39" t="s">
        <v>3</v>
      </c>
      <c r="E25" s="22" t="s">
        <v>4</v>
      </c>
      <c r="F25" s="58"/>
      <c r="G25" s="70"/>
      <c r="H25" s="52"/>
      <c r="I25" s="52"/>
      <c r="J25" s="52"/>
      <c r="K25" s="47"/>
      <c r="L25" s="33"/>
    </row>
    <row r="26" spans="1:12" ht="32.25" customHeight="1" thickBot="1" x14ac:dyDescent="0.3">
      <c r="A26" s="95"/>
      <c r="B26" s="41">
        <v>40</v>
      </c>
      <c r="C26" s="42" t="s">
        <v>21</v>
      </c>
      <c r="D26" s="9"/>
      <c r="E26" s="32">
        <f>(B26*D26)</f>
        <v>0</v>
      </c>
      <c r="F26" s="57" t="str">
        <f>IF(E26&gt;H26,"ERRORE","OK")</f>
        <v>OK</v>
      </c>
      <c r="G26" s="70"/>
      <c r="H26" s="50">
        <f>32474/2-4000</f>
        <v>12237</v>
      </c>
      <c r="I26" s="50">
        <f>(H26-E26)/H26*J26</f>
        <v>3</v>
      </c>
      <c r="J26" s="50">
        <v>3</v>
      </c>
      <c r="K26" s="47"/>
      <c r="L26" s="33"/>
    </row>
    <row r="27" spans="1:12" ht="32.25" customHeight="1" thickBot="1" x14ac:dyDescent="0.3">
      <c r="A27" s="93" t="s">
        <v>33</v>
      </c>
      <c r="B27" s="65" t="s">
        <v>49</v>
      </c>
      <c r="C27" s="66"/>
      <c r="D27" s="66"/>
      <c r="E27" s="67"/>
      <c r="F27" s="55"/>
      <c r="G27" s="43"/>
      <c r="H27" s="50"/>
      <c r="I27" s="50"/>
      <c r="J27" s="50"/>
      <c r="K27" s="47"/>
      <c r="L27" s="33"/>
    </row>
    <row r="28" spans="1:12" ht="15.75" customHeight="1" x14ac:dyDescent="0.25">
      <c r="A28" s="94"/>
      <c r="B28" s="108" t="s">
        <v>34</v>
      </c>
      <c r="C28" s="104"/>
      <c r="D28" s="104" t="s">
        <v>47</v>
      </c>
      <c r="E28" s="106" t="s">
        <v>10</v>
      </c>
      <c r="F28" s="60"/>
      <c r="G28" s="103">
        <f>I35</f>
        <v>2</v>
      </c>
      <c r="H28" s="48"/>
      <c r="I28" s="49"/>
      <c r="J28" s="49"/>
      <c r="K28" s="47"/>
      <c r="L28" s="33"/>
    </row>
    <row r="29" spans="1:12" ht="11.25" customHeight="1" x14ac:dyDescent="0.25">
      <c r="A29" s="94"/>
      <c r="B29" s="109"/>
      <c r="C29" s="105"/>
      <c r="D29" s="105"/>
      <c r="E29" s="107"/>
      <c r="F29" s="60"/>
      <c r="G29" s="103"/>
      <c r="H29" s="48"/>
      <c r="I29" s="49"/>
      <c r="J29" s="49"/>
      <c r="K29" s="47"/>
      <c r="L29" s="33"/>
    </row>
    <row r="30" spans="1:12" ht="7.5" customHeight="1" x14ac:dyDescent="0.25">
      <c r="A30" s="94"/>
      <c r="B30" s="109"/>
      <c r="C30" s="105"/>
      <c r="D30" s="105"/>
      <c r="E30" s="107"/>
      <c r="F30" s="60"/>
      <c r="G30" s="103"/>
      <c r="H30" s="48"/>
      <c r="I30" s="49"/>
      <c r="J30" s="49"/>
      <c r="K30" s="47"/>
      <c r="L30" s="33"/>
    </row>
    <row r="31" spans="1:12" ht="9" customHeight="1" x14ac:dyDescent="0.25">
      <c r="A31" s="94"/>
      <c r="B31" s="109"/>
      <c r="C31" s="105"/>
      <c r="D31" s="105"/>
      <c r="E31" s="107"/>
      <c r="F31" s="60"/>
      <c r="G31" s="103"/>
      <c r="H31" s="48"/>
      <c r="I31" s="49"/>
      <c r="J31" s="49"/>
      <c r="K31" s="47"/>
      <c r="L31" s="33"/>
    </row>
    <row r="32" spans="1:12" ht="7.5" customHeight="1" x14ac:dyDescent="0.25">
      <c r="A32" s="94"/>
      <c r="B32" s="109"/>
      <c r="C32" s="105"/>
      <c r="D32" s="105"/>
      <c r="E32" s="107"/>
      <c r="F32" s="60"/>
      <c r="G32" s="103"/>
      <c r="H32" s="48"/>
      <c r="I32" s="49"/>
      <c r="J32" s="49"/>
      <c r="K32" s="47"/>
      <c r="L32" s="33"/>
    </row>
    <row r="33" spans="1:12" ht="9.75" customHeight="1" x14ac:dyDescent="0.25">
      <c r="A33" s="94"/>
      <c r="B33" s="109"/>
      <c r="C33" s="105"/>
      <c r="D33" s="105"/>
      <c r="E33" s="107"/>
      <c r="F33" s="60"/>
      <c r="G33" s="103"/>
      <c r="H33" s="48"/>
      <c r="I33" s="49"/>
      <c r="J33" s="49"/>
      <c r="K33" s="47"/>
      <c r="L33" s="33"/>
    </row>
    <row r="34" spans="1:12" ht="12" customHeight="1" x14ac:dyDescent="0.25">
      <c r="A34" s="94"/>
      <c r="B34" s="109"/>
      <c r="C34" s="105"/>
      <c r="D34" s="105"/>
      <c r="E34" s="107"/>
      <c r="F34" s="60"/>
      <c r="G34" s="103"/>
      <c r="H34" s="48"/>
      <c r="I34" s="49"/>
      <c r="J34" s="49"/>
      <c r="K34" s="47"/>
      <c r="L34" s="33"/>
    </row>
    <row r="35" spans="1:12" ht="27.75" customHeight="1" thickBot="1" x14ac:dyDescent="0.3">
      <c r="A35" s="95"/>
      <c r="B35" s="110">
        <v>1200000</v>
      </c>
      <c r="C35" s="111"/>
      <c r="D35" s="9"/>
      <c r="E35" s="32">
        <f>(B35*D35)/100</f>
        <v>0</v>
      </c>
      <c r="F35" s="57" t="str">
        <f>IF(E35&gt;H35,"ERRORE","OK")</f>
        <v>OK</v>
      </c>
      <c r="G35" s="103"/>
      <c r="H35" s="50">
        <v>8000</v>
      </c>
      <c r="I35" s="50">
        <f>(H35-E35)/H35*J35</f>
        <v>2</v>
      </c>
      <c r="J35" s="50">
        <v>2</v>
      </c>
      <c r="K35" s="47"/>
      <c r="L35" s="33"/>
    </row>
    <row r="36" spans="1:12" ht="18.75" customHeight="1" x14ac:dyDescent="0.25">
      <c r="A36" s="75" t="s">
        <v>42</v>
      </c>
      <c r="B36" s="76"/>
      <c r="C36" s="76"/>
      <c r="D36" s="76"/>
      <c r="E36" s="84">
        <f>(E9+E11+E13+E18+E23+E26+E35)</f>
        <v>0</v>
      </c>
      <c r="F36" s="85"/>
      <c r="G36" s="44"/>
      <c r="H36" s="53"/>
      <c r="I36" s="53"/>
      <c r="J36" s="53"/>
      <c r="K36" s="47"/>
      <c r="L36" s="33"/>
    </row>
    <row r="37" spans="1:12" ht="15" customHeight="1" x14ac:dyDescent="0.25">
      <c r="A37" s="77"/>
      <c r="B37" s="78"/>
      <c r="C37" s="78"/>
      <c r="D37" s="78"/>
      <c r="E37" s="86"/>
      <c r="F37" s="87"/>
      <c r="G37" s="44"/>
      <c r="H37" s="53"/>
      <c r="I37" s="53"/>
      <c r="J37" s="53"/>
      <c r="K37" s="47"/>
      <c r="L37" s="33"/>
    </row>
    <row r="38" spans="1:12" ht="15" customHeight="1" x14ac:dyDescent="0.25">
      <c r="A38" s="77"/>
      <c r="B38" s="78"/>
      <c r="C38" s="78"/>
      <c r="D38" s="78"/>
      <c r="E38" s="86"/>
      <c r="F38" s="87"/>
      <c r="G38" s="44"/>
      <c r="H38" s="53"/>
      <c r="I38" s="53"/>
      <c r="J38" s="53"/>
      <c r="K38" s="47"/>
      <c r="L38" s="33"/>
    </row>
    <row r="39" spans="1:12" ht="15.75" customHeight="1" thickBot="1" x14ac:dyDescent="0.3">
      <c r="A39" s="79"/>
      <c r="B39" s="80"/>
      <c r="C39" s="80"/>
      <c r="D39" s="80"/>
      <c r="E39" s="88"/>
      <c r="F39" s="89"/>
      <c r="G39" s="44"/>
      <c r="H39" s="53"/>
      <c r="I39" s="53"/>
      <c r="J39" s="53"/>
      <c r="K39" s="54"/>
      <c r="L39" s="33"/>
    </row>
    <row r="40" spans="1:12" ht="45.75" customHeight="1" thickBot="1" x14ac:dyDescent="0.3">
      <c r="A40" s="38" t="s">
        <v>28</v>
      </c>
      <c r="B40" s="71" t="s">
        <v>48</v>
      </c>
      <c r="C40" s="71"/>
      <c r="D40" s="71"/>
      <c r="E40" s="5" t="s">
        <v>23</v>
      </c>
      <c r="F40" s="61"/>
      <c r="G40" s="45" t="s">
        <v>17</v>
      </c>
      <c r="H40" s="53"/>
      <c r="I40" s="53"/>
      <c r="J40" s="53"/>
      <c r="K40" s="47"/>
      <c r="L40" s="33"/>
    </row>
    <row r="41" spans="1:12" ht="25.5" customHeight="1" x14ac:dyDescent="0.3">
      <c r="G41" s="46">
        <f>(G3+G10+G12+G14+G19+G24+G28)</f>
        <v>30</v>
      </c>
      <c r="H41" s="33"/>
      <c r="I41" s="33"/>
      <c r="J41" s="33"/>
      <c r="K41" s="34"/>
      <c r="L41" s="36"/>
    </row>
    <row r="42" spans="1:12" x14ac:dyDescent="0.25">
      <c r="H42" s="33"/>
      <c r="I42" s="33"/>
      <c r="J42" s="33"/>
      <c r="K42" s="34"/>
      <c r="L42" s="33"/>
    </row>
    <row r="43" spans="1:12" ht="18.75" x14ac:dyDescent="0.3">
      <c r="D43" s="6" t="s">
        <v>38</v>
      </c>
      <c r="E43" s="7">
        <f>(E36+E40)</f>
        <v>13020</v>
      </c>
      <c r="F43" s="7"/>
      <c r="H43" s="33"/>
      <c r="I43" s="33"/>
      <c r="J43" s="33"/>
      <c r="K43" s="35"/>
      <c r="L43" s="37"/>
    </row>
    <row r="44" spans="1:12" x14ac:dyDescent="0.25">
      <c r="H44" s="33"/>
      <c r="I44" s="33"/>
      <c r="J44" s="33"/>
      <c r="K44" s="34"/>
      <c r="L44" s="33"/>
    </row>
    <row r="45" spans="1:12" x14ac:dyDescent="0.25">
      <c r="H45" s="33"/>
      <c r="I45" s="33"/>
      <c r="J45" s="33"/>
      <c r="K45" s="34"/>
      <c r="L45" s="33"/>
    </row>
    <row r="46" spans="1:12" ht="18.75" x14ac:dyDescent="0.3">
      <c r="D46" s="8" t="s">
        <v>39</v>
      </c>
      <c r="E46" s="7">
        <v>140400</v>
      </c>
      <c r="F46" s="7"/>
      <c r="H46" s="33"/>
      <c r="I46" s="33"/>
      <c r="J46" s="33"/>
      <c r="K46" s="34"/>
      <c r="L46" s="33"/>
    </row>
    <row r="54" spans="5:6" ht="18.75" x14ac:dyDescent="0.3">
      <c r="E54" s="7"/>
      <c r="F54" s="7"/>
    </row>
  </sheetData>
  <sheetProtection password="CFA7" sheet="1" objects="1" scenarios="1" selectLockedCells="1"/>
  <mergeCells count="39">
    <mergeCell ref="E28:E34"/>
    <mergeCell ref="B28:C34"/>
    <mergeCell ref="B35:C35"/>
    <mergeCell ref="B1:E1"/>
    <mergeCell ref="A3:A9"/>
    <mergeCell ref="A1:A2"/>
    <mergeCell ref="G1:G2"/>
    <mergeCell ref="G3:G9"/>
    <mergeCell ref="F1:F2"/>
    <mergeCell ref="H5:H7"/>
    <mergeCell ref="I5:I7"/>
    <mergeCell ref="J5:J7"/>
    <mergeCell ref="G10:G11"/>
    <mergeCell ref="G12:G13"/>
    <mergeCell ref="G24:G26"/>
    <mergeCell ref="G19:G23"/>
    <mergeCell ref="G14:G18"/>
    <mergeCell ref="B40:D40"/>
    <mergeCell ref="B18:D18"/>
    <mergeCell ref="B24:E24"/>
    <mergeCell ref="B23:D23"/>
    <mergeCell ref="B27:E27"/>
    <mergeCell ref="A36:D39"/>
    <mergeCell ref="E36:F39"/>
    <mergeCell ref="A14:A18"/>
    <mergeCell ref="A24:A26"/>
    <mergeCell ref="A19:A23"/>
    <mergeCell ref="A27:A35"/>
    <mergeCell ref="G28:G35"/>
    <mergeCell ref="D28:D34"/>
    <mergeCell ref="A10:A11"/>
    <mergeCell ref="A12:A13"/>
    <mergeCell ref="B3:E3"/>
    <mergeCell ref="B10:E10"/>
    <mergeCell ref="B19:E19"/>
    <mergeCell ref="B12:E12"/>
    <mergeCell ref="B14:E14"/>
    <mergeCell ref="B16:E16"/>
    <mergeCell ref="B9:D9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csy</dc:creator>
  <cp:lastModifiedBy>Massimo Tosques</cp:lastModifiedBy>
  <dcterms:created xsi:type="dcterms:W3CDTF">2017-10-24T09:21:40Z</dcterms:created>
  <dcterms:modified xsi:type="dcterms:W3CDTF">2017-11-17T08:21:34Z</dcterms:modified>
</cp:coreProperties>
</file>