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/>
  <c r="G5" i="1" l="1"/>
  <c r="G11" i="1"/>
  <c r="G12" i="1"/>
  <c r="G13" i="1"/>
  <c r="G14" i="1" l="1"/>
  <c r="G9" i="1"/>
  <c r="G15" i="1" l="1"/>
  <c r="F19" i="1" s="1"/>
  <c r="F21" i="1" l="1"/>
</calcChain>
</file>

<file path=xl/sharedStrings.xml><?xml version="1.0" encoding="utf-8"?>
<sst xmlns="http://schemas.openxmlformats.org/spreadsheetml/2006/main" count="46" uniqueCount="33">
  <si>
    <t>Celle da compilare</t>
  </si>
  <si>
    <t>→</t>
  </si>
  <si>
    <t>Descrizione</t>
  </si>
  <si>
    <t>Canone totale (€)</t>
  </si>
  <si>
    <t>1</t>
  </si>
  <si>
    <t>Base d'asta A</t>
  </si>
  <si>
    <t>Base d'asta B</t>
  </si>
  <si>
    <t>Quantità</t>
  </si>
  <si>
    <t>Prezzo totale a base d'asta al netto dell'IVA</t>
  </si>
  <si>
    <t>Prezzo totale offerto al netto dell'IVA</t>
  </si>
  <si>
    <t>Importo unitario (€)</t>
  </si>
  <si>
    <t>Prezzo Totale Offerto A al netto dell'IVA €</t>
  </si>
  <si>
    <t>Prezzo Totale Offerto B al netto dell'IVA €</t>
  </si>
  <si>
    <t>Prezzo Totale Offerto (A+B) al netto dell'IVA €</t>
  </si>
  <si>
    <t>Codice</t>
  </si>
  <si>
    <t>Sistema di Verifica in caso di offerta superiore alla base d'asta</t>
  </si>
  <si>
    <t>MNT-GLD-CAP-02260</t>
  </si>
  <si>
    <t>2</t>
  </si>
  <si>
    <t>MNT-GPL-LIC-CAG-2260</t>
  </si>
  <si>
    <t>MNT-GLD-CSK-02200</t>
  </si>
  <si>
    <t>MNT-CSP-LIC-USR-1</t>
  </si>
  <si>
    <t>MNT-RASP-GLD-ARX3200</t>
  </si>
  <si>
    <t>MNT-RASP-ARXVOI1K</t>
  </si>
  <si>
    <t>Manutenzione 36 mesi Cascade Profiler CAP-02260-High Gold</t>
  </si>
  <si>
    <t>Manutenzione 36 mesi Cascade Gateway CAG-2260-F3 Gold</t>
  </si>
  <si>
    <t>Manutenzione 36 mesi CSK-02200 Gold</t>
  </si>
  <si>
    <t>Supporto 36 mesi Cascade Pilot 1 User</t>
  </si>
  <si>
    <t>Manutenzione 24 mesi AppResponse  XPERT MOD. 3200</t>
  </si>
  <si>
    <t>Manutenzione 24 mesi AppResponse XPERT MOD. 3200 DIR200</t>
  </si>
  <si>
    <t>Manutenzione 24 mesi AppResponse XPERT VOIP MODULE LICENSE</t>
  </si>
  <si>
    <r>
      <rPr>
        <b/>
        <sz val="8"/>
        <color theme="1"/>
        <rFont val="Arial"/>
        <family val="2"/>
      </rPr>
      <t>Tabella</t>
    </r>
    <r>
      <rPr>
        <b/>
        <sz val="18"/>
        <color theme="1"/>
        <rFont val="Arial"/>
        <family val="2"/>
      </rPr>
      <t xml:space="preserve"> A</t>
    </r>
  </si>
  <si>
    <t>RDO MEPA  n. 1612929</t>
  </si>
  <si>
    <r>
      <rPr>
        <b/>
        <sz val="8"/>
        <color theme="1"/>
        <rFont val="Arial"/>
        <family val="2"/>
      </rPr>
      <t xml:space="preserve">Tabella </t>
    </r>
    <r>
      <rPr>
        <b/>
        <sz val="18"/>
        <color theme="1"/>
        <rFont val="Arial"/>
        <family val="2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</si>
</sst>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8"/>
      <color theme="1"/>
      <name val="Arial"/>
      <family val="2"/>
    </font>
    <font>
      <b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8" xfId="0" applyNumberFormat="1" applyFont="1" applyBorder="1" applyAlignment="1" applyProtection="1">
      <alignment horizontal="center" vertical="center" wrapText="1"/>
      <protection locked="0"/>
    </xf>
    <xf numFmtId="0" fontId="15" fillId="2" borderId="3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 applyProtection="1">
      <alignment horizontal="center" vertical="center" wrapText="1"/>
    </xf>
    <xf numFmtId="0" fontId="15" fillId="2" borderId="4" xfId="0" applyFont="1" applyFill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horizontal="center" vertical="center" wrapText="1"/>
      <protection locked="0"/>
    </xf>
    <xf numFmtId="49" fontId="18" fillId="4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Border="1" applyAlignment="1" applyProtection="1">
      <alignment horizontal="center" vertical="center" wrapText="1"/>
      <protection locked="0"/>
    </xf>
    <xf numFmtId="49" fontId="18" fillId="4" borderId="9" xfId="0" applyNumberFormat="1" applyFont="1" applyFill="1" applyBorder="1" applyAlignment="1">
      <alignment horizontal="center" vertical="center" wrapText="1"/>
    </xf>
    <xf numFmtId="164" fontId="17" fillId="0" borderId="9" xfId="0" applyNumberFormat="1" applyFont="1" applyBorder="1" applyAlignment="1" applyProtection="1">
      <alignment horizontal="center" vertical="center" wrapText="1"/>
      <protection locked="0"/>
    </xf>
    <xf numFmtId="164" fontId="2" fillId="6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1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164" fontId="16" fillId="0" borderId="2" xfId="0" applyNumberFormat="1" applyFont="1" applyBorder="1" applyAlignment="1" applyProtection="1">
      <alignment horizontal="center" vertical="center" wrapText="1"/>
      <protection locked="0"/>
    </xf>
    <xf numFmtId="164" fontId="17" fillId="0" borderId="15" xfId="0" applyNumberFormat="1" applyFont="1" applyBorder="1" applyAlignment="1" applyProtection="1">
      <alignment horizontal="center" vertical="center" wrapText="1"/>
    </xf>
    <xf numFmtId="164" fontId="17" fillId="0" borderId="16" xfId="0" applyNumberFormat="1" applyFont="1" applyBorder="1" applyAlignment="1" applyProtection="1">
      <alignment horizontal="center" vertical="center" wrapText="1"/>
    </xf>
    <xf numFmtId="164" fontId="2" fillId="5" borderId="3" xfId="0" applyNumberFormat="1" applyFont="1" applyFill="1" applyBorder="1" applyAlignment="1" applyProtection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64" fontId="16" fillId="0" borderId="9" xfId="0" applyNumberFormat="1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49" fontId="18" fillId="4" borderId="8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164" fontId="14" fillId="0" borderId="5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left"/>
    </xf>
    <xf numFmtId="164" fontId="7" fillId="0" borderId="3" xfId="1" applyNumberFormat="1" applyFont="1" applyFill="1" applyBorder="1" applyAlignment="1" applyProtection="1">
      <alignment horizontal="center" vertical="center"/>
    </xf>
    <xf numFmtId="164" fontId="7" fillId="0" borderId="5" xfId="1" applyNumberFormat="1" applyFont="1" applyFill="1" applyBorder="1" applyAlignment="1" applyProtection="1">
      <alignment horizontal="center" vertical="center"/>
    </xf>
    <xf numFmtId="164" fontId="8" fillId="3" borderId="3" xfId="4" applyNumberFormat="1" applyFont="1" applyFill="1" applyBorder="1" applyAlignment="1" applyProtection="1">
      <alignment horizontal="center" vertical="center" wrapText="1"/>
    </xf>
    <xf numFmtId="164" fontId="8" fillId="3" borderId="5" xfId="4" applyNumberFormat="1" applyFont="1" applyFill="1" applyBorder="1" applyAlignment="1" applyProtection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6" fillId="0" borderId="4" xfId="0" applyNumberFormat="1" applyFont="1" applyBorder="1" applyAlignment="1" applyProtection="1">
      <alignment horizontal="center" vertical="center" wrapText="1"/>
    </xf>
    <xf numFmtId="164" fontId="16" fillId="0" borderId="10" xfId="0" applyNumberFormat="1" applyFont="1" applyBorder="1" applyAlignment="1" applyProtection="1">
      <alignment horizontal="center" vertical="center" wrapText="1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2" fillId="5" borderId="3" xfId="0" applyFont="1" applyFill="1" applyBorder="1" applyAlignment="1">
      <alignment horizontal="center" vertical="center"/>
    </xf>
    <xf numFmtId="0" fontId="12" fillId="5" borderId="6" xfId="0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19" fillId="5" borderId="10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/>
    </xf>
    <xf numFmtId="0" fontId="12" fillId="6" borderId="5" xfId="0" applyFont="1" applyFill="1" applyBorder="1" applyAlignment="1">
      <alignment horizontal="center" vertical="center"/>
    </xf>
    <xf numFmtId="0" fontId="19" fillId="6" borderId="4" xfId="0" applyFont="1" applyFill="1" applyBorder="1" applyAlignment="1">
      <alignment horizontal="center" vertical="center" wrapText="1"/>
    </xf>
    <xf numFmtId="0" fontId="19" fillId="6" borderId="10" xfId="0" applyFont="1" applyFill="1" applyBorder="1" applyAlignment="1">
      <alignment horizontal="center" vertical="center" wrapText="1"/>
    </xf>
    <xf numFmtId="0" fontId="19" fillId="6" borderId="7" xfId="0" applyFont="1" applyFill="1" applyBorder="1" applyAlignment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9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auto="1"/>
      </font>
    </dxf>
    <dxf>
      <fill>
        <patternFill patternType="none">
          <fgColor auto="1"/>
          <bgColor auto="1"/>
        </patternFill>
      </fill>
    </dxf>
    <dxf>
      <fill>
        <patternFill patternType="none">
          <fgColor auto="1"/>
          <bgColor auto="1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1"/>
  <sheetViews>
    <sheetView tabSelected="1" zoomScale="98" zoomScaleNormal="98" workbookViewId="0">
      <selection activeCell="A8" sqref="A8"/>
    </sheetView>
  </sheetViews>
  <sheetFormatPr defaultColWidth="8.85546875" defaultRowHeight="15" x14ac:dyDescent="0.25"/>
  <cols>
    <col min="1" max="1" width="2.28515625" customWidth="1"/>
    <col min="2" max="2" width="7.7109375" bestFit="1" customWidth="1"/>
    <col min="3" max="3" width="25.28515625" customWidth="1"/>
    <col min="4" max="4" width="65.140625" customWidth="1"/>
    <col min="5" max="5" width="11.28515625" customWidth="1"/>
    <col min="6" max="6" width="23.42578125" customWidth="1"/>
    <col min="7" max="7" width="30.42578125" customWidth="1"/>
    <col min="8" max="8" width="13.28515625" customWidth="1"/>
  </cols>
  <sheetData>
    <row r="2" spans="2:11" ht="16.5" thickBot="1" x14ac:dyDescent="0.3">
      <c r="C2" s="48" t="s">
        <v>31</v>
      </c>
      <c r="D2" s="48"/>
      <c r="I2" s="1"/>
    </row>
    <row r="3" spans="2:11" ht="15.75" thickBot="1" x14ac:dyDescent="0.3">
      <c r="F3" s="45" t="s">
        <v>0</v>
      </c>
      <c r="I3" s="7"/>
    </row>
    <row r="4" spans="2:11" ht="15.75" thickBot="1" x14ac:dyDescent="0.3">
      <c r="B4" s="62" t="s">
        <v>30</v>
      </c>
      <c r="C4" s="15" t="s">
        <v>14</v>
      </c>
      <c r="D4" s="40" t="s">
        <v>2</v>
      </c>
      <c r="E4" s="16" t="s">
        <v>7</v>
      </c>
      <c r="F4" s="12" t="s">
        <v>10</v>
      </c>
      <c r="G4" s="13" t="s">
        <v>3</v>
      </c>
      <c r="H4" s="13" t="s">
        <v>5</v>
      </c>
    </row>
    <row r="5" spans="2:11" x14ac:dyDescent="0.25">
      <c r="B5" s="63"/>
      <c r="C5" s="36" t="s">
        <v>16</v>
      </c>
      <c r="D5" s="37" t="s">
        <v>23</v>
      </c>
      <c r="E5" s="38" t="s">
        <v>4</v>
      </c>
      <c r="F5" s="19"/>
      <c r="G5" s="39">
        <f>E5*F5</f>
        <v>0</v>
      </c>
      <c r="H5" s="56">
        <v>130000</v>
      </c>
    </row>
    <row r="6" spans="2:11" x14ac:dyDescent="0.25">
      <c r="B6" s="63"/>
      <c r="C6" s="26" t="s">
        <v>18</v>
      </c>
      <c r="D6" s="25" t="s">
        <v>24</v>
      </c>
      <c r="E6" s="20" t="s">
        <v>4</v>
      </c>
      <c r="F6" s="21"/>
      <c r="G6" s="31">
        <f t="shared" ref="G6:G8" si="0">E6*F6</f>
        <v>0</v>
      </c>
      <c r="H6" s="57"/>
    </row>
    <row r="7" spans="2:11" x14ac:dyDescent="0.25">
      <c r="B7" s="63"/>
      <c r="C7" s="26" t="s">
        <v>19</v>
      </c>
      <c r="D7" s="25" t="s">
        <v>25</v>
      </c>
      <c r="E7" s="20" t="s">
        <v>17</v>
      </c>
      <c r="F7" s="21"/>
      <c r="G7" s="31">
        <f t="shared" si="0"/>
        <v>0</v>
      </c>
      <c r="H7" s="57"/>
    </row>
    <row r="8" spans="2:11" ht="15.75" thickBot="1" x14ac:dyDescent="0.3">
      <c r="B8" s="63"/>
      <c r="C8" s="27" t="s">
        <v>20</v>
      </c>
      <c r="D8" s="28" t="s">
        <v>26</v>
      </c>
      <c r="E8" s="22" t="s">
        <v>4</v>
      </c>
      <c r="F8" s="23"/>
      <c r="G8" s="32">
        <f t="shared" si="0"/>
        <v>0</v>
      </c>
      <c r="H8" s="57"/>
    </row>
    <row r="9" spans="2:11" ht="48.75" customHeight="1" thickBot="1" x14ac:dyDescent="0.3">
      <c r="B9" s="64"/>
      <c r="C9" s="59" t="s">
        <v>11</v>
      </c>
      <c r="D9" s="60"/>
      <c r="E9" s="60"/>
      <c r="F9" s="61"/>
      <c r="G9" s="33">
        <f>IF((SUM(G5:G8))&lt;=H5,(SUM(G5:G8)),"ERRORE l'importo offerto supera la base d'asta A")</f>
        <v>0</v>
      </c>
      <c r="H9" s="58"/>
    </row>
    <row r="10" spans="2:11" ht="15.75" thickBot="1" x14ac:dyDescent="0.3">
      <c r="B10" s="67" t="s">
        <v>32</v>
      </c>
      <c r="C10" s="16" t="s">
        <v>14</v>
      </c>
      <c r="D10" s="40" t="s">
        <v>2</v>
      </c>
      <c r="E10" s="15" t="s">
        <v>7</v>
      </c>
      <c r="F10" s="12" t="s">
        <v>10</v>
      </c>
      <c r="G10" s="13" t="s">
        <v>3</v>
      </c>
      <c r="H10" s="18" t="s">
        <v>6</v>
      </c>
    </row>
    <row r="11" spans="2:11" ht="15" customHeight="1" x14ac:dyDescent="0.25">
      <c r="B11" s="68"/>
      <c r="C11" s="42" t="s">
        <v>21</v>
      </c>
      <c r="D11" s="41" t="s">
        <v>27</v>
      </c>
      <c r="E11" s="38" t="s">
        <v>4</v>
      </c>
      <c r="F11" s="14"/>
      <c r="G11" s="39">
        <f>E11*F11</f>
        <v>0</v>
      </c>
      <c r="H11" s="56">
        <v>31000</v>
      </c>
    </row>
    <row r="12" spans="2:11" ht="15" customHeight="1" x14ac:dyDescent="0.25">
      <c r="B12" s="68"/>
      <c r="C12" s="43" t="s">
        <v>21</v>
      </c>
      <c r="D12" s="29" t="s">
        <v>28</v>
      </c>
      <c r="E12" s="20" t="s">
        <v>4</v>
      </c>
      <c r="F12" s="30"/>
      <c r="G12" s="31">
        <f>E12*F12</f>
        <v>0</v>
      </c>
      <c r="H12" s="57"/>
    </row>
    <row r="13" spans="2:11" ht="15.75" customHeight="1" thickBot="1" x14ac:dyDescent="0.3">
      <c r="B13" s="68"/>
      <c r="C13" s="44" t="s">
        <v>22</v>
      </c>
      <c r="D13" s="34" t="s">
        <v>29</v>
      </c>
      <c r="E13" s="22" t="s">
        <v>4</v>
      </c>
      <c r="F13" s="35"/>
      <c r="G13" s="32">
        <f>E13*F13</f>
        <v>0</v>
      </c>
      <c r="H13" s="57"/>
    </row>
    <row r="14" spans="2:11" ht="51.75" customHeight="1" thickBot="1" x14ac:dyDescent="0.3">
      <c r="B14" s="69"/>
      <c r="C14" s="65" t="s">
        <v>12</v>
      </c>
      <c r="D14" s="65"/>
      <c r="E14" s="65"/>
      <c r="F14" s="66"/>
      <c r="G14" s="24">
        <f>IF((SUM(G11:G13))&lt;=H11,(SUM(G11:G13)),"ERRORE l'importo offerto supera la base d'asta B")</f>
        <v>0</v>
      </c>
      <c r="H14" s="58"/>
    </row>
    <row r="15" spans="2:11" ht="55.5" customHeight="1" thickBot="1" x14ac:dyDescent="0.3">
      <c r="B15" s="53" t="s">
        <v>13</v>
      </c>
      <c r="C15" s="54"/>
      <c r="D15" s="54"/>
      <c r="E15" s="54"/>
      <c r="F15" s="55"/>
      <c r="G15" s="17">
        <f>IF(AND(ISNUMBER(G9),ISNUMBER(G14)),(G9+G14),"ERRORE almeno uno degli importi offerti supera la relativa base d'asta")</f>
        <v>0</v>
      </c>
    </row>
    <row r="16" spans="2:11" ht="12.75" customHeight="1" thickBot="1" x14ac:dyDescent="0.3">
      <c r="F16" s="1"/>
      <c r="G16" s="4"/>
      <c r="I16" s="2"/>
      <c r="J16" s="2"/>
      <c r="K16" s="2"/>
    </row>
    <row r="17" spans="4:11" s="2" customFormat="1" ht="36.75" customHeight="1" thickBot="1" x14ac:dyDescent="0.3">
      <c r="D17" s="10" t="s">
        <v>8</v>
      </c>
      <c r="E17" s="11" t="s">
        <v>1</v>
      </c>
      <c r="F17" s="49">
        <v>161000</v>
      </c>
      <c r="G17" s="50"/>
    </row>
    <row r="18" spans="4:11" s="2" customFormat="1" ht="15" customHeight="1" thickBot="1" x14ac:dyDescent="0.3">
      <c r="D18" s="3"/>
      <c r="E18" s="3"/>
      <c r="F18" s="6"/>
    </row>
    <row r="19" spans="4:11" s="2" customFormat="1" ht="37.5" customHeight="1" thickBot="1" x14ac:dyDescent="0.3">
      <c r="D19" s="10" t="s">
        <v>15</v>
      </c>
      <c r="E19" s="11" t="s">
        <v>1</v>
      </c>
      <c r="F19" s="51" t="str">
        <f>IF(G15&gt;F17,"ATTENZIONE: L'offerta complessiva è superiore alla Base d'asta","OK")</f>
        <v>OK</v>
      </c>
      <c r="G19" s="52"/>
      <c r="I19"/>
      <c r="J19"/>
      <c r="K19"/>
    </row>
    <row r="20" spans="4:11" s="2" customFormat="1" ht="15" customHeight="1" thickBot="1" x14ac:dyDescent="0.3">
      <c r="D20" s="5"/>
      <c r="E20" s="5"/>
      <c r="F20" s="8"/>
      <c r="I20" s="9"/>
      <c r="J20" s="9"/>
      <c r="K20" s="9"/>
    </row>
    <row r="21" spans="4:11" ht="31.5" customHeight="1" thickBot="1" x14ac:dyDescent="0.3">
      <c r="D21" s="10" t="s">
        <v>9</v>
      </c>
      <c r="E21" s="11" t="s">
        <v>1</v>
      </c>
      <c r="F21" s="46">
        <f>IF((G15&lt;=F17),G15,"ERRORE")</f>
        <v>0</v>
      </c>
      <c r="G21" s="47"/>
    </row>
  </sheetData>
  <sheetProtection password="CE28" sheet="1" objects="1" scenarios="1"/>
  <mergeCells count="11">
    <mergeCell ref="H5:H9"/>
    <mergeCell ref="H11:H14"/>
    <mergeCell ref="C9:F9"/>
    <mergeCell ref="B4:B9"/>
    <mergeCell ref="C14:F14"/>
    <mergeCell ref="B10:B14"/>
    <mergeCell ref="F21:G21"/>
    <mergeCell ref="C2:D2"/>
    <mergeCell ref="F17:G17"/>
    <mergeCell ref="F19:G19"/>
    <mergeCell ref="B15:F15"/>
  </mergeCells>
  <conditionalFormatting sqref="F21">
    <cfRule type="cellIs" dxfId="8" priority="10" operator="equal">
      <formula>$F$17</formula>
    </cfRule>
    <cfRule type="cellIs" dxfId="7" priority="11" operator="lessThan">
      <formula>$F$17</formula>
    </cfRule>
    <cfRule type="cellIs" dxfId="6" priority="13" operator="greaterThan">
      <formula>$F$17</formula>
    </cfRule>
  </conditionalFormatting>
  <conditionalFormatting sqref="G14">
    <cfRule type="cellIs" dxfId="5" priority="1" operator="greaterThan">
      <formula>$H$11</formula>
    </cfRule>
    <cfRule type="cellIs" dxfId="4" priority="3" operator="greaterThan">
      <formula>$H$11</formula>
    </cfRule>
    <cfRule type="cellIs" dxfId="3" priority="4" operator="greaterThanOrEqual">
      <formula>$H$11</formula>
    </cfRule>
  </conditionalFormatting>
  <conditionalFormatting sqref="G9">
    <cfRule type="cellIs" dxfId="2" priority="15" operator="greaterThan">
      <formula>$G$9</formula>
    </cfRule>
  </conditionalFormatting>
  <conditionalFormatting sqref="F21:G21">
    <cfRule type="cellIs" dxfId="1" priority="5" operator="greaterThan">
      <formula>$F$17</formula>
    </cfRule>
    <cfRule type="cellIs" dxfId="0" priority="6" operator="lessThanOrEqual">
      <formula>$F$17</formula>
    </cfRule>
  </conditionalFormatting>
  <dataValidations count="1">
    <dataValidation type="custom" operator="equal" allowBlank="1" showInputMessage="1" showErrorMessage="1" error="Non è possibile inserire più di due cifre decimali" sqref="F11:F13 F5:F8">
      <formula1>(LEN(F5)-LEN(INT(F5)))&lt;=3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2017-06-15T10:12:21Z</dcterms:modified>
</cp:coreProperties>
</file>