
<file path=[Content_Types].xml><?xml version="1.0" encoding="utf-8"?>
<Types xmlns="http://schemas.openxmlformats.org/package/2006/content-types">
  <Default Extension="bin" ContentType="application/vnd.openxmlformats-officedocument.oleObject"/>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rinterSettings/printerSettings1.bin" ContentType="application/vnd.openxmlformats-officedocument.spreadsheetml.printerSettings"/>
  <Override PartName="/xl/drawings/drawing2.xml" ContentType="application/vnd.openxmlformats-officedocument.drawing+xml"/>
  <Override PartName="/xl/printerSettings/printerSettings2.bin" ContentType="application/vnd.openxmlformats-officedocument.spreadsheetml.printerSettings"/>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0490" windowHeight="7455" tabRatio="579" activeTab="1"/>
  </bookViews>
  <sheets>
    <sheet name="Modalità di utilizzo" sheetId="3" r:id="rId1"/>
    <sheet name="Servizi Realizzativi e Sintesi" sheetId="1" r:id="rId2"/>
    <sheet name="Gestione del Portafoglio" sheetId="2" r:id="rId3"/>
  </sheets>
  <definedNames>
    <definedName name="_xlnm.Print_Area" localSheetId="2">'Gestione del Portafoglio'!$A$2:$H$39</definedName>
    <definedName name="_xlnm.Print_Area" localSheetId="1">'Servizi Realizzativi e Sintesi'!$A$1:$H$94</definedName>
  </definedNames>
  <calcPr calcId="145621"/>
</workbook>
</file>

<file path=xl/calcChain.xml><?xml version="1.0" encoding="utf-8"?>
<calcChain xmlns="http://schemas.openxmlformats.org/spreadsheetml/2006/main">
  <c r="F93" i="1" l="1"/>
  <c r="F92" i="1"/>
  <c r="F91" i="1"/>
  <c r="F90" i="1"/>
  <c r="F89" i="1"/>
  <c r="F88" i="1"/>
  <c r="F87" i="1"/>
  <c r="F86" i="1"/>
  <c r="F85" i="1"/>
  <c r="F84" i="1"/>
  <c r="F83" i="1"/>
  <c r="F82" i="1"/>
  <c r="H19" i="2"/>
  <c r="H35" i="2"/>
  <c r="H25" i="2"/>
  <c r="H20" i="2"/>
  <c r="H12" i="2"/>
  <c r="H3" i="2"/>
  <c r="H70" i="1"/>
  <c r="H63" i="1"/>
  <c r="H54" i="1"/>
  <c r="H45" i="1"/>
  <c r="H37" i="1"/>
  <c r="H35" i="1"/>
  <c r="F94" i="1" l="1"/>
  <c r="E3" i="2"/>
  <c r="E45" i="1" l="1"/>
  <c r="E25" i="2"/>
  <c r="D25" i="2"/>
  <c r="G25" i="2" l="1"/>
  <c r="D35" i="2" l="1"/>
  <c r="E35" i="2"/>
  <c r="E20" i="2"/>
  <c r="D20" i="2"/>
  <c r="D19" i="2"/>
  <c r="E12" i="2"/>
  <c r="D12" i="2"/>
  <c r="G12" i="2" s="1"/>
  <c r="E19" i="2"/>
  <c r="D3" i="2"/>
  <c r="B82" i="1"/>
  <c r="E82" i="1"/>
  <c r="B83" i="1"/>
  <c r="E83" i="1"/>
  <c r="B84" i="1"/>
  <c r="E84" i="1"/>
  <c r="B85" i="1"/>
  <c r="E85" i="1"/>
  <c r="B86" i="1"/>
  <c r="C86" i="1"/>
  <c r="E86" i="1"/>
  <c r="B87" i="1"/>
  <c r="E87" i="1"/>
  <c r="E70" i="1"/>
  <c r="D70" i="1"/>
  <c r="E54" i="1"/>
  <c r="D54" i="1"/>
  <c r="D45" i="1"/>
  <c r="E63" i="1"/>
  <c r="D63" i="1"/>
  <c r="E37" i="1"/>
  <c r="D35" i="1"/>
  <c r="E35" i="1"/>
  <c r="D37" i="1"/>
  <c r="G45" i="1" l="1"/>
  <c r="G19" i="2"/>
  <c r="G35" i="2"/>
  <c r="G35" i="1"/>
  <c r="G70" i="1"/>
  <c r="G20" i="2"/>
  <c r="G37" i="1"/>
  <c r="G63" i="1"/>
  <c r="G54" i="1"/>
  <c r="G3" i="2"/>
  <c r="E4" i="1"/>
  <c r="E5" i="1" l="1"/>
  <c r="E6" i="1"/>
  <c r="E7" i="1"/>
  <c r="E8" i="1"/>
  <c r="E9" i="1"/>
  <c r="E10" i="1"/>
  <c r="E11" i="1"/>
  <c r="E12" i="1"/>
  <c r="E13" i="1"/>
  <c r="E14" i="1"/>
  <c r="E15" i="1"/>
  <c r="E16" i="1"/>
  <c r="E17" i="1"/>
  <c r="E18" i="1"/>
  <c r="E19" i="1"/>
  <c r="E20" i="1"/>
  <c r="E21" i="1"/>
  <c r="E22" i="1"/>
  <c r="E23" i="1"/>
  <c r="E24" i="1"/>
  <c r="E25" i="1"/>
  <c r="E26" i="1"/>
  <c r="E27" i="1"/>
  <c r="E28" i="1"/>
  <c r="E29" i="1"/>
  <c r="E30" i="1"/>
  <c r="D82" i="1" l="1"/>
  <c r="D93" i="1" l="1"/>
  <c r="D89" i="1"/>
  <c r="E93" i="1"/>
  <c r="E92" i="1"/>
  <c r="E91" i="1"/>
  <c r="E90" i="1"/>
  <c r="E89" i="1"/>
  <c r="E88" i="1"/>
  <c r="E94" i="1" s="1"/>
  <c r="D85" i="1" l="1"/>
  <c r="D87" i="1"/>
  <c r="D91" i="1"/>
  <c r="D88" i="1"/>
  <c r="D90" i="1"/>
  <c r="D92" i="1"/>
  <c r="D83" i="1" l="1"/>
  <c r="D86" i="1"/>
  <c r="D84" i="1"/>
</calcChain>
</file>

<file path=xl/sharedStrings.xml><?xml version="1.0" encoding="utf-8"?>
<sst xmlns="http://schemas.openxmlformats.org/spreadsheetml/2006/main" count="197" uniqueCount="104">
  <si>
    <t>Figura professionale</t>
  </si>
  <si>
    <t>Analista Funzionale</t>
  </si>
  <si>
    <t>Analista Programmatore</t>
  </si>
  <si>
    <t>Specialista di tematica</t>
  </si>
  <si>
    <t>Programmatore</t>
  </si>
  <si>
    <t>Specialista di tecnologia/prodotto senior</t>
  </si>
  <si>
    <t>Grafico Web</t>
  </si>
  <si>
    <t>Operatore Multimediale</t>
  </si>
  <si>
    <t>Servizio</t>
  </si>
  <si>
    <t>Ribasso Medio Ponderato</t>
  </si>
  <si>
    <t>Prezzo unitario offerto</t>
  </si>
  <si>
    <t>Prezzo unitario base d'asta</t>
  </si>
  <si>
    <t>Specialista di tecnologia/prodotto</t>
  </si>
  <si>
    <t>Sistemista</t>
  </si>
  <si>
    <t>Specialista di pacchetto</t>
  </si>
  <si>
    <t>Test specialist</t>
  </si>
  <si>
    <t>Operatore di Publishing</t>
  </si>
  <si>
    <t>Architetto applicativo</t>
  </si>
  <si>
    <t>Test Specialist</t>
  </si>
  <si>
    <t>test Specialist</t>
  </si>
  <si>
    <t xml:space="preserve">Peso % sul totale del Lotto </t>
  </si>
  <si>
    <t>specialista di pacchetto</t>
  </si>
  <si>
    <r>
      <t>A.2)</t>
    </r>
    <r>
      <rPr>
        <sz val="11"/>
        <color indexed="18"/>
        <rFont val="Arial"/>
        <family val="2"/>
      </rPr>
      <t xml:space="preserve"> Progettazione, sviluppo, Mev  Gestionale GGPP </t>
    </r>
    <r>
      <rPr>
        <b/>
        <sz val="11"/>
        <color indexed="18"/>
        <rFont val="Arial"/>
        <family val="2"/>
      </rPr>
      <t>Ciclo Intero</t>
    </r>
  </si>
  <si>
    <t>Mix medio CT AQ</t>
  </si>
  <si>
    <t>Servizi di gestione portafoglio applicativo</t>
  </si>
  <si>
    <t>Operatore Data Entry</t>
  </si>
  <si>
    <t>Data Base Administrator</t>
  </si>
  <si>
    <t>bda</t>
  </si>
  <si>
    <t>tariffa media offerta</t>
  </si>
  <si>
    <t>Content Manager</t>
  </si>
  <si>
    <t>Demand manager</t>
  </si>
  <si>
    <t>System Integrator</t>
  </si>
  <si>
    <t>Data Scientist</t>
  </si>
  <si>
    <t>Architetto Applicativo</t>
  </si>
  <si>
    <t>canone per PF affidato</t>
  </si>
  <si>
    <t>metrica</t>
  </si>
  <si>
    <t>Specialista di Tecnologia/Prodotto</t>
  </si>
  <si>
    <t>ribasso</t>
  </si>
  <si>
    <t>Gestione del Portafoglio Applicativo</t>
  </si>
  <si>
    <t>ribasso pesato</t>
  </si>
  <si>
    <t>ribasso pesato lotto</t>
  </si>
  <si>
    <t>Analista di organizzazione e processi</t>
  </si>
  <si>
    <t>Responsabile di progetto applicativo</t>
  </si>
  <si>
    <t>Business Intelligence Expert</t>
  </si>
  <si>
    <t>Progettista DW/BI</t>
  </si>
  <si>
    <t>Visual Web Designer</t>
  </si>
  <si>
    <t>Servizi Realizzativi in GG/PP</t>
  </si>
  <si>
    <t>Servizi Realizzativi in PF (ADD ciclo completo)</t>
  </si>
  <si>
    <t>Consulente Esperto di Organizzazione e Processi</t>
  </si>
  <si>
    <t>ribasso assoluto unitario</t>
  </si>
  <si>
    <t>ribasso pesato unitario</t>
  </si>
  <si>
    <t>A.3) Progettazione, sviluppo, Mev  Conoscitivo GGPP Ciclo intero</t>
  </si>
  <si>
    <t>A.4) Progettazione, sviluppo, Mev  Web GGPP Ciclo intero</t>
  </si>
  <si>
    <t xml:space="preserve">A.5) manutenzione adeguativa </t>
  </si>
  <si>
    <t xml:space="preserve">A.6) personalizzazione e parametrizzazioni </t>
  </si>
  <si>
    <t>B.1) Gestione applicativi e basi dati</t>
  </si>
  <si>
    <t>B.2) Gestione dei contenuti di Siti, Portali e canali Web</t>
  </si>
  <si>
    <t>C.1) Manutenzione correttiva a canone</t>
  </si>
  <si>
    <t>C.2) Manutenzione correttiva ad intervento</t>
  </si>
  <si>
    <t>D) Servizi Tecnico - Specialistici</t>
  </si>
  <si>
    <t>E) Servizi di Supporto</t>
  </si>
  <si>
    <t>B.1) Gestione applicativa e basi dati</t>
  </si>
  <si>
    <t>peso  "w"</t>
  </si>
  <si>
    <t>Lotti 3, 4, 5, 6, 7</t>
  </si>
  <si>
    <t>Errore bloccante</t>
  </si>
  <si>
    <t>A.1) Progettazione e sviluppo PF ADD Ciclo Intero</t>
  </si>
  <si>
    <t>Tariffa omnicomprensiva di sviluppo per 1 PF ADD ciclo completo</t>
  </si>
  <si>
    <t>canone di manutenzione correttiva per 1 PF affidato al servizio mensilmente</t>
  </si>
  <si>
    <t>Prezzo unitario offerto del servizio/attività</t>
  </si>
  <si>
    <t>Prezzo unitario servizio/attività 
a base d'asta</t>
  </si>
  <si>
    <t xml:space="preserve">peso </t>
  </si>
  <si>
    <t>Demand Manager</t>
  </si>
  <si>
    <t>Analista di Organizzazione e Processi</t>
  </si>
  <si>
    <t>Il presente Modello è fornito con il solo intento di rendere disponibile uno strumento di lavoro utile alla formulazione dell'offerta economica.</t>
  </si>
  <si>
    <t xml:space="preserve">Il Modello presente nella scheda "Modello di Offerta Economica" contiene una funzione volta a calcolare il ribasso medio ponderato del lotto quale sommatoria dei ribassi medi ponderati per servizio/attività richiesti nella documentazione di AQ. Le tariffe unitarie per servizio/attività sono la risultante delle tariffe unitarie offerte per singolo elemento di costo (singola tariffa professionale, canone di correttiva per singolo PF, tariffa omnicomprensiva per PF ADD ciclo completo)  moltiplicati per i mix indicati dalla documentazione di gara per ciascun servizio/attività richiesto. </t>
  </si>
  <si>
    <t xml:space="preserve"> </t>
  </si>
  <si>
    <t xml:space="preserve">Relativamente al formato delle celle si evidenzia che: </t>
  </si>
  <si>
    <t xml:space="preserve">• le celle di colore giallo visualizzano i dati/calcoli effettuati automaticamente dal foglio excel di lavoro; </t>
  </si>
  <si>
    <t xml:space="preserve">• le celle di colore azzurro riportano valori costanti non modificabili da parte del concorrente o, anche, indicazioni e segnalazioni di aiuto. </t>
  </si>
  <si>
    <t xml:space="preserve">Man mano che procederà alla formulazione dei prezzi unitari, il concorrente avrà automaticamente evidenza delle relative tariffe unitarie per servizio/attività, ribasso assoluto e ribasso pesato, sino alla determinazione del ribasso medio ponderato del lotto.  </t>
  </si>
  <si>
    <t xml:space="preserve">La tabella è articolata in 3 sezioni. </t>
  </si>
  <si>
    <t xml:space="preserve">Le celle di colore giallo riportano i seguenti valori calcolati automaticamente: </t>
  </si>
  <si>
    <t xml:space="preserve">• Prezzo unitario offerto del servizio/attività : </t>
  </si>
  <si>
    <t>SEZIONE 3: Determinazione del Ribasso pesato del lotto</t>
  </si>
  <si>
    <t xml:space="preserve">Il Ribasso Pesato del Lotto si ottiene sommando i ribassi pesati di ciascun singolo servizio/attività </t>
  </si>
  <si>
    <t>Totale</t>
  </si>
  <si>
    <t>Elementi Unitari di Costo</t>
  </si>
  <si>
    <t>Giorno Persona per
Profilo Professionali</t>
  </si>
  <si>
    <t>SEZIONE 2: Tariffe unitarie ponderate per servizio/attività previsti per i servizi realizzativi e relativo ribasso pesato</t>
  </si>
  <si>
    <t>SEZIONE 2: Tariffe unitarie ponderate per servizio/attività dei serizi di gestione portafoglio, tecnico-specialistici e di supporto e relativo ribasso pesato</t>
  </si>
  <si>
    <t>SEZIONE 1: Prezzi Unitari per Elemento Unitario di Costo</t>
  </si>
  <si>
    <t>ribasso percentuale</t>
  </si>
  <si>
    <t xml:space="preserve">• il Ribasso Pesato: quale percentuale ottenuta moltiplicando il ribasso percentuale per servizio attività con il peso del servizio attività sul totale del lotto. </t>
  </si>
  <si>
    <t xml:space="preserve">• le celle di colore bianco sono predisposte per l’inserimento da parte del concorrente delle tariffe unitarie offerte per singolo elemento di costo. Tutti gli importi offerti dovranno essere indicati in cifre con 2 (due) decimali dopo la virgola (es. Euro 250,35=). </t>
  </si>
  <si>
    <t>- Canone Mensile di Manutenzione Correttiva per singolo PF affidato (non in garanzia, unico e difettabile);</t>
  </si>
  <si>
    <t>- Valore omnicomprensivo di sviluppo per singolo Punto Funzione  ADD ciclo completo.</t>
  </si>
  <si>
    <t>Le celle di colore azzurro riportano per ciascun servizio/attività il mix medio previsto dal Capitolato Tecnico dell' AQ, la tariffa unitaria per servizio/attività a base d'asta ed il peso percentuale del servizio/attività rispetto all'intero lotto.</t>
  </si>
  <si>
    <r>
      <t>Sezione 1 Tariffe Unitarie</t>
    </r>
    <r>
      <rPr>
        <sz val="10"/>
        <rFont val="Calibri"/>
        <family val="2"/>
        <scheme val="minor"/>
      </rPr>
      <t xml:space="preserve"> dei singoli elementi di costo</t>
    </r>
  </si>
  <si>
    <t xml:space="preserve">L’Impresa dovrà indicare nelle celle di colore bianco di cui alla colonna “Prezzo Unitario Offerto (max 2 decimali)”  la tariffa unitaria offerta di ciascun elemento di costo, in euro e con 2 decimali. Rispettivamente di: </t>
  </si>
  <si>
    <t>- Giorno Persona delle profilo professionali  da impiegarsi nei servizi;</t>
  </si>
  <si>
    <t>SEZIONE 2: Tariffe unitarie ponderate per servizio/attività (Foglio Servizi realizzativi e Foglio Gestione del Portafoglio) e relativo ribasso pesato</t>
  </si>
  <si>
    <t xml:space="preserve"> quale sommatoria dei prodotti dei prezzi unitari offerti per ciascun elemento di costo per il mix richiesto da Capitolato (solo la manutenzione correttiva a canone e lo sviluppo misurato in PF hanno un unico elemento di costo ominicomprensivo)</t>
  </si>
  <si>
    <t>• il Ribasso percentuale: quale percentuale ottenuta dividendo lo sconto per servizio/attività (differenza tra tariffa unitaria a base d'asta per servizio/attività e prezzo unitario offerto per servizio/attività) per la tariffa unitaria a base d'asta per servizio/attività. la % viene calcolata troncando al quinto decimale.</t>
  </si>
  <si>
    <t>Accordo Quadro per ciascuno dei 7 lotti avente ad oggetto l'affidamento di servizi applicativi  per le Pubbliche Amministrazioni – ID 1881 -
 Lotti 3, 4, 5, 6, 7</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</si>
</sst>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 #,##0.00_-;\-&quot;€&quot;\ * #,##0.00_-;_-&quot;€&quot;\ * &quot;-&quot;??_-;_-@_-"/>
    <numFmt numFmtId="164" formatCode="_-&quot;€ &quot;* #,##0.00_-;&quot;-€ &quot;* #,##0.00_-;_-&quot;€ &quot;* \-??_-;_-@_-"/>
    <numFmt numFmtId="165" formatCode="_-* #,##0.00_-;\-* #,##0.00_-;_-* \-??_-;_-@_-"/>
    <numFmt numFmtId="166" formatCode="&quot;€ &quot;#,##0.00;&quot;-€ &quot;#,##0.00"/>
    <numFmt numFmtId="167" formatCode="&quot;€&quot;\ #,##0.00"/>
    <numFmt numFmtId="168" formatCode="0.00000%"/>
    <numFmt numFmtId="169" formatCode="_-* #,##0.00000_-;\-* #,##0.00000_-;_-* \-??_-;_-@_-"/>
    <numFmt numFmtId="170" formatCode="#,##0.00000"/>
    <numFmt numFmtId="171" formatCode="0.000000"/>
  </numFmts>
  <fonts count="17" x14ac:knownFonts="1">
    <font>
      <sz val="10"/>
      <name val="Arial"/>
      <family val="2"/>
    </font>
    <font>
      <sz val="11"/>
      <color theme="1"/>
      <name val="Calibri"/>
      <family val="2"/>
      <scheme val="minor"/>
    </font>
    <font>
      <sz val="11"/>
      <color indexed="18"/>
      <name val="Arial"/>
      <family val="2"/>
    </font>
    <font>
      <sz val="11"/>
      <name val="Arial"/>
      <family val="2"/>
    </font>
    <font>
      <b/>
      <sz val="12"/>
      <color indexed="18"/>
      <name val="Arial"/>
      <family val="2"/>
    </font>
    <font>
      <b/>
      <sz val="11"/>
      <name val="Arial"/>
      <family val="2"/>
    </font>
    <font>
      <b/>
      <sz val="11"/>
      <color indexed="18"/>
      <name val="Arial"/>
      <family val="2"/>
    </font>
    <font>
      <sz val="12"/>
      <color indexed="18"/>
      <name val="Arial"/>
      <family val="2"/>
    </font>
    <font>
      <sz val="10"/>
      <name val="Arial"/>
      <family val="2"/>
    </font>
    <font>
      <b/>
      <sz val="11"/>
      <color rgb="FFFF0000"/>
      <name val="Arial"/>
      <family val="2"/>
    </font>
    <font>
      <b/>
      <sz val="14"/>
      <color rgb="FFFF0000"/>
      <name val="Arial"/>
      <family val="2"/>
    </font>
    <font>
      <b/>
      <sz val="10"/>
      <color indexed="18"/>
      <name val="Arial"/>
      <family val="2"/>
    </font>
    <font>
      <b/>
      <sz val="14"/>
      <color indexed="18"/>
      <name val="Arial"/>
      <family val="2"/>
    </font>
    <font>
      <b/>
      <i/>
      <sz val="16"/>
      <color indexed="18"/>
      <name val="Arial"/>
      <family val="2"/>
    </font>
    <font>
      <b/>
      <sz val="12"/>
      <color theme="4" tint="-0.249977111117893"/>
      <name val="Arial"/>
      <family val="2"/>
    </font>
    <font>
      <sz val="10"/>
      <name val="Calibri"/>
      <family val="2"/>
      <scheme val="minor"/>
    </font>
    <font>
      <b/>
      <sz val="10"/>
      <name val="Calibri"/>
      <family val="2"/>
      <scheme val="minor"/>
    </font>
  </fonts>
  <fills count="12">
    <fill>
      <patternFill patternType="none"/>
    </fill>
    <fill>
      <patternFill patternType="gray125"/>
    </fill>
    <fill>
      <patternFill patternType="solid">
        <fgColor indexed="27"/>
        <bgColor indexed="41"/>
      </patternFill>
    </fill>
    <fill>
      <patternFill patternType="solid">
        <fgColor theme="0"/>
        <bgColor indexed="41"/>
      </patternFill>
    </fill>
    <fill>
      <patternFill patternType="solid">
        <fgColor rgb="FFCCFFFF"/>
        <bgColor indexed="41"/>
      </patternFill>
    </fill>
    <fill>
      <patternFill patternType="solid">
        <fgColor rgb="FFFFFFCC"/>
        <bgColor indexed="41"/>
      </patternFill>
    </fill>
    <fill>
      <patternFill patternType="solid">
        <fgColor rgb="FFFFFFCC"/>
        <bgColor indexed="64"/>
      </patternFill>
    </fill>
    <fill>
      <patternFill patternType="solid">
        <fgColor rgb="FFFFFFCC"/>
        <bgColor indexed="26"/>
      </patternFill>
    </fill>
    <fill>
      <patternFill patternType="solid">
        <fgColor rgb="FFCCFFFF"/>
        <bgColor indexed="26"/>
      </patternFill>
    </fill>
    <fill>
      <patternFill patternType="solid">
        <fgColor rgb="FFFFFF00"/>
        <bgColor indexed="41"/>
      </patternFill>
    </fill>
    <fill>
      <patternFill patternType="solid">
        <fgColor rgb="FFCCFFFF"/>
        <bgColor indexed="64"/>
      </patternFill>
    </fill>
    <fill>
      <patternFill patternType="solid">
        <fgColor theme="0"/>
        <bgColor indexed="64"/>
      </patternFill>
    </fill>
  </fills>
  <borders count="45">
    <border>
      <left/>
      <right/>
      <top/>
      <bottom/>
      <diagonal/>
    </border>
    <border>
      <left style="thin">
        <color indexed="18"/>
      </left>
      <right style="thin">
        <color indexed="18"/>
      </right>
      <top style="thin">
        <color indexed="18"/>
      </top>
      <bottom style="thin">
        <color indexed="18"/>
      </bottom>
      <diagonal/>
    </border>
    <border>
      <left style="thin">
        <color indexed="8"/>
      </left>
      <right style="thin">
        <color indexed="8"/>
      </right>
      <top style="thin">
        <color indexed="8"/>
      </top>
      <bottom style="thin">
        <color indexed="8"/>
      </bottom>
      <diagonal/>
    </border>
    <border>
      <left style="thin">
        <color indexed="18"/>
      </left>
      <right/>
      <top style="thin">
        <color indexed="18"/>
      </top>
      <bottom style="thin">
        <color indexed="18"/>
      </bottom>
      <diagonal/>
    </border>
    <border>
      <left style="thin">
        <color indexed="18"/>
      </left>
      <right style="thin">
        <color indexed="18"/>
      </right>
      <top style="thin">
        <color indexed="18"/>
      </top>
      <bottom/>
      <diagonal/>
    </border>
    <border>
      <left/>
      <right style="thin">
        <color indexed="8"/>
      </right>
      <top style="thin">
        <color indexed="8"/>
      </top>
      <bottom style="thin">
        <color indexed="8"/>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18"/>
      </left>
      <right/>
      <top style="thin">
        <color indexed="18"/>
      </top>
      <bottom/>
      <diagonal/>
    </border>
    <border>
      <left style="thin">
        <color indexed="18"/>
      </left>
      <right/>
      <top style="thin">
        <color indexed="18"/>
      </top>
      <bottom style="thin">
        <color indexed="64"/>
      </bottom>
      <diagonal/>
    </border>
    <border>
      <left/>
      <right style="thin">
        <color indexed="18"/>
      </right>
      <top style="thin">
        <color indexed="18"/>
      </top>
      <bottom style="thin">
        <color indexed="64"/>
      </bottom>
      <diagonal/>
    </border>
    <border>
      <left/>
      <right style="thin">
        <color indexed="18"/>
      </right>
      <top style="thin">
        <color indexed="18"/>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18"/>
      </left>
      <right style="thin">
        <color indexed="18"/>
      </right>
      <top/>
      <bottom/>
      <diagonal/>
    </border>
    <border>
      <left style="thin">
        <color indexed="64"/>
      </left>
      <right style="thin">
        <color indexed="64"/>
      </right>
      <top style="thin">
        <color indexed="64"/>
      </top>
      <bottom style="thin">
        <color indexed="64"/>
      </bottom>
      <diagonal/>
    </border>
    <border>
      <left/>
      <right style="thin">
        <color indexed="18"/>
      </right>
      <top style="thin">
        <color indexed="18"/>
      </top>
      <bottom style="thin">
        <color indexed="18"/>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diagonal/>
    </border>
    <border>
      <left style="thin">
        <color indexed="8"/>
      </left>
      <right style="medium">
        <color indexed="64"/>
      </right>
      <top style="thin">
        <color indexed="8"/>
      </top>
      <bottom style="thin">
        <color indexed="8"/>
      </bottom>
      <diagonal/>
    </border>
    <border>
      <left style="medium">
        <color indexed="64"/>
      </left>
      <right style="thin">
        <color indexed="64"/>
      </right>
      <top/>
      <bottom style="medium">
        <color indexed="64"/>
      </bottom>
      <diagonal/>
    </border>
    <border>
      <left style="thin">
        <color indexed="8"/>
      </left>
      <right style="medium">
        <color indexed="64"/>
      </right>
      <top style="medium">
        <color indexed="64"/>
      </top>
      <bottom style="medium">
        <color indexed="64"/>
      </bottom>
      <diagonal/>
    </border>
    <border>
      <left/>
      <right/>
      <top style="thin">
        <color indexed="18"/>
      </top>
      <bottom style="thin">
        <color indexed="64"/>
      </bottom>
      <diagonal/>
    </border>
    <border>
      <left style="thin">
        <color indexed="8"/>
      </left>
      <right style="medium">
        <color indexed="64"/>
      </right>
      <top style="thin">
        <color indexed="8"/>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theme="3"/>
      </left>
      <right/>
      <top style="thin">
        <color theme="3"/>
      </top>
      <bottom/>
      <diagonal/>
    </border>
    <border>
      <left/>
      <right/>
      <top style="medium">
        <color indexed="64"/>
      </top>
      <bottom style="thin">
        <color indexed="8"/>
      </bottom>
      <diagonal/>
    </border>
    <border>
      <left/>
      <right/>
      <top style="thin">
        <color indexed="8"/>
      </top>
      <bottom style="thin">
        <color indexed="8"/>
      </bottom>
      <diagonal/>
    </border>
    <border>
      <left/>
      <right style="thin">
        <color indexed="8"/>
      </right>
      <top style="medium">
        <color indexed="64"/>
      </top>
      <bottom style="medium">
        <color indexed="64"/>
      </bottom>
      <diagonal/>
    </border>
    <border>
      <left/>
      <right style="thin">
        <color indexed="8"/>
      </right>
      <top/>
      <bottom style="thin">
        <color indexed="8"/>
      </bottom>
      <diagonal/>
    </border>
    <border>
      <left/>
      <right/>
      <top style="medium">
        <color indexed="64"/>
      </top>
      <bottom style="thin">
        <color indexed="64"/>
      </bottom>
      <diagonal/>
    </border>
    <border>
      <left style="thin">
        <color indexed="8"/>
      </left>
      <right style="medium">
        <color indexed="64"/>
      </right>
      <top/>
      <bottom style="thin">
        <color indexed="8"/>
      </bottom>
      <diagonal/>
    </border>
    <border>
      <left/>
      <right style="thin">
        <color indexed="64"/>
      </right>
      <top/>
      <bottom/>
      <diagonal/>
    </border>
    <border>
      <left/>
      <right/>
      <top style="thin">
        <color indexed="64"/>
      </top>
      <bottom style="thin">
        <color indexed="64"/>
      </bottom>
      <diagonal/>
    </border>
    <border>
      <left style="thin">
        <color indexed="64"/>
      </left>
      <right style="thin">
        <color rgb="FF002060"/>
      </right>
      <top style="thin">
        <color indexed="64"/>
      </top>
      <bottom style="thin">
        <color indexed="64"/>
      </bottom>
      <diagonal/>
    </border>
    <border>
      <left style="thin">
        <color indexed="18"/>
      </left>
      <right style="thin">
        <color rgb="FF002060"/>
      </right>
      <top style="thin">
        <color indexed="18"/>
      </top>
      <bottom/>
      <diagonal/>
    </border>
    <border>
      <left style="thin">
        <color indexed="64"/>
      </left>
      <right style="thin">
        <color rgb="FF002060"/>
      </right>
      <top/>
      <bottom style="thin">
        <color indexed="64"/>
      </bottom>
      <diagonal/>
    </border>
    <border>
      <left/>
      <right/>
      <top style="thin">
        <color indexed="18"/>
      </top>
      <bottom style="thin">
        <color indexed="18"/>
      </bottom>
      <diagonal/>
    </border>
    <border>
      <left/>
      <right style="thin">
        <color indexed="8"/>
      </right>
      <top/>
      <bottom style="medium">
        <color indexed="64"/>
      </bottom>
      <diagonal/>
    </border>
    <border>
      <left/>
      <right/>
      <top style="thin">
        <color indexed="8"/>
      </top>
      <bottom/>
      <diagonal/>
    </border>
    <border>
      <left/>
      <right/>
      <top style="thin">
        <color indexed="64"/>
      </top>
      <bottom/>
      <diagonal/>
    </border>
    <border>
      <left style="medium">
        <color indexed="64"/>
      </left>
      <right/>
      <top style="medium">
        <color indexed="64"/>
      </top>
      <bottom style="medium">
        <color indexed="64"/>
      </bottom>
      <diagonal/>
    </border>
  </borders>
  <cellStyleXfs count="8">
    <xf numFmtId="0" fontId="0" fillId="0" borderId="0"/>
    <xf numFmtId="164" fontId="8" fillId="0" borderId="0" applyFill="0" applyBorder="0" applyAlignment="0" applyProtection="0"/>
    <xf numFmtId="165" fontId="8" fillId="0" borderId="0" applyFill="0" applyBorder="0" applyAlignment="0" applyProtection="0"/>
    <xf numFmtId="0" fontId="1" fillId="0" borderId="0"/>
    <xf numFmtId="44" fontId="1" fillId="0" borderId="0" applyFont="0" applyFill="0" applyBorder="0" applyAlignment="0" applyProtection="0"/>
    <xf numFmtId="9" fontId="1" fillId="0" borderId="0" applyFont="0" applyFill="0" applyBorder="0" applyAlignment="0" applyProtection="0"/>
    <xf numFmtId="9" fontId="8" fillId="0" borderId="0" applyFont="0" applyFill="0" applyBorder="0" applyAlignment="0" applyProtection="0"/>
    <xf numFmtId="44" fontId="8" fillId="0" borderId="0" applyFont="0" applyFill="0" applyBorder="0" applyAlignment="0" applyProtection="0"/>
  </cellStyleXfs>
  <cellXfs count="160">
    <xf numFmtId="0" fontId="0" fillId="0" borderId="0" xfId="0"/>
    <xf numFmtId="0" fontId="2" fillId="2" borderId="0" xfId="0" applyFont="1" applyFill="1" applyAlignment="1" applyProtection="1">
      <alignment vertical="center"/>
      <protection hidden="1"/>
    </xf>
    <xf numFmtId="0" fontId="3" fillId="2" borderId="0" xfId="0" applyFont="1" applyFill="1" applyAlignment="1" applyProtection="1">
      <alignment vertical="center"/>
      <protection hidden="1"/>
    </xf>
    <xf numFmtId="0" fontId="4" fillId="2" borderId="0" xfId="0" applyFont="1" applyFill="1" applyAlignment="1" applyProtection="1">
      <alignment vertical="center"/>
      <protection hidden="1"/>
    </xf>
    <xf numFmtId="0" fontId="4" fillId="2" borderId="0" xfId="0" applyFont="1" applyFill="1" applyAlignment="1" applyProtection="1">
      <alignment horizontal="center" vertical="center" wrapText="1"/>
      <protection hidden="1"/>
    </xf>
    <xf numFmtId="0" fontId="5" fillId="2" borderId="0" xfId="0" applyFont="1" applyFill="1" applyAlignment="1" applyProtection="1">
      <alignment vertical="center"/>
      <protection hidden="1"/>
    </xf>
    <xf numFmtId="0" fontId="6" fillId="2" borderId="0" xfId="0" applyFont="1" applyFill="1" applyAlignment="1" applyProtection="1">
      <alignment vertical="center"/>
      <protection hidden="1"/>
    </xf>
    <xf numFmtId="0" fontId="9" fillId="2" borderId="0" xfId="0" applyFont="1" applyFill="1" applyAlignment="1" applyProtection="1">
      <alignment vertical="center"/>
      <protection hidden="1"/>
    </xf>
    <xf numFmtId="0" fontId="2" fillId="2" borderId="0" xfId="0" applyFont="1" applyFill="1" applyBorder="1" applyAlignment="1" applyProtection="1">
      <alignment vertical="center" wrapText="1"/>
      <protection hidden="1"/>
    </xf>
    <xf numFmtId="0" fontId="6" fillId="2" borderId="4" xfId="0" applyFont="1" applyFill="1" applyBorder="1" applyAlignment="1" applyProtection="1">
      <alignment horizontal="center" vertical="center" wrapText="1"/>
      <protection hidden="1"/>
    </xf>
    <xf numFmtId="0" fontId="2" fillId="2" borderId="0" xfId="0" applyFont="1" applyFill="1" applyBorder="1" applyAlignment="1" applyProtection="1">
      <alignment vertical="center"/>
      <protection hidden="1"/>
    </xf>
    <xf numFmtId="165" fontId="2" fillId="2" borderId="0" xfId="0" applyNumberFormat="1" applyFont="1" applyFill="1" applyAlignment="1" applyProtection="1">
      <alignment vertical="center"/>
      <protection hidden="1"/>
    </xf>
    <xf numFmtId="0" fontId="7" fillId="2" borderId="0" xfId="0" applyFont="1" applyFill="1" applyAlignment="1" applyProtection="1">
      <alignment vertical="center"/>
      <protection hidden="1"/>
    </xf>
    <xf numFmtId="0" fontId="4" fillId="2" borderId="0" xfId="0" applyFont="1" applyFill="1" applyBorder="1" applyAlignment="1" applyProtection="1">
      <alignment horizontal="right" vertical="center"/>
      <protection hidden="1"/>
    </xf>
    <xf numFmtId="4" fontId="2" fillId="2" borderId="0" xfId="0" applyNumberFormat="1" applyFont="1" applyFill="1" applyAlignment="1" applyProtection="1">
      <alignment vertical="center"/>
      <protection hidden="1"/>
    </xf>
    <xf numFmtId="0" fontId="2" fillId="2" borderId="0" xfId="0" applyFont="1" applyFill="1" applyBorder="1" applyAlignment="1" applyProtection="1">
      <alignment horizontal="center" vertical="center"/>
      <protection hidden="1"/>
    </xf>
    <xf numFmtId="0" fontId="6" fillId="2" borderId="9" xfId="0" applyFont="1" applyFill="1" applyBorder="1" applyAlignment="1" applyProtection="1">
      <alignment vertical="center" wrapText="1"/>
      <protection hidden="1"/>
    </xf>
    <xf numFmtId="10" fontId="3" fillId="2" borderId="0" xfId="0" applyNumberFormat="1" applyFont="1" applyFill="1" applyAlignment="1" applyProtection="1">
      <alignment vertical="center"/>
      <protection hidden="1"/>
    </xf>
    <xf numFmtId="10" fontId="10" fillId="2" borderId="0" xfId="0" applyNumberFormat="1" applyFont="1" applyFill="1" applyAlignment="1" applyProtection="1">
      <alignment vertical="center"/>
      <protection hidden="1"/>
    </xf>
    <xf numFmtId="10" fontId="4" fillId="2" borderId="0" xfId="0" applyNumberFormat="1" applyFont="1" applyFill="1" applyBorder="1" applyAlignment="1" applyProtection="1">
      <alignment vertical="center"/>
      <protection hidden="1"/>
    </xf>
    <xf numFmtId="167" fontId="2" fillId="2" borderId="0" xfId="0" applyNumberFormat="1" applyFont="1" applyFill="1" applyBorder="1" applyAlignment="1" applyProtection="1">
      <alignment vertical="center"/>
      <protection hidden="1"/>
    </xf>
    <xf numFmtId="0" fontId="2" fillId="2" borderId="0" xfId="0" applyFont="1" applyFill="1" applyAlignment="1" applyProtection="1">
      <alignment horizontal="center" vertical="center" wrapText="1"/>
      <protection hidden="1"/>
    </xf>
    <xf numFmtId="167" fontId="2" fillId="3" borderId="1" xfId="0" applyNumberFormat="1" applyFont="1" applyFill="1" applyBorder="1" applyAlignment="1" applyProtection="1">
      <alignment vertical="center"/>
      <protection locked="0" hidden="1"/>
    </xf>
    <xf numFmtId="10" fontId="2" fillId="4" borderId="0" xfId="0" applyNumberFormat="1" applyFont="1" applyFill="1" applyBorder="1" applyAlignment="1" applyProtection="1">
      <alignment vertical="center"/>
      <protection hidden="1"/>
    </xf>
    <xf numFmtId="0" fontId="2" fillId="4" borderId="17" xfId="0" applyFont="1" applyFill="1" applyBorder="1" applyAlignment="1" applyProtection="1">
      <alignment vertical="center"/>
      <protection hidden="1"/>
    </xf>
    <xf numFmtId="0" fontId="2" fillId="4" borderId="12" xfId="0" applyFont="1" applyFill="1" applyBorder="1" applyAlignment="1" applyProtection="1">
      <alignment vertical="center"/>
      <protection hidden="1"/>
    </xf>
    <xf numFmtId="0" fontId="2" fillId="4" borderId="16" xfId="0" applyFont="1" applyFill="1" applyBorder="1" applyAlignment="1" applyProtection="1">
      <alignment vertical="center"/>
      <protection hidden="1"/>
    </xf>
    <xf numFmtId="10" fontId="2" fillId="4" borderId="21" xfId="0" applyNumberFormat="1" applyFont="1" applyFill="1" applyBorder="1" applyAlignment="1" applyProtection="1">
      <alignment vertical="center"/>
      <protection hidden="1"/>
    </xf>
    <xf numFmtId="10" fontId="2" fillId="4" borderId="25" xfId="0" applyNumberFormat="1" applyFont="1" applyFill="1" applyBorder="1" applyAlignment="1" applyProtection="1">
      <alignment vertical="center"/>
      <protection hidden="1"/>
    </xf>
    <xf numFmtId="10" fontId="2" fillId="4" borderId="26" xfId="0" applyNumberFormat="1" applyFont="1" applyFill="1" applyBorder="1" applyAlignment="1" applyProtection="1">
      <alignment vertical="center"/>
      <protection hidden="1"/>
    </xf>
    <xf numFmtId="4" fontId="3" fillId="2" borderId="0" xfId="0" applyNumberFormat="1" applyFont="1" applyFill="1" applyAlignment="1" applyProtection="1">
      <alignment vertical="center"/>
      <protection hidden="1"/>
    </xf>
    <xf numFmtId="0" fontId="2" fillId="4" borderId="8" xfId="0" applyFont="1" applyFill="1" applyBorder="1" applyAlignment="1" applyProtection="1">
      <alignment vertical="center"/>
      <protection hidden="1"/>
    </xf>
    <xf numFmtId="10" fontId="2" fillId="4" borderId="27" xfId="0" applyNumberFormat="1" applyFont="1" applyFill="1" applyBorder="1" applyAlignment="1" applyProtection="1">
      <alignment vertical="center"/>
      <protection hidden="1"/>
    </xf>
    <xf numFmtId="10" fontId="2" fillId="4" borderId="16" xfId="0" applyNumberFormat="1" applyFont="1" applyFill="1" applyBorder="1" applyAlignment="1" applyProtection="1">
      <alignment vertical="center"/>
      <protection hidden="1"/>
    </xf>
    <xf numFmtId="10" fontId="2" fillId="4" borderId="16" xfId="0" applyNumberFormat="1" applyFont="1" applyFill="1" applyBorder="1" applyAlignment="1" applyProtection="1">
      <alignment vertical="center" wrapText="1"/>
      <protection hidden="1"/>
    </xf>
    <xf numFmtId="10" fontId="2" fillId="2" borderId="16" xfId="0" applyNumberFormat="1" applyFont="1" applyFill="1" applyBorder="1" applyAlignment="1" applyProtection="1">
      <alignment vertical="center"/>
      <protection hidden="1"/>
    </xf>
    <xf numFmtId="39" fontId="2" fillId="2" borderId="0" xfId="0" applyNumberFormat="1" applyFont="1" applyFill="1" applyAlignment="1" applyProtection="1">
      <alignment vertical="center"/>
      <protection hidden="1"/>
    </xf>
    <xf numFmtId="0" fontId="6" fillId="2" borderId="9" xfId="0" applyFont="1" applyFill="1" applyBorder="1" applyAlignment="1" applyProtection="1">
      <alignment horizontal="center" vertical="center" wrapText="1"/>
      <protection hidden="1"/>
    </xf>
    <xf numFmtId="0" fontId="6" fillId="2" borderId="29" xfId="0" applyFont="1" applyFill="1" applyBorder="1" applyAlignment="1" applyProtection="1">
      <alignment horizontal="center" vertical="center" wrapText="1"/>
      <protection hidden="1"/>
    </xf>
    <xf numFmtId="0" fontId="2" fillId="2" borderId="30" xfId="0" applyFont="1" applyFill="1" applyBorder="1" applyAlignment="1" applyProtection="1">
      <alignment vertical="center"/>
      <protection hidden="1"/>
    </xf>
    <xf numFmtId="0" fontId="2" fillId="2" borderId="3" xfId="0" applyFont="1" applyFill="1" applyBorder="1" applyAlignment="1" applyProtection="1">
      <alignment vertical="center"/>
      <protection hidden="1"/>
    </xf>
    <xf numFmtId="0" fontId="6" fillId="2" borderId="30" xfId="0" applyFont="1" applyFill="1" applyBorder="1" applyAlignment="1" applyProtection="1">
      <alignment horizontal="center" vertical="center" wrapText="1"/>
      <protection hidden="1"/>
    </xf>
    <xf numFmtId="10" fontId="2" fillId="2" borderId="33" xfId="2" applyNumberFormat="1" applyFont="1" applyFill="1" applyBorder="1" applyAlignment="1" applyProtection="1">
      <alignment vertical="center"/>
      <protection hidden="1"/>
    </xf>
    <xf numFmtId="10" fontId="2" fillId="4" borderId="34" xfId="0" applyNumberFormat="1" applyFont="1" applyFill="1" applyBorder="1" applyAlignment="1" applyProtection="1">
      <alignment vertical="center"/>
      <protection hidden="1"/>
    </xf>
    <xf numFmtId="168" fontId="2" fillId="2" borderId="0" xfId="0" applyNumberFormat="1" applyFont="1" applyFill="1" applyAlignment="1" applyProtection="1">
      <alignment vertical="center"/>
      <protection hidden="1"/>
    </xf>
    <xf numFmtId="168" fontId="3" fillId="2" borderId="0" xfId="0" applyNumberFormat="1" applyFont="1" applyFill="1" applyAlignment="1" applyProtection="1">
      <alignment vertical="center"/>
      <protection hidden="1"/>
    </xf>
    <xf numFmtId="169" fontId="2" fillId="2" borderId="0" xfId="2" applyNumberFormat="1" applyFont="1" applyFill="1" applyBorder="1" applyAlignment="1" applyProtection="1">
      <alignment vertical="center"/>
      <protection hidden="1"/>
    </xf>
    <xf numFmtId="10" fontId="3" fillId="2" borderId="0" xfId="6" applyNumberFormat="1" applyFont="1" applyFill="1" applyAlignment="1" applyProtection="1">
      <alignment vertical="center"/>
      <protection hidden="1"/>
    </xf>
    <xf numFmtId="168" fontId="2" fillId="4" borderId="0" xfId="0" applyNumberFormat="1" applyFont="1" applyFill="1" applyBorder="1" applyAlignment="1" applyProtection="1">
      <alignment vertical="center"/>
      <protection hidden="1"/>
    </xf>
    <xf numFmtId="170" fontId="2" fillId="4" borderId="0" xfId="2" applyNumberFormat="1" applyFont="1" applyFill="1" applyBorder="1" applyAlignment="1" applyProtection="1">
      <alignment vertical="center"/>
      <protection hidden="1"/>
    </xf>
    <xf numFmtId="10" fontId="2" fillId="2" borderId="0" xfId="6" applyNumberFormat="1" applyFont="1" applyFill="1" applyAlignment="1" applyProtection="1">
      <alignment vertical="center"/>
      <protection hidden="1"/>
    </xf>
    <xf numFmtId="10" fontId="9" fillId="2" borderId="0" xfId="0" applyNumberFormat="1" applyFont="1" applyFill="1" applyAlignment="1" applyProtection="1">
      <alignment vertical="center"/>
      <protection hidden="1"/>
    </xf>
    <xf numFmtId="0" fontId="2" fillId="2" borderId="16" xfId="0" applyFont="1" applyFill="1" applyBorder="1" applyAlignment="1" applyProtection="1">
      <alignment horizontal="left" vertical="center"/>
      <protection hidden="1"/>
    </xf>
    <xf numFmtId="10" fontId="4" fillId="2" borderId="28" xfId="0" applyNumberFormat="1" applyFont="1" applyFill="1" applyBorder="1" applyAlignment="1" applyProtection="1">
      <alignment horizontal="center" vertical="center"/>
      <protection hidden="1"/>
    </xf>
    <xf numFmtId="168" fontId="4" fillId="5" borderId="16" xfId="0" applyNumberFormat="1" applyFont="1" applyFill="1" applyBorder="1" applyAlignment="1" applyProtection="1">
      <alignment horizontal="center" vertical="center"/>
      <protection hidden="1"/>
    </xf>
    <xf numFmtId="0" fontId="3" fillId="2" borderId="0" xfId="0" applyFont="1" applyFill="1" applyBorder="1" applyAlignment="1" applyProtection="1">
      <alignment vertical="center"/>
      <protection hidden="1"/>
    </xf>
    <xf numFmtId="0" fontId="2" fillId="2" borderId="37" xfId="0" applyFont="1" applyFill="1" applyBorder="1" applyAlignment="1" applyProtection="1">
      <alignment vertical="center" wrapText="1"/>
      <protection hidden="1"/>
    </xf>
    <xf numFmtId="0" fontId="2" fillId="2" borderId="38" xfId="0" applyFont="1" applyFill="1" applyBorder="1" applyAlignment="1" applyProtection="1">
      <alignment vertical="center"/>
      <protection hidden="1"/>
    </xf>
    <xf numFmtId="0" fontId="2" fillId="2" borderId="37" xfId="0" applyFont="1" applyFill="1" applyBorder="1" applyAlignment="1" applyProtection="1">
      <alignment vertical="center"/>
      <protection hidden="1"/>
    </xf>
    <xf numFmtId="0" fontId="2" fillId="2" borderId="39" xfId="0" applyFont="1" applyFill="1" applyBorder="1" applyAlignment="1" applyProtection="1">
      <alignment vertical="center"/>
      <protection hidden="1"/>
    </xf>
    <xf numFmtId="0" fontId="6" fillId="2" borderId="0" xfId="0" applyFont="1" applyFill="1" applyBorder="1" applyAlignment="1" applyProtection="1">
      <alignment horizontal="center" vertical="center" wrapText="1"/>
      <protection hidden="1"/>
    </xf>
    <xf numFmtId="0" fontId="2" fillId="2" borderId="0" xfId="0" applyFont="1" applyFill="1" applyBorder="1" applyAlignment="1" applyProtection="1">
      <alignment horizontal="center" vertical="center" wrapText="1"/>
      <protection hidden="1"/>
    </xf>
    <xf numFmtId="168" fontId="2" fillId="2" borderId="0" xfId="0" applyNumberFormat="1" applyFont="1" applyFill="1" applyBorder="1" applyAlignment="1" applyProtection="1">
      <alignment vertical="center"/>
      <protection hidden="1"/>
    </xf>
    <xf numFmtId="168" fontId="3" fillId="2" borderId="0" xfId="0" applyNumberFormat="1" applyFont="1" applyFill="1" applyBorder="1" applyAlignment="1" applyProtection="1">
      <alignment vertical="center"/>
      <protection hidden="1"/>
    </xf>
    <xf numFmtId="171" fontId="2" fillId="2" borderId="0" xfId="0" applyNumberFormat="1" applyFont="1" applyFill="1" applyBorder="1" applyAlignment="1" applyProtection="1">
      <alignment vertical="center"/>
      <protection hidden="1"/>
    </xf>
    <xf numFmtId="171" fontId="3" fillId="2" borderId="0" xfId="0" applyNumberFormat="1" applyFont="1" applyFill="1" applyBorder="1" applyAlignment="1" applyProtection="1">
      <alignment vertical="center"/>
      <protection hidden="1"/>
    </xf>
    <xf numFmtId="168" fontId="2" fillId="2" borderId="0" xfId="0" applyNumberFormat="1" applyFont="1" applyFill="1" applyBorder="1" applyAlignment="1" applyProtection="1">
      <alignment horizontal="center" vertical="center" wrapText="1"/>
      <protection hidden="1"/>
    </xf>
    <xf numFmtId="0" fontId="6" fillId="2" borderId="3" xfId="0" applyFont="1" applyFill="1" applyBorder="1" applyAlignment="1" applyProtection="1">
      <alignment horizontal="center" vertical="center" wrapText="1"/>
      <protection hidden="1"/>
    </xf>
    <xf numFmtId="167" fontId="2" fillId="2" borderId="40" xfId="0" applyNumberFormat="1" applyFont="1" applyFill="1" applyBorder="1" applyAlignment="1" applyProtection="1">
      <alignment vertical="center"/>
      <protection hidden="1"/>
    </xf>
    <xf numFmtId="167" fontId="2" fillId="2" borderId="24" xfId="0" applyNumberFormat="1" applyFont="1" applyFill="1" applyBorder="1" applyAlignment="1" applyProtection="1">
      <alignment vertical="center"/>
      <protection hidden="1"/>
    </xf>
    <xf numFmtId="167" fontId="2" fillId="2" borderId="36" xfId="0" applyNumberFormat="1" applyFont="1" applyFill="1" applyBorder="1" applyAlignment="1" applyProtection="1">
      <alignment vertical="center"/>
      <protection hidden="1"/>
    </xf>
    <xf numFmtId="0" fontId="6" fillId="2" borderId="16" xfId="0" applyFont="1" applyFill="1" applyBorder="1" applyAlignment="1" applyProtection="1">
      <alignment vertical="center"/>
      <protection hidden="1"/>
    </xf>
    <xf numFmtId="0" fontId="2" fillId="2" borderId="16" xfId="0" applyFont="1" applyFill="1" applyBorder="1" applyAlignment="1" applyProtection="1">
      <alignment vertical="center"/>
      <protection hidden="1"/>
    </xf>
    <xf numFmtId="0" fontId="6" fillId="4" borderId="9" xfId="0" applyFont="1" applyFill="1" applyBorder="1" applyAlignment="1" applyProtection="1">
      <alignment horizontal="center" vertical="center" wrapText="1"/>
      <protection hidden="1"/>
    </xf>
    <xf numFmtId="0" fontId="2" fillId="4" borderId="0" xfId="0" applyFont="1" applyFill="1" applyAlignment="1" applyProtection="1">
      <alignment vertical="center"/>
      <protection hidden="1"/>
    </xf>
    <xf numFmtId="168" fontId="3" fillId="4" borderId="0" xfId="0" applyNumberFormat="1" applyFont="1" applyFill="1" applyAlignment="1" applyProtection="1">
      <alignment vertical="center"/>
      <protection hidden="1"/>
    </xf>
    <xf numFmtId="0" fontId="3" fillId="4" borderId="0" xfId="0" applyFont="1" applyFill="1" applyAlignment="1" applyProtection="1">
      <alignment vertical="center"/>
      <protection hidden="1"/>
    </xf>
    <xf numFmtId="165" fontId="2" fillId="4" borderId="0" xfId="0" applyNumberFormat="1" applyFont="1" applyFill="1" applyAlignment="1" applyProtection="1">
      <alignment vertical="center"/>
      <protection hidden="1"/>
    </xf>
    <xf numFmtId="166" fontId="6" fillId="6" borderId="31" xfId="0" applyNumberFormat="1" applyFont="1" applyFill="1" applyBorder="1" applyAlignment="1" applyProtection="1">
      <alignment vertical="center"/>
      <protection hidden="1"/>
    </xf>
    <xf numFmtId="168" fontId="3" fillId="5" borderId="16" xfId="6" applyNumberFormat="1" applyFont="1" applyFill="1" applyBorder="1" applyAlignment="1" applyProtection="1">
      <alignment vertical="center"/>
      <protection hidden="1"/>
    </xf>
    <xf numFmtId="166" fontId="6" fillId="7" borderId="5" xfId="0" applyNumberFormat="1" applyFont="1" applyFill="1" applyBorder="1" applyAlignment="1" applyProtection="1">
      <alignment vertical="center"/>
      <protection hidden="1"/>
    </xf>
    <xf numFmtId="166" fontId="6" fillId="8" borderId="23" xfId="0" applyNumberFormat="1" applyFont="1" applyFill="1" applyBorder="1" applyAlignment="1" applyProtection="1">
      <alignment vertical="center"/>
      <protection hidden="1"/>
    </xf>
    <xf numFmtId="168" fontId="3" fillId="9" borderId="16" xfId="0" applyNumberFormat="1" applyFont="1" applyFill="1" applyBorder="1" applyAlignment="1" applyProtection="1">
      <alignment vertical="center"/>
      <protection hidden="1"/>
    </xf>
    <xf numFmtId="0" fontId="6" fillId="4" borderId="16" xfId="0" applyFont="1" applyFill="1" applyBorder="1" applyAlignment="1" applyProtection="1">
      <alignment horizontal="center" vertical="center" wrapText="1"/>
      <protection hidden="1"/>
    </xf>
    <xf numFmtId="0" fontId="4" fillId="2" borderId="8" xfId="0" applyFont="1" applyFill="1" applyBorder="1" applyAlignment="1" applyProtection="1">
      <alignment horizontal="center" vertical="center"/>
      <protection hidden="1"/>
    </xf>
    <xf numFmtId="166" fontId="6" fillId="8" borderId="2" xfId="0" applyNumberFormat="1" applyFont="1" applyFill="1" applyBorder="1" applyAlignment="1" applyProtection="1">
      <alignment vertical="center"/>
      <protection hidden="1"/>
    </xf>
    <xf numFmtId="167" fontId="6" fillId="8" borderId="2" xfId="0" applyNumberFormat="1" applyFont="1" applyFill="1" applyBorder="1" applyAlignment="1" applyProtection="1">
      <alignment vertical="center"/>
      <protection hidden="1"/>
    </xf>
    <xf numFmtId="166" fontId="6" fillId="8" borderId="32" xfId="0" applyNumberFormat="1" applyFont="1" applyFill="1" applyBorder="1" applyAlignment="1" applyProtection="1">
      <alignment vertical="center"/>
      <protection hidden="1"/>
    </xf>
    <xf numFmtId="166" fontId="6" fillId="8" borderId="16" xfId="0" applyNumberFormat="1" applyFont="1" applyFill="1" applyBorder="1" applyAlignment="1" applyProtection="1">
      <alignment vertical="center"/>
      <protection hidden="1"/>
    </xf>
    <xf numFmtId="166" fontId="6" fillId="6" borderId="41" xfId="0" applyNumberFormat="1" applyFont="1" applyFill="1" applyBorder="1" applyAlignment="1" applyProtection="1">
      <alignment vertical="center"/>
      <protection hidden="1"/>
    </xf>
    <xf numFmtId="0" fontId="12" fillId="2" borderId="16" xfId="0" applyFont="1" applyFill="1" applyBorder="1" applyAlignment="1" applyProtection="1">
      <alignment horizontal="center" vertical="center" wrapText="1"/>
      <protection hidden="1"/>
    </xf>
    <xf numFmtId="168" fontId="3" fillId="5" borderId="7" xfId="6" applyNumberFormat="1" applyFont="1" applyFill="1" applyBorder="1" applyAlignment="1" applyProtection="1">
      <alignment vertical="center"/>
      <protection hidden="1"/>
    </xf>
    <xf numFmtId="44" fontId="2" fillId="2" borderId="0" xfId="7" applyFont="1" applyFill="1" applyAlignment="1" applyProtection="1">
      <alignment vertical="center"/>
      <protection hidden="1"/>
    </xf>
    <xf numFmtId="0" fontId="13" fillId="2" borderId="0" xfId="0" applyFont="1" applyFill="1" applyBorder="1" applyAlignment="1" applyProtection="1">
      <alignment horizontal="center" vertical="center" wrapText="1"/>
      <protection hidden="1"/>
    </xf>
    <xf numFmtId="0" fontId="6" fillId="2" borderId="16" xfId="0" applyFont="1" applyFill="1" applyBorder="1" applyAlignment="1" applyProtection="1">
      <alignment horizontal="center" vertical="center" wrapText="1"/>
      <protection hidden="1"/>
    </xf>
    <xf numFmtId="0" fontId="12" fillId="2" borderId="10" xfId="0" applyFont="1" applyFill="1" applyBorder="1" applyAlignment="1" applyProtection="1">
      <alignment horizontal="center" vertical="center" wrapText="1"/>
      <protection hidden="1"/>
    </xf>
    <xf numFmtId="44" fontId="3" fillId="2" borderId="0" xfId="7" applyFont="1" applyFill="1" applyAlignment="1" applyProtection="1">
      <alignment vertical="center"/>
      <protection hidden="1"/>
    </xf>
    <xf numFmtId="0" fontId="6" fillId="2" borderId="42" xfId="0" applyFont="1" applyFill="1" applyBorder="1" applyAlignment="1" applyProtection="1">
      <alignment horizontal="center" vertical="center" wrapText="1"/>
      <protection hidden="1"/>
    </xf>
    <xf numFmtId="10" fontId="6" fillId="4" borderId="19" xfId="0" applyNumberFormat="1" applyFont="1" applyFill="1" applyBorder="1" applyAlignment="1" applyProtection="1">
      <alignment horizontal="center" vertical="center"/>
      <protection hidden="1"/>
    </xf>
    <xf numFmtId="168" fontId="6" fillId="5" borderId="19" xfId="0" applyNumberFormat="1" applyFont="1" applyFill="1" applyBorder="1" applyAlignment="1" applyProtection="1">
      <alignment horizontal="center" vertical="center"/>
      <protection hidden="1"/>
    </xf>
    <xf numFmtId="10" fontId="6" fillId="4" borderId="16" xfId="0" applyNumberFormat="1" applyFont="1" applyFill="1" applyBorder="1" applyAlignment="1" applyProtection="1">
      <alignment horizontal="center" vertical="center"/>
      <protection hidden="1"/>
    </xf>
    <xf numFmtId="168" fontId="6" fillId="5" borderId="16" xfId="0" applyNumberFormat="1" applyFont="1" applyFill="1" applyBorder="1" applyAlignment="1" applyProtection="1">
      <alignment horizontal="center" vertical="center"/>
      <protection hidden="1"/>
    </xf>
    <xf numFmtId="0" fontId="0" fillId="10" borderId="0" xfId="0" applyFill="1" applyProtection="1">
      <protection hidden="1"/>
    </xf>
    <xf numFmtId="10" fontId="6" fillId="4" borderId="7" xfId="0" applyNumberFormat="1" applyFont="1" applyFill="1" applyBorder="1" applyAlignment="1" applyProtection="1">
      <alignment horizontal="center" vertical="center"/>
      <protection hidden="1"/>
    </xf>
    <xf numFmtId="0" fontId="0" fillId="0" borderId="0" xfId="0" applyProtection="1">
      <protection hidden="1"/>
    </xf>
    <xf numFmtId="10" fontId="0" fillId="10" borderId="0" xfId="6" applyNumberFormat="1" applyFont="1" applyFill="1" applyProtection="1">
      <protection hidden="1"/>
    </xf>
    <xf numFmtId="0" fontId="4" fillId="2" borderId="13" xfId="0" applyFont="1" applyFill="1" applyBorder="1" applyAlignment="1" applyProtection="1">
      <alignment vertical="center" wrapText="1"/>
      <protection hidden="1"/>
    </xf>
    <xf numFmtId="0" fontId="4" fillId="2" borderId="36" xfId="0" applyFont="1" applyFill="1" applyBorder="1" applyAlignment="1" applyProtection="1">
      <alignment vertical="center" wrapText="1"/>
      <protection hidden="1"/>
    </xf>
    <xf numFmtId="0" fontId="14" fillId="10" borderId="0" xfId="0" applyFont="1" applyFill="1" applyAlignment="1" applyProtection="1">
      <alignment vertical="center"/>
      <protection hidden="1"/>
    </xf>
    <xf numFmtId="10" fontId="4" fillId="2" borderId="43" xfId="0" applyNumberFormat="1" applyFont="1" applyFill="1" applyBorder="1" applyAlignment="1" applyProtection="1">
      <alignment horizontal="center" vertical="center" wrapText="1"/>
      <protection hidden="1"/>
    </xf>
    <xf numFmtId="0" fontId="6" fillId="2" borderId="44" xfId="0" applyFont="1" applyFill="1" applyBorder="1" applyAlignment="1" applyProtection="1">
      <alignment horizontal="center" vertical="center"/>
      <protection hidden="1"/>
    </xf>
    <xf numFmtId="168" fontId="6" fillId="9" borderId="16" xfId="0" applyNumberFormat="1" applyFont="1" applyFill="1" applyBorder="1" applyAlignment="1" applyProtection="1">
      <alignment horizontal="center" vertical="center"/>
      <protection hidden="1"/>
    </xf>
    <xf numFmtId="0" fontId="0" fillId="10" borderId="0" xfId="0" applyFill="1" applyProtection="1"/>
    <xf numFmtId="0" fontId="15" fillId="0" borderId="0" xfId="0" applyFont="1" applyAlignment="1" applyProtection="1">
      <alignment horizontal="justify"/>
      <protection hidden="1"/>
    </xf>
    <xf numFmtId="0" fontId="16" fillId="0" borderId="0" xfId="0" applyFont="1" applyAlignment="1" applyProtection="1">
      <alignment horizontal="justify"/>
      <protection hidden="1"/>
    </xf>
    <xf numFmtId="0" fontId="15" fillId="0" borderId="0" xfId="0" quotePrefix="1" applyFont="1" applyAlignment="1" applyProtection="1">
      <alignment horizontal="justify"/>
      <protection hidden="1"/>
    </xf>
    <xf numFmtId="0" fontId="15" fillId="11" borderId="0" xfId="0" applyFont="1" applyFill="1" applyAlignment="1" applyProtection="1">
      <alignment horizontal="justify"/>
      <protection hidden="1"/>
    </xf>
    <xf numFmtId="0" fontId="15" fillId="0" borderId="0" xfId="0" applyFont="1" applyAlignment="1" applyProtection="1">
      <alignment horizontal="justify"/>
    </xf>
    <xf numFmtId="10" fontId="2" fillId="2" borderId="0" xfId="0" applyNumberFormat="1" applyFont="1" applyFill="1" applyBorder="1" applyAlignment="1" applyProtection="1">
      <alignment horizontal="center" vertical="center"/>
      <protection hidden="1"/>
    </xf>
    <xf numFmtId="10" fontId="4" fillId="2" borderId="13" xfId="0" applyNumberFormat="1" applyFont="1" applyFill="1" applyBorder="1" applyAlignment="1" applyProtection="1">
      <alignment horizontal="center" vertical="center"/>
      <protection hidden="1"/>
    </xf>
    <xf numFmtId="0" fontId="11" fillId="2" borderId="13" xfId="0" applyFont="1" applyFill="1" applyBorder="1" applyAlignment="1" applyProtection="1">
      <alignment horizontal="left" vertical="center" wrapText="1"/>
      <protection hidden="1"/>
    </xf>
    <xf numFmtId="0" fontId="11" fillId="2" borderId="14" xfId="0" applyFont="1" applyFill="1" applyBorder="1" applyAlignment="1" applyProtection="1">
      <alignment horizontal="left" vertical="center" wrapText="1"/>
      <protection hidden="1"/>
    </xf>
    <xf numFmtId="10" fontId="7" fillId="2" borderId="0" xfId="0" applyNumberFormat="1" applyFont="1" applyFill="1" applyBorder="1" applyAlignment="1" applyProtection="1">
      <alignment horizontal="center" vertical="center"/>
      <protection hidden="1"/>
    </xf>
    <xf numFmtId="0" fontId="11" fillId="2" borderId="16" xfId="0" applyFont="1" applyFill="1" applyBorder="1" applyAlignment="1" applyProtection="1">
      <alignment horizontal="left" vertical="center" wrapText="1"/>
      <protection hidden="1"/>
    </xf>
    <xf numFmtId="10" fontId="2" fillId="2" borderId="0" xfId="0" applyNumberFormat="1" applyFont="1" applyFill="1" applyBorder="1" applyAlignment="1" applyProtection="1">
      <alignment horizontal="center" vertical="center"/>
      <protection hidden="1"/>
    </xf>
    <xf numFmtId="0" fontId="2" fillId="2" borderId="0" xfId="0" applyFont="1" applyFill="1" applyBorder="1" applyAlignment="1" applyProtection="1">
      <alignment horizontal="center" vertical="center"/>
      <protection hidden="1"/>
    </xf>
    <xf numFmtId="0" fontId="12" fillId="2" borderId="16" xfId="0" applyFont="1" applyFill="1" applyBorder="1" applyAlignment="1" applyProtection="1">
      <alignment horizontal="left" vertical="center" wrapText="1"/>
      <protection hidden="1"/>
    </xf>
    <xf numFmtId="0" fontId="4" fillId="2" borderId="16" xfId="0" applyFont="1" applyFill="1" applyBorder="1" applyAlignment="1" applyProtection="1">
      <alignment horizontal="left" vertical="center" wrapText="1"/>
      <protection hidden="1"/>
    </xf>
    <xf numFmtId="168" fontId="6" fillId="9" borderId="16" xfId="0" applyNumberFormat="1" applyFont="1" applyFill="1" applyBorder="1" applyAlignment="1" applyProtection="1">
      <alignment horizontal="center" vertical="center"/>
      <protection hidden="1"/>
    </xf>
    <xf numFmtId="0" fontId="4" fillId="2" borderId="6" xfId="0" applyFont="1" applyFill="1" applyBorder="1" applyAlignment="1" applyProtection="1">
      <alignment horizontal="left" vertical="center"/>
      <protection hidden="1"/>
    </xf>
    <xf numFmtId="0" fontId="4" fillId="2" borderId="7" xfId="0" applyFont="1" applyFill="1" applyBorder="1" applyAlignment="1" applyProtection="1">
      <alignment horizontal="left" vertical="center"/>
      <protection hidden="1"/>
    </xf>
    <xf numFmtId="0" fontId="11" fillId="2" borderId="13" xfId="0" applyFont="1" applyFill="1" applyBorder="1" applyAlignment="1" applyProtection="1">
      <alignment vertical="center" wrapText="1"/>
      <protection hidden="1"/>
    </xf>
    <xf numFmtId="0" fontId="11" fillId="2" borderId="14" xfId="0" applyFont="1" applyFill="1" applyBorder="1" applyAlignment="1" applyProtection="1">
      <alignment vertical="center" wrapText="1"/>
      <protection hidden="1"/>
    </xf>
    <xf numFmtId="0" fontId="13" fillId="2" borderId="0" xfId="0" applyFont="1" applyFill="1" applyBorder="1" applyAlignment="1" applyProtection="1">
      <alignment horizontal="center" vertical="center" wrapText="1"/>
      <protection hidden="1"/>
    </xf>
    <xf numFmtId="0" fontId="6" fillId="2" borderId="8" xfId="0" applyFont="1" applyFill="1" applyBorder="1" applyAlignment="1" applyProtection="1">
      <alignment horizontal="left" vertical="center" wrapText="1"/>
      <protection hidden="1"/>
    </xf>
    <xf numFmtId="0" fontId="6" fillId="2" borderId="6" xfId="0" applyFont="1" applyFill="1" applyBorder="1" applyAlignment="1" applyProtection="1">
      <alignment horizontal="left" vertical="center" wrapText="1"/>
      <protection hidden="1"/>
    </xf>
    <xf numFmtId="0" fontId="6" fillId="2" borderId="7" xfId="0" applyFont="1" applyFill="1" applyBorder="1" applyAlignment="1" applyProtection="1">
      <alignment horizontal="left" vertical="center" wrapText="1"/>
      <protection hidden="1"/>
    </xf>
    <xf numFmtId="0" fontId="2" fillId="2" borderId="4" xfId="0" applyFont="1" applyFill="1" applyBorder="1" applyAlignment="1" applyProtection="1">
      <alignment horizontal="center" vertical="center" wrapText="1"/>
      <protection hidden="1"/>
    </xf>
    <xf numFmtId="0" fontId="2" fillId="2" borderId="15" xfId="0" applyFont="1" applyFill="1" applyBorder="1" applyAlignment="1" applyProtection="1">
      <alignment horizontal="center" vertical="center"/>
      <protection hidden="1"/>
    </xf>
    <xf numFmtId="0" fontId="6" fillId="2" borderId="18" xfId="0" applyFont="1" applyFill="1" applyBorder="1" applyAlignment="1" applyProtection="1">
      <alignment horizontal="left" vertical="center" wrapText="1"/>
      <protection hidden="1"/>
    </xf>
    <xf numFmtId="0" fontId="6" fillId="2" borderId="20" xfId="0" applyFont="1" applyFill="1" applyBorder="1" applyAlignment="1" applyProtection="1">
      <alignment horizontal="left" vertical="center" wrapText="1"/>
      <protection hidden="1"/>
    </xf>
    <xf numFmtId="0" fontId="6" fillId="2" borderId="22" xfId="0" applyFont="1" applyFill="1" applyBorder="1" applyAlignment="1" applyProtection="1">
      <alignment horizontal="left" vertical="center" wrapText="1"/>
      <protection hidden="1"/>
    </xf>
    <xf numFmtId="0" fontId="12" fillId="2" borderId="9" xfId="0" applyFont="1" applyFill="1" applyBorder="1" applyAlignment="1" applyProtection="1">
      <alignment horizontal="center" vertical="center" wrapText="1"/>
      <protection hidden="1"/>
    </xf>
    <xf numFmtId="0" fontId="12" fillId="2" borderId="12" xfId="0" applyFont="1" applyFill="1" applyBorder="1" applyAlignment="1" applyProtection="1">
      <alignment horizontal="center" vertical="center" wrapText="1"/>
      <protection hidden="1"/>
    </xf>
    <xf numFmtId="0" fontId="7" fillId="2" borderId="0" xfId="0" applyFont="1" applyFill="1" applyAlignment="1" applyProtection="1">
      <alignment horizontal="left" vertical="center"/>
      <protection hidden="1"/>
    </xf>
    <xf numFmtId="0" fontId="7" fillId="2" borderId="35" xfId="0" applyFont="1" applyFill="1" applyBorder="1" applyAlignment="1" applyProtection="1">
      <alignment horizontal="left" vertical="center"/>
      <protection hidden="1"/>
    </xf>
    <xf numFmtId="0" fontId="2" fillId="2" borderId="13" xfId="0" applyFont="1" applyFill="1" applyBorder="1" applyAlignment="1" applyProtection="1">
      <alignment horizontal="left" vertical="center"/>
      <protection hidden="1"/>
    </xf>
    <xf numFmtId="0" fontId="2" fillId="2" borderId="36" xfId="0" applyFont="1" applyFill="1" applyBorder="1" applyAlignment="1" applyProtection="1">
      <alignment horizontal="left" vertical="center"/>
      <protection hidden="1"/>
    </xf>
    <xf numFmtId="0" fontId="6" fillId="2" borderId="3" xfId="0" applyFont="1" applyFill="1" applyBorder="1" applyAlignment="1" applyProtection="1">
      <alignment horizontal="left" vertical="center" wrapText="1"/>
      <protection hidden="1"/>
    </xf>
    <xf numFmtId="0" fontId="6" fillId="2" borderId="17" xfId="0" applyFont="1" applyFill="1" applyBorder="1" applyAlignment="1" applyProtection="1">
      <alignment horizontal="left" vertical="center" wrapText="1"/>
      <protection hidden="1"/>
    </xf>
    <xf numFmtId="0" fontId="6" fillId="4" borderId="16" xfId="0" applyFont="1" applyFill="1" applyBorder="1" applyAlignment="1" applyProtection="1">
      <alignment horizontal="left" vertical="center"/>
      <protection hidden="1"/>
    </xf>
    <xf numFmtId="0" fontId="6" fillId="2" borderId="18" xfId="0" applyFont="1" applyFill="1" applyBorder="1" applyAlignment="1" applyProtection="1">
      <alignment horizontal="center" vertical="center" wrapText="1"/>
      <protection hidden="1"/>
    </xf>
    <xf numFmtId="0" fontId="6" fillId="2" borderId="20" xfId="0" applyFont="1" applyFill="1" applyBorder="1" applyAlignment="1" applyProtection="1">
      <alignment horizontal="center" vertical="center" wrapText="1"/>
      <protection hidden="1"/>
    </xf>
    <xf numFmtId="0" fontId="6" fillId="2" borderId="16" xfId="0" applyFont="1" applyFill="1" applyBorder="1" applyAlignment="1" applyProtection="1">
      <alignment horizontal="left" vertical="center" wrapText="1"/>
      <protection hidden="1"/>
    </xf>
    <xf numFmtId="0" fontId="12" fillId="2" borderId="10" xfId="0" applyFont="1" applyFill="1" applyBorder="1" applyAlignment="1" applyProtection="1">
      <alignment horizontal="center" vertical="center" wrapText="1"/>
      <protection hidden="1"/>
    </xf>
    <xf numFmtId="0" fontId="12" fillId="2" borderId="11" xfId="0" applyFont="1" applyFill="1" applyBorder="1" applyAlignment="1" applyProtection="1">
      <alignment horizontal="center" vertical="center" wrapText="1"/>
      <protection hidden="1"/>
    </xf>
    <xf numFmtId="0" fontId="2" fillId="4" borderId="13" xfId="0" applyFont="1" applyFill="1" applyBorder="1" applyAlignment="1" applyProtection="1">
      <alignment horizontal="center" vertical="center"/>
      <protection hidden="1"/>
    </xf>
    <xf numFmtId="0" fontId="2" fillId="4" borderId="14" xfId="0" applyFont="1" applyFill="1" applyBorder="1" applyAlignment="1" applyProtection="1">
      <alignment horizontal="center" vertical="center"/>
      <protection hidden="1"/>
    </xf>
    <xf numFmtId="0" fontId="6" fillId="2" borderId="13" xfId="0" applyFont="1" applyFill="1" applyBorder="1" applyAlignment="1" applyProtection="1">
      <alignment horizontal="center" vertical="center" wrapText="1"/>
      <protection hidden="1"/>
    </xf>
    <xf numFmtId="0" fontId="6" fillId="2" borderId="14" xfId="0" applyFont="1" applyFill="1" applyBorder="1" applyAlignment="1" applyProtection="1">
      <alignment horizontal="center" vertical="center" wrapText="1"/>
      <protection hidden="1"/>
    </xf>
  </cellXfs>
  <cellStyles count="8">
    <cellStyle name="Euro" xfId="1"/>
    <cellStyle name="Migliaia" xfId="2" builtinId="3"/>
    <cellStyle name="Normale" xfId="0" builtinId="0"/>
    <cellStyle name="Normale 2" xfId="3"/>
    <cellStyle name="Percentuale" xfId="6" builtinId="5"/>
    <cellStyle name="Percentuale 2" xfId="5"/>
    <cellStyle name="Valuta" xfId="7" builtinId="4"/>
    <cellStyle name="Valuta 2" xfId="4"/>
  </cellStyles>
  <dxfs count="1">
    <dxf>
      <font>
        <b/>
        <i val="0"/>
        <condense val="0"/>
        <extend val="0"/>
        <color indexed="10"/>
      </font>
    </dxf>
  </dxfs>
  <tableStyles count="0" defaultTableStyle="TableStyleMedium2" defaultPivotStyle="PivotStyleLight16"/>
  <colors>
    <mruColors>
      <color rgb="FFCCFFFF"/>
      <color rgb="FFFFFFCC"/>
      <color rgb="FF0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209550</xdr:colOff>
          <xdr:row>0</xdr:row>
          <xdr:rowOff>123825</xdr:rowOff>
        </xdr:from>
        <xdr:to>
          <xdr:col>0</xdr:col>
          <xdr:colOff>895350</xdr:colOff>
          <xdr:row>5</xdr:row>
          <xdr:rowOff>0</xdr:rowOff>
        </xdr:to>
        <xdr:sp macro="" textlink="">
          <xdr:nvSpPr>
            <xdr:cNvPr id="3073" name="Picture 63"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209550</xdr:colOff>
          <xdr:row>0</xdr:row>
          <xdr:rowOff>123825</xdr:rowOff>
        </xdr:from>
        <xdr:to>
          <xdr:col>0</xdr:col>
          <xdr:colOff>895350</xdr:colOff>
          <xdr:row>5</xdr:row>
          <xdr:rowOff>0</xdr:rowOff>
        </xdr:to>
        <xdr:sp macro="" textlink="">
          <xdr:nvSpPr>
            <xdr:cNvPr id="3074" name="Picture 63" hidden="1">
              <a:extLst>
                <a:ext uri="{63B3BB69-23CF-44E3-9099-C40C66FF867C}">
                  <a14:compatExt spid="_x0000_s307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0</xdr:col>
      <xdr:colOff>95250</xdr:colOff>
      <xdr:row>0</xdr:row>
      <xdr:rowOff>38100</xdr:rowOff>
    </xdr:from>
    <xdr:to>
      <xdr:col>0</xdr:col>
      <xdr:colOff>962025</xdr:colOff>
      <xdr:row>0</xdr:row>
      <xdr:rowOff>809625</xdr:rowOff>
    </xdr:to>
    <xdr:pic>
      <xdr:nvPicPr>
        <xdr:cNvPr id="1318" name="Picture 202"/>
        <xdr:cNvPicPr>
          <a:picLocks noChangeAspect="1" noChangeArrowheads="1"/>
        </xdr:cNvPicPr>
      </xdr:nvPicPr>
      <xdr:blipFill>
        <a:blip xmlns:r="http://schemas.openxmlformats.org/officeDocument/2006/relationships" r:embed="rId1" cstate="print"/>
        <a:srcRect/>
        <a:stretch>
          <a:fillRect/>
        </a:stretch>
      </xdr:blipFill>
      <xdr:spPr bwMode="auto">
        <a:xfrm>
          <a:off x="95250" y="38100"/>
          <a:ext cx="866775" cy="771525"/>
        </a:xfrm>
        <a:prstGeom prst="rect">
          <a:avLst/>
        </a:prstGeom>
        <a:noFill/>
        <a:ln w="9525">
          <a:noFill/>
          <a:round/>
          <a:headEnd/>
          <a:tailEnd/>
        </a:ln>
        <a:effec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drawing" Target="../drawings/drawing1.xml"/><Relationship Id="rId5" Type="http://schemas.openxmlformats.org/officeDocument/2006/relationships/oleObject" Target="../embeddings/oleObject2.bin"/><Relationship Id="rId4" Type="http://schemas.openxmlformats.org/officeDocument/2006/relationships/image" Target="../media/image1.emf"/></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34"/>
  <sheetViews>
    <sheetView topLeftCell="A16" workbookViewId="0">
      <selection activeCell="A11" sqref="A11"/>
    </sheetView>
  </sheetViews>
  <sheetFormatPr defaultRowHeight="12.75" x14ac:dyDescent="0.2"/>
  <cols>
    <col min="1" max="1" width="77.140625" style="102" customWidth="1"/>
    <col min="2" max="256" width="9.140625" style="102"/>
    <col min="257" max="257" width="77.140625" style="102" customWidth="1"/>
    <col min="258" max="512" width="9.140625" style="102"/>
    <col min="513" max="513" width="77.140625" style="102" customWidth="1"/>
    <col min="514" max="768" width="9.140625" style="102"/>
    <col min="769" max="769" width="77.140625" style="102" customWidth="1"/>
    <col min="770" max="1024" width="9.140625" style="102"/>
    <col min="1025" max="1025" width="77.140625" style="102" customWidth="1"/>
    <col min="1026" max="1280" width="9.140625" style="102"/>
    <col min="1281" max="1281" width="77.140625" style="102" customWidth="1"/>
    <col min="1282" max="1536" width="9.140625" style="102"/>
    <col min="1537" max="1537" width="77.140625" style="102" customWidth="1"/>
    <col min="1538" max="1792" width="9.140625" style="102"/>
    <col min="1793" max="1793" width="77.140625" style="102" customWidth="1"/>
    <col min="1794" max="2048" width="9.140625" style="102"/>
    <col min="2049" max="2049" width="77.140625" style="102" customWidth="1"/>
    <col min="2050" max="2304" width="9.140625" style="102"/>
    <col min="2305" max="2305" width="77.140625" style="102" customWidth="1"/>
    <col min="2306" max="2560" width="9.140625" style="102"/>
    <col min="2561" max="2561" width="77.140625" style="102" customWidth="1"/>
    <col min="2562" max="2816" width="9.140625" style="102"/>
    <col min="2817" max="2817" width="77.140625" style="102" customWidth="1"/>
    <col min="2818" max="3072" width="9.140625" style="102"/>
    <col min="3073" max="3073" width="77.140625" style="102" customWidth="1"/>
    <col min="3074" max="3328" width="9.140625" style="102"/>
    <col min="3329" max="3329" width="77.140625" style="102" customWidth="1"/>
    <col min="3330" max="3584" width="9.140625" style="102"/>
    <col min="3585" max="3585" width="77.140625" style="102" customWidth="1"/>
    <col min="3586" max="3840" width="9.140625" style="102"/>
    <col min="3841" max="3841" width="77.140625" style="102" customWidth="1"/>
    <col min="3842" max="4096" width="9.140625" style="102"/>
    <col min="4097" max="4097" width="77.140625" style="102" customWidth="1"/>
    <col min="4098" max="4352" width="9.140625" style="102"/>
    <col min="4353" max="4353" width="77.140625" style="102" customWidth="1"/>
    <col min="4354" max="4608" width="9.140625" style="102"/>
    <col min="4609" max="4609" width="77.140625" style="102" customWidth="1"/>
    <col min="4610" max="4864" width="9.140625" style="102"/>
    <col min="4865" max="4865" width="77.140625" style="102" customWidth="1"/>
    <col min="4866" max="5120" width="9.140625" style="102"/>
    <col min="5121" max="5121" width="77.140625" style="102" customWidth="1"/>
    <col min="5122" max="5376" width="9.140625" style="102"/>
    <col min="5377" max="5377" width="77.140625" style="102" customWidth="1"/>
    <col min="5378" max="5632" width="9.140625" style="102"/>
    <col min="5633" max="5633" width="77.140625" style="102" customWidth="1"/>
    <col min="5634" max="5888" width="9.140625" style="102"/>
    <col min="5889" max="5889" width="77.140625" style="102" customWidth="1"/>
    <col min="5890" max="6144" width="9.140625" style="102"/>
    <col min="6145" max="6145" width="77.140625" style="102" customWidth="1"/>
    <col min="6146" max="6400" width="9.140625" style="102"/>
    <col min="6401" max="6401" width="77.140625" style="102" customWidth="1"/>
    <col min="6402" max="6656" width="9.140625" style="102"/>
    <col min="6657" max="6657" width="77.140625" style="102" customWidth="1"/>
    <col min="6658" max="6912" width="9.140625" style="102"/>
    <col min="6913" max="6913" width="77.140625" style="102" customWidth="1"/>
    <col min="6914" max="7168" width="9.140625" style="102"/>
    <col min="7169" max="7169" width="77.140625" style="102" customWidth="1"/>
    <col min="7170" max="7424" width="9.140625" style="102"/>
    <col min="7425" max="7425" width="77.140625" style="102" customWidth="1"/>
    <col min="7426" max="7680" width="9.140625" style="102"/>
    <col min="7681" max="7681" width="77.140625" style="102" customWidth="1"/>
    <col min="7682" max="7936" width="9.140625" style="102"/>
    <col min="7937" max="7937" width="77.140625" style="102" customWidth="1"/>
    <col min="7938" max="8192" width="9.140625" style="102"/>
    <col min="8193" max="8193" width="77.140625" style="102" customWidth="1"/>
    <col min="8194" max="8448" width="9.140625" style="102"/>
    <col min="8449" max="8449" width="77.140625" style="102" customWidth="1"/>
    <col min="8450" max="8704" width="9.140625" style="102"/>
    <col min="8705" max="8705" width="77.140625" style="102" customWidth="1"/>
    <col min="8706" max="8960" width="9.140625" style="102"/>
    <col min="8961" max="8961" width="77.140625" style="102" customWidth="1"/>
    <col min="8962" max="9216" width="9.140625" style="102"/>
    <col min="9217" max="9217" width="77.140625" style="102" customWidth="1"/>
    <col min="9218" max="9472" width="9.140625" style="102"/>
    <col min="9473" max="9473" width="77.140625" style="102" customWidth="1"/>
    <col min="9474" max="9728" width="9.140625" style="102"/>
    <col min="9729" max="9729" width="77.140625" style="102" customWidth="1"/>
    <col min="9730" max="9984" width="9.140625" style="102"/>
    <col min="9985" max="9985" width="77.140625" style="102" customWidth="1"/>
    <col min="9986" max="10240" width="9.140625" style="102"/>
    <col min="10241" max="10241" width="77.140625" style="102" customWidth="1"/>
    <col min="10242" max="10496" width="9.140625" style="102"/>
    <col min="10497" max="10497" width="77.140625" style="102" customWidth="1"/>
    <col min="10498" max="10752" width="9.140625" style="102"/>
    <col min="10753" max="10753" width="77.140625" style="102" customWidth="1"/>
    <col min="10754" max="11008" width="9.140625" style="102"/>
    <col min="11009" max="11009" width="77.140625" style="102" customWidth="1"/>
    <col min="11010" max="11264" width="9.140625" style="102"/>
    <col min="11265" max="11265" width="77.140625" style="102" customWidth="1"/>
    <col min="11266" max="11520" width="9.140625" style="102"/>
    <col min="11521" max="11521" width="77.140625" style="102" customWidth="1"/>
    <col min="11522" max="11776" width="9.140625" style="102"/>
    <col min="11777" max="11777" width="77.140625" style="102" customWidth="1"/>
    <col min="11778" max="12032" width="9.140625" style="102"/>
    <col min="12033" max="12033" width="77.140625" style="102" customWidth="1"/>
    <col min="12034" max="12288" width="9.140625" style="102"/>
    <col min="12289" max="12289" width="77.140625" style="102" customWidth="1"/>
    <col min="12290" max="12544" width="9.140625" style="102"/>
    <col min="12545" max="12545" width="77.140625" style="102" customWidth="1"/>
    <col min="12546" max="12800" width="9.140625" style="102"/>
    <col min="12801" max="12801" width="77.140625" style="102" customWidth="1"/>
    <col min="12802" max="13056" width="9.140625" style="102"/>
    <col min="13057" max="13057" width="77.140625" style="102" customWidth="1"/>
    <col min="13058" max="13312" width="9.140625" style="102"/>
    <col min="13313" max="13313" width="77.140625" style="102" customWidth="1"/>
    <col min="13314" max="13568" width="9.140625" style="102"/>
    <col min="13569" max="13569" width="77.140625" style="102" customWidth="1"/>
    <col min="13570" max="13824" width="9.140625" style="102"/>
    <col min="13825" max="13825" width="77.140625" style="102" customWidth="1"/>
    <col min="13826" max="14080" width="9.140625" style="102"/>
    <col min="14081" max="14081" width="77.140625" style="102" customWidth="1"/>
    <col min="14082" max="14336" width="9.140625" style="102"/>
    <col min="14337" max="14337" width="77.140625" style="102" customWidth="1"/>
    <col min="14338" max="14592" width="9.140625" style="102"/>
    <col min="14593" max="14593" width="77.140625" style="102" customWidth="1"/>
    <col min="14594" max="14848" width="9.140625" style="102"/>
    <col min="14849" max="14849" width="77.140625" style="102" customWidth="1"/>
    <col min="14850" max="15104" width="9.140625" style="102"/>
    <col min="15105" max="15105" width="77.140625" style="102" customWidth="1"/>
    <col min="15106" max="15360" width="9.140625" style="102"/>
    <col min="15361" max="15361" width="77.140625" style="102" customWidth="1"/>
    <col min="15362" max="15616" width="9.140625" style="102"/>
    <col min="15617" max="15617" width="77.140625" style="102" customWidth="1"/>
    <col min="15618" max="15872" width="9.140625" style="102"/>
    <col min="15873" max="15873" width="77.140625" style="102" customWidth="1"/>
    <col min="15874" max="16128" width="9.140625" style="102"/>
    <col min="16129" max="16129" width="77.140625" style="102" customWidth="1"/>
    <col min="16130" max="16384" width="9.140625" style="102"/>
  </cols>
  <sheetData>
    <row r="1" spans="1:1" x14ac:dyDescent="0.2">
      <c r="A1" s="112"/>
    </row>
    <row r="2" spans="1:1" x14ac:dyDescent="0.2">
      <c r="A2" s="112"/>
    </row>
    <row r="3" spans="1:1" x14ac:dyDescent="0.2">
      <c r="A3" s="112"/>
    </row>
    <row r="4" spans="1:1" x14ac:dyDescent="0.2">
      <c r="A4" s="112"/>
    </row>
    <row r="5" spans="1:1" x14ac:dyDescent="0.2">
      <c r="A5" s="112"/>
    </row>
    <row r="6" spans="1:1" x14ac:dyDescent="0.2">
      <c r="A6" s="112"/>
    </row>
    <row r="7" spans="1:1" ht="25.5" x14ac:dyDescent="0.2">
      <c r="A7" s="113" t="s">
        <v>73</v>
      </c>
    </row>
    <row r="8" spans="1:1" ht="89.25" x14ac:dyDescent="0.2">
      <c r="A8" s="113" t="s">
        <v>74</v>
      </c>
    </row>
    <row r="9" spans="1:1" x14ac:dyDescent="0.2">
      <c r="A9" s="113" t="s">
        <v>75</v>
      </c>
    </row>
    <row r="10" spans="1:1" x14ac:dyDescent="0.2">
      <c r="A10" s="113" t="s">
        <v>76</v>
      </c>
    </row>
    <row r="11" spans="1:1" ht="38.25" x14ac:dyDescent="0.2">
      <c r="A11" s="113" t="s">
        <v>93</v>
      </c>
    </row>
    <row r="12" spans="1:1" ht="25.5" x14ac:dyDescent="0.2">
      <c r="A12" s="113" t="s">
        <v>77</v>
      </c>
    </row>
    <row r="13" spans="1:1" ht="25.5" x14ac:dyDescent="0.2">
      <c r="A13" s="113" t="s">
        <v>78</v>
      </c>
    </row>
    <row r="14" spans="1:1" ht="38.25" x14ac:dyDescent="0.2">
      <c r="A14" s="113" t="s">
        <v>79</v>
      </c>
    </row>
    <row r="15" spans="1:1" x14ac:dyDescent="0.2">
      <c r="A15" s="113"/>
    </row>
    <row r="16" spans="1:1" x14ac:dyDescent="0.2">
      <c r="A16" s="113" t="s">
        <v>80</v>
      </c>
    </row>
    <row r="17" spans="1:1" x14ac:dyDescent="0.2">
      <c r="A17" s="113" t="s">
        <v>75</v>
      </c>
    </row>
    <row r="18" spans="1:1" x14ac:dyDescent="0.2">
      <c r="A18" s="114" t="s">
        <v>97</v>
      </c>
    </row>
    <row r="19" spans="1:1" ht="38.25" x14ac:dyDescent="0.2">
      <c r="A19" s="113" t="s">
        <v>98</v>
      </c>
    </row>
    <row r="20" spans="1:1" x14ac:dyDescent="0.2">
      <c r="A20" s="115" t="s">
        <v>99</v>
      </c>
    </row>
    <row r="21" spans="1:1" ht="25.5" x14ac:dyDescent="0.2">
      <c r="A21" s="115" t="s">
        <v>94</v>
      </c>
    </row>
    <row r="22" spans="1:1" x14ac:dyDescent="0.2">
      <c r="A22" s="115" t="s">
        <v>95</v>
      </c>
    </row>
    <row r="23" spans="1:1" x14ac:dyDescent="0.2">
      <c r="A23" s="113"/>
    </row>
    <row r="24" spans="1:1" ht="25.5" x14ac:dyDescent="0.2">
      <c r="A24" s="114" t="s">
        <v>100</v>
      </c>
    </row>
    <row r="25" spans="1:1" ht="51.75" customHeight="1" x14ac:dyDescent="0.2">
      <c r="A25" s="113" t="s">
        <v>96</v>
      </c>
    </row>
    <row r="26" spans="1:1" x14ac:dyDescent="0.2">
      <c r="A26" s="113" t="s">
        <v>75</v>
      </c>
    </row>
    <row r="27" spans="1:1" x14ac:dyDescent="0.2">
      <c r="A27" s="113" t="s">
        <v>81</v>
      </c>
    </row>
    <row r="28" spans="1:1" x14ac:dyDescent="0.2">
      <c r="A28" s="113" t="s">
        <v>82</v>
      </c>
    </row>
    <row r="29" spans="1:1" ht="38.25" x14ac:dyDescent="0.2">
      <c r="A29" s="116" t="s">
        <v>101</v>
      </c>
    </row>
    <row r="30" spans="1:1" ht="51" x14ac:dyDescent="0.2">
      <c r="A30" s="116" t="s">
        <v>102</v>
      </c>
    </row>
    <row r="31" spans="1:1" ht="33.75" customHeight="1" x14ac:dyDescent="0.2">
      <c r="A31" s="116" t="s">
        <v>92</v>
      </c>
    </row>
    <row r="32" spans="1:1" x14ac:dyDescent="0.2">
      <c r="A32" s="113"/>
    </row>
    <row r="33" spans="1:1" x14ac:dyDescent="0.2">
      <c r="A33" s="114" t="s">
        <v>83</v>
      </c>
    </row>
    <row r="34" spans="1:1" ht="25.5" x14ac:dyDescent="0.2">
      <c r="A34" s="117" t="s">
        <v>84</v>
      </c>
    </row>
  </sheetData>
  <sheetProtection password="CA65" sheet="1" objects="1" scenarios="1"/>
  <pageMargins left="0.7" right="0.7" top="0.75" bottom="0.75" header="0.3" footer="0.3"/>
  <drawing r:id="rId1"/>
  <legacyDrawing r:id="rId2"/>
  <oleObjects>
    <mc:AlternateContent xmlns:mc="http://schemas.openxmlformats.org/markup-compatibility/2006">
      <mc:Choice Requires="x14">
        <oleObject progId="PBrush" shapeId="3073" r:id="rId3">
          <objectPr defaultSize="0" autoPict="0" r:id="rId4">
            <anchor moveWithCells="1" sizeWithCells="1">
              <from>
                <xdr:col>0</xdr:col>
                <xdr:colOff>209550</xdr:colOff>
                <xdr:row>0</xdr:row>
                <xdr:rowOff>123825</xdr:rowOff>
              </from>
              <to>
                <xdr:col>0</xdr:col>
                <xdr:colOff>895350</xdr:colOff>
                <xdr:row>5</xdr:row>
                <xdr:rowOff>0</xdr:rowOff>
              </to>
            </anchor>
          </objectPr>
        </oleObject>
      </mc:Choice>
      <mc:Fallback>
        <oleObject progId="PBrush" shapeId="3073" r:id="rId3"/>
      </mc:Fallback>
    </mc:AlternateContent>
    <mc:AlternateContent xmlns:mc="http://schemas.openxmlformats.org/markup-compatibility/2006">
      <mc:Choice Requires="x14">
        <oleObject progId="PBrush" shapeId="3074" r:id="rId5">
          <objectPr defaultSize="0" autoPict="0" r:id="rId4">
            <anchor moveWithCells="1" sizeWithCells="1">
              <from>
                <xdr:col>0</xdr:col>
                <xdr:colOff>209550</xdr:colOff>
                <xdr:row>0</xdr:row>
                <xdr:rowOff>123825</xdr:rowOff>
              </from>
              <to>
                <xdr:col>0</xdr:col>
                <xdr:colOff>895350</xdr:colOff>
                <xdr:row>5</xdr:row>
                <xdr:rowOff>0</xdr:rowOff>
              </to>
            </anchor>
          </objectPr>
        </oleObject>
      </mc:Choice>
      <mc:Fallback>
        <oleObject progId="PBrush" shapeId="3074" r:id="rId5"/>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95"/>
  <sheetViews>
    <sheetView tabSelected="1" zoomScale="90" zoomScaleNormal="90" zoomScaleSheetLayoutView="90" workbookViewId="0">
      <selection activeCell="C4" sqref="C4"/>
    </sheetView>
  </sheetViews>
  <sheetFormatPr defaultRowHeight="14.25" x14ac:dyDescent="0.2"/>
  <cols>
    <col min="1" max="1" width="30.42578125" style="1" customWidth="1"/>
    <col min="2" max="2" width="48.7109375" style="1" bestFit="1" customWidth="1"/>
    <col min="3" max="3" width="21.5703125" style="1" customWidth="1"/>
    <col min="4" max="4" width="16.7109375" style="1" customWidth="1"/>
    <col min="5" max="5" width="21.7109375" style="1" customWidth="1"/>
    <col min="6" max="6" width="18.7109375" style="1" customWidth="1"/>
    <col min="7" max="7" width="16.42578125" style="1" customWidth="1"/>
    <col min="8" max="8" width="15" style="2" customWidth="1"/>
    <col min="9" max="9" width="9.140625" style="2" customWidth="1"/>
    <col min="10" max="10" width="0.42578125" style="2" customWidth="1"/>
    <col min="11" max="11" width="11.85546875" style="2" customWidth="1"/>
    <col min="12" max="13" width="13.7109375" style="2" customWidth="1"/>
    <col min="14" max="14" width="17.28515625" style="2" customWidth="1"/>
    <col min="15" max="16384" width="9.140625" style="2"/>
  </cols>
  <sheetData>
    <row r="1" spans="1:14" ht="78.75" customHeight="1" x14ac:dyDescent="0.2">
      <c r="B1" s="133" t="s">
        <v>103</v>
      </c>
      <c r="C1" s="133"/>
      <c r="D1" s="133"/>
      <c r="E1" s="133"/>
      <c r="F1" s="93"/>
      <c r="G1" s="93"/>
    </row>
    <row r="2" spans="1:14" s="5" customFormat="1" ht="24" customHeight="1" x14ac:dyDescent="0.2">
      <c r="A2" s="3" t="s">
        <v>90</v>
      </c>
      <c r="B2" s="4"/>
      <c r="C2" s="4"/>
      <c r="D2" s="4"/>
      <c r="E2" s="4"/>
      <c r="F2" s="4"/>
      <c r="G2" s="4"/>
    </row>
    <row r="3" spans="1:14" ht="39" customHeight="1" x14ac:dyDescent="0.2">
      <c r="A3" s="148" t="s">
        <v>86</v>
      </c>
      <c r="B3" s="149"/>
      <c r="C3" s="9" t="s">
        <v>10</v>
      </c>
      <c r="D3" s="67" t="s">
        <v>11</v>
      </c>
      <c r="E3" s="71" t="s">
        <v>64</v>
      </c>
      <c r="F3" s="60"/>
      <c r="G3" s="61"/>
      <c r="H3" s="61"/>
      <c r="I3" s="55"/>
      <c r="J3" s="55"/>
      <c r="K3" s="55"/>
      <c r="L3" s="55"/>
      <c r="M3" s="2" t="s">
        <v>49</v>
      </c>
      <c r="N3" s="2" t="s">
        <v>50</v>
      </c>
    </row>
    <row r="4" spans="1:14" ht="19.5" customHeight="1" x14ac:dyDescent="0.2">
      <c r="A4" s="137" t="s">
        <v>87</v>
      </c>
      <c r="B4" s="40" t="s">
        <v>42</v>
      </c>
      <c r="C4" s="22"/>
      <c r="D4" s="68">
        <v>500</v>
      </c>
      <c r="E4" s="72" t="str">
        <f>IF(C4&gt;D4, ("Il valore offerto supera l'importo a base d'asta"), (""))</f>
        <v/>
      </c>
      <c r="F4" s="62"/>
      <c r="G4" s="48"/>
      <c r="H4" s="62"/>
      <c r="I4" s="55"/>
      <c r="J4" s="55"/>
      <c r="K4" s="55"/>
      <c r="L4" s="63"/>
      <c r="M4" s="45">
        <v>0.2</v>
      </c>
      <c r="N4" s="45">
        <v>4.2400000000000007E-3</v>
      </c>
    </row>
    <row r="5" spans="1:14" ht="19.5" customHeight="1" x14ac:dyDescent="0.2">
      <c r="A5" s="138"/>
      <c r="B5" s="40" t="s">
        <v>17</v>
      </c>
      <c r="C5" s="22"/>
      <c r="D5" s="68">
        <v>520</v>
      </c>
      <c r="E5" s="72" t="str">
        <f t="shared" ref="E5:E30" si="0">IF(C5&gt;D5, ("Il valore offerto supera l'importo a base d'asta"), (""))</f>
        <v/>
      </c>
      <c r="F5" s="62"/>
      <c r="G5" s="48"/>
      <c r="H5" s="62"/>
      <c r="I5" s="55"/>
      <c r="J5" s="55"/>
      <c r="K5" s="55"/>
      <c r="L5" s="63"/>
      <c r="M5" s="45">
        <v>3.8461538461538464E-2</v>
      </c>
      <c r="N5" s="45">
        <v>5.7692307692307709E-4</v>
      </c>
    </row>
    <row r="6" spans="1:14" ht="19.5" customHeight="1" x14ac:dyDescent="0.2">
      <c r="A6" s="138"/>
      <c r="B6" s="40" t="s">
        <v>30</v>
      </c>
      <c r="C6" s="22"/>
      <c r="D6" s="68">
        <v>400</v>
      </c>
      <c r="E6" s="72" t="str">
        <f t="shared" si="0"/>
        <v/>
      </c>
      <c r="F6" s="64"/>
      <c r="G6" s="48"/>
      <c r="H6" s="62"/>
      <c r="I6" s="55"/>
      <c r="J6" s="55"/>
      <c r="K6" s="55"/>
      <c r="L6" s="65"/>
      <c r="M6" s="45">
        <v>0.25</v>
      </c>
      <c r="N6" s="45">
        <v>7.4999999999999997E-3</v>
      </c>
    </row>
    <row r="7" spans="1:14" ht="19.5" customHeight="1" x14ac:dyDescent="0.2">
      <c r="A7" s="138"/>
      <c r="B7" s="40" t="s">
        <v>1</v>
      </c>
      <c r="C7" s="22"/>
      <c r="D7" s="68">
        <v>400</v>
      </c>
      <c r="E7" s="72" t="str">
        <f t="shared" si="0"/>
        <v/>
      </c>
      <c r="F7" s="62"/>
      <c r="G7" s="48"/>
      <c r="H7" s="62"/>
      <c r="I7" s="55"/>
      <c r="J7" s="55"/>
      <c r="K7" s="55"/>
      <c r="L7" s="63"/>
      <c r="M7" s="45">
        <v>0.25</v>
      </c>
      <c r="N7" s="45">
        <v>1.8750000000000003E-2</v>
      </c>
    </row>
    <row r="8" spans="1:14" ht="19.5" customHeight="1" x14ac:dyDescent="0.2">
      <c r="A8" s="138"/>
      <c r="B8" s="40" t="s">
        <v>2</v>
      </c>
      <c r="C8" s="22"/>
      <c r="D8" s="68">
        <v>300</v>
      </c>
      <c r="E8" s="72" t="str">
        <f t="shared" si="0"/>
        <v/>
      </c>
      <c r="F8" s="62"/>
      <c r="G8" s="48"/>
      <c r="H8" s="62"/>
      <c r="I8" s="55"/>
      <c r="J8" s="55"/>
      <c r="K8" s="55"/>
      <c r="L8" s="63"/>
      <c r="M8" s="45">
        <v>6.6666666666666666E-2</v>
      </c>
      <c r="N8" s="45">
        <v>1.2260000000000002E-2</v>
      </c>
    </row>
    <row r="9" spans="1:14" ht="19.5" customHeight="1" x14ac:dyDescent="0.2">
      <c r="A9" s="138"/>
      <c r="B9" s="40" t="s">
        <v>5</v>
      </c>
      <c r="C9" s="22"/>
      <c r="D9" s="68">
        <v>600</v>
      </c>
      <c r="E9" s="72" t="str">
        <f t="shared" si="0"/>
        <v/>
      </c>
      <c r="F9" s="62"/>
      <c r="G9" s="48"/>
      <c r="H9" s="62"/>
      <c r="I9" s="55"/>
      <c r="J9" s="55"/>
      <c r="K9" s="55"/>
      <c r="L9" s="63"/>
      <c r="M9" s="45">
        <v>0.2</v>
      </c>
      <c r="N9" s="45">
        <v>2.0000000000000005E-3</v>
      </c>
    </row>
    <row r="10" spans="1:14" ht="19.5" customHeight="1" x14ac:dyDescent="0.2">
      <c r="A10" s="138"/>
      <c r="B10" s="40" t="s">
        <v>12</v>
      </c>
      <c r="C10" s="22"/>
      <c r="D10" s="68">
        <v>450</v>
      </c>
      <c r="E10" s="72" t="str">
        <f t="shared" si="0"/>
        <v/>
      </c>
      <c r="F10" s="62"/>
      <c r="G10" s="48"/>
      <c r="H10" s="62"/>
      <c r="I10" s="55"/>
      <c r="J10" s="55"/>
      <c r="K10" s="55"/>
      <c r="L10" s="63"/>
      <c r="M10" s="45">
        <v>0.1111111111111111</v>
      </c>
      <c r="N10" s="45">
        <v>5.3555555555555561E-3</v>
      </c>
    </row>
    <row r="11" spans="1:14" ht="19.5" customHeight="1" x14ac:dyDescent="0.2">
      <c r="A11" s="138"/>
      <c r="B11" s="40" t="s">
        <v>3</v>
      </c>
      <c r="C11" s="22"/>
      <c r="D11" s="68">
        <v>450</v>
      </c>
      <c r="E11" s="72" t="str">
        <f t="shared" si="0"/>
        <v/>
      </c>
      <c r="F11" s="62"/>
      <c r="G11" s="48"/>
      <c r="H11" s="62"/>
      <c r="I11" s="55"/>
      <c r="J11" s="55"/>
      <c r="K11" s="55"/>
      <c r="L11" s="63"/>
      <c r="M11" s="45">
        <v>6.6666666666666666E-2</v>
      </c>
      <c r="N11" s="45">
        <v>1.3333333333333335E-3</v>
      </c>
    </row>
    <row r="12" spans="1:14" ht="19.5" customHeight="1" x14ac:dyDescent="0.2">
      <c r="A12" s="138"/>
      <c r="B12" s="40" t="s">
        <v>4</v>
      </c>
      <c r="C12" s="22"/>
      <c r="D12" s="68">
        <v>250</v>
      </c>
      <c r="E12" s="72" t="str">
        <f t="shared" si="0"/>
        <v/>
      </c>
      <c r="F12" s="62"/>
      <c r="G12" s="48"/>
      <c r="H12" s="62"/>
      <c r="I12" s="55"/>
      <c r="J12" s="55"/>
      <c r="K12" s="55"/>
      <c r="L12" s="63"/>
      <c r="M12" s="45">
        <v>0.12</v>
      </c>
      <c r="N12" s="45">
        <v>2.0088000000000002E-2</v>
      </c>
    </row>
    <row r="13" spans="1:14" ht="19.5" customHeight="1" x14ac:dyDescent="0.2">
      <c r="A13" s="138"/>
      <c r="B13" s="40" t="s">
        <v>44</v>
      </c>
      <c r="C13" s="22"/>
      <c r="D13" s="68">
        <v>500</v>
      </c>
      <c r="E13" s="72" t="str">
        <f t="shared" si="0"/>
        <v/>
      </c>
      <c r="F13" s="62"/>
      <c r="G13" s="48"/>
      <c r="H13" s="62"/>
      <c r="I13" s="55"/>
      <c r="J13" s="55"/>
      <c r="K13" s="55"/>
      <c r="L13" s="63"/>
      <c r="M13" s="45">
        <v>0.04</v>
      </c>
      <c r="N13" s="45">
        <v>1E-3</v>
      </c>
    </row>
    <row r="14" spans="1:14" ht="19.5" customHeight="1" x14ac:dyDescent="0.2">
      <c r="A14" s="138"/>
      <c r="B14" s="40" t="s">
        <v>45</v>
      </c>
      <c r="C14" s="22"/>
      <c r="D14" s="68">
        <v>400</v>
      </c>
      <c r="E14" s="72" t="str">
        <f t="shared" si="0"/>
        <v/>
      </c>
      <c r="F14" s="62"/>
      <c r="G14" s="48"/>
      <c r="H14" s="62"/>
      <c r="I14" s="55"/>
      <c r="J14" s="55"/>
      <c r="K14" s="55"/>
      <c r="L14" s="63"/>
      <c r="M14" s="45">
        <v>7.4999999999999997E-2</v>
      </c>
      <c r="N14" s="45">
        <v>1.6500000000000002E-3</v>
      </c>
    </row>
    <row r="15" spans="1:14" ht="19.5" customHeight="1" x14ac:dyDescent="0.2">
      <c r="A15" s="138"/>
      <c r="B15" s="40" t="s">
        <v>15</v>
      </c>
      <c r="C15" s="22"/>
      <c r="D15" s="68">
        <v>400</v>
      </c>
      <c r="E15" s="72" t="str">
        <f t="shared" si="0"/>
        <v/>
      </c>
      <c r="F15" s="62"/>
      <c r="G15" s="48"/>
      <c r="H15" s="62"/>
      <c r="I15" s="55"/>
      <c r="J15" s="55"/>
      <c r="K15" s="55"/>
      <c r="L15" s="63"/>
      <c r="M15" s="45">
        <v>0.05</v>
      </c>
      <c r="N15" s="45">
        <v>9.8000000000000019E-4</v>
      </c>
    </row>
    <row r="16" spans="1:14" ht="19.5" customHeight="1" x14ac:dyDescent="0.2">
      <c r="A16" s="138"/>
      <c r="B16" s="40" t="s">
        <v>6</v>
      </c>
      <c r="C16" s="22"/>
      <c r="D16" s="68">
        <v>300</v>
      </c>
      <c r="E16" s="72" t="str">
        <f t="shared" si="0"/>
        <v/>
      </c>
      <c r="F16" s="62"/>
      <c r="G16" s="48"/>
      <c r="H16" s="62"/>
      <c r="I16" s="55"/>
      <c r="J16" s="55"/>
      <c r="K16" s="55"/>
      <c r="L16" s="63"/>
      <c r="M16" s="45">
        <v>0.16666666666666666</v>
      </c>
      <c r="N16" s="45">
        <v>1.3333333333333333E-3</v>
      </c>
    </row>
    <row r="17" spans="1:14" ht="19.5" customHeight="1" x14ac:dyDescent="0.2">
      <c r="A17" s="138"/>
      <c r="B17" s="40" t="s">
        <v>7</v>
      </c>
      <c r="C17" s="22"/>
      <c r="D17" s="68">
        <v>300</v>
      </c>
      <c r="E17" s="72" t="str">
        <f t="shared" si="0"/>
        <v/>
      </c>
      <c r="F17" s="62"/>
      <c r="G17" s="48"/>
      <c r="H17" s="62"/>
      <c r="I17" s="55"/>
      <c r="J17" s="55"/>
      <c r="K17" s="55"/>
      <c r="L17" s="63"/>
      <c r="M17" s="45">
        <v>0.16666666666666666</v>
      </c>
      <c r="N17" s="45">
        <v>1.75E-3</v>
      </c>
    </row>
    <row r="18" spans="1:14" ht="19.5" customHeight="1" x14ac:dyDescent="0.2">
      <c r="A18" s="138"/>
      <c r="B18" s="40" t="s">
        <v>16</v>
      </c>
      <c r="C18" s="22"/>
      <c r="D18" s="68">
        <v>280</v>
      </c>
      <c r="E18" s="72" t="str">
        <f t="shared" si="0"/>
        <v/>
      </c>
      <c r="F18" s="62"/>
      <c r="G18" s="48"/>
      <c r="H18" s="62"/>
      <c r="I18" s="55"/>
      <c r="J18" s="55"/>
      <c r="K18" s="55"/>
      <c r="L18" s="63"/>
      <c r="M18" s="45">
        <v>0.14285714285714285</v>
      </c>
      <c r="N18" s="45">
        <v>3.0000000000000001E-3</v>
      </c>
    </row>
    <row r="19" spans="1:14" ht="19.5" customHeight="1" x14ac:dyDescent="0.2">
      <c r="A19" s="138"/>
      <c r="B19" s="40" t="s">
        <v>13</v>
      </c>
      <c r="C19" s="22"/>
      <c r="D19" s="68">
        <v>320</v>
      </c>
      <c r="E19" s="72" t="str">
        <f t="shared" si="0"/>
        <v/>
      </c>
      <c r="F19" s="62"/>
      <c r="G19" s="48"/>
      <c r="H19" s="62"/>
      <c r="I19" s="10"/>
      <c r="J19" s="55"/>
      <c r="K19" s="55"/>
      <c r="L19" s="63"/>
      <c r="M19" s="45">
        <v>0.3125</v>
      </c>
      <c r="N19" s="45">
        <v>3.5000000000000005E-3</v>
      </c>
    </row>
    <row r="20" spans="1:14" ht="19.5" customHeight="1" x14ac:dyDescent="0.2">
      <c r="A20" s="15"/>
      <c r="B20" s="40" t="s">
        <v>14</v>
      </c>
      <c r="C20" s="22"/>
      <c r="D20" s="68">
        <v>600</v>
      </c>
      <c r="E20" s="72" t="str">
        <f t="shared" si="0"/>
        <v/>
      </c>
      <c r="F20" s="62"/>
      <c r="G20" s="48"/>
      <c r="H20" s="62"/>
      <c r="I20" s="55"/>
      <c r="J20" s="55"/>
      <c r="K20" s="55"/>
      <c r="L20" s="63"/>
      <c r="M20" s="45">
        <v>0.16666666666666666</v>
      </c>
      <c r="N20" s="45">
        <v>3.666666666666667E-3</v>
      </c>
    </row>
    <row r="21" spans="1:14" ht="19.5" customHeight="1" x14ac:dyDescent="0.2">
      <c r="A21" s="15"/>
      <c r="B21" s="57" t="s">
        <v>26</v>
      </c>
      <c r="C21" s="22"/>
      <c r="D21" s="68">
        <v>480</v>
      </c>
      <c r="E21" s="72" t="str">
        <f t="shared" si="0"/>
        <v/>
      </c>
      <c r="F21" s="62"/>
      <c r="G21" s="48"/>
      <c r="H21" s="62"/>
      <c r="I21" s="55"/>
      <c r="J21" s="55"/>
      <c r="K21" s="55"/>
      <c r="L21" s="63"/>
      <c r="M21" s="45">
        <v>0.375</v>
      </c>
      <c r="N21" s="45">
        <v>1.0125000000000002E-2</v>
      </c>
    </row>
    <row r="22" spans="1:14" ht="19.5" customHeight="1" x14ac:dyDescent="0.2">
      <c r="A22" s="15"/>
      <c r="B22" s="57" t="s">
        <v>43</v>
      </c>
      <c r="C22" s="22"/>
      <c r="D22" s="68">
        <v>600</v>
      </c>
      <c r="E22" s="72" t="str">
        <f t="shared" si="0"/>
        <v/>
      </c>
      <c r="F22" s="62"/>
      <c r="G22" s="48"/>
      <c r="H22" s="62"/>
      <c r="I22" s="55"/>
      <c r="J22" s="55"/>
      <c r="K22" s="55"/>
      <c r="L22" s="63"/>
      <c r="M22" s="45">
        <v>0.33333333333333331</v>
      </c>
      <c r="N22" s="45">
        <v>3.333333333333334E-3</v>
      </c>
    </row>
    <row r="23" spans="1:14" ht="19.5" customHeight="1" x14ac:dyDescent="0.2">
      <c r="A23" s="15"/>
      <c r="B23" s="58" t="s">
        <v>41</v>
      </c>
      <c r="C23" s="22"/>
      <c r="D23" s="68">
        <v>350</v>
      </c>
      <c r="E23" s="72" t="str">
        <f t="shared" si="0"/>
        <v/>
      </c>
      <c r="F23" s="62"/>
      <c r="G23" s="48"/>
      <c r="H23" s="62"/>
      <c r="I23" s="55"/>
      <c r="J23" s="55"/>
      <c r="K23" s="55"/>
      <c r="L23" s="63"/>
      <c r="M23" s="45">
        <v>2.8571428571428571E-2</v>
      </c>
      <c r="N23" s="45">
        <v>8.571428571428571E-4</v>
      </c>
    </row>
    <row r="24" spans="1:14" ht="19.5" customHeight="1" x14ac:dyDescent="0.2">
      <c r="A24" s="15"/>
      <c r="B24" s="59" t="s">
        <v>25</v>
      </c>
      <c r="C24" s="22"/>
      <c r="D24" s="68">
        <v>210</v>
      </c>
      <c r="E24" s="72" t="str">
        <f t="shared" si="0"/>
        <v/>
      </c>
      <c r="F24" s="62"/>
      <c r="G24" s="48"/>
      <c r="H24" s="62"/>
      <c r="I24" s="55"/>
      <c r="J24" s="55"/>
      <c r="K24" s="55"/>
      <c r="L24" s="63"/>
      <c r="M24" s="45">
        <v>0.14285714285714285</v>
      </c>
      <c r="N24" s="45">
        <v>3.0000000000000001E-3</v>
      </c>
    </row>
    <row r="25" spans="1:14" ht="19.5" customHeight="1" x14ac:dyDescent="0.2">
      <c r="A25" s="15"/>
      <c r="B25" s="58" t="s">
        <v>31</v>
      </c>
      <c r="C25" s="22"/>
      <c r="D25" s="68">
        <v>450</v>
      </c>
      <c r="E25" s="72" t="str">
        <f t="shared" si="0"/>
        <v/>
      </c>
      <c r="F25" s="62"/>
      <c r="G25" s="48"/>
      <c r="H25" s="62"/>
      <c r="I25" s="55"/>
      <c r="J25" s="55"/>
      <c r="K25" s="55"/>
      <c r="L25" s="63"/>
      <c r="M25" s="45">
        <v>0.15555555555555556</v>
      </c>
      <c r="N25" s="45">
        <v>1.5555555555555559E-3</v>
      </c>
    </row>
    <row r="26" spans="1:14" ht="19.5" customHeight="1" x14ac:dyDescent="0.2">
      <c r="A26" s="15"/>
      <c r="B26" s="58" t="s">
        <v>29</v>
      </c>
      <c r="C26" s="22"/>
      <c r="D26" s="68">
        <v>380</v>
      </c>
      <c r="E26" s="72" t="str">
        <f t="shared" si="0"/>
        <v/>
      </c>
      <c r="F26" s="62"/>
      <c r="G26" s="48"/>
      <c r="H26" s="62"/>
      <c r="I26" s="55"/>
      <c r="J26" s="55"/>
      <c r="K26" s="55"/>
      <c r="L26" s="63"/>
      <c r="M26" s="45">
        <v>0.13157894736842105</v>
      </c>
      <c r="N26" s="45">
        <v>9.2105263157894746E-4</v>
      </c>
    </row>
    <row r="27" spans="1:14" ht="19.5" customHeight="1" x14ac:dyDescent="0.2">
      <c r="A27" s="15"/>
      <c r="B27" s="58" t="s">
        <v>32</v>
      </c>
      <c r="C27" s="22"/>
      <c r="D27" s="68">
        <v>650</v>
      </c>
      <c r="E27" s="72" t="str">
        <f t="shared" si="0"/>
        <v/>
      </c>
      <c r="F27" s="62"/>
      <c r="G27" s="48"/>
      <c r="H27" s="62"/>
      <c r="I27" s="55"/>
      <c r="J27" s="55"/>
      <c r="K27" s="55"/>
      <c r="L27" s="63"/>
      <c r="M27" s="45">
        <v>0.33846153846153848</v>
      </c>
      <c r="N27" s="45">
        <v>3.3846153846153857E-3</v>
      </c>
    </row>
    <row r="28" spans="1:14" ht="19.5" customHeight="1" x14ac:dyDescent="0.2">
      <c r="A28" s="15"/>
      <c r="B28" s="58" t="s">
        <v>48</v>
      </c>
      <c r="C28" s="22"/>
      <c r="D28" s="68">
        <v>500</v>
      </c>
      <c r="E28" s="72" t="str">
        <f t="shared" si="0"/>
        <v/>
      </c>
      <c r="F28" s="62"/>
      <c r="G28" s="48"/>
      <c r="H28" s="62"/>
      <c r="I28" s="55"/>
      <c r="J28" s="55"/>
      <c r="K28" s="55"/>
      <c r="L28" s="63"/>
      <c r="M28" s="45">
        <v>0.2</v>
      </c>
      <c r="N28" s="45">
        <v>4.000000000000001E-3</v>
      </c>
    </row>
    <row r="29" spans="1:14" ht="30" customHeight="1" x14ac:dyDescent="0.2">
      <c r="A29" s="146" t="s">
        <v>67</v>
      </c>
      <c r="B29" s="147"/>
      <c r="C29" s="22"/>
      <c r="D29" s="69">
        <v>0.8</v>
      </c>
      <c r="E29" s="72" t="str">
        <f t="shared" si="0"/>
        <v/>
      </c>
      <c r="F29" s="62"/>
      <c r="G29" s="48"/>
      <c r="H29" s="62"/>
      <c r="I29" s="55"/>
      <c r="J29" s="55"/>
      <c r="K29" s="55"/>
      <c r="L29" s="63"/>
      <c r="M29" s="45">
        <v>0.37500000000000006</v>
      </c>
      <c r="N29" s="45">
        <v>1.1250000000000001E-2</v>
      </c>
    </row>
    <row r="30" spans="1:14" ht="30" customHeight="1" x14ac:dyDescent="0.2">
      <c r="A30" s="52" t="s">
        <v>66</v>
      </c>
      <c r="B30" s="56"/>
      <c r="C30" s="22"/>
      <c r="D30" s="70">
        <v>235</v>
      </c>
      <c r="E30" s="72" t="str">
        <f t="shared" si="0"/>
        <v/>
      </c>
      <c r="F30" s="62"/>
      <c r="G30" s="48"/>
      <c r="H30" s="62"/>
      <c r="I30" s="55"/>
      <c r="J30" s="55"/>
      <c r="K30" s="55"/>
      <c r="L30" s="63"/>
      <c r="M30" s="45">
        <v>0.14893617021276595</v>
      </c>
      <c r="N30" s="45">
        <v>1.7872340425531912E-2</v>
      </c>
    </row>
    <row r="31" spans="1:14" ht="17.25" customHeight="1" x14ac:dyDescent="0.2">
      <c r="A31" s="15"/>
      <c r="B31" s="15"/>
      <c r="C31" s="15"/>
      <c r="D31" s="20"/>
      <c r="E31" s="21"/>
      <c r="F31" s="66"/>
      <c r="G31" s="62"/>
      <c r="H31" s="63"/>
      <c r="I31" s="55"/>
      <c r="J31" s="55"/>
      <c r="K31" s="55"/>
      <c r="L31" s="63"/>
      <c r="M31" s="45"/>
      <c r="N31" s="45">
        <v>0.14628285215356998</v>
      </c>
    </row>
    <row r="32" spans="1:14" ht="17.25" customHeight="1" x14ac:dyDescent="0.2">
      <c r="A32" s="15"/>
      <c r="B32" s="8"/>
      <c r="C32" s="8"/>
    </row>
    <row r="33" spans="1:11" s="5" customFormat="1" ht="24" customHeight="1" x14ac:dyDescent="0.2">
      <c r="A33" s="3" t="s">
        <v>88</v>
      </c>
      <c r="B33" s="6"/>
      <c r="C33" s="6"/>
      <c r="D33" s="6"/>
      <c r="E33" s="6"/>
      <c r="F33" s="6"/>
      <c r="G33" s="7"/>
    </row>
    <row r="34" spans="1:11" ht="41.25" customHeight="1" thickBot="1" x14ac:dyDescent="0.25">
      <c r="A34" s="142" t="s">
        <v>47</v>
      </c>
      <c r="B34" s="143"/>
      <c r="C34" s="37"/>
      <c r="D34" s="9" t="s">
        <v>68</v>
      </c>
      <c r="E34" s="9" t="s">
        <v>69</v>
      </c>
      <c r="F34" s="73" t="s">
        <v>20</v>
      </c>
      <c r="G34" s="73" t="s">
        <v>91</v>
      </c>
      <c r="H34" s="83" t="s">
        <v>39</v>
      </c>
      <c r="K34" s="1"/>
    </row>
    <row r="35" spans="1:11" s="1" customFormat="1" ht="38.25" customHeight="1" thickBot="1" x14ac:dyDescent="0.25">
      <c r="A35" s="144" t="s">
        <v>65</v>
      </c>
      <c r="B35" s="145"/>
      <c r="C35" s="94"/>
      <c r="D35" s="78">
        <f>TRUNC(C30,2)</f>
        <v>0</v>
      </c>
      <c r="E35" s="81">
        <f>TRUNC(D30,2)</f>
        <v>235</v>
      </c>
      <c r="F35" s="98">
        <v>0.06</v>
      </c>
      <c r="G35" s="99">
        <f>TRUNC((E35-D35)/E35,7)</f>
        <v>1</v>
      </c>
      <c r="H35" s="82">
        <f>TRUNC(F35*G35,7)</f>
        <v>0.06</v>
      </c>
    </row>
    <row r="36" spans="1:11" ht="41.25" customHeight="1" thickBot="1" x14ac:dyDescent="0.25">
      <c r="A36" s="142" t="s">
        <v>46</v>
      </c>
      <c r="B36" s="143"/>
      <c r="C36" s="37"/>
      <c r="D36" s="9" t="s">
        <v>10</v>
      </c>
      <c r="E36" s="9" t="s">
        <v>11</v>
      </c>
      <c r="F36" s="73" t="s">
        <v>20</v>
      </c>
      <c r="G36" s="73" t="s">
        <v>91</v>
      </c>
      <c r="H36" s="83" t="s">
        <v>39</v>
      </c>
      <c r="K36" s="1"/>
    </row>
    <row r="37" spans="1:11" s="1" customFormat="1" ht="38.25" customHeight="1" thickBot="1" x14ac:dyDescent="0.25">
      <c r="A37" s="139" t="s">
        <v>22</v>
      </c>
      <c r="B37" s="38" t="s">
        <v>0</v>
      </c>
      <c r="C37" s="94" t="s">
        <v>23</v>
      </c>
      <c r="D37" s="78">
        <f>TRUNC(C4*C38+C5*C39+C7*C40+C8*C41+C15*C42+C12*C43+C10*C44,2)</f>
        <v>0</v>
      </c>
      <c r="E37" s="81">
        <f>TRUNC(D4*C38+D5*C39+D7*C40+D8*C41+D15*C42+D12*C43+D10*C44,2)</f>
        <v>345</v>
      </c>
      <c r="F37" s="98">
        <v>0.14000000000000001</v>
      </c>
      <c r="G37" s="99">
        <f>TRUNC((E37-D37)/E37,7)</f>
        <v>1</v>
      </c>
      <c r="H37" s="82">
        <f>TRUNC(F37*G37,7)</f>
        <v>0.14000000000000001</v>
      </c>
    </row>
    <row r="38" spans="1:11" ht="28.5" customHeight="1" x14ac:dyDescent="0.2">
      <c r="A38" s="140"/>
      <c r="B38" s="39" t="s">
        <v>42</v>
      </c>
      <c r="C38" s="35">
        <v>0.05</v>
      </c>
      <c r="E38" s="92"/>
      <c r="F38" s="74"/>
      <c r="G38" s="2"/>
    </row>
    <row r="39" spans="1:11" ht="27.75" customHeight="1" x14ac:dyDescent="0.2">
      <c r="A39" s="140"/>
      <c r="B39" s="10" t="s">
        <v>17</v>
      </c>
      <c r="C39" s="35">
        <v>0.05</v>
      </c>
      <c r="E39" s="44"/>
      <c r="F39" s="74"/>
      <c r="G39" s="2"/>
    </row>
    <row r="40" spans="1:11" ht="33" customHeight="1" x14ac:dyDescent="0.2">
      <c r="A40" s="140"/>
      <c r="B40" s="40" t="s">
        <v>1</v>
      </c>
      <c r="C40" s="35">
        <v>0.25</v>
      </c>
      <c r="E40" s="44"/>
      <c r="F40" s="75"/>
      <c r="G40" s="2"/>
    </row>
    <row r="41" spans="1:11" ht="22.5" customHeight="1" x14ac:dyDescent="0.2">
      <c r="A41" s="140"/>
      <c r="B41" s="40" t="s">
        <v>2</v>
      </c>
      <c r="C41" s="35">
        <v>0.28000000000000003</v>
      </c>
      <c r="E41" s="44"/>
      <c r="F41" s="76"/>
      <c r="G41" s="2"/>
    </row>
    <row r="42" spans="1:11" ht="22.5" customHeight="1" x14ac:dyDescent="0.2">
      <c r="A42" s="140"/>
      <c r="B42" s="40" t="s">
        <v>15</v>
      </c>
      <c r="C42" s="35">
        <v>0.05</v>
      </c>
      <c r="E42" s="44"/>
      <c r="F42" s="76"/>
      <c r="G42" s="2"/>
    </row>
    <row r="43" spans="1:11" ht="24" customHeight="1" x14ac:dyDescent="0.2">
      <c r="A43" s="140"/>
      <c r="B43" s="40" t="s">
        <v>4</v>
      </c>
      <c r="C43" s="35">
        <v>0.27</v>
      </c>
      <c r="E43" s="44"/>
      <c r="F43" s="76"/>
      <c r="G43" s="2"/>
    </row>
    <row r="44" spans="1:11" ht="27" customHeight="1" thickBot="1" x14ac:dyDescent="0.25">
      <c r="A44" s="141"/>
      <c r="B44" s="40" t="s">
        <v>12</v>
      </c>
      <c r="C44" s="35">
        <v>0.05</v>
      </c>
      <c r="D44" s="7"/>
      <c r="E44" s="44"/>
      <c r="F44" s="76"/>
      <c r="G44" s="2"/>
    </row>
    <row r="45" spans="1:11" s="1" customFormat="1" ht="21.75" customHeight="1" x14ac:dyDescent="0.2">
      <c r="A45" s="134" t="s">
        <v>51</v>
      </c>
      <c r="B45" s="41" t="s">
        <v>0</v>
      </c>
      <c r="C45" s="94" t="s">
        <v>23</v>
      </c>
      <c r="D45" s="80">
        <f>TRUNC(C4*C46+C21*C47+C7*C48+C13*C49+C8*C50+C12*C51+C15*C52+C10*C53,2)</f>
        <v>0</v>
      </c>
      <c r="E45" s="85">
        <f>TRUNC(D4*C46+D21*C47+D7*C48+D13*C49+D8*C50+D12*C51+D15*C52+D10*C53,2)</f>
        <v>376</v>
      </c>
      <c r="F45" s="100">
        <v>0.1</v>
      </c>
      <c r="G45" s="101">
        <f>TRUNC((E45-D45)/E45,7)</f>
        <v>1</v>
      </c>
      <c r="H45" s="82">
        <f>TRUNC(G45*F45,7)</f>
        <v>0.1</v>
      </c>
    </row>
    <row r="46" spans="1:11" ht="24.75" customHeight="1" x14ac:dyDescent="0.2">
      <c r="A46" s="135"/>
      <c r="B46" s="39" t="s">
        <v>42</v>
      </c>
      <c r="C46" s="35">
        <v>0.05</v>
      </c>
      <c r="E46" s="92"/>
      <c r="F46" s="74"/>
      <c r="G46" s="2"/>
    </row>
    <row r="47" spans="1:11" ht="22.5" customHeight="1" x14ac:dyDescent="0.2">
      <c r="A47" s="135"/>
      <c r="B47" s="57" t="s">
        <v>26</v>
      </c>
      <c r="C47" s="35">
        <v>0.1</v>
      </c>
      <c r="E47" s="44"/>
      <c r="F47" s="76"/>
      <c r="G47" s="2"/>
    </row>
    <row r="48" spans="1:11" ht="33" customHeight="1" x14ac:dyDescent="0.2">
      <c r="A48" s="135"/>
      <c r="B48" s="40" t="s">
        <v>1</v>
      </c>
      <c r="C48" s="35">
        <v>0.12</v>
      </c>
      <c r="E48" s="44"/>
      <c r="F48" s="75"/>
      <c r="G48" s="2"/>
    </row>
    <row r="49" spans="1:8" ht="22.5" customHeight="1" x14ac:dyDescent="0.2">
      <c r="A49" s="135"/>
      <c r="B49" s="40" t="s">
        <v>44</v>
      </c>
      <c r="C49" s="35">
        <v>0.18</v>
      </c>
      <c r="E49" s="44"/>
      <c r="F49" s="76"/>
      <c r="G49" s="2"/>
    </row>
    <row r="50" spans="1:8" ht="22.5" customHeight="1" x14ac:dyDescent="0.2">
      <c r="A50" s="135"/>
      <c r="B50" s="40" t="s">
        <v>2</v>
      </c>
      <c r="C50" s="35">
        <v>0.2</v>
      </c>
      <c r="E50" s="44"/>
      <c r="F50" s="76"/>
      <c r="G50" s="2"/>
    </row>
    <row r="51" spans="1:8" ht="24" customHeight="1" x14ac:dyDescent="0.2">
      <c r="A51" s="135"/>
      <c r="B51" s="40" t="s">
        <v>4</v>
      </c>
      <c r="C51" s="35">
        <v>0.25</v>
      </c>
      <c r="E51" s="44"/>
      <c r="F51" s="76"/>
      <c r="G51" s="2"/>
    </row>
    <row r="52" spans="1:8" ht="21" customHeight="1" x14ac:dyDescent="0.2">
      <c r="A52" s="135"/>
      <c r="B52" s="40" t="s">
        <v>18</v>
      </c>
      <c r="C52" s="35">
        <v>0.05</v>
      </c>
      <c r="D52" s="7"/>
      <c r="E52" s="44"/>
      <c r="F52" s="76"/>
      <c r="G52" s="2"/>
    </row>
    <row r="53" spans="1:8" ht="27" customHeight="1" x14ac:dyDescent="0.2">
      <c r="A53" s="136"/>
      <c r="B53" s="10" t="s">
        <v>12</v>
      </c>
      <c r="C53" s="35">
        <v>0.05</v>
      </c>
      <c r="D53" s="51"/>
      <c r="E53" s="44"/>
      <c r="F53" s="76"/>
      <c r="G53" s="2"/>
    </row>
    <row r="54" spans="1:8" s="1" customFormat="1" ht="21.75" customHeight="1" x14ac:dyDescent="0.2">
      <c r="A54" s="134" t="s">
        <v>52</v>
      </c>
      <c r="B54" s="41" t="s">
        <v>0</v>
      </c>
      <c r="C54" s="94" t="s">
        <v>23</v>
      </c>
      <c r="D54" s="80">
        <f>TRUNC(C4*C55+C7*C56+C14*C57+C15*C58+C8*C59+C12*C60+C16*C61+C10*C62,2)</f>
        <v>0</v>
      </c>
      <c r="E54" s="86">
        <f>TRUNC(D4*C55+D7*C56+D14*C57+D15*C58+D8*C59+D12*C60+D16*C61+D10*C62,2)</f>
        <v>329</v>
      </c>
      <c r="F54" s="100">
        <v>0.1</v>
      </c>
      <c r="G54" s="101">
        <f>TRUNC((E54-D54)/E54,7)</f>
        <v>1</v>
      </c>
      <c r="H54" s="82">
        <f>TRUNC(G54*F54,7)</f>
        <v>0.1</v>
      </c>
    </row>
    <row r="55" spans="1:8" ht="34.5" customHeight="1" x14ac:dyDescent="0.2">
      <c r="A55" s="135"/>
      <c r="B55" s="39" t="s">
        <v>42</v>
      </c>
      <c r="C55" s="35">
        <v>0.05</v>
      </c>
      <c r="E55" s="92"/>
      <c r="F55" s="74"/>
      <c r="G55" s="2"/>
    </row>
    <row r="56" spans="1:8" ht="24" customHeight="1" x14ac:dyDescent="0.2">
      <c r="A56" s="135"/>
      <c r="B56" s="10" t="s">
        <v>1</v>
      </c>
      <c r="C56" s="35">
        <v>0.15</v>
      </c>
      <c r="E56" s="44"/>
      <c r="F56" s="74"/>
      <c r="G56" s="2"/>
    </row>
    <row r="57" spans="1:8" ht="22.5" customHeight="1" x14ac:dyDescent="0.2">
      <c r="A57" s="135"/>
      <c r="B57" s="40" t="s">
        <v>45</v>
      </c>
      <c r="C57" s="35">
        <v>0.08</v>
      </c>
      <c r="E57" s="44"/>
      <c r="F57" s="75"/>
      <c r="G57" s="2"/>
    </row>
    <row r="58" spans="1:8" ht="33" customHeight="1" x14ac:dyDescent="0.2">
      <c r="A58" s="135"/>
      <c r="B58" s="40" t="s">
        <v>15</v>
      </c>
      <c r="C58" s="35">
        <v>0.05</v>
      </c>
      <c r="E58" s="44"/>
      <c r="F58" s="76"/>
      <c r="G58" s="2"/>
    </row>
    <row r="59" spans="1:8" ht="22.5" customHeight="1" x14ac:dyDescent="0.2">
      <c r="A59" s="135"/>
      <c r="B59" s="40" t="s">
        <v>2</v>
      </c>
      <c r="C59" s="35">
        <v>0.25</v>
      </c>
      <c r="E59" s="44"/>
      <c r="F59" s="76"/>
      <c r="G59" s="2"/>
    </row>
    <row r="60" spans="1:8" ht="24" customHeight="1" x14ac:dyDescent="0.2">
      <c r="A60" s="135"/>
      <c r="B60" s="40" t="s">
        <v>4</v>
      </c>
      <c r="C60" s="35">
        <v>0.3</v>
      </c>
      <c r="E60" s="44"/>
      <c r="F60" s="76"/>
      <c r="G60" s="2"/>
    </row>
    <row r="61" spans="1:8" ht="21" customHeight="1" x14ac:dyDescent="0.2">
      <c r="A61" s="135"/>
      <c r="B61" s="40" t="s">
        <v>6</v>
      </c>
      <c r="C61" s="35">
        <v>0.08</v>
      </c>
      <c r="D61" s="7"/>
      <c r="E61" s="44"/>
      <c r="F61" s="76"/>
      <c r="G61" s="2"/>
    </row>
    <row r="62" spans="1:8" ht="27" customHeight="1" x14ac:dyDescent="0.2">
      <c r="A62" s="136"/>
      <c r="B62" s="40" t="s">
        <v>12</v>
      </c>
      <c r="C62" s="35">
        <v>0.04</v>
      </c>
      <c r="D62" s="7"/>
      <c r="E62" s="44"/>
      <c r="F62" s="76"/>
      <c r="G62" s="2"/>
    </row>
    <row r="63" spans="1:8" s="1" customFormat="1" ht="21.75" customHeight="1" x14ac:dyDescent="0.2">
      <c r="A63" s="134" t="s">
        <v>53</v>
      </c>
      <c r="B63" s="41" t="s">
        <v>0</v>
      </c>
      <c r="C63" s="94" t="s">
        <v>23</v>
      </c>
      <c r="D63" s="80">
        <f>TRUNC(C4*C64+C15*C65+C7*C66+C8*C67+C12*C68+C10*C69,2)</f>
        <v>0</v>
      </c>
      <c r="E63" s="85">
        <f>TRUNC(D4*C64+D15*C65+D7*C66+D8*C67+D12*C68+D10*C69,2)</f>
        <v>318.5</v>
      </c>
      <c r="F63" s="100">
        <v>0.05</v>
      </c>
      <c r="G63" s="101">
        <f>TRUNC((E63-D63)/E63,7)</f>
        <v>1</v>
      </c>
      <c r="H63" s="82">
        <f>TRUNC(G63*F63,7)</f>
        <v>0.05</v>
      </c>
    </row>
    <row r="64" spans="1:8" ht="34.5" customHeight="1" x14ac:dyDescent="0.2">
      <c r="A64" s="135"/>
      <c r="B64" s="39" t="s">
        <v>42</v>
      </c>
      <c r="C64" s="35">
        <v>0.02</v>
      </c>
      <c r="E64" s="92"/>
      <c r="F64" s="74"/>
      <c r="G64" s="2"/>
    </row>
    <row r="65" spans="1:8" ht="22.5" customHeight="1" x14ac:dyDescent="0.2">
      <c r="A65" s="135"/>
      <c r="B65" s="40" t="s">
        <v>18</v>
      </c>
      <c r="C65" s="35">
        <v>0.08</v>
      </c>
      <c r="E65" s="44"/>
      <c r="F65" s="75"/>
      <c r="G65" s="2"/>
    </row>
    <row r="66" spans="1:8" ht="22.5" customHeight="1" x14ac:dyDescent="0.2">
      <c r="A66" s="135"/>
      <c r="B66" s="40" t="s">
        <v>1</v>
      </c>
      <c r="C66" s="35">
        <v>0.05</v>
      </c>
      <c r="E66" s="44"/>
      <c r="F66" s="75"/>
      <c r="G66" s="2"/>
    </row>
    <row r="67" spans="1:8" ht="22.5" customHeight="1" x14ac:dyDescent="0.2">
      <c r="A67" s="135"/>
      <c r="B67" s="40" t="s">
        <v>2</v>
      </c>
      <c r="C67" s="35">
        <v>0.28000000000000003</v>
      </c>
      <c r="E67" s="44"/>
      <c r="F67" s="76"/>
      <c r="G67" s="2"/>
    </row>
    <row r="68" spans="1:8" ht="24" customHeight="1" x14ac:dyDescent="0.2">
      <c r="A68" s="135"/>
      <c r="B68" s="40" t="s">
        <v>4</v>
      </c>
      <c r="C68" s="35">
        <v>0.42</v>
      </c>
      <c r="E68" s="44"/>
      <c r="F68" s="76"/>
      <c r="G68" s="2"/>
    </row>
    <row r="69" spans="1:8" ht="27" customHeight="1" x14ac:dyDescent="0.2">
      <c r="A69" s="136"/>
      <c r="B69" s="40" t="s">
        <v>12</v>
      </c>
      <c r="C69" s="35">
        <v>0.15</v>
      </c>
      <c r="D69" s="51"/>
      <c r="E69" s="44"/>
      <c r="F69" s="76"/>
      <c r="G69" s="17"/>
    </row>
    <row r="70" spans="1:8" s="1" customFormat="1" ht="21.75" customHeight="1" x14ac:dyDescent="0.2">
      <c r="A70" s="134" t="s">
        <v>54</v>
      </c>
      <c r="B70" s="41" t="s">
        <v>0</v>
      </c>
      <c r="C70" s="94" t="s">
        <v>23</v>
      </c>
      <c r="D70" s="80">
        <f>TRUNC(C4*C71+C7*C72+C20*C73+C15*C74+C8*C75+C12*C76+C10*C77,2)</f>
        <v>0</v>
      </c>
      <c r="E70" s="85">
        <f>TRUNC(D4*C71+D7*C72+D20*C73+D15*C74+D8*C75+D12*C76+D10*C77,2)</f>
        <v>378</v>
      </c>
      <c r="F70" s="100">
        <v>0.1</v>
      </c>
      <c r="G70" s="101">
        <f>TRUNC((E70-D70)/E70,7)</f>
        <v>1</v>
      </c>
      <c r="H70" s="82">
        <f>TRUNC(G70*F70,7)</f>
        <v>0.1</v>
      </c>
    </row>
    <row r="71" spans="1:8" ht="34.5" customHeight="1" x14ac:dyDescent="0.2">
      <c r="A71" s="135"/>
      <c r="B71" s="39" t="s">
        <v>42</v>
      </c>
      <c r="C71" s="35">
        <v>0.05</v>
      </c>
      <c r="E71" s="92"/>
      <c r="F71" s="74"/>
      <c r="G71" s="2"/>
    </row>
    <row r="72" spans="1:8" ht="22.5" customHeight="1" x14ac:dyDescent="0.2">
      <c r="A72" s="135"/>
      <c r="B72" s="40" t="s">
        <v>1</v>
      </c>
      <c r="C72" s="35">
        <v>0.15</v>
      </c>
      <c r="E72" s="44"/>
      <c r="F72" s="76"/>
      <c r="G72" s="2"/>
    </row>
    <row r="73" spans="1:8" ht="33" customHeight="1" x14ac:dyDescent="0.2">
      <c r="A73" s="135"/>
      <c r="B73" s="40" t="s">
        <v>21</v>
      </c>
      <c r="C73" s="35">
        <v>0.2</v>
      </c>
      <c r="E73" s="44"/>
      <c r="F73" s="75"/>
      <c r="G73" s="2"/>
    </row>
    <row r="74" spans="1:8" ht="22.5" customHeight="1" x14ac:dyDescent="0.2">
      <c r="A74" s="135"/>
      <c r="B74" s="40" t="s">
        <v>19</v>
      </c>
      <c r="C74" s="35">
        <v>0.05</v>
      </c>
      <c r="E74" s="44"/>
      <c r="F74" s="76"/>
      <c r="G74" s="2"/>
    </row>
    <row r="75" spans="1:8" ht="22.5" customHeight="1" x14ac:dyDescent="0.2">
      <c r="A75" s="135"/>
      <c r="B75" s="40" t="s">
        <v>2</v>
      </c>
      <c r="C75" s="35">
        <v>0.23</v>
      </c>
      <c r="E75" s="44"/>
      <c r="F75" s="76"/>
      <c r="G75" s="2"/>
    </row>
    <row r="76" spans="1:8" ht="24" customHeight="1" x14ac:dyDescent="0.2">
      <c r="A76" s="135"/>
      <c r="B76" s="40" t="s">
        <v>4</v>
      </c>
      <c r="C76" s="35">
        <v>0.3</v>
      </c>
      <c r="E76" s="44"/>
      <c r="F76" s="76"/>
      <c r="G76" s="2"/>
    </row>
    <row r="77" spans="1:8" ht="27" customHeight="1" x14ac:dyDescent="0.2">
      <c r="A77" s="136"/>
      <c r="B77" s="40" t="s">
        <v>12</v>
      </c>
      <c r="C77" s="35">
        <v>0.02</v>
      </c>
      <c r="D77" s="7"/>
      <c r="E77" s="44"/>
      <c r="F77" s="76"/>
      <c r="G77" s="2"/>
    </row>
    <row r="78" spans="1:8" ht="18" x14ac:dyDescent="0.2">
      <c r="A78" s="12"/>
      <c r="B78" s="13" t="s">
        <v>9</v>
      </c>
      <c r="C78" s="18"/>
      <c r="F78" s="77"/>
      <c r="G78" s="2"/>
    </row>
    <row r="79" spans="1:8" ht="21.75" customHeight="1" x14ac:dyDescent="0.2">
      <c r="A79" s="12"/>
      <c r="B79" s="13"/>
      <c r="C79" s="19"/>
      <c r="D79" s="18"/>
      <c r="F79" s="74"/>
      <c r="G79" s="11"/>
    </row>
    <row r="80" spans="1:8" s="5" customFormat="1" ht="24" customHeight="1" x14ac:dyDescent="0.2">
      <c r="A80" s="3" t="s">
        <v>83</v>
      </c>
      <c r="B80" s="6"/>
      <c r="C80" s="6"/>
      <c r="D80" s="6"/>
      <c r="E80" s="6"/>
      <c r="F80" s="6"/>
      <c r="G80" s="7"/>
    </row>
    <row r="81" spans="1:9" ht="27.75" customHeight="1" x14ac:dyDescent="0.2">
      <c r="A81" s="126" t="s">
        <v>63</v>
      </c>
      <c r="B81" s="126"/>
      <c r="C81" s="126"/>
      <c r="D81" s="53" t="s">
        <v>37</v>
      </c>
      <c r="E81" s="84" t="s">
        <v>62</v>
      </c>
      <c r="F81" s="84" t="s">
        <v>39</v>
      </c>
      <c r="H81" s="118"/>
      <c r="I81" s="36"/>
    </row>
    <row r="82" spans="1:9" ht="27" customHeight="1" x14ac:dyDescent="0.2">
      <c r="A82" s="129"/>
      <c r="B82" s="131" t="str">
        <f>A35</f>
        <v>A.1) Progettazione e sviluppo PF ADD Ciclo Intero</v>
      </c>
      <c r="C82" s="132"/>
      <c r="D82" s="54">
        <f>G35</f>
        <v>1</v>
      </c>
      <c r="E82" s="119">
        <f>F35</f>
        <v>0.06</v>
      </c>
      <c r="F82" s="111">
        <f>H35</f>
        <v>0.06</v>
      </c>
      <c r="G82" s="118"/>
      <c r="H82" s="124"/>
    </row>
    <row r="83" spans="1:9" ht="28.5" customHeight="1" x14ac:dyDescent="0.2">
      <c r="A83" s="129"/>
      <c r="B83" s="120" t="str">
        <f>A37</f>
        <v>A.2) Progettazione, sviluppo, Mev  Gestionale GGPP Ciclo Intero</v>
      </c>
      <c r="C83" s="121"/>
      <c r="D83" s="54">
        <f t="shared" ref="D83" si="1">G37</f>
        <v>1</v>
      </c>
      <c r="E83" s="119">
        <f>F37</f>
        <v>0.14000000000000001</v>
      </c>
      <c r="F83" s="111">
        <f>H37</f>
        <v>0.14000000000000001</v>
      </c>
      <c r="G83" s="124"/>
      <c r="H83" s="124"/>
    </row>
    <row r="84" spans="1:9" ht="21.75" customHeight="1" x14ac:dyDescent="0.2">
      <c r="A84" s="129"/>
      <c r="B84" s="120" t="str">
        <f>A45</f>
        <v>A.3) Progettazione, sviluppo, Mev  Conoscitivo GGPP Ciclo intero</v>
      </c>
      <c r="C84" s="121"/>
      <c r="D84" s="54">
        <f>G45</f>
        <v>1</v>
      </c>
      <c r="E84" s="119">
        <f>F45</f>
        <v>0.1</v>
      </c>
      <c r="F84" s="111">
        <f>H45</f>
        <v>0.1</v>
      </c>
      <c r="G84" s="124"/>
      <c r="H84" s="124"/>
    </row>
    <row r="85" spans="1:9" ht="26.25" customHeight="1" x14ac:dyDescent="0.2">
      <c r="A85" s="129"/>
      <c r="B85" s="120" t="str">
        <f>A54</f>
        <v>A.4) Progettazione, sviluppo, Mev  Web GGPP Ciclo intero</v>
      </c>
      <c r="C85" s="121"/>
      <c r="D85" s="54">
        <f>G54</f>
        <v>1</v>
      </c>
      <c r="E85" s="119">
        <f>F54</f>
        <v>0.1</v>
      </c>
      <c r="F85" s="111">
        <f>H54</f>
        <v>0.1</v>
      </c>
      <c r="G85" s="124"/>
      <c r="H85" s="124"/>
    </row>
    <row r="86" spans="1:9" ht="23.25" customHeight="1" x14ac:dyDescent="0.2">
      <c r="A86" s="129"/>
      <c r="B86" s="120" t="str">
        <f>A63</f>
        <v xml:space="preserve">A.5) manutenzione adeguativa </v>
      </c>
      <c r="C86" s="121">
        <f>A67</f>
        <v>0</v>
      </c>
      <c r="D86" s="54">
        <f>G63</f>
        <v>1</v>
      </c>
      <c r="E86" s="119">
        <f>F63</f>
        <v>0.05</v>
      </c>
      <c r="F86" s="111">
        <f>H63</f>
        <v>0.05</v>
      </c>
      <c r="G86" s="124"/>
      <c r="H86" s="124"/>
    </row>
    <row r="87" spans="1:9" ht="23.25" customHeight="1" x14ac:dyDescent="0.2">
      <c r="A87" s="130"/>
      <c r="B87" s="120" t="str">
        <f>A70</f>
        <v xml:space="preserve">A.6) personalizzazione e parametrizzazioni </v>
      </c>
      <c r="C87" s="121"/>
      <c r="D87" s="54">
        <f>G70</f>
        <v>1</v>
      </c>
      <c r="E87" s="119">
        <f>F70</f>
        <v>0.1</v>
      </c>
      <c r="F87" s="111">
        <f>H70</f>
        <v>0.1</v>
      </c>
      <c r="G87" s="124"/>
      <c r="H87" s="124"/>
    </row>
    <row r="88" spans="1:9" ht="18.75" customHeight="1" x14ac:dyDescent="0.2">
      <c r="A88" s="127" t="s">
        <v>38</v>
      </c>
      <c r="B88" s="123" t="s">
        <v>61</v>
      </c>
      <c r="C88" s="123"/>
      <c r="D88" s="54">
        <f>'Gestione del Portafoglio'!G3</f>
        <v>1</v>
      </c>
      <c r="E88" s="119">
        <f>'Gestione del Portafoglio'!F3</f>
        <v>0.13</v>
      </c>
      <c r="F88" s="111">
        <f>'Gestione del Portafoglio'!H3</f>
        <v>0.13</v>
      </c>
      <c r="G88" s="124"/>
      <c r="H88" s="124"/>
    </row>
    <row r="89" spans="1:9" ht="24" customHeight="1" x14ac:dyDescent="0.2">
      <c r="A89" s="127"/>
      <c r="B89" s="123" t="s">
        <v>56</v>
      </c>
      <c r="C89" s="123"/>
      <c r="D89" s="54">
        <f>'Gestione del Portafoglio'!G12</f>
        <v>1</v>
      </c>
      <c r="E89" s="119">
        <f>'Gestione del Portafoglio'!F12</f>
        <v>0.08</v>
      </c>
      <c r="F89" s="111">
        <f>'Gestione del Portafoglio'!H12</f>
        <v>0.08</v>
      </c>
      <c r="G89" s="124"/>
      <c r="H89" s="124"/>
    </row>
    <row r="90" spans="1:9" ht="20.25" customHeight="1" x14ac:dyDescent="0.2">
      <c r="A90" s="127"/>
      <c r="B90" s="123" t="s">
        <v>57</v>
      </c>
      <c r="C90" s="123"/>
      <c r="D90" s="54">
        <f>'Gestione del Portafoglio'!G19</f>
        <v>1</v>
      </c>
      <c r="E90" s="119">
        <f>'Gestione del Portafoglio'!F19</f>
        <v>0.02</v>
      </c>
      <c r="F90" s="111">
        <f>'Gestione del Portafoglio'!H19</f>
        <v>0.02</v>
      </c>
      <c r="G90" s="124"/>
      <c r="H90" s="124"/>
    </row>
    <row r="91" spans="1:9" ht="24" customHeight="1" x14ac:dyDescent="0.2">
      <c r="A91" s="127"/>
      <c r="B91" s="123" t="s">
        <v>58</v>
      </c>
      <c r="C91" s="123"/>
      <c r="D91" s="54">
        <f>'Gestione del Portafoglio'!G20</f>
        <v>1</v>
      </c>
      <c r="E91" s="119">
        <f>'Gestione del Portafoglio'!F20</f>
        <v>7.0000000000000007E-2</v>
      </c>
      <c r="F91" s="111">
        <f>'Gestione del Portafoglio'!H20</f>
        <v>7.0000000000000007E-2</v>
      </c>
      <c r="G91" s="124"/>
      <c r="H91" s="124"/>
    </row>
    <row r="92" spans="1:9" ht="28.5" customHeight="1" x14ac:dyDescent="0.2">
      <c r="A92" s="127" t="s">
        <v>59</v>
      </c>
      <c r="B92" s="127"/>
      <c r="C92" s="127"/>
      <c r="D92" s="54">
        <f>'Gestione del Portafoglio'!G25</f>
        <v>1</v>
      </c>
      <c r="E92" s="119">
        <f>'Gestione del Portafoglio'!F25</f>
        <v>0.1</v>
      </c>
      <c r="F92" s="111">
        <f>'Gestione del Portafoglio'!H25</f>
        <v>0.1</v>
      </c>
      <c r="G92" s="122"/>
      <c r="H92" s="122"/>
    </row>
    <row r="93" spans="1:9" ht="24.75" customHeight="1" x14ac:dyDescent="0.2">
      <c r="A93" s="127" t="s">
        <v>60</v>
      </c>
      <c r="B93" s="127"/>
      <c r="C93" s="127"/>
      <c r="D93" s="54">
        <f>'Gestione del Portafoglio'!G35</f>
        <v>1</v>
      </c>
      <c r="E93" s="119">
        <f>'Gestione del Portafoglio'!F35</f>
        <v>0.05</v>
      </c>
      <c r="F93" s="111">
        <f>'Gestione del Portafoglio'!H35</f>
        <v>0.05</v>
      </c>
      <c r="G93" s="122"/>
      <c r="H93" s="122"/>
    </row>
    <row r="94" spans="1:9" ht="16.5" thickBot="1" x14ac:dyDescent="0.25">
      <c r="C94" s="106" t="s">
        <v>85</v>
      </c>
      <c r="D94" s="107"/>
      <c r="E94" s="109">
        <f>SUM(E82:E93)</f>
        <v>1</v>
      </c>
      <c r="F94" s="128">
        <f>SUM(F82:F93)</f>
        <v>1</v>
      </c>
      <c r="G94" s="124"/>
      <c r="H94" s="125"/>
    </row>
    <row r="95" spans="1:9" ht="15.75" thickBot="1" x14ac:dyDescent="0.25">
      <c r="E95" s="110" t="s">
        <v>40</v>
      </c>
      <c r="F95" s="128"/>
    </row>
  </sheetData>
  <sheetProtection password="CA65" sheet="1" objects="1" scenarios="1" selectLockedCells="1"/>
  <mergeCells count="34">
    <mergeCell ref="B1:E1"/>
    <mergeCell ref="A63:A69"/>
    <mergeCell ref="A70:A77"/>
    <mergeCell ref="A4:A19"/>
    <mergeCell ref="A37:A44"/>
    <mergeCell ref="A36:B36"/>
    <mergeCell ref="A45:A53"/>
    <mergeCell ref="A54:A62"/>
    <mergeCell ref="A34:B34"/>
    <mergeCell ref="A35:B35"/>
    <mergeCell ref="A29:B29"/>
    <mergeCell ref="A3:B3"/>
    <mergeCell ref="G94:H94"/>
    <mergeCell ref="A81:C81"/>
    <mergeCell ref="A93:C93"/>
    <mergeCell ref="G88:H91"/>
    <mergeCell ref="F94:F95"/>
    <mergeCell ref="B88:C88"/>
    <mergeCell ref="A88:A91"/>
    <mergeCell ref="A92:C92"/>
    <mergeCell ref="H82:H87"/>
    <mergeCell ref="B86:C86"/>
    <mergeCell ref="A82:A87"/>
    <mergeCell ref="B83:C83"/>
    <mergeCell ref="G83:G87"/>
    <mergeCell ref="G93:H93"/>
    <mergeCell ref="B89:C89"/>
    <mergeCell ref="B82:C82"/>
    <mergeCell ref="B84:C84"/>
    <mergeCell ref="B85:C85"/>
    <mergeCell ref="B87:C87"/>
    <mergeCell ref="G92:H92"/>
    <mergeCell ref="B90:C90"/>
    <mergeCell ref="B91:C91"/>
  </mergeCells>
  <conditionalFormatting sqref="D32">
    <cfRule type="cellIs" dxfId="0" priority="7" stopIfTrue="1" operator="lessThan">
      <formula>0</formula>
    </cfRule>
  </conditionalFormatting>
  <dataValidations count="1">
    <dataValidation type="custom" allowBlank="1" showInputMessage="1" showErrorMessage="1" error="Inserire un valore numerico positivo con 2 cifre decimali" sqref="C4:C30">
      <formula1>AND(ROUNDDOWN(C4,2)=C4,C4&gt;0)</formula1>
    </dataValidation>
  </dataValidations>
  <printOptions horizontalCentered="1"/>
  <pageMargins left="0.11811023622047245" right="0.11811023622047245" top="0.31496062992125984" bottom="0.31496062992125984" header="0.51181102362204722" footer="0.51181102362204722"/>
  <pageSetup paperSize="8" scale="80" firstPageNumber="0" fitToHeight="2" orientation="portrait"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39"/>
  <sheetViews>
    <sheetView topLeftCell="A25" zoomScale="80" zoomScaleNormal="80" workbookViewId="0">
      <selection activeCell="AG43" sqref="AG43"/>
    </sheetView>
  </sheetViews>
  <sheetFormatPr defaultRowHeight="12.75" x14ac:dyDescent="0.2"/>
  <cols>
    <col min="1" max="1" width="38" style="104" customWidth="1"/>
    <col min="2" max="2" width="45" style="104" customWidth="1"/>
    <col min="3" max="3" width="33.42578125" style="104" customWidth="1"/>
    <col min="4" max="4" width="23.7109375" style="104" customWidth="1"/>
    <col min="5" max="5" width="12.7109375" style="104" customWidth="1"/>
    <col min="6" max="6" width="12.42578125" style="104" bestFit="1" customWidth="1"/>
    <col min="7" max="7" width="20.7109375" style="104" customWidth="1"/>
    <col min="8" max="8" width="15.28515625" style="104" customWidth="1"/>
    <col min="9" max="16384" width="9.140625" style="104"/>
  </cols>
  <sheetData>
    <row r="1" spans="1:8" s="102" customFormat="1" ht="30.75" customHeight="1" x14ac:dyDescent="0.2">
      <c r="A1" s="108" t="s">
        <v>89</v>
      </c>
    </row>
    <row r="2" spans="1:8" s="2" customFormat="1" ht="35.25" customHeight="1" x14ac:dyDescent="0.2">
      <c r="A2" s="154" t="s">
        <v>24</v>
      </c>
      <c r="B2" s="155"/>
      <c r="C2" s="95"/>
      <c r="D2" s="90" t="s">
        <v>28</v>
      </c>
      <c r="E2" s="90" t="s">
        <v>27</v>
      </c>
      <c r="F2" s="90" t="s">
        <v>70</v>
      </c>
      <c r="G2" s="90" t="s">
        <v>91</v>
      </c>
      <c r="H2" s="90" t="s">
        <v>39</v>
      </c>
    </row>
    <row r="3" spans="1:8" s="2" customFormat="1" ht="23.25" customHeight="1" thickBot="1" x14ac:dyDescent="0.25">
      <c r="A3" s="16" t="s">
        <v>8</v>
      </c>
      <c r="B3" s="97" t="s">
        <v>0</v>
      </c>
      <c r="C3" s="94" t="s">
        <v>23</v>
      </c>
      <c r="D3" s="89">
        <f>TRUNC('Servizi Realizzativi e Sintesi'!C4*'Gestione del Portafoglio'!C4+'Servizi Realizzativi e Sintesi'!C10*'Gestione del Portafoglio'!C5+'Servizi Realizzativi e Sintesi'!C7*'Gestione del Portafoglio'!C6+'Servizi Realizzativi e Sintesi'!C8*'Gestione del Portafoglio'!C7+'Servizi Realizzativi e Sintesi'!C12*'Gestione del Portafoglio'!C8+'Servizi Realizzativi e Sintesi'!C24*'Gestione del Portafoglio'!C9+'Servizi Realizzativi e Sintesi'!C19*'Gestione del Portafoglio'!C10+'Servizi Realizzativi e Sintesi'!C21*'Gestione del Portafoglio'!C11,2)</f>
        <v>0</v>
      </c>
      <c r="E3" s="87">
        <f>TRUNC('Servizi Realizzativi e Sintesi'!D4*'Gestione del Portafoglio'!C4+'Servizi Realizzativi e Sintesi'!D10*'Gestione del Portafoglio'!C5+'Servizi Realizzativi e Sintesi'!D7*'Gestione del Portafoglio'!C6+'Servizi Realizzativi e Sintesi'!D8*'Gestione del Portafoglio'!C7+'Servizi Realizzativi e Sintesi'!D12*'Gestione del Portafoglio'!C8+'Servizi Realizzativi e Sintesi'!D24*'Gestione del Portafoglio'!C9+'Servizi Realizzativi e Sintesi'!D19*'Gestione del Portafoglio'!C10+'Servizi Realizzativi e Sintesi'!D21*'Gestione del Portafoglio'!C11,2)</f>
        <v>303.60000000000002</v>
      </c>
      <c r="F3" s="103">
        <v>0.13</v>
      </c>
      <c r="G3" s="91">
        <f>TRUNC((E3-D3)/E3,7)</f>
        <v>1</v>
      </c>
      <c r="H3" s="82">
        <f>TRUNC(F3*G3,7)</f>
        <v>0.13</v>
      </c>
    </row>
    <row r="4" spans="1:8" s="2" customFormat="1" ht="30.75" customHeight="1" thickBot="1" x14ac:dyDescent="0.25">
      <c r="A4" s="151" t="s">
        <v>55</v>
      </c>
      <c r="B4" s="42" t="s">
        <v>42</v>
      </c>
      <c r="C4" s="33">
        <v>0.02</v>
      </c>
      <c r="D4" s="46"/>
      <c r="E4" s="96"/>
    </row>
    <row r="5" spans="1:8" s="2" customFormat="1" ht="20.25" customHeight="1" x14ac:dyDescent="0.2">
      <c r="A5" s="152"/>
      <c r="B5" s="42" t="s">
        <v>12</v>
      </c>
      <c r="C5" s="33">
        <v>0.05</v>
      </c>
      <c r="D5" s="46"/>
      <c r="E5" s="17"/>
    </row>
    <row r="6" spans="1:8" s="2" customFormat="1" ht="20.25" customHeight="1" x14ac:dyDescent="0.2">
      <c r="A6" s="152"/>
      <c r="B6" s="24" t="s">
        <v>1</v>
      </c>
      <c r="C6" s="43">
        <v>0.05</v>
      </c>
      <c r="D6" s="46"/>
      <c r="E6" s="17"/>
      <c r="F6" s="47"/>
    </row>
    <row r="7" spans="1:8" s="2" customFormat="1" ht="20.25" customHeight="1" x14ac:dyDescent="0.2">
      <c r="A7" s="152"/>
      <c r="B7" s="24" t="s">
        <v>2</v>
      </c>
      <c r="C7" s="27">
        <v>0.4</v>
      </c>
      <c r="D7" s="46"/>
      <c r="E7" s="17"/>
    </row>
    <row r="8" spans="1:8" s="2" customFormat="1" ht="20.25" customHeight="1" x14ac:dyDescent="0.2">
      <c r="A8" s="152"/>
      <c r="B8" s="25" t="s">
        <v>4</v>
      </c>
      <c r="C8" s="28">
        <v>0.2</v>
      </c>
      <c r="D8" s="46"/>
      <c r="E8" s="17"/>
    </row>
    <row r="9" spans="1:8" s="2" customFormat="1" ht="20.25" customHeight="1" x14ac:dyDescent="0.2">
      <c r="A9" s="152"/>
      <c r="B9" s="26" t="s">
        <v>25</v>
      </c>
      <c r="C9" s="29">
        <v>0.15</v>
      </c>
      <c r="D9" s="46"/>
      <c r="E9" s="17"/>
    </row>
    <row r="10" spans="1:8" s="2" customFormat="1" ht="20.25" customHeight="1" x14ac:dyDescent="0.2">
      <c r="A10" s="152"/>
      <c r="B10" s="26" t="s">
        <v>13</v>
      </c>
      <c r="C10" s="29">
        <v>0.08</v>
      </c>
      <c r="D10" s="46"/>
      <c r="E10" s="17"/>
    </row>
    <row r="11" spans="1:8" s="2" customFormat="1" ht="20.25" customHeight="1" thickBot="1" x14ac:dyDescent="0.25">
      <c r="A11" s="152"/>
      <c r="B11" s="31" t="s">
        <v>26</v>
      </c>
      <c r="C11" s="32">
        <v>0.05</v>
      </c>
      <c r="D11" s="46"/>
      <c r="E11" s="17"/>
    </row>
    <row r="12" spans="1:8" s="2" customFormat="1" ht="20.25" customHeight="1" thickBot="1" x14ac:dyDescent="0.25">
      <c r="A12" s="153" t="s">
        <v>56</v>
      </c>
      <c r="B12" s="94" t="s">
        <v>0</v>
      </c>
      <c r="C12" s="94" t="s">
        <v>23</v>
      </c>
      <c r="D12" s="78">
        <f>TRUNC('Servizi Realizzativi e Sintesi'!C26*'Gestione del Portafoglio'!C13+'Servizi Realizzativi e Sintesi'!C14*'Gestione del Portafoglio'!C14+'Servizi Realizzativi e Sintesi'!C8*'Gestione del Portafoglio'!C15+'Servizi Realizzativi e Sintesi'!C18*'Gestione del Portafoglio'!C16+'Servizi Realizzativi e Sintesi'!C17*'Gestione del Portafoglio'!C17,2)</f>
        <v>0</v>
      </c>
      <c r="E12" s="88">
        <f>TRUNC('Servizi Realizzativi e Sintesi'!D26*'Gestione del Portafoglio'!C13+'Servizi Realizzativi e Sintesi'!D14*'Gestione del Portafoglio'!C14+'Servizi Realizzativi e Sintesi'!D8*'Gestione del Portafoglio'!C15+'Servizi Realizzativi e Sintesi'!D18*'Gestione del Portafoglio'!C16+'Servizi Realizzativi e Sintesi'!D17*'Gestione del Portafoglio'!C17,2)</f>
        <v>322</v>
      </c>
      <c r="F12" s="100">
        <v>0.08</v>
      </c>
      <c r="G12" s="79">
        <f>TRUNC((E12-D12)/E12,7)</f>
        <v>1</v>
      </c>
      <c r="H12" s="82">
        <f>TRUNC(F12*G12,7)</f>
        <v>0.08</v>
      </c>
    </row>
    <row r="13" spans="1:8" s="1" customFormat="1" ht="21.75" customHeight="1" x14ac:dyDescent="0.2">
      <c r="A13" s="153"/>
      <c r="B13" s="26" t="s">
        <v>29</v>
      </c>
      <c r="C13" s="33">
        <v>0.1</v>
      </c>
      <c r="D13" s="48"/>
      <c r="E13" s="96"/>
    </row>
    <row r="14" spans="1:8" s="2" customFormat="1" ht="21" customHeight="1" x14ac:dyDescent="0.2">
      <c r="A14" s="153"/>
      <c r="B14" s="26" t="s">
        <v>45</v>
      </c>
      <c r="C14" s="33">
        <v>0.2</v>
      </c>
      <c r="D14" s="48"/>
      <c r="E14" s="14"/>
      <c r="F14" s="1"/>
    </row>
    <row r="15" spans="1:8" s="2" customFormat="1" ht="26.25" customHeight="1" x14ac:dyDescent="0.2">
      <c r="A15" s="153"/>
      <c r="B15" s="26" t="s">
        <v>2</v>
      </c>
      <c r="C15" s="33">
        <v>0.25</v>
      </c>
      <c r="D15" s="48"/>
      <c r="E15" s="30"/>
      <c r="F15" s="44"/>
    </row>
    <row r="16" spans="1:8" s="2" customFormat="1" ht="22.5" customHeight="1" x14ac:dyDescent="0.2">
      <c r="A16" s="153"/>
      <c r="B16" s="26" t="s">
        <v>16</v>
      </c>
      <c r="C16" s="33">
        <v>0.3</v>
      </c>
      <c r="D16" s="48"/>
      <c r="E16" s="30"/>
      <c r="F16" s="1"/>
    </row>
    <row r="17" spans="1:8" s="2" customFormat="1" ht="24" customHeight="1" x14ac:dyDescent="0.2">
      <c r="A17" s="153"/>
      <c r="B17" s="26" t="s">
        <v>7</v>
      </c>
      <c r="C17" s="33">
        <v>0.15</v>
      </c>
      <c r="D17" s="48"/>
      <c r="E17" s="30"/>
      <c r="F17" s="1"/>
    </row>
    <row r="18" spans="1:8" s="2" customFormat="1" ht="20.25" customHeight="1" thickBot="1" x14ac:dyDescent="0.25">
      <c r="A18" s="134" t="s">
        <v>57</v>
      </c>
      <c r="B18" s="158" t="s">
        <v>35</v>
      </c>
      <c r="C18" s="159"/>
      <c r="D18" s="23"/>
      <c r="E18" s="30"/>
      <c r="F18" s="1"/>
    </row>
    <row r="19" spans="1:8" s="2" customFormat="1" ht="20.25" customHeight="1" thickBot="1" x14ac:dyDescent="0.25">
      <c r="A19" s="136"/>
      <c r="B19" s="156" t="s">
        <v>34</v>
      </c>
      <c r="C19" s="157"/>
      <c r="D19" s="78">
        <f>TRUNC('Servizi Realizzativi e Sintesi'!C29,2)</f>
        <v>0</v>
      </c>
      <c r="E19" s="88">
        <f>'Servizi Realizzativi e Sintesi'!D29</f>
        <v>0.8</v>
      </c>
      <c r="F19" s="100">
        <v>0.02</v>
      </c>
      <c r="G19" s="79">
        <f t="shared" ref="G19:G20" si="0">TRUNC((E19-D19)/E19,7)</f>
        <v>1</v>
      </c>
      <c r="H19" s="82">
        <f>TRUNC(F19*G19,7)</f>
        <v>0.02</v>
      </c>
    </row>
    <row r="20" spans="1:8" s="2" customFormat="1" ht="18" customHeight="1" thickBot="1" x14ac:dyDescent="0.25">
      <c r="A20" s="134" t="s">
        <v>58</v>
      </c>
      <c r="B20" s="94" t="s">
        <v>0</v>
      </c>
      <c r="C20" s="94" t="s">
        <v>23</v>
      </c>
      <c r="D20" s="78">
        <f>TRUNC(C21*'Servizi Realizzativi e Sintesi'!C7+C22*'Servizi Realizzativi e Sintesi'!C8+'Gestione del Portafoglio'!C23*'Servizi Realizzativi e Sintesi'!C12+'Gestione del Portafoglio'!C24*'Servizi Realizzativi e Sintesi'!C10,2)</f>
        <v>0</v>
      </c>
      <c r="E20" s="88">
        <f>TRUNC(C21*'Servizi Realizzativi e Sintesi'!D7+C22*'Servizi Realizzativi e Sintesi'!D8+'Gestione del Portafoglio'!C23*'Servizi Realizzativi e Sintesi'!D12+'Gestione del Portafoglio'!C24*'Servizi Realizzativi e Sintesi'!D10,2)</f>
        <v>282.5</v>
      </c>
      <c r="F20" s="100">
        <v>7.0000000000000007E-2</v>
      </c>
      <c r="G20" s="79">
        <f t="shared" si="0"/>
        <v>1</v>
      </c>
      <c r="H20" s="82">
        <f>TRUNC(F20*G20,7)</f>
        <v>7.0000000000000007E-2</v>
      </c>
    </row>
    <row r="21" spans="1:8" s="2" customFormat="1" ht="21.75" customHeight="1" x14ac:dyDescent="0.2">
      <c r="A21" s="135"/>
      <c r="B21" s="26" t="s">
        <v>1</v>
      </c>
      <c r="C21" s="33">
        <v>0.05</v>
      </c>
      <c r="D21" s="48"/>
      <c r="E21" s="96"/>
      <c r="F21" s="1"/>
    </row>
    <row r="22" spans="1:8" s="2" customFormat="1" ht="22.5" customHeight="1" x14ac:dyDescent="0.2">
      <c r="A22" s="135"/>
      <c r="B22" s="26" t="s">
        <v>2</v>
      </c>
      <c r="C22" s="33">
        <v>0.3</v>
      </c>
      <c r="D22" s="48"/>
      <c r="E22" s="30"/>
      <c r="F22" s="44"/>
    </row>
    <row r="23" spans="1:8" s="2" customFormat="1" ht="21.75" customHeight="1" x14ac:dyDescent="0.2">
      <c r="A23" s="135"/>
      <c r="B23" s="26" t="s">
        <v>4</v>
      </c>
      <c r="C23" s="33">
        <v>0.6</v>
      </c>
      <c r="D23" s="48"/>
      <c r="E23" s="30"/>
      <c r="F23" s="1"/>
    </row>
    <row r="24" spans="1:8" s="2" customFormat="1" ht="21" customHeight="1" thickBot="1" x14ac:dyDescent="0.25">
      <c r="A24" s="136"/>
      <c r="B24" s="26" t="s">
        <v>36</v>
      </c>
      <c r="C24" s="33">
        <v>0.05</v>
      </c>
      <c r="D24" s="48"/>
      <c r="E24" s="30"/>
      <c r="F24" s="1"/>
    </row>
    <row r="25" spans="1:8" s="2" customFormat="1" ht="20.25" customHeight="1" thickBot="1" x14ac:dyDescent="0.25">
      <c r="A25" s="150" t="s">
        <v>59</v>
      </c>
      <c r="B25" s="94" t="s">
        <v>0</v>
      </c>
      <c r="C25" s="94" t="s">
        <v>23</v>
      </c>
      <c r="D25" s="78">
        <f>TRUNC('Servizi Realizzativi e Sintesi'!C27*'Gestione del Portafoglio'!C26+'Servizi Realizzativi e Sintesi'!C25*'Gestione del Portafoglio'!C27+'Servizi Realizzativi e Sintesi'!C5*'Gestione del Portafoglio'!C28+'Servizi Realizzativi e Sintesi'!C9*'Gestione del Portafoglio'!C29+'Servizi Realizzativi e Sintesi'!C10*'Gestione del Portafoglio'!C30+'Servizi Realizzativi e Sintesi'!C20*'Gestione del Portafoglio'!C31+'Servizi Realizzativi e Sintesi'!C22*'Gestione del Portafoglio'!C32+'Gestione del Portafoglio'!C33*'Servizi Realizzativi e Sintesi'!C13+'Gestione del Portafoglio'!C34*'Servizi Realizzativi e Sintesi'!C21,2)</f>
        <v>0</v>
      </c>
      <c r="E25" s="88">
        <f>TRUNC('Servizi Realizzativi e Sintesi'!D27*'Gestione del Portafoglio'!C26+'Servizi Realizzativi e Sintesi'!D25*'Gestione del Portafoglio'!C27+'Servizi Realizzativi e Sintesi'!D5*'Gestione del Portafoglio'!C28+'Servizi Realizzativi e Sintesi'!D9*'Gestione del Portafoglio'!C29+'Servizi Realizzativi e Sintesi'!D10*'Gestione del Portafoglio'!C30+'Servizi Realizzativi e Sintesi'!D20*'Gestione del Portafoglio'!C31+'Servizi Realizzativi e Sintesi'!D22*'Gestione del Portafoglio'!C32+'Gestione del Portafoglio'!C33*'Servizi Realizzativi e Sintesi'!D13+'Gestione del Portafoglio'!C34*'Servizi Realizzativi e Sintesi'!D21,2)</f>
        <v>530</v>
      </c>
      <c r="F25" s="100">
        <v>0.1</v>
      </c>
      <c r="G25" s="79">
        <f>TRUNC((E25-D25)/E25,7)</f>
        <v>1</v>
      </c>
      <c r="H25" s="82">
        <f>TRUNC(F25*G25,7)</f>
        <v>0.1</v>
      </c>
    </row>
    <row r="26" spans="1:8" s="2" customFormat="1" ht="20.25" customHeight="1" x14ac:dyDescent="0.2">
      <c r="A26" s="150"/>
      <c r="B26" s="26" t="s">
        <v>32</v>
      </c>
      <c r="C26" s="34">
        <v>0.1</v>
      </c>
      <c r="D26" s="49"/>
      <c r="E26" s="96"/>
      <c r="F26" s="1"/>
    </row>
    <row r="27" spans="1:8" s="1" customFormat="1" ht="25.5" customHeight="1" x14ac:dyDescent="0.2">
      <c r="A27" s="150"/>
      <c r="B27" s="26" t="s">
        <v>31</v>
      </c>
      <c r="C27" s="33">
        <v>0.1</v>
      </c>
      <c r="D27" s="49"/>
      <c r="E27" s="2"/>
    </row>
    <row r="28" spans="1:8" s="2" customFormat="1" ht="22.5" customHeight="1" x14ac:dyDescent="0.2">
      <c r="A28" s="150"/>
      <c r="B28" s="26" t="s">
        <v>33</v>
      </c>
      <c r="C28" s="33">
        <v>0.1</v>
      </c>
      <c r="D28" s="49"/>
      <c r="F28" s="1"/>
    </row>
    <row r="29" spans="1:8" s="2" customFormat="1" ht="34.5" customHeight="1" x14ac:dyDescent="0.2">
      <c r="A29" s="150"/>
      <c r="B29" s="26" t="s">
        <v>5</v>
      </c>
      <c r="C29" s="33">
        <v>0.1</v>
      </c>
      <c r="D29" s="49"/>
      <c r="F29" s="50"/>
    </row>
    <row r="30" spans="1:8" s="2" customFormat="1" ht="22.5" customHeight="1" x14ac:dyDescent="0.2">
      <c r="A30" s="150"/>
      <c r="B30" s="26" t="s">
        <v>12</v>
      </c>
      <c r="C30" s="33">
        <v>0.2</v>
      </c>
      <c r="D30" s="49"/>
    </row>
    <row r="31" spans="1:8" s="2" customFormat="1" ht="33" customHeight="1" x14ac:dyDescent="0.2">
      <c r="A31" s="150"/>
      <c r="B31" s="26" t="s">
        <v>14</v>
      </c>
      <c r="C31" s="33">
        <v>0.1</v>
      </c>
      <c r="D31" s="49"/>
    </row>
    <row r="32" spans="1:8" s="2" customFormat="1" ht="22.5" customHeight="1" x14ac:dyDescent="0.2">
      <c r="A32" s="150"/>
      <c r="B32" s="26" t="s">
        <v>43</v>
      </c>
      <c r="C32" s="33">
        <v>0.1</v>
      </c>
      <c r="D32" s="49"/>
    </row>
    <row r="33" spans="1:34" s="2" customFormat="1" ht="22.5" customHeight="1" x14ac:dyDescent="0.2">
      <c r="A33" s="150"/>
      <c r="B33" s="26" t="s">
        <v>44</v>
      </c>
      <c r="C33" s="33">
        <v>0.1</v>
      </c>
      <c r="D33" s="49"/>
    </row>
    <row r="34" spans="1:34" s="2" customFormat="1" ht="27" customHeight="1" thickBot="1" x14ac:dyDescent="0.25">
      <c r="A34" s="150"/>
      <c r="B34" s="26" t="s">
        <v>26</v>
      </c>
      <c r="C34" s="33">
        <v>0.1</v>
      </c>
      <c r="D34" s="49"/>
    </row>
    <row r="35" spans="1:34" ht="18.75" customHeight="1" thickBot="1" x14ac:dyDescent="0.25">
      <c r="A35" s="150" t="s">
        <v>60</v>
      </c>
      <c r="B35" s="94" t="s">
        <v>0</v>
      </c>
      <c r="C35" s="94" t="s">
        <v>23</v>
      </c>
      <c r="D35" s="78">
        <f>TRUNC('Servizi Realizzativi e Sintesi'!C6*'Gestione del Portafoglio'!C36+'Servizi Realizzativi e Sintesi'!C28*'Gestione del Portafoglio'!C37+'Servizi Realizzativi e Sintesi'!C23*'Gestione del Portafoglio'!C38+'Servizi Realizzativi e Sintesi'!C11*'Gestione del Portafoglio'!C39,2)</f>
        <v>0</v>
      </c>
      <c r="E35" s="88">
        <f>TRUNC('Servizi Realizzativi e Sintesi'!D6*'Gestione del Portafoglio'!C36+'Servizi Realizzativi e Sintesi'!D28*'Gestione del Portafoglio'!C37+'Servizi Realizzativi e Sintesi'!D23*'Gestione del Portafoglio'!C38+'Servizi Realizzativi e Sintesi'!D11*'Gestione del Portafoglio'!C39,2)</f>
        <v>415</v>
      </c>
      <c r="F35" s="100">
        <v>0.05</v>
      </c>
      <c r="G35" s="79">
        <f>TRUNC((E35-D35)/E35,7)</f>
        <v>1</v>
      </c>
      <c r="H35" s="82">
        <f>TRUNC(F35*G35,7)</f>
        <v>0.05</v>
      </c>
      <c r="I35" s="2"/>
      <c r="J35" s="2"/>
      <c r="K35" s="2"/>
      <c r="L35" s="2"/>
      <c r="M35" s="2"/>
      <c r="N35" s="2"/>
      <c r="O35" s="2"/>
      <c r="P35" s="2"/>
      <c r="Q35" s="2"/>
      <c r="R35" s="2"/>
      <c r="S35" s="2"/>
      <c r="T35" s="2"/>
      <c r="U35" s="2"/>
      <c r="V35" s="2"/>
      <c r="W35" s="2"/>
      <c r="X35" s="2"/>
      <c r="Y35" s="2"/>
      <c r="Z35" s="2"/>
      <c r="AA35" s="2"/>
      <c r="AB35" s="2"/>
      <c r="AC35" s="2"/>
      <c r="AD35" s="2"/>
      <c r="AE35" s="2"/>
      <c r="AF35" s="2"/>
      <c r="AG35" s="2"/>
      <c r="AH35" s="2"/>
    </row>
    <row r="36" spans="1:34" ht="22.5" customHeight="1" x14ac:dyDescent="0.2">
      <c r="A36" s="150"/>
      <c r="B36" s="26" t="s">
        <v>71</v>
      </c>
      <c r="C36" s="34">
        <v>0.3</v>
      </c>
      <c r="D36" s="49"/>
      <c r="E36" s="96"/>
      <c r="F36" s="102"/>
      <c r="G36" s="102"/>
      <c r="H36" s="102"/>
      <c r="I36" s="2"/>
      <c r="J36" s="2"/>
      <c r="K36" s="2"/>
      <c r="L36" s="2"/>
      <c r="M36" s="2"/>
      <c r="N36" s="2"/>
      <c r="O36" s="2"/>
      <c r="P36" s="2"/>
      <c r="Q36" s="2"/>
      <c r="R36" s="2"/>
      <c r="S36" s="2"/>
      <c r="T36" s="2"/>
      <c r="U36" s="2"/>
      <c r="V36" s="2"/>
      <c r="W36" s="2"/>
      <c r="X36" s="2"/>
      <c r="Y36" s="2"/>
      <c r="Z36" s="2"/>
      <c r="AA36" s="2"/>
      <c r="AB36" s="2"/>
      <c r="AC36" s="2"/>
      <c r="AD36" s="2"/>
      <c r="AE36" s="2"/>
      <c r="AF36" s="2"/>
      <c r="AG36" s="2"/>
      <c r="AH36" s="2"/>
    </row>
    <row r="37" spans="1:34" ht="22.5" customHeight="1" x14ac:dyDescent="0.2">
      <c r="A37" s="150"/>
      <c r="B37" s="26" t="s">
        <v>48</v>
      </c>
      <c r="C37" s="33">
        <v>0.2</v>
      </c>
      <c r="D37" s="49"/>
      <c r="E37" s="102"/>
      <c r="F37" s="102"/>
      <c r="G37" s="102"/>
      <c r="H37" s="102"/>
      <c r="I37" s="2"/>
      <c r="J37" s="2"/>
      <c r="K37" s="2"/>
      <c r="L37" s="2"/>
      <c r="M37" s="2"/>
      <c r="N37" s="2"/>
      <c r="O37" s="2"/>
      <c r="P37" s="2"/>
      <c r="Q37" s="2"/>
      <c r="R37" s="2"/>
      <c r="S37" s="2"/>
      <c r="T37" s="2"/>
      <c r="U37" s="2"/>
      <c r="V37" s="2"/>
      <c r="W37" s="2"/>
      <c r="X37" s="2"/>
      <c r="Y37" s="2"/>
      <c r="Z37" s="2"/>
      <c r="AA37" s="2"/>
      <c r="AB37" s="2"/>
      <c r="AC37" s="2"/>
      <c r="AD37" s="2"/>
      <c r="AE37" s="2"/>
      <c r="AF37" s="2"/>
      <c r="AG37" s="2"/>
      <c r="AH37" s="2"/>
    </row>
    <row r="38" spans="1:34" ht="21" customHeight="1" x14ac:dyDescent="0.2">
      <c r="A38" s="150"/>
      <c r="B38" s="26" t="s">
        <v>72</v>
      </c>
      <c r="C38" s="33">
        <v>0.3</v>
      </c>
      <c r="D38" s="49"/>
      <c r="E38" s="102"/>
      <c r="F38" s="105"/>
      <c r="G38" s="102"/>
      <c r="H38" s="102"/>
      <c r="I38" s="2"/>
      <c r="J38" s="2"/>
      <c r="K38" s="2"/>
      <c r="L38" s="2"/>
      <c r="M38" s="2"/>
      <c r="N38" s="2"/>
      <c r="O38" s="2"/>
      <c r="P38" s="2"/>
      <c r="Q38" s="2"/>
      <c r="R38" s="2"/>
      <c r="S38" s="2"/>
      <c r="T38" s="2"/>
      <c r="U38" s="2"/>
      <c r="V38" s="2"/>
      <c r="W38" s="2"/>
      <c r="X38" s="2"/>
      <c r="Y38" s="2"/>
      <c r="Z38" s="2"/>
      <c r="AA38" s="2"/>
      <c r="AB38" s="2"/>
      <c r="AC38" s="2"/>
      <c r="AD38" s="2"/>
      <c r="AE38" s="2"/>
      <c r="AF38" s="2"/>
      <c r="AG38" s="2"/>
      <c r="AH38" s="2"/>
    </row>
    <row r="39" spans="1:34" ht="21" customHeight="1" x14ac:dyDescent="0.2">
      <c r="A39" s="150"/>
      <c r="B39" s="26" t="s">
        <v>3</v>
      </c>
      <c r="C39" s="33">
        <v>0.2</v>
      </c>
      <c r="D39" s="49"/>
      <c r="E39" s="102"/>
      <c r="F39" s="102"/>
      <c r="G39" s="102"/>
      <c r="H39" s="102"/>
      <c r="I39" s="2"/>
      <c r="J39" s="2"/>
      <c r="K39" s="2"/>
      <c r="L39" s="2"/>
      <c r="M39" s="2"/>
      <c r="N39" s="2"/>
      <c r="O39" s="2"/>
      <c r="P39" s="2"/>
      <c r="Q39" s="2"/>
      <c r="R39" s="2"/>
      <c r="S39" s="2"/>
      <c r="T39" s="2"/>
      <c r="U39" s="2"/>
      <c r="V39" s="2"/>
      <c r="W39" s="2"/>
      <c r="X39" s="2"/>
      <c r="Y39" s="2"/>
      <c r="Z39" s="2"/>
      <c r="AA39" s="2"/>
      <c r="AB39" s="2"/>
      <c r="AC39" s="2"/>
      <c r="AD39" s="2"/>
      <c r="AE39" s="2"/>
      <c r="AF39" s="2"/>
      <c r="AG39" s="2"/>
      <c r="AH39" s="2"/>
    </row>
  </sheetData>
  <sheetProtection password="CA65" sheet="1" objects="1" scenarios="1"/>
  <mergeCells count="9">
    <mergeCell ref="A35:A39"/>
    <mergeCell ref="A25:A34"/>
    <mergeCell ref="A4:A11"/>
    <mergeCell ref="A12:A17"/>
    <mergeCell ref="A2:B2"/>
    <mergeCell ref="A18:A19"/>
    <mergeCell ref="B19:C19"/>
    <mergeCell ref="B18:C18"/>
    <mergeCell ref="A20:A24"/>
  </mergeCells>
  <pageMargins left="0.70866141732283472" right="0.70866141732283472" top="0.74803149606299213" bottom="0.74803149606299213" header="0.31496062992125984" footer="0.31496062992125984"/>
  <pageSetup paperSize="8" scale="67" fitToHeight="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Modalità di utilizzo</vt:lpstr>
      <vt:lpstr>Servizi Realizzativi e Sintesi</vt:lpstr>
      <vt:lpstr>Gestione del Portafoglio</vt:lpstr>
      <vt:lpstr>'Gestione del Portafoglio'!Area_stampa</vt:lpstr>
      <vt:lpstr>'Servizi Realizzativi e Sintesi'!Area_stampa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2017-04-26T10:05:07Z</cp:lastPrinted>
  <dcterms:created xsi:type="dcterms:W3CDTF">2012-03-29T13:02:21Z</dcterms:created>
  <dcterms:modified xsi:type="dcterms:W3CDTF">2017-07-25T14:40:26Z</dcterms:modified>
</cp:coreProperties>
</file>