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ea.micara\Desktop\ID2757 DIALISI\03- documentazione di gara\Documentazione Finale\word\"/>
    </mc:Choice>
  </mc:AlternateContent>
  <xr:revisionPtr revIDLastSave="0" documentId="13_ncr:1_{9CDD8A6E-9424-478D-86F7-C39BE788401B}" xr6:coauthVersionLast="47" xr6:coauthVersionMax="47" xr10:uidLastSave="{00000000-0000-0000-0000-000000000000}"/>
  <bookViews>
    <workbookView xWindow="-110" yWindow="-110" windowWidth="19420" windowHeight="10420" tabRatio="635" xr2:uid="{00000000-000D-0000-FFFF-FFFF00000000}"/>
  </bookViews>
  <sheets>
    <sheet name="ISTRUZIONI" sheetId="15" r:id="rId1"/>
    <sheet name="GARANZIE CONVENZIONE-AQ" sheetId="13" r:id="rId2"/>
  </sheets>
  <definedNames>
    <definedName name="_xlnm.Print_Area" localSheetId="0">ISTRUZIONI!$B$1:$D$12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3" l="1"/>
  <c r="E10" i="13" l="1"/>
  <c r="E9" i="13"/>
  <c r="E6" i="13" l="1"/>
  <c r="D11" i="13" s="1"/>
  <c r="E27" i="13" l="1"/>
  <c r="D29" i="13"/>
  <c r="E29" i="13" s="1"/>
  <c r="D28" i="13"/>
  <c r="E28" i="13" s="1"/>
  <c r="D30" i="13" l="1"/>
  <c r="D24" i="13" l="1"/>
  <c r="D16" i="13"/>
  <c r="D31" i="13"/>
</calcChain>
</file>

<file path=xl/sharedStrings.xml><?xml version="1.0" encoding="utf-8"?>
<sst xmlns="http://schemas.openxmlformats.org/spreadsheetml/2006/main" count="43" uniqueCount="40">
  <si>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</si>
  <si>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</si>
  <si>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</si>
  <si>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</si>
  <si>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</si>
  <si>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</si>
  <si>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</si>
  <si>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</si>
  <si>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</si>
  <si>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</si>
  <si>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</si>
  <si>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</si>
  <si>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</si>
  <si>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</si>
  <si>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</si>
  <si>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</si>
  <si>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</si>
  <si>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</si>
  <si>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</si>
  <si>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</si>
  <si>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</si>
  <si>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</si>
  <si>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</si>
  <si>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</si>
  <si>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</si>
  <si>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</si>
  <si>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</si>
  <si>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</si>
  <si>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</si>
  <si>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</si>
  <si>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</si>
  <si>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</si>
  <si>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</si>
  <si>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</si>
  <si>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</si>
  <si>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par.___ del disciplinare / capitolato d'oneri (NB: il valore è indicato preventivamente a solo titolo di esempio)</t>
    </r>
  </si>
  <si>
    <t>C.1 Possesso della certificazione ISO 13485 in corso di validità</t>
  </si>
  <si>
    <t>C.2 Possesso della certificazione ISO 4001 in corso di validità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</si>
  <si>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d'oneri al par.10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</si>
  <si>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par.22.2 del 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</si>
</sst>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10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abSelected="1" topLeftCell="C1" zoomScaleNormal="100" workbookViewId="0">
      <selection activeCell="B4" sqref="C3:D4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23</v>
      </c>
    </row>
    <row r="3" spans="1:4" x14ac:dyDescent="0.35">
      <c r="C3" s="66"/>
      <c r="D3" s="66"/>
    </row>
    <row r="4" spans="1:4" s="24" customFormat="1" ht="31.5" customHeight="1" x14ac:dyDescent="0.35">
      <c r="C4" s="25" t="s">
        <v>24</v>
      </c>
      <c r="D4" s="25"/>
    </row>
    <row r="5" spans="1:4" s="24" customFormat="1" ht="31.5" customHeight="1" x14ac:dyDescent="0.35">
      <c r="C5" s="25" t="s">
        <v>25</v>
      </c>
      <c r="D5" s="25"/>
    </row>
    <row r="6" spans="1:4" s="24" customFormat="1" ht="31.5" customHeight="1" x14ac:dyDescent="0.35">
      <c r="C6" s="25" t="s">
        <v>26</v>
      </c>
      <c r="D6" s="25"/>
    </row>
    <row r="7" spans="1:4" x14ac:dyDescent="0.35">
      <c r="C7" s="26"/>
      <c r="D7" s="26"/>
    </row>
    <row r="8" spans="1:4" x14ac:dyDescent="0.35">
      <c r="C8" s="25" t="s">
        <v>27</v>
      </c>
      <c r="D8" s="25"/>
    </row>
    <row r="9" spans="1:4" ht="34.5" customHeight="1" x14ac:dyDescent="0.35">
      <c r="C9" s="21" t="s">
        <v>28</v>
      </c>
      <c r="D9" s="20" t="s">
        <v>34</v>
      </c>
    </row>
    <row r="10" spans="1:4" ht="34.5" customHeight="1" x14ac:dyDescent="0.35">
      <c r="C10" s="22" t="s">
        <v>29</v>
      </c>
      <c r="D10" s="20" t="s">
        <v>30</v>
      </c>
    </row>
    <row r="11" spans="1:4" ht="34.5" customHeight="1" x14ac:dyDescent="0.35">
      <c r="C11" s="23" t="s">
        <v>31</v>
      </c>
      <c r="D11" s="20" t="s">
        <v>32</v>
      </c>
    </row>
    <row r="12" spans="1:4" x14ac:dyDescent="0.35">
      <c r="C12" s="20"/>
      <c r="D12" s="20"/>
    </row>
    <row r="13" spans="1:4" x14ac:dyDescent="0.35">
      <c r="C13" s="19"/>
    </row>
    <row r="14" spans="1:4" x14ac:dyDescent="0.35">
      <c r="C14" s="19"/>
    </row>
    <row r="15" spans="1:4" x14ac:dyDescent="0.35">
      <c r="C15" s="19"/>
    </row>
    <row r="16" spans="1:4" x14ac:dyDescent="0.35">
      <c r="C16" s="19"/>
    </row>
    <row r="17" spans="3:3" x14ac:dyDescent="0.35">
      <c r="C17" s="19"/>
    </row>
    <row r="18" spans="3:3" x14ac:dyDescent="0.35">
      <c r="C18" s="19"/>
    </row>
    <row r="19" spans="3:3" x14ac:dyDescent="0.35">
      <c r="C19" s="19"/>
    </row>
    <row r="20" spans="3:3" x14ac:dyDescent="0.35">
      <c r="C20" s="19"/>
    </row>
    <row r="21" spans="3:3" x14ac:dyDescent="0.3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scale="75" orientation="portrait" r:id="rId1"/>
  <headerFooter>
    <oddHeader>&amp;LGara a procedura aperta per l'affidamento di un Accordo Quadro per la fornitura di trattamenti di dialisi extracorporea, dialisi peritoneale, filtri e trattamenti speciali per le pubbliche Amministrazioni ed.5-ID2757
Consip Public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1"/>
  <sheetViews>
    <sheetView tabSelected="1" zoomScaleNormal="100" zoomScaleSheetLayoutView="97" workbookViewId="0">
      <selection activeCell="B4" sqref="C3:D4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27" t="s">
        <v>16</v>
      </c>
      <c r="C3" s="27"/>
      <c r="D3" s="27"/>
      <c r="E3" s="27"/>
      <c r="F3" s="1"/>
    </row>
    <row r="4" spans="1:13" ht="28.5" customHeight="1" x14ac:dyDescent="0.35">
      <c r="B4" s="50" t="s">
        <v>17</v>
      </c>
      <c r="C4" s="51"/>
      <c r="D4" s="51"/>
      <c r="E4" s="52"/>
      <c r="F4" s="1"/>
    </row>
    <row r="5" spans="1:13" ht="26" x14ac:dyDescent="0.35">
      <c r="B5" s="12" t="s">
        <v>4</v>
      </c>
      <c r="C5" s="12" t="s">
        <v>1</v>
      </c>
      <c r="D5" s="12" t="s">
        <v>0</v>
      </c>
      <c r="E5" s="12" t="s">
        <v>6</v>
      </c>
      <c r="F5" s="1"/>
    </row>
    <row r="6" spans="1:13" x14ac:dyDescent="0.35">
      <c r="A6" s="28"/>
      <c r="B6" s="8" t="s">
        <v>8</v>
      </c>
      <c r="C6" s="3">
        <v>0.3</v>
      </c>
      <c r="D6" s="6" t="s">
        <v>33</v>
      </c>
      <c r="E6" s="29">
        <f>IF(D7="s",C7,IF(D6="s",C6,0))</f>
        <v>0</v>
      </c>
      <c r="F6" s="1"/>
    </row>
    <row r="7" spans="1:13" ht="26" x14ac:dyDescent="0.35">
      <c r="A7" s="28"/>
      <c r="B7" s="8" t="s">
        <v>9</v>
      </c>
      <c r="C7" s="3">
        <v>0.5</v>
      </c>
      <c r="D7" s="6" t="s">
        <v>33</v>
      </c>
      <c r="E7" s="30"/>
      <c r="F7" s="1"/>
    </row>
    <row r="8" spans="1:13" x14ac:dyDescent="0.35">
      <c r="B8" s="13" t="s">
        <v>10</v>
      </c>
      <c r="C8" s="14"/>
      <c r="D8" s="15"/>
      <c r="E8" s="16"/>
      <c r="F8" s="43"/>
      <c r="G8" s="44"/>
      <c r="H8" s="44"/>
      <c r="I8" s="44"/>
      <c r="J8" s="44"/>
      <c r="K8" s="44"/>
      <c r="L8" s="44"/>
      <c r="M8" s="44"/>
    </row>
    <row r="9" spans="1:13" ht="40.5" customHeight="1" x14ac:dyDescent="0.35">
      <c r="A9" s="10"/>
      <c r="B9" s="8" t="s">
        <v>36</v>
      </c>
      <c r="C9" s="3">
        <v>0.15</v>
      </c>
      <c r="D9" s="6" t="s">
        <v>33</v>
      </c>
      <c r="E9" s="9">
        <f>IF(D9="s",C9,0)</f>
        <v>0</v>
      </c>
      <c r="F9" s="43"/>
      <c r="G9" s="44"/>
      <c r="H9" s="44"/>
      <c r="I9" s="44"/>
      <c r="J9" s="44"/>
      <c r="K9" s="44"/>
      <c r="L9" s="44"/>
      <c r="M9" s="44"/>
    </row>
    <row r="10" spans="1:13" ht="43.5" customHeight="1" x14ac:dyDescent="0.35">
      <c r="B10" s="8" t="s">
        <v>37</v>
      </c>
      <c r="C10" s="3">
        <v>0.05</v>
      </c>
      <c r="D10" s="6" t="s">
        <v>33</v>
      </c>
      <c r="E10" s="9">
        <f>IF(D10="s",C10,0)</f>
        <v>0</v>
      </c>
      <c r="F10" s="5"/>
    </row>
    <row r="11" spans="1:13" ht="42.5" customHeight="1" x14ac:dyDescent="0.35">
      <c r="B11" s="31" t="s">
        <v>7</v>
      </c>
      <c r="C11" s="32"/>
      <c r="D11" s="33">
        <f>IFERROR(1-(1-E6)*(1-E9)*(1-E10),1-(1-E6))</f>
        <v>0</v>
      </c>
      <c r="E11" s="33"/>
    </row>
    <row r="12" spans="1:13" ht="27" customHeight="1" x14ac:dyDescent="0.35">
      <c r="B12" s="1"/>
      <c r="C12" s="1"/>
      <c r="D12" s="1"/>
      <c r="E12" s="1"/>
    </row>
    <row r="13" spans="1:13" ht="60.75" customHeight="1" x14ac:dyDescent="0.35">
      <c r="F13" s="4"/>
    </row>
    <row r="14" spans="1:13" x14ac:dyDescent="0.35">
      <c r="B14" s="27" t="s">
        <v>11</v>
      </c>
      <c r="C14" s="27"/>
      <c r="D14" s="27"/>
      <c r="E14" s="27"/>
    </row>
    <row r="15" spans="1:13" ht="57.5" customHeight="1" x14ac:dyDescent="0.35">
      <c r="B15" s="45" t="s">
        <v>38</v>
      </c>
      <c r="C15" s="46"/>
      <c r="D15" s="38">
        <v>2335143.7200000002</v>
      </c>
      <c r="E15" s="39"/>
    </row>
    <row r="16" spans="1:13" x14ac:dyDescent="0.35">
      <c r="B16" s="47" t="s">
        <v>12</v>
      </c>
      <c r="C16" s="48"/>
      <c r="D16" s="49">
        <f>ROUND((1-$D$11)*$D15,0)</f>
        <v>2335144</v>
      </c>
      <c r="E16" s="49"/>
    </row>
    <row r="17" spans="2:6" ht="31.5" customHeight="1" x14ac:dyDescent="0.35">
      <c r="F17" s="17"/>
    </row>
    <row r="18" spans="2:6" ht="61.5" customHeight="1" x14ac:dyDescent="0.35">
      <c r="F18" s="4"/>
    </row>
    <row r="19" spans="2:6" ht="20.25" customHeight="1" x14ac:dyDescent="0.35">
      <c r="B19" s="27" t="s">
        <v>18</v>
      </c>
      <c r="C19" s="34"/>
      <c r="D19" s="34"/>
      <c r="E19" s="35"/>
    </row>
    <row r="20" spans="2:6" ht="50" customHeight="1" x14ac:dyDescent="0.35">
      <c r="B20" s="36" t="s">
        <v>39</v>
      </c>
      <c r="C20" s="37"/>
      <c r="D20" s="38">
        <v>427682000</v>
      </c>
      <c r="E20" s="39"/>
      <c r="F20" s="4"/>
    </row>
    <row r="21" spans="2:6" ht="30" customHeight="1" x14ac:dyDescent="0.35">
      <c r="B21" s="40" t="s">
        <v>19</v>
      </c>
      <c r="C21" s="41"/>
      <c r="D21" s="41"/>
      <c r="E21" s="42"/>
    </row>
    <row r="22" spans="2:6" x14ac:dyDescent="0.35">
      <c r="B22" s="58" t="s">
        <v>2</v>
      </c>
      <c r="C22" s="59"/>
      <c r="D22" s="64">
        <v>2E-3</v>
      </c>
      <c r="E22" s="65"/>
    </row>
    <row r="23" spans="2:6" ht="36.75" customHeight="1" x14ac:dyDescent="0.35">
      <c r="B23" s="60" t="s">
        <v>14</v>
      </c>
      <c r="C23" s="61"/>
      <c r="D23" s="62">
        <f>D22*D$20</f>
        <v>855364</v>
      </c>
      <c r="E23" s="63"/>
    </row>
    <row r="24" spans="2:6" ht="48.75" customHeight="1" x14ac:dyDescent="0.35">
      <c r="B24" s="57" t="s">
        <v>3</v>
      </c>
      <c r="C24" s="57"/>
      <c r="D24" s="49">
        <f>ROUND((1-$D$11)*$D23,0)</f>
        <v>855364</v>
      </c>
      <c r="E24" s="49"/>
      <c r="F24" s="4"/>
    </row>
    <row r="25" spans="2:6" ht="29.25" customHeight="1" x14ac:dyDescent="0.35">
      <c r="B25" s="53" t="s">
        <v>20</v>
      </c>
      <c r="C25" s="53"/>
      <c r="D25" s="53"/>
      <c r="E25" s="53"/>
      <c r="F25" s="4"/>
    </row>
    <row r="26" spans="2:6" ht="54.5" customHeight="1" x14ac:dyDescent="0.35">
      <c r="B26" s="54" t="s">
        <v>35</v>
      </c>
      <c r="C26" s="54"/>
      <c r="D26" s="7">
        <v>0.01</v>
      </c>
      <c r="E26" s="18"/>
    </row>
    <row r="27" spans="2:6" ht="29.25" customHeight="1" x14ac:dyDescent="0.35">
      <c r="B27" s="54" t="s">
        <v>13</v>
      </c>
      <c r="C27" s="54"/>
      <c r="D27" s="11">
        <v>0.01</v>
      </c>
      <c r="E27" s="2">
        <f>D27*D$20</f>
        <v>4276820</v>
      </c>
    </row>
    <row r="28" spans="2:6" ht="29.25" customHeight="1" x14ac:dyDescent="0.35">
      <c r="B28" s="54" t="s">
        <v>21</v>
      </c>
      <c r="C28" s="54"/>
      <c r="D28" s="9">
        <f>IF(D26&gt;10%,MIN(D26-10%,10%),0%)</f>
        <v>0</v>
      </c>
      <c r="E28" s="2">
        <f>D28*D$20</f>
        <v>0</v>
      </c>
    </row>
    <row r="29" spans="2:6" ht="30" customHeight="1" x14ac:dyDescent="0.35">
      <c r="B29" s="54" t="s">
        <v>22</v>
      </c>
      <c r="C29" s="54"/>
      <c r="D29" s="9">
        <f>IF(D26&gt;20%,2*(D26-20%),0%)</f>
        <v>0</v>
      </c>
      <c r="E29" s="2">
        <f>D29*D$20</f>
        <v>0</v>
      </c>
    </row>
    <row r="30" spans="2:6" x14ac:dyDescent="0.35">
      <c r="B30" s="55" t="s">
        <v>15</v>
      </c>
      <c r="C30" s="55"/>
      <c r="D30" s="56">
        <f>SUM(E27:E29)</f>
        <v>4276820</v>
      </c>
      <c r="E30" s="56"/>
    </row>
    <row r="31" spans="2:6" x14ac:dyDescent="0.35">
      <c r="B31" s="57" t="s">
        <v>5</v>
      </c>
      <c r="C31" s="57"/>
      <c r="D31" s="49">
        <f>ROUND((1-$D$11)*$D30,0)</f>
        <v>4276820</v>
      </c>
      <c r="E31" s="49"/>
    </row>
  </sheetData>
  <mergeCells count="31"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  <mergeCell ref="B19:E19"/>
    <mergeCell ref="B20:C20"/>
    <mergeCell ref="D20:E20"/>
    <mergeCell ref="B21:E21"/>
    <mergeCell ref="F8:M9"/>
    <mergeCell ref="B14:E14"/>
    <mergeCell ref="B15:C15"/>
    <mergeCell ref="D15:E15"/>
    <mergeCell ref="B16:C16"/>
    <mergeCell ref="D16:E16"/>
    <mergeCell ref="B3:E3"/>
    <mergeCell ref="A6:A7"/>
    <mergeCell ref="E6:E7"/>
    <mergeCell ref="B11:C11"/>
    <mergeCell ref="D11:E11"/>
  </mergeCells>
  <dataValidations count="1">
    <dataValidation type="list" allowBlank="1" showInputMessage="1" showErrorMessage="1" sqref="D6:D10" xr:uid="{00000000-0002-0000-0300-000000000000}">
      <formula1>"s,n"</formula1>
    </dataValidation>
  </dataValidations>
  <pageMargins left="0.7" right="0.7" top="0.75" bottom="0.75" header="0.3" footer="0.3"/>
  <pageSetup paperSize="9" scale="75" orientation="portrait" r:id="rId1"/>
  <headerFooter>
    <oddHeader>&amp;LGara a procedura aperta per l'affidamento di un Accordo Quadro per la fornitura di trattamenti di dialisi extracorporea, dialisi peritoneale, filtri e trattamenti speciali per le pubbliche Amministrazioni ed.5-ID2757
Consip Public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ISTRUZIONI</vt:lpstr>
      <vt:lpstr>GARANZIE CONVENZIONE-AQ</vt:lpstr>
      <vt:lpstr>ISTRUZIONI!Area_stampa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Micara Andrea</cp:lastModifiedBy>
  <cp:lastPrinted>2024-10-10T09:14:32Z</cp:lastPrinted>
  <dcterms:created xsi:type="dcterms:W3CDTF">2016-02-02T10:53:31Z</dcterms:created>
  <dcterms:modified xsi:type="dcterms:W3CDTF">2024-10-10T09:14:59Z</dcterms:modified>
</cp:coreProperties>
</file>