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Password="D416" lockStructure="1"/>
  <bookViews>
    <workbookView xWindow="0" yWindow="0" windowWidth="19440" windowHeight="8790"/>
  </bookViews>
  <sheets>
    <sheet name="Modalità di utilizzo L2" sheetId="2" r:id="rId1"/>
    <sheet name="Tariffe Lotto 2" sheetId="1" r:id="rId2"/>
    <sheet name="Offerta Complessiva L2" sheetId="3" r:id="rId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00" i="1" l="1"/>
  <c r="J102" i="1" l="1"/>
  <c r="J63" i="1"/>
  <c r="J29" i="1"/>
  <c r="H47" i="1" l="1"/>
  <c r="H32" i="1"/>
  <c r="H29" i="1"/>
  <c r="I47" i="1"/>
  <c r="G47" i="1" s="1"/>
  <c r="G23" i="1" l="1"/>
  <c r="G22" i="1"/>
  <c r="G21" i="1"/>
  <c r="G20" i="1"/>
  <c r="G17" i="1"/>
  <c r="G16" i="1"/>
  <c r="G15" i="1"/>
  <c r="G14" i="1"/>
  <c r="G13" i="1"/>
  <c r="G12" i="1"/>
  <c r="G11" i="1"/>
  <c r="G10" i="1"/>
  <c r="G9" i="1"/>
  <c r="G8" i="1"/>
  <c r="G7" i="1"/>
  <c r="G6" i="1"/>
  <c r="B89" i="1" l="1"/>
  <c r="C15" i="3" l="1"/>
  <c r="C14" i="3"/>
  <c r="C13" i="3"/>
  <c r="C12" i="3"/>
  <c r="C11" i="3"/>
  <c r="C9" i="3"/>
  <c r="C7" i="3"/>
  <c r="I6" i="1" l="1"/>
  <c r="I7" i="1"/>
  <c r="I35" i="1" s="1"/>
  <c r="I8" i="1"/>
  <c r="I71" i="1" s="1"/>
  <c r="I9" i="1"/>
  <c r="I37" i="1" s="1"/>
  <c r="I10" i="1"/>
  <c r="I83" i="1" s="1"/>
  <c r="I11" i="1"/>
  <c r="I39" i="1" s="1"/>
  <c r="I12" i="1"/>
  <c r="I96" i="1" s="1"/>
  <c r="I13" i="1"/>
  <c r="I41" i="1" s="1"/>
  <c r="I14" i="1"/>
  <c r="I84" i="1" s="1"/>
  <c r="I15" i="1"/>
  <c r="I85" i="1" s="1"/>
  <c r="I16" i="1"/>
  <c r="I86" i="1" s="1"/>
  <c r="I17" i="1"/>
  <c r="I75" i="1" s="1"/>
  <c r="I20" i="1"/>
  <c r="I102" i="1" s="1"/>
  <c r="G102" i="1" s="1"/>
  <c r="I21" i="1"/>
  <c r="I29" i="1" s="1"/>
  <c r="G29" i="1" s="1"/>
  <c r="I22" i="1"/>
  <c r="F47" i="1" s="1"/>
  <c r="E9" i="3" s="1"/>
  <c r="I23" i="1"/>
  <c r="J34" i="1"/>
  <c r="J35" i="1"/>
  <c r="J36" i="1"/>
  <c r="J37" i="1"/>
  <c r="J38" i="1"/>
  <c r="J39" i="1"/>
  <c r="J40" i="1"/>
  <c r="J41" i="1"/>
  <c r="J42" i="1"/>
  <c r="J47" i="1"/>
  <c r="J53" i="1"/>
  <c r="J54" i="1"/>
  <c r="J55" i="1"/>
  <c r="J56" i="1"/>
  <c r="J57" i="1"/>
  <c r="J58" i="1"/>
  <c r="H63" i="1"/>
  <c r="J69" i="1"/>
  <c r="J70" i="1"/>
  <c r="J71" i="1"/>
  <c r="J72" i="1"/>
  <c r="J73" i="1"/>
  <c r="I74" i="1"/>
  <c r="J74" i="1"/>
  <c r="J75" i="1"/>
  <c r="J81" i="1"/>
  <c r="J82" i="1"/>
  <c r="J83" i="1"/>
  <c r="J84" i="1"/>
  <c r="J85" i="1"/>
  <c r="J86" i="1"/>
  <c r="J92" i="1"/>
  <c r="J93" i="1"/>
  <c r="J94" i="1"/>
  <c r="J95" i="1"/>
  <c r="J96" i="1"/>
  <c r="J97" i="1"/>
  <c r="J98" i="1"/>
  <c r="H102" i="1"/>
  <c r="I63" i="1" l="1"/>
  <c r="G63" i="1" s="1"/>
  <c r="F63" i="1" s="1"/>
  <c r="E11" i="3" s="1"/>
  <c r="H51" i="1"/>
  <c r="I36" i="1"/>
  <c r="F29" i="1"/>
  <c r="E7" i="3" s="1"/>
  <c r="I81" i="1"/>
  <c r="I34" i="1"/>
  <c r="I40" i="1"/>
  <c r="I57" i="1"/>
  <c r="I92" i="1"/>
  <c r="I69" i="1"/>
  <c r="I53" i="1"/>
  <c r="H79" i="1"/>
  <c r="H90" i="1"/>
  <c r="H67" i="1"/>
  <c r="I94" i="1"/>
  <c r="I73" i="1"/>
  <c r="I55" i="1"/>
  <c r="I38" i="1"/>
  <c r="I82" i="1"/>
  <c r="I95" i="1"/>
  <c r="I72" i="1"/>
  <c r="I58" i="1"/>
  <c r="I54" i="1"/>
  <c r="I42" i="1"/>
  <c r="I97" i="1"/>
  <c r="I93" i="1"/>
  <c r="I70" i="1"/>
  <c r="I56" i="1"/>
  <c r="I98" i="1"/>
  <c r="F102" i="1" l="1"/>
  <c r="E15" i="3" s="1"/>
  <c r="G32" i="1"/>
  <c r="F32" i="1" s="1"/>
  <c r="E8" i="3" s="1"/>
  <c r="G67" i="1"/>
  <c r="F67" i="1" s="1"/>
  <c r="E12" i="3" s="1"/>
  <c r="G79" i="1"/>
  <c r="F79" i="1" s="1"/>
  <c r="E13" i="3" s="1"/>
  <c r="G51" i="1"/>
  <c r="G90" i="1"/>
  <c r="F90" i="1" s="1"/>
  <c r="E14" i="3" s="1"/>
  <c r="F51" i="1" l="1"/>
  <c r="E10" i="3" s="1"/>
  <c r="E17" i="3" s="1"/>
  <c r="F105" i="1" l="1"/>
</calcChain>
</file>

<file path=xl/sharedStrings.xml><?xml version="1.0" encoding="utf-8"?>
<sst xmlns="http://schemas.openxmlformats.org/spreadsheetml/2006/main" count="211" uniqueCount="87">
  <si>
    <t>Prezzo globale Lotto 2 per 4 anni:</t>
  </si>
  <si>
    <t>Ticket</t>
  </si>
  <si>
    <t>BDA</t>
  </si>
  <si>
    <t>OFFERTA</t>
  </si>
  <si>
    <t>Metrica</t>
  </si>
  <si>
    <t>Sotto Servizio</t>
  </si>
  <si>
    <t>Tariffa  Offerta</t>
  </si>
  <si>
    <t>Quantità per anno</t>
  </si>
  <si>
    <t>Servizi a consumo</t>
  </si>
  <si>
    <t>Sistemista</t>
  </si>
  <si>
    <t>Architetto Applicativo</t>
  </si>
  <si>
    <t>Data Base Administrator</t>
  </si>
  <si>
    <t>Progettista Data Warehouse</t>
  </si>
  <si>
    <t>Specialista di Tecnologia/Prodotto</t>
  </si>
  <si>
    <t>Analista Funzionale</t>
  </si>
  <si>
    <t>Responsabile di progetto</t>
  </si>
  <si>
    <t>Percentuale di utilizzo (mix) indicata nel Capitolato tecnico</t>
  </si>
  <si>
    <t>Figura professionale</t>
  </si>
  <si>
    <t>Quantità in giorni persona per anno</t>
  </si>
  <si>
    <t>Servizi a Giorni / Persona</t>
  </si>
  <si>
    <t>Content Manager</t>
  </si>
  <si>
    <t xml:space="preserve">Grafico Web </t>
  </si>
  <si>
    <t xml:space="preserve">Operatore di Publishing </t>
  </si>
  <si>
    <t>Programmatore</t>
  </si>
  <si>
    <t>Analista Programmatore</t>
  </si>
  <si>
    <t>Canone Annuale</t>
  </si>
  <si>
    <t>Servizi a Canone</t>
  </si>
  <si>
    <t>Canone mensile per Punto Funzione</t>
  </si>
  <si>
    <t>Architetto applicativo</t>
  </si>
  <si>
    <t>Specialista di tecnologia/prodotto</t>
  </si>
  <si>
    <t>Canone Annuale Manutenzione Adeguativa</t>
  </si>
  <si>
    <t>Base d'asta unitaria</t>
  </si>
  <si>
    <t xml:space="preserve">Tariffa unitaria </t>
  </si>
  <si>
    <t>Unità di misura</t>
  </si>
  <si>
    <t>Giorno Persona</t>
  </si>
  <si>
    <t>Traoncamenti input</t>
  </si>
  <si>
    <t>Errori bloccanti</t>
  </si>
  <si>
    <t xml:space="preserve"> </t>
  </si>
  <si>
    <t>Il presente Prospetto è fornito con il solo intento di rendere disponibile uno strumento di lavoro utile alla formulazione dell'offerta economica.</t>
  </si>
  <si>
    <r>
      <t xml:space="preserve">Tale foglio </t>
    </r>
    <r>
      <rPr>
        <b/>
        <sz val="10"/>
        <color indexed="10"/>
        <rFont val="Trebuchet MS"/>
        <family val="2"/>
      </rPr>
      <t>NON</t>
    </r>
    <r>
      <rPr>
        <sz val="10"/>
        <rFont val="Trebuchet MS"/>
        <family val="2"/>
      </rPr>
      <t xml:space="preserve"> dovrà essere allegato alla proposta dell'Offerente, il quale formulerà la propria proposta definitiva direttamente sulla piattaforma </t>
    </r>
    <r>
      <rPr>
        <u/>
        <sz val="10"/>
        <color indexed="30"/>
        <rFont val="Trebuchet MS"/>
        <family val="2"/>
      </rPr>
      <t>www.acquistinretepa.it</t>
    </r>
  </si>
  <si>
    <t xml:space="preserve">Relativamente al formato delle celle si evidenzia che: </t>
  </si>
  <si>
    <t xml:space="preserve">• le celle di colore bianco sono predisposte per l’inserimento da parte del concorrente dei valori offerti. Per ogni cella è possibile visualizzare a lato la casella di guida che ribadisce il tipo di valore da inserire; </t>
  </si>
  <si>
    <t xml:space="preserve">• le celle di colore giallo visualizzano i dati/calcoli effettuati automaticamente dal foglio excel di lavoro; </t>
  </si>
  <si>
    <t xml:space="preserve">• le celle di colore azzurro riportano valori costanti non modificabili da parte del concorrente o, anche, indicazioni e segnalazioni di aiuto. </t>
  </si>
  <si>
    <t xml:space="preserve">Man mano che procederà alla formulazione dei prezzi unitari, il concorrente avrà automaticamente evidenza dei relativi prezzi complessivi e del prezzo globale offerto. </t>
  </si>
  <si>
    <t>L’Impresa dovrà indicare nelle celle di colore bianco di cui alla colonna “Tariffa unitaria” il valore unitario per le voci indicate.</t>
  </si>
  <si>
    <t>I concorrenti nel formulare i prezzi dovranno inserire un massimo di 2 cifre decimali.</t>
  </si>
  <si>
    <t>Macro Servizio</t>
  </si>
  <si>
    <t>Descrizione</t>
  </si>
  <si>
    <t>Realizzazione a FP</t>
  </si>
  <si>
    <t>Realizzazione a GG/PP</t>
  </si>
  <si>
    <t>Totale Servizi Lotto 2</t>
  </si>
  <si>
    <t>Canone FP</t>
  </si>
  <si>
    <t>GG/PP</t>
  </si>
  <si>
    <t>GARA PER L’AFFIDAMENTO DEI SERVIZI DI SUPPORTO, GESTIONE E SVILUPPO DEL SISTEMA INFORMATIVO SANITARIO NAZIONALE PER IL MINISTERO DELLA SALUTE- LOTTO 2</t>
  </si>
  <si>
    <t>Prezzi Complessivi 
(4 anni)</t>
  </si>
  <si>
    <t>ID - 1974</t>
  </si>
  <si>
    <t>Il Concorrente dovrà inputare i valori economici offerti unicamente in corrispondenza delle celle di colore bianco presenti nella SEZIONE 1 - Tariffe unitarie.</t>
  </si>
  <si>
    <t xml:space="preserve">La tabella è articolata in tre sezioni. </t>
  </si>
  <si>
    <t>SEZIONE 1 - Tariffe Unitarie</t>
  </si>
  <si>
    <t>SEZIONE 2 - Prezzi Calcolati</t>
  </si>
  <si>
    <t>Sulla base dei valori offerti, dei team mix indicati in Capitolato Tecnico, dei relativi valori di produttività e dei quantitativi annuali stimati/richiesti, la sezione riporta nelle celle gialle i valori unitari, troncati alla seconda cifra decimale, delle tariffe offerte e i valori complessivi dei diversi servizi ottenuti come prodotto di tali tariffe per i quantitativi di cui sopra e per il nuomero di anni del contratto.</t>
  </si>
  <si>
    <t xml:space="preserve">Le celle di colore azzurro riportano la descrizione di ciascun servizio e quelle gialle riepilogano il loro valore complessivo e infine il valore totale offerto per il lotto.  </t>
  </si>
  <si>
    <t>SEZIONE 3 - RIEPILOGO OFFERTA ECONOMICA COMPLESSIVA</t>
  </si>
  <si>
    <t>Responsabile di Progetto</t>
  </si>
  <si>
    <t>Sviluppo Applicativo</t>
  </si>
  <si>
    <t>Conduzione Applicativa</t>
  </si>
  <si>
    <t>Manutenzione Correttiva</t>
  </si>
  <si>
    <t>Servizi Applicativi</t>
  </si>
  <si>
    <t>Manutenzione Adeguativa</t>
  </si>
  <si>
    <t>Servizi di Gestione</t>
  </si>
  <si>
    <t>Gestione Siti Web e Portali</t>
  </si>
  <si>
    <t xml:space="preserve">Supporto Tecnico Specialistico
</t>
  </si>
  <si>
    <t>Service Desk</t>
  </si>
  <si>
    <t>I valori presenti nelle altre sezioni, nonché il valore complessivo dell'offerta presente nella Sezione "Offerta Complessiva", vengono automaticamente calcolati in funzione delle tariffe unitarie inputate.</t>
  </si>
  <si>
    <t>STRUMENTI DI SUPPORTO - SUPPORTO ALLA COMPILAZIONE DELL'OFFERTA ECONOMICA DEL LOTTO 2</t>
  </si>
  <si>
    <t>SEZIONE 1 - LOTTO 2: TARIFFE UNITARIE</t>
  </si>
  <si>
    <t>SEZIONE 2 - LOTTO 2: PREZZI CALCOLATI</t>
  </si>
  <si>
    <t>Prezzo Complessivo 
(4 anni)</t>
  </si>
  <si>
    <t>Tariffa media ponderata offerta</t>
  </si>
  <si>
    <t>Tariffa media ponderata a base d'asta</t>
  </si>
  <si>
    <t>Tariffa a base d'asta</t>
  </si>
  <si>
    <t>Punto Funzione ADD</t>
  </si>
  <si>
    <t>Servizio</t>
  </si>
  <si>
    <t>SERVIZI APPLICATIVI</t>
  </si>
  <si>
    <t>SERVIZI DI GESTIONE</t>
  </si>
  <si>
    <r>
      <t xml:space="preserve">Classificazione del documento: Consip </t>
    </r>
    <r>
      <rPr>
        <b/>
        <sz val="12"/>
        <color rgb="FF000000"/>
        <rFont val="Calibri"/>
        <family val="2"/>
      </rPr>
      <t>Public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</si>
</sst>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_€_-;\-* #,##0.00\ _€_-;_-* &quot;-&quot;??\ _€_-;_-@_-"/>
    <numFmt numFmtId="165" formatCode="#,##0.000"/>
    <numFmt numFmtId="166" formatCode="&quot;€ &quot;#,##0.00;&quot;-€ &quot;#,##0.00"/>
    <numFmt numFmtId="167" formatCode="#,##0.00\ &quot;€&quot;"/>
    <numFmt numFmtId="168" formatCode="_-* #,##0_-;\-* #,##0_-;_-* \-??_-;_-@_-"/>
    <numFmt numFmtId="169" formatCode="&quot;€&quot;\ #,##0.00"/>
    <numFmt numFmtId="170" formatCode="0.0000000%"/>
    <numFmt numFmtId="171" formatCode="0.0000000"/>
    <numFmt numFmtId="172" formatCode="#,##0.0000000\ &quot;€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18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b/>
      <i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name val="Arial"/>
      <family val="2"/>
    </font>
    <font>
      <b/>
      <i/>
      <sz val="14"/>
      <color indexed="18"/>
      <name val="Arial"/>
      <family val="2"/>
    </font>
    <font>
      <b/>
      <i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Trebuchet MS"/>
      <family val="2"/>
    </font>
    <font>
      <b/>
      <sz val="10"/>
      <color indexed="10"/>
      <name val="Trebuchet MS"/>
      <family val="2"/>
    </font>
    <font>
      <u/>
      <sz val="10"/>
      <color indexed="30"/>
      <name val="Trebuchet MS"/>
      <family val="2"/>
    </font>
    <font>
      <b/>
      <sz val="10"/>
      <name val="Trebuchet MS"/>
      <family val="2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indexed="18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rgb="FFFF0000"/>
      <name val="Trebuchet MS"/>
      <family val="2"/>
    </font>
    <font>
      <b/>
      <sz val="12"/>
      <color theme="0"/>
      <name val="Arial"/>
      <family val="2"/>
    </font>
    <font>
      <b/>
      <sz val="12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rgb="FFCCFFFF"/>
        <bgColor indexed="41"/>
      </patternFill>
    </fill>
    <fill>
      <patternFill patternType="solid">
        <fgColor rgb="FFFFFF00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3" tint="0.59999389629810485"/>
        <bgColor indexed="41"/>
      </patternFill>
    </fill>
  </fills>
  <borders count="23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1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18"/>
      </left>
      <right/>
      <top style="thin">
        <color indexed="64"/>
      </top>
      <bottom style="thin">
        <color indexed="18"/>
      </bottom>
      <diagonal/>
    </border>
    <border>
      <left/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1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1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2">
    <xf numFmtId="0" fontId="0" fillId="0" borderId="0" xfId="0"/>
    <xf numFmtId="0" fontId="0" fillId="2" borderId="0" xfId="0" applyFill="1" applyProtection="1">
      <protection hidden="1"/>
    </xf>
    <xf numFmtId="166" fontId="4" fillId="3" borderId="1" xfId="0" applyNumberFormat="1" applyFont="1" applyFill="1" applyBorder="1" applyAlignment="1" applyProtection="1">
      <alignment vertical="center" wrapText="1"/>
      <protection hidden="1"/>
    </xf>
    <xf numFmtId="167" fontId="0" fillId="2" borderId="0" xfId="0" applyNumberFormat="1" applyFill="1" applyProtection="1">
      <protection hidden="1"/>
    </xf>
    <xf numFmtId="166" fontId="5" fillId="5" borderId="1" xfId="0" applyNumberFormat="1" applyFont="1" applyFill="1" applyBorder="1" applyAlignment="1" applyProtection="1">
      <alignment horizontal="right" vertical="center" wrapText="1"/>
      <protection hidden="1"/>
    </xf>
    <xf numFmtId="166" fontId="5" fillId="6" borderId="1" xfId="0" applyNumberFormat="1" applyFont="1" applyFill="1" applyBorder="1" applyAlignment="1" applyProtection="1">
      <alignment horizontal="right" vertical="center" wrapText="1"/>
      <protection hidden="1"/>
    </xf>
    <xf numFmtId="168" fontId="5" fillId="5" borderId="3" xfId="1" applyNumberFormat="1" applyFont="1" applyFill="1" applyBorder="1" applyAlignment="1" applyProtection="1">
      <alignment vertical="center"/>
      <protection hidden="1"/>
    </xf>
    <xf numFmtId="0" fontId="6" fillId="4" borderId="3" xfId="0" applyFont="1" applyFill="1" applyBorder="1" applyAlignment="1" applyProtection="1">
      <alignment horizontal="center" vertical="center" wrapText="1"/>
      <protection hidden="1"/>
    </xf>
    <xf numFmtId="0" fontId="5" fillId="4" borderId="6" xfId="0" applyFont="1" applyFill="1" applyBorder="1" applyAlignment="1" applyProtection="1">
      <alignment horizontal="center" vertical="center" wrapText="1"/>
      <protection hidden="1"/>
    </xf>
    <xf numFmtId="0" fontId="5" fillId="5" borderId="3" xfId="0" applyFont="1" applyFill="1" applyBorder="1" applyAlignment="1" applyProtection="1">
      <alignment horizontal="center" vertical="center" wrapText="1"/>
      <protection hidden="1"/>
    </xf>
    <xf numFmtId="10" fontId="6" fillId="7" borderId="3" xfId="1" applyNumberFormat="1" applyFont="1" applyFill="1" applyBorder="1" applyAlignment="1" applyProtection="1">
      <alignment vertical="center"/>
      <protection hidden="1"/>
    </xf>
    <xf numFmtId="0" fontId="6" fillId="4" borderId="7" xfId="0" applyFont="1" applyFill="1" applyBorder="1" applyAlignment="1" applyProtection="1">
      <alignment vertical="center"/>
      <protection hidden="1"/>
    </xf>
    <xf numFmtId="0" fontId="6" fillId="4" borderId="9" xfId="0" applyFont="1" applyFill="1" applyBorder="1" applyAlignment="1" applyProtection="1">
      <alignment vertical="center"/>
      <protection hidden="1"/>
    </xf>
    <xf numFmtId="0" fontId="6" fillId="4" borderId="8" xfId="0" applyFont="1" applyFill="1" applyBorder="1" applyAlignment="1" applyProtection="1">
      <alignment vertical="center"/>
      <protection hidden="1"/>
    </xf>
    <xf numFmtId="0" fontId="5" fillId="4" borderId="10" xfId="0" applyFont="1" applyFill="1" applyBorder="1" applyAlignment="1" applyProtection="1">
      <alignment horizontal="center" vertical="center" wrapText="1"/>
      <protection hidden="1"/>
    </xf>
    <xf numFmtId="0" fontId="5" fillId="4" borderId="11" xfId="0" applyFont="1" applyFill="1" applyBorder="1" applyAlignment="1" applyProtection="1">
      <alignment horizontal="center" vertical="center" wrapText="1"/>
      <protection hidden="1"/>
    </xf>
    <xf numFmtId="169" fontId="0" fillId="2" borderId="0" xfId="0" applyNumberFormat="1" applyFill="1" applyProtection="1">
      <protection hidden="1"/>
    </xf>
    <xf numFmtId="0" fontId="6" fillId="4" borderId="2" xfId="0" applyFont="1" applyFill="1" applyBorder="1" applyAlignment="1" applyProtection="1">
      <alignment vertical="center"/>
      <protection hidden="1"/>
    </xf>
    <xf numFmtId="164" fontId="0" fillId="2" borderId="0" xfId="0" applyNumberFormat="1" applyFill="1" applyProtection="1">
      <protection hidden="1"/>
    </xf>
    <xf numFmtId="4" fontId="0" fillId="2" borderId="0" xfId="0" applyNumberFormat="1" applyFill="1" applyProtection="1">
      <protection hidden="1"/>
    </xf>
    <xf numFmtId="0" fontId="2" fillId="2" borderId="0" xfId="0" applyFont="1" applyFill="1" applyProtection="1">
      <protection hidden="1"/>
    </xf>
    <xf numFmtId="171" fontId="0" fillId="2" borderId="0" xfId="0" applyNumberFormat="1" applyFill="1" applyProtection="1">
      <protection hidden="1"/>
    </xf>
    <xf numFmtId="0" fontId="7" fillId="4" borderId="0" xfId="0" applyFont="1" applyFill="1" applyBorder="1" applyAlignment="1" applyProtection="1">
      <alignment vertical="center" wrapText="1"/>
      <protection hidden="1"/>
    </xf>
    <xf numFmtId="169" fontId="6" fillId="4" borderId="12" xfId="0" applyNumberFormat="1" applyFont="1" applyFill="1" applyBorder="1" applyAlignment="1" applyProtection="1">
      <alignment vertical="center"/>
      <protection hidden="1"/>
    </xf>
    <xf numFmtId="0" fontId="8" fillId="4" borderId="0" xfId="0" applyFont="1" applyFill="1" applyAlignment="1" applyProtection="1">
      <alignment vertical="center"/>
      <protection hidden="1"/>
    </xf>
    <xf numFmtId="169" fontId="6" fillId="5" borderId="13" xfId="0" applyNumberFormat="1" applyFont="1" applyFill="1" applyBorder="1" applyAlignment="1" applyProtection="1">
      <alignment vertical="center"/>
      <protection hidden="1"/>
    </xf>
    <xf numFmtId="169" fontId="6" fillId="8" borderId="3" xfId="0" applyNumberFormat="1" applyFont="1" applyFill="1" applyBorder="1" applyAlignment="1" applyProtection="1">
      <alignment vertical="center"/>
      <protection locked="0"/>
    </xf>
    <xf numFmtId="0" fontId="6" fillId="5" borderId="8" xfId="0" applyFont="1" applyFill="1" applyBorder="1" applyAlignment="1" applyProtection="1">
      <alignment horizontal="left" vertical="center" wrapText="1"/>
      <protection hidden="1"/>
    </xf>
    <xf numFmtId="0" fontId="9" fillId="4" borderId="0" xfId="0" applyFont="1" applyFill="1" applyAlignment="1" applyProtection="1">
      <alignment vertical="center"/>
      <protection hidden="1"/>
    </xf>
    <xf numFmtId="0" fontId="6" fillId="4" borderId="0" xfId="0" applyFont="1" applyFill="1" applyAlignment="1" applyProtection="1">
      <alignment vertical="center"/>
      <protection hidden="1"/>
    </xf>
    <xf numFmtId="169" fontId="6" fillId="4" borderId="7" xfId="0" applyNumberFormat="1" applyFont="1" applyFill="1" applyBorder="1" applyAlignment="1" applyProtection="1">
      <alignment vertical="center"/>
      <protection hidden="1"/>
    </xf>
    <xf numFmtId="0" fontId="6" fillId="5" borderId="7" xfId="0" applyFont="1" applyFill="1" applyBorder="1" applyAlignment="1" applyProtection="1">
      <alignment horizontal="left" vertical="center"/>
      <protection hidden="1"/>
    </xf>
    <xf numFmtId="0" fontId="6" fillId="4" borderId="12" xfId="0" applyFont="1" applyFill="1" applyBorder="1" applyAlignment="1" applyProtection="1">
      <alignment vertical="center"/>
      <protection hidden="1"/>
    </xf>
    <xf numFmtId="0" fontId="5" fillId="4" borderId="3" xfId="0" applyFont="1" applyFill="1" applyBorder="1" applyAlignment="1" applyProtection="1">
      <alignment horizontal="center"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5" fillId="4" borderId="3" xfId="0" applyFont="1" applyFill="1" applyBorder="1" applyAlignment="1" applyProtection="1">
      <alignment horizontal="left" vertical="center" wrapText="1"/>
      <protection hidden="1"/>
    </xf>
    <xf numFmtId="169" fontId="6" fillId="4" borderId="0" xfId="0" applyNumberFormat="1" applyFont="1" applyFill="1" applyBorder="1" applyAlignment="1" applyProtection="1">
      <alignment vertical="center"/>
      <protection hidden="1"/>
    </xf>
    <xf numFmtId="0" fontId="6" fillId="5" borderId="0" xfId="0" applyFont="1" applyFill="1" applyBorder="1" applyAlignment="1" applyProtection="1">
      <alignment horizontal="left" vertical="center"/>
      <protection hidden="1"/>
    </xf>
    <xf numFmtId="0" fontId="6" fillId="5" borderId="0" xfId="0" applyFont="1" applyFill="1" applyBorder="1" applyAlignment="1" applyProtection="1">
      <alignment horizontal="center" vertical="center" wrapText="1"/>
      <protection hidden="1"/>
    </xf>
    <xf numFmtId="169" fontId="6" fillId="4" borderId="3" xfId="0" applyNumberFormat="1" applyFont="1" applyFill="1" applyBorder="1" applyAlignment="1" applyProtection="1">
      <alignment vertical="center"/>
      <protection hidden="1"/>
    </xf>
    <xf numFmtId="0" fontId="6" fillId="5" borderId="7" xfId="0" applyFont="1" applyFill="1" applyBorder="1" applyAlignment="1" applyProtection="1">
      <alignment vertical="center"/>
      <protection hidden="1"/>
    </xf>
    <xf numFmtId="0" fontId="6" fillId="5" borderId="8" xfId="0" applyFont="1" applyFill="1" applyBorder="1" applyAlignment="1" applyProtection="1">
      <alignment vertical="center"/>
      <protection hidden="1"/>
    </xf>
    <xf numFmtId="0" fontId="6" fillId="4" borderId="15" xfId="0" applyFont="1" applyFill="1" applyBorder="1" applyAlignment="1" applyProtection="1">
      <alignment vertical="center"/>
      <protection hidden="1"/>
    </xf>
    <xf numFmtId="0" fontId="5" fillId="4" borderId="16" xfId="0" applyFont="1" applyFill="1" applyBorder="1" applyAlignment="1" applyProtection="1">
      <alignment horizontal="center" vertical="center" wrapText="1"/>
      <protection hidden="1"/>
    </xf>
    <xf numFmtId="0" fontId="5" fillId="4" borderId="19" xfId="0" applyFont="1" applyFill="1" applyBorder="1" applyAlignment="1" applyProtection="1">
      <alignment horizontal="left" vertical="center" wrapText="1"/>
      <protection hidden="1"/>
    </xf>
    <xf numFmtId="0" fontId="10" fillId="4" borderId="0" xfId="0" applyFont="1" applyFill="1" applyBorder="1" applyAlignment="1" applyProtection="1">
      <alignment vertical="center" wrapText="1"/>
      <protection hidden="1"/>
    </xf>
    <xf numFmtId="0" fontId="11" fillId="4" borderId="0" xfId="0" applyFont="1" applyFill="1" applyBorder="1" applyAlignment="1" applyProtection="1">
      <alignment vertical="center" wrapText="1"/>
      <protection hidden="1"/>
    </xf>
    <xf numFmtId="0" fontId="12" fillId="4" borderId="0" xfId="0" applyFont="1" applyFill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wrapText="1"/>
      <protection hidden="1"/>
    </xf>
    <xf numFmtId="0" fontId="18" fillId="0" borderId="0" xfId="0" applyFont="1" applyAlignment="1" applyProtection="1">
      <alignment horizontal="justify" wrapText="1"/>
      <protection hidden="1"/>
    </xf>
    <xf numFmtId="0" fontId="19" fillId="4" borderId="0" xfId="0" applyFont="1" applyFill="1" applyAlignment="1" applyProtection="1">
      <alignment horizontal="left" vertical="center" wrapText="1"/>
      <protection hidden="1"/>
    </xf>
    <xf numFmtId="166" fontId="6" fillId="6" borderId="14" xfId="0" applyNumberFormat="1" applyFont="1" applyFill="1" applyBorder="1" applyAlignment="1" applyProtection="1">
      <alignment horizontal="right" vertical="center" wrapText="1"/>
      <protection hidden="1"/>
    </xf>
    <xf numFmtId="0" fontId="20" fillId="5" borderId="3" xfId="0" applyFont="1" applyFill="1" applyBorder="1" applyAlignment="1" applyProtection="1">
      <alignment vertical="center" wrapText="1"/>
      <protection hidden="1"/>
    </xf>
    <xf numFmtId="166" fontId="5" fillId="6" borderId="3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Protection="1">
      <protection hidden="1"/>
    </xf>
    <xf numFmtId="0" fontId="21" fillId="4" borderId="0" xfId="0" applyFont="1" applyFill="1" applyAlignment="1" applyProtection="1">
      <alignment vertical="center"/>
      <protection hidden="1"/>
    </xf>
    <xf numFmtId="0" fontId="22" fillId="4" borderId="0" xfId="0" applyFont="1" applyFill="1" applyAlignment="1" applyProtection="1">
      <alignment vertical="center" wrapText="1"/>
      <protection hidden="1"/>
    </xf>
    <xf numFmtId="0" fontId="22" fillId="4" borderId="0" xfId="0" applyFont="1" applyFill="1" applyAlignment="1" applyProtection="1">
      <alignment vertical="center"/>
      <protection hidden="1"/>
    </xf>
    <xf numFmtId="0" fontId="21" fillId="4" borderId="0" xfId="0" applyFont="1" applyFill="1" applyBorder="1" applyAlignment="1" applyProtection="1">
      <alignment horizontal="left" vertical="center" wrapText="1"/>
      <protection hidden="1"/>
    </xf>
    <xf numFmtId="0" fontId="24" fillId="2" borderId="0" xfId="0" applyFont="1" applyFill="1" applyProtection="1">
      <protection hidden="1"/>
    </xf>
    <xf numFmtId="0" fontId="23" fillId="4" borderId="0" xfId="0" applyFont="1" applyFill="1" applyAlignment="1" applyProtection="1">
      <alignment vertical="center" wrapText="1"/>
      <protection hidden="1"/>
    </xf>
    <xf numFmtId="170" fontId="24" fillId="2" borderId="0" xfId="0" applyNumberFormat="1" applyFont="1" applyFill="1" applyProtection="1">
      <protection hidden="1"/>
    </xf>
    <xf numFmtId="166" fontId="24" fillId="2" borderId="0" xfId="0" applyNumberFormat="1" applyFont="1" applyFill="1" applyProtection="1">
      <protection hidden="1"/>
    </xf>
    <xf numFmtId="165" fontId="24" fillId="2" borderId="0" xfId="0" applyNumberFormat="1" applyFont="1" applyFill="1" applyProtection="1">
      <protection hidden="1"/>
    </xf>
    <xf numFmtId="0" fontId="3" fillId="2" borderId="0" xfId="0" applyFont="1" applyFill="1" applyAlignment="1" applyProtection="1">
      <alignment wrapText="1"/>
      <protection hidden="1"/>
    </xf>
    <xf numFmtId="0" fontId="15" fillId="0" borderId="0" xfId="0" applyFont="1" applyAlignment="1" applyProtection="1">
      <alignment horizontal="justify" wrapText="1"/>
      <protection hidden="1"/>
    </xf>
    <xf numFmtId="0" fontId="25" fillId="0" borderId="0" xfId="0" applyFont="1" applyAlignment="1" applyProtection="1">
      <alignment horizontal="justify" wrapText="1"/>
      <protection hidden="1"/>
    </xf>
    <xf numFmtId="0" fontId="15" fillId="0" borderId="0" xfId="0" applyFont="1" applyFill="1" applyAlignment="1" applyProtection="1">
      <alignment horizontal="justify" wrapText="1"/>
      <protection hidden="1"/>
    </xf>
    <xf numFmtId="0" fontId="18" fillId="0" borderId="0" xfId="0" applyFont="1" applyFill="1" applyAlignment="1" applyProtection="1">
      <alignment horizontal="justify" wrapText="1"/>
      <protection hidden="1"/>
    </xf>
    <xf numFmtId="0" fontId="6" fillId="4" borderId="0" xfId="0" applyFont="1" applyFill="1" applyBorder="1" applyAlignment="1" applyProtection="1">
      <alignment horizontal="left" vertical="center" wrapText="1"/>
      <protection hidden="1"/>
    </xf>
    <xf numFmtId="0" fontId="14" fillId="2" borderId="0" xfId="0" applyFont="1" applyFill="1" applyAlignment="1" applyProtection="1">
      <alignment horizontal="center" vertical="center" wrapText="1"/>
      <protection hidden="1"/>
    </xf>
    <xf numFmtId="172" fontId="0" fillId="2" borderId="0" xfId="0" applyNumberFormat="1" applyFill="1" applyProtection="1">
      <protection hidden="1"/>
    </xf>
    <xf numFmtId="0" fontId="12" fillId="4" borderId="0" xfId="0" applyFont="1" applyFill="1" applyAlignment="1" applyProtection="1">
      <alignment horizontal="left" vertical="center" wrapText="1"/>
      <protection hidden="1"/>
    </xf>
    <xf numFmtId="0" fontId="6" fillId="4" borderId="8" xfId="0" applyFont="1" applyFill="1" applyBorder="1" applyAlignment="1" applyProtection="1">
      <alignment horizontal="left" vertical="center" wrapText="1"/>
      <protection hidden="1"/>
    </xf>
    <xf numFmtId="0" fontId="6" fillId="4" borderId="8" xfId="0" applyFont="1" applyFill="1" applyBorder="1" applyAlignment="1" applyProtection="1">
      <alignment horizontal="left" vertical="center"/>
      <protection hidden="1"/>
    </xf>
    <xf numFmtId="0" fontId="6" fillId="4" borderId="20" xfId="0" applyFont="1" applyFill="1" applyBorder="1" applyAlignment="1" applyProtection="1">
      <alignment horizontal="left" vertical="center" wrapText="1"/>
      <protection hidden="1"/>
    </xf>
    <xf numFmtId="0" fontId="6" fillId="4" borderId="21" xfId="0" applyFont="1" applyFill="1" applyBorder="1" applyAlignment="1" applyProtection="1">
      <alignment horizontal="left" vertical="center" wrapText="1"/>
      <protection hidden="1"/>
    </xf>
    <xf numFmtId="0" fontId="26" fillId="9" borderId="3" xfId="0" applyFont="1" applyFill="1" applyBorder="1" applyAlignment="1" applyProtection="1">
      <alignment horizontal="center" vertical="center" wrapText="1"/>
      <protection hidden="1"/>
    </xf>
    <xf numFmtId="0" fontId="26" fillId="9" borderId="14" xfId="0" applyFont="1" applyFill="1" applyBorder="1" applyAlignment="1" applyProtection="1">
      <alignment horizontal="center" vertical="center" wrapText="1"/>
      <protection hidden="1"/>
    </xf>
    <xf numFmtId="0" fontId="26" fillId="9" borderId="8" xfId="0" applyFont="1" applyFill="1" applyBorder="1" applyAlignment="1" applyProtection="1">
      <alignment horizontal="center" vertical="center" wrapText="1"/>
      <protection hidden="1"/>
    </xf>
    <xf numFmtId="0" fontId="12" fillId="4" borderId="0" xfId="0" applyFont="1" applyFill="1" applyAlignment="1" applyProtection="1">
      <alignment horizontal="center" vertical="center" wrapText="1"/>
      <protection hidden="1"/>
    </xf>
    <xf numFmtId="0" fontId="5" fillId="4" borderId="6" xfId="0" applyFont="1" applyFill="1" applyBorder="1" applyAlignment="1" applyProtection="1">
      <alignment horizontal="center" vertical="center" wrapText="1"/>
      <protection hidden="1"/>
    </xf>
    <xf numFmtId="0" fontId="5" fillId="4" borderId="4" xfId="0" applyFont="1" applyFill="1" applyBorder="1" applyAlignment="1" applyProtection="1">
      <alignment horizontal="center" vertical="center" wrapText="1"/>
      <protection hidden="1"/>
    </xf>
    <xf numFmtId="0" fontId="5" fillId="4" borderId="5" xfId="0" applyFont="1" applyFill="1" applyBorder="1" applyAlignment="1" applyProtection="1">
      <alignment horizontal="center" vertical="center" wrapText="1"/>
      <protection hidden="1"/>
    </xf>
    <xf numFmtId="0" fontId="6" fillId="5" borderId="6" xfId="0" applyFont="1" applyFill="1" applyBorder="1" applyAlignment="1" applyProtection="1">
      <alignment horizontal="center" vertical="center" wrapText="1"/>
      <protection hidden="1"/>
    </xf>
    <xf numFmtId="0" fontId="6" fillId="5" borderId="4" xfId="0" applyFont="1" applyFill="1" applyBorder="1" applyAlignment="1" applyProtection="1">
      <alignment horizontal="center" vertical="center" wrapText="1"/>
      <protection hidden="1"/>
    </xf>
    <xf numFmtId="0" fontId="6" fillId="5" borderId="5" xfId="0" applyFont="1" applyFill="1" applyBorder="1" applyAlignment="1" applyProtection="1">
      <alignment horizontal="center" vertical="center" wrapText="1"/>
      <protection hidden="1"/>
    </xf>
    <xf numFmtId="0" fontId="6" fillId="4" borderId="8" xfId="0" applyFont="1" applyFill="1" applyBorder="1" applyAlignment="1" applyProtection="1">
      <alignment horizontal="center" vertical="center" wrapText="1"/>
      <protection hidden="1"/>
    </xf>
    <xf numFmtId="0" fontId="6" fillId="4" borderId="7" xfId="0" applyFont="1" applyFill="1" applyBorder="1" applyAlignment="1" applyProtection="1">
      <alignment horizontal="center" vertical="center" wrapText="1"/>
      <protection hidden="1"/>
    </xf>
    <xf numFmtId="0" fontId="5" fillId="7" borderId="6" xfId="0" applyFont="1" applyFill="1" applyBorder="1" applyAlignment="1" applyProtection="1">
      <alignment horizontal="center" vertical="center"/>
      <protection hidden="1"/>
    </xf>
    <xf numFmtId="0" fontId="5" fillId="4" borderId="8" xfId="0" applyFont="1" applyFill="1" applyBorder="1" applyAlignment="1" applyProtection="1">
      <alignment horizontal="center" vertical="center" wrapText="1"/>
      <protection hidden="1"/>
    </xf>
    <xf numFmtId="0" fontId="5" fillId="4" borderId="7" xfId="0" applyFont="1" applyFill="1" applyBorder="1" applyAlignment="1" applyProtection="1">
      <alignment horizontal="center" vertical="center" wrapText="1"/>
      <protection hidden="1"/>
    </xf>
    <xf numFmtId="0" fontId="5" fillId="7" borderId="8" xfId="0" applyFont="1" applyFill="1" applyBorder="1" applyAlignment="1" applyProtection="1">
      <alignment horizontal="center" vertical="center"/>
      <protection hidden="1"/>
    </xf>
    <xf numFmtId="0" fontId="5" fillId="7" borderId="9" xfId="0" applyFont="1" applyFill="1" applyBorder="1" applyAlignment="1" applyProtection="1">
      <alignment horizontal="center" vertical="center"/>
      <protection hidden="1"/>
    </xf>
    <xf numFmtId="0" fontId="5" fillId="7" borderId="7" xfId="0" applyFont="1" applyFill="1" applyBorder="1" applyAlignment="1" applyProtection="1">
      <alignment horizontal="center" vertical="center"/>
      <protection hidden="1"/>
    </xf>
    <xf numFmtId="0" fontId="5" fillId="4" borderId="22" xfId="0" applyFont="1" applyFill="1" applyBorder="1" applyAlignment="1" applyProtection="1">
      <alignment horizontal="center" vertical="center" wrapText="1"/>
      <protection hidden="1"/>
    </xf>
    <xf numFmtId="0" fontId="6" fillId="5" borderId="8" xfId="0" applyFont="1" applyFill="1" applyBorder="1" applyAlignment="1" applyProtection="1">
      <alignment horizontal="left" vertical="center" wrapText="1"/>
      <protection hidden="1"/>
    </xf>
    <xf numFmtId="0" fontId="6" fillId="5" borderId="7" xfId="0" applyFont="1" applyFill="1" applyBorder="1" applyAlignment="1" applyProtection="1">
      <alignment horizontal="left" vertical="center" wrapText="1"/>
      <protection hidden="1"/>
    </xf>
    <xf numFmtId="0" fontId="8" fillId="4" borderId="0" xfId="0" applyFont="1" applyFill="1" applyAlignment="1" applyProtection="1">
      <alignment horizontal="left" vertical="center" wrapText="1"/>
      <protection hidden="1"/>
    </xf>
    <xf numFmtId="0" fontId="5" fillId="5" borderId="18" xfId="0" applyFont="1" applyFill="1" applyBorder="1" applyAlignment="1" applyProtection="1">
      <alignment horizontal="center" vertical="center"/>
      <protection hidden="1"/>
    </xf>
    <xf numFmtId="0" fontId="5" fillId="5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/>
      <protection hidden="1"/>
    </xf>
    <xf numFmtId="0" fontId="5" fillId="5" borderId="2" xfId="0" applyFont="1" applyFill="1" applyBorder="1" applyAlignment="1" applyProtection="1">
      <alignment horizontal="center" vertical="center"/>
      <protection hidden="1"/>
    </xf>
    <xf numFmtId="0" fontId="5" fillId="4" borderId="14" xfId="0" applyFont="1" applyFill="1" applyBorder="1" applyAlignment="1" applyProtection="1">
      <alignment horizontal="center" vertical="center"/>
      <protection hidden="1"/>
    </xf>
    <xf numFmtId="0" fontId="6" fillId="4" borderId="6" xfId="0" applyFont="1" applyFill="1" applyBorder="1" applyAlignment="1" applyProtection="1">
      <alignment horizontal="left" vertical="center" wrapText="1"/>
      <protection hidden="1"/>
    </xf>
    <xf numFmtId="0" fontId="6" fillId="4" borderId="4" xfId="0" applyFont="1" applyFill="1" applyBorder="1" applyAlignment="1" applyProtection="1">
      <alignment horizontal="left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/>
      <protection hidden="1"/>
    </xf>
    <xf numFmtId="0" fontId="21" fillId="4" borderId="5" xfId="0" applyFont="1" applyFill="1" applyBorder="1" applyAlignment="1" applyProtection="1">
      <alignment horizontal="center" vertical="center"/>
      <protection hidden="1"/>
    </xf>
    <xf numFmtId="0" fontId="21" fillId="4" borderId="4" xfId="0" applyFont="1" applyFill="1" applyBorder="1" applyAlignment="1" applyProtection="1">
      <alignment horizontal="center" vertical="center"/>
      <protection hidden="1"/>
    </xf>
    <xf numFmtId="0" fontId="19" fillId="4" borderId="0" xfId="0" applyFont="1" applyFill="1" applyAlignment="1" applyProtection="1">
      <alignment horizontal="left" vertical="center" wrapText="1"/>
      <protection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19" fillId="2" borderId="0" xfId="0" applyFont="1" applyFill="1" applyAlignment="1" applyProtection="1">
      <alignment horizontal="center" vertical="center" wrapText="1"/>
      <protection hidden="1"/>
    </xf>
  </cellXfs>
  <cellStyles count="2">
    <cellStyle name="Comma 2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K32"/>
  <sheetViews>
    <sheetView tabSelected="1" workbookViewId="0">
      <selection activeCell="C6" sqref="C6"/>
    </sheetView>
  </sheetViews>
  <sheetFormatPr defaultColWidth="9.140625" defaultRowHeight="15" x14ac:dyDescent="0.25"/>
  <cols>
    <col min="1" max="1" width="9.140625" style="48"/>
    <col min="2" max="2" width="77.140625" style="48" customWidth="1"/>
    <col min="3" max="3" width="19.42578125" style="48" customWidth="1"/>
    <col min="4" max="6" width="9.140625" style="48" customWidth="1"/>
    <col min="7" max="257" width="9.140625" style="48"/>
    <col min="258" max="258" width="77.140625" style="48" customWidth="1"/>
    <col min="259" max="513" width="9.140625" style="48"/>
    <col min="514" max="514" width="77.140625" style="48" customWidth="1"/>
    <col min="515" max="769" width="9.140625" style="48"/>
    <col min="770" max="770" width="77.140625" style="48" customWidth="1"/>
    <col min="771" max="1025" width="9.140625" style="48"/>
    <col min="1026" max="1026" width="77.140625" style="48" customWidth="1"/>
    <col min="1027" max="1281" width="9.140625" style="48"/>
    <col min="1282" max="1282" width="77.140625" style="48" customWidth="1"/>
    <col min="1283" max="1537" width="9.140625" style="48"/>
    <col min="1538" max="1538" width="77.140625" style="48" customWidth="1"/>
    <col min="1539" max="1793" width="9.140625" style="48"/>
    <col min="1794" max="1794" width="77.140625" style="48" customWidth="1"/>
    <col min="1795" max="2049" width="9.140625" style="48"/>
    <col min="2050" max="2050" width="77.140625" style="48" customWidth="1"/>
    <col min="2051" max="2305" width="9.140625" style="48"/>
    <col min="2306" max="2306" width="77.140625" style="48" customWidth="1"/>
    <col min="2307" max="2561" width="9.140625" style="48"/>
    <col min="2562" max="2562" width="77.140625" style="48" customWidth="1"/>
    <col min="2563" max="2817" width="9.140625" style="48"/>
    <col min="2818" max="2818" width="77.140625" style="48" customWidth="1"/>
    <col min="2819" max="3073" width="9.140625" style="48"/>
    <col min="3074" max="3074" width="77.140625" style="48" customWidth="1"/>
    <col min="3075" max="3329" width="9.140625" style="48"/>
    <col min="3330" max="3330" width="77.140625" style="48" customWidth="1"/>
    <col min="3331" max="3585" width="9.140625" style="48"/>
    <col min="3586" max="3586" width="77.140625" style="48" customWidth="1"/>
    <col min="3587" max="3841" width="9.140625" style="48"/>
    <col min="3842" max="3842" width="77.140625" style="48" customWidth="1"/>
    <col min="3843" max="4097" width="9.140625" style="48"/>
    <col min="4098" max="4098" width="77.140625" style="48" customWidth="1"/>
    <col min="4099" max="4353" width="9.140625" style="48"/>
    <col min="4354" max="4354" width="77.140625" style="48" customWidth="1"/>
    <col min="4355" max="4609" width="9.140625" style="48"/>
    <col min="4610" max="4610" width="77.140625" style="48" customWidth="1"/>
    <col min="4611" max="4865" width="9.140625" style="48"/>
    <col min="4866" max="4866" width="77.140625" style="48" customWidth="1"/>
    <col min="4867" max="5121" width="9.140625" style="48"/>
    <col min="5122" max="5122" width="77.140625" style="48" customWidth="1"/>
    <col min="5123" max="5377" width="9.140625" style="48"/>
    <col min="5378" max="5378" width="77.140625" style="48" customWidth="1"/>
    <col min="5379" max="5633" width="9.140625" style="48"/>
    <col min="5634" max="5634" width="77.140625" style="48" customWidth="1"/>
    <col min="5635" max="5889" width="9.140625" style="48"/>
    <col min="5890" max="5890" width="77.140625" style="48" customWidth="1"/>
    <col min="5891" max="6145" width="9.140625" style="48"/>
    <col min="6146" max="6146" width="77.140625" style="48" customWidth="1"/>
    <col min="6147" max="6401" width="9.140625" style="48"/>
    <col min="6402" max="6402" width="77.140625" style="48" customWidth="1"/>
    <col min="6403" max="6657" width="9.140625" style="48"/>
    <col min="6658" max="6658" width="77.140625" style="48" customWidth="1"/>
    <col min="6659" max="6913" width="9.140625" style="48"/>
    <col min="6914" max="6914" width="77.140625" style="48" customWidth="1"/>
    <col min="6915" max="7169" width="9.140625" style="48"/>
    <col min="7170" max="7170" width="77.140625" style="48" customWidth="1"/>
    <col min="7171" max="7425" width="9.140625" style="48"/>
    <col min="7426" max="7426" width="77.140625" style="48" customWidth="1"/>
    <col min="7427" max="7681" width="9.140625" style="48"/>
    <col min="7682" max="7682" width="77.140625" style="48" customWidth="1"/>
    <col min="7683" max="7937" width="9.140625" style="48"/>
    <col min="7938" max="7938" width="77.140625" style="48" customWidth="1"/>
    <col min="7939" max="8193" width="9.140625" style="48"/>
    <col min="8194" max="8194" width="77.140625" style="48" customWidth="1"/>
    <col min="8195" max="8449" width="9.140625" style="48"/>
    <col min="8450" max="8450" width="77.140625" style="48" customWidth="1"/>
    <col min="8451" max="8705" width="9.140625" style="48"/>
    <col min="8706" max="8706" width="77.140625" style="48" customWidth="1"/>
    <col min="8707" max="8961" width="9.140625" style="48"/>
    <col min="8962" max="8962" width="77.140625" style="48" customWidth="1"/>
    <col min="8963" max="9217" width="9.140625" style="48"/>
    <col min="9218" max="9218" width="77.140625" style="48" customWidth="1"/>
    <col min="9219" max="9473" width="9.140625" style="48"/>
    <col min="9474" max="9474" width="77.140625" style="48" customWidth="1"/>
    <col min="9475" max="9729" width="9.140625" style="48"/>
    <col min="9730" max="9730" width="77.140625" style="48" customWidth="1"/>
    <col min="9731" max="9985" width="9.140625" style="48"/>
    <col min="9986" max="9986" width="77.140625" style="48" customWidth="1"/>
    <col min="9987" max="10241" width="9.140625" style="48"/>
    <col min="10242" max="10242" width="77.140625" style="48" customWidth="1"/>
    <col min="10243" max="10497" width="9.140625" style="48"/>
    <col min="10498" max="10498" width="77.140625" style="48" customWidth="1"/>
    <col min="10499" max="10753" width="9.140625" style="48"/>
    <col min="10754" max="10754" width="77.140625" style="48" customWidth="1"/>
    <col min="10755" max="11009" width="9.140625" style="48"/>
    <col min="11010" max="11010" width="77.140625" style="48" customWidth="1"/>
    <col min="11011" max="11265" width="9.140625" style="48"/>
    <col min="11266" max="11266" width="77.140625" style="48" customWidth="1"/>
    <col min="11267" max="11521" width="9.140625" style="48"/>
    <col min="11522" max="11522" width="77.140625" style="48" customWidth="1"/>
    <col min="11523" max="11777" width="9.140625" style="48"/>
    <col min="11778" max="11778" width="77.140625" style="48" customWidth="1"/>
    <col min="11779" max="12033" width="9.140625" style="48"/>
    <col min="12034" max="12034" width="77.140625" style="48" customWidth="1"/>
    <col min="12035" max="12289" width="9.140625" style="48"/>
    <col min="12290" max="12290" width="77.140625" style="48" customWidth="1"/>
    <col min="12291" max="12545" width="9.140625" style="48"/>
    <col min="12546" max="12546" width="77.140625" style="48" customWidth="1"/>
    <col min="12547" max="12801" width="9.140625" style="48"/>
    <col min="12802" max="12802" width="77.140625" style="48" customWidth="1"/>
    <col min="12803" max="13057" width="9.140625" style="48"/>
    <col min="13058" max="13058" width="77.140625" style="48" customWidth="1"/>
    <col min="13059" max="13313" width="9.140625" style="48"/>
    <col min="13314" max="13314" width="77.140625" style="48" customWidth="1"/>
    <col min="13315" max="13569" width="9.140625" style="48"/>
    <col min="13570" max="13570" width="77.140625" style="48" customWidth="1"/>
    <col min="13571" max="13825" width="9.140625" style="48"/>
    <col min="13826" max="13826" width="77.140625" style="48" customWidth="1"/>
    <col min="13827" max="14081" width="9.140625" style="48"/>
    <col min="14082" max="14082" width="77.140625" style="48" customWidth="1"/>
    <col min="14083" max="14337" width="9.140625" style="48"/>
    <col min="14338" max="14338" width="77.140625" style="48" customWidth="1"/>
    <col min="14339" max="14593" width="9.140625" style="48"/>
    <col min="14594" max="14594" width="77.140625" style="48" customWidth="1"/>
    <col min="14595" max="14849" width="9.140625" style="48"/>
    <col min="14850" max="14850" width="77.140625" style="48" customWidth="1"/>
    <col min="14851" max="15105" width="9.140625" style="48"/>
    <col min="15106" max="15106" width="77.140625" style="48" customWidth="1"/>
    <col min="15107" max="15361" width="9.140625" style="48"/>
    <col min="15362" max="15362" width="77.140625" style="48" customWidth="1"/>
    <col min="15363" max="15617" width="9.140625" style="48"/>
    <col min="15618" max="15618" width="77.140625" style="48" customWidth="1"/>
    <col min="15619" max="15873" width="9.140625" style="48"/>
    <col min="15874" max="15874" width="77.140625" style="48" customWidth="1"/>
    <col min="15875" max="16129" width="9.140625" style="48"/>
    <col min="16130" max="16130" width="77.140625" style="48" customWidth="1"/>
    <col min="16131" max="16384" width="9.140625" style="48"/>
  </cols>
  <sheetData>
    <row r="1" spans="2:11" ht="14.45" customHeight="1" x14ac:dyDescent="0.25">
      <c r="B1" s="80" t="s">
        <v>54</v>
      </c>
      <c r="C1" s="72"/>
      <c r="D1" s="72"/>
      <c r="E1" s="72"/>
      <c r="F1" s="72"/>
      <c r="G1" s="64"/>
      <c r="H1" s="64"/>
      <c r="I1" s="64"/>
      <c r="J1" s="64"/>
      <c r="K1" s="64"/>
    </row>
    <row r="2" spans="2:11" ht="43.5" customHeight="1" x14ac:dyDescent="0.25">
      <c r="B2" s="80"/>
      <c r="C2" s="72"/>
      <c r="D2" s="72"/>
      <c r="E2" s="72"/>
      <c r="F2" s="72"/>
      <c r="G2" s="64"/>
      <c r="H2" s="64"/>
      <c r="I2" s="64"/>
      <c r="J2" s="64"/>
      <c r="K2" s="64"/>
    </row>
    <row r="3" spans="2:11" ht="18.75" customHeight="1" x14ac:dyDescent="0.25">
      <c r="B3" s="110" t="s">
        <v>56</v>
      </c>
    </row>
    <row r="4" spans="2:11" ht="18.75" customHeight="1" x14ac:dyDescent="0.25">
      <c r="B4" s="111" t="s">
        <v>86</v>
      </c>
    </row>
    <row r="5" spans="2:11" ht="14.25" customHeight="1" x14ac:dyDescent="0.25"/>
    <row r="6" spans="2:11" ht="38.25" customHeight="1" x14ac:dyDescent="0.25">
      <c r="B6" s="70" t="s">
        <v>75</v>
      </c>
    </row>
    <row r="7" spans="2:11" ht="30" x14ac:dyDescent="0.3">
      <c r="B7" s="65" t="s">
        <v>38</v>
      </c>
    </row>
    <row r="8" spans="2:11" ht="30" x14ac:dyDescent="0.3">
      <c r="B8" s="65" t="s">
        <v>39</v>
      </c>
    </row>
    <row r="9" spans="2:11" x14ac:dyDescent="0.35">
      <c r="B9" s="65"/>
    </row>
    <row r="10" spans="2:11" ht="30" x14ac:dyDescent="0.3">
      <c r="B10" s="65" t="s">
        <v>57</v>
      </c>
    </row>
    <row r="11" spans="2:11" ht="45" x14ac:dyDescent="0.3">
      <c r="B11" s="49" t="s">
        <v>74</v>
      </c>
    </row>
    <row r="12" spans="2:11" ht="15.75" x14ac:dyDescent="0.3">
      <c r="B12" s="65" t="s">
        <v>37</v>
      </c>
    </row>
    <row r="13" spans="2:11" ht="15.75" x14ac:dyDescent="0.3">
      <c r="B13" s="65" t="s">
        <v>40</v>
      </c>
    </row>
    <row r="14" spans="2:11" ht="15.75" x14ac:dyDescent="0.3">
      <c r="B14" s="65" t="s">
        <v>37</v>
      </c>
    </row>
    <row r="15" spans="2:11" ht="45" x14ac:dyDescent="0.3">
      <c r="B15" s="65" t="s">
        <v>41</v>
      </c>
    </row>
    <row r="16" spans="2:11" ht="30" x14ac:dyDescent="0.3">
      <c r="B16" s="65" t="s">
        <v>42</v>
      </c>
    </row>
    <row r="17" spans="2:4" ht="30" x14ac:dyDescent="0.3">
      <c r="B17" s="65" t="s">
        <v>43</v>
      </c>
    </row>
    <row r="18" spans="2:4" ht="15.75" x14ac:dyDescent="0.3">
      <c r="B18" s="65"/>
    </row>
    <row r="19" spans="2:4" ht="30" x14ac:dyDescent="0.3">
      <c r="B19" s="65" t="s">
        <v>44</v>
      </c>
    </row>
    <row r="20" spans="2:4" ht="15.75" x14ac:dyDescent="0.3">
      <c r="B20" s="66"/>
    </row>
    <row r="21" spans="2:4" ht="15.75" x14ac:dyDescent="0.3">
      <c r="B21" s="67" t="s">
        <v>58</v>
      </c>
    </row>
    <row r="22" spans="2:4" ht="15.75" x14ac:dyDescent="0.3">
      <c r="B22" s="67" t="s">
        <v>37</v>
      </c>
    </row>
    <row r="23" spans="2:4" ht="15.75" x14ac:dyDescent="0.3">
      <c r="B23" s="68" t="s">
        <v>59</v>
      </c>
    </row>
    <row r="24" spans="2:4" ht="30" x14ac:dyDescent="0.3">
      <c r="B24" s="67" t="s">
        <v>45</v>
      </c>
    </row>
    <row r="25" spans="2:4" ht="15.75" x14ac:dyDescent="0.3">
      <c r="B25" s="67" t="s">
        <v>46</v>
      </c>
    </row>
    <row r="26" spans="2:4" ht="15.75" x14ac:dyDescent="0.3">
      <c r="B26" s="67"/>
    </row>
    <row r="27" spans="2:4" ht="15.75" x14ac:dyDescent="0.3">
      <c r="B27" s="68" t="s">
        <v>60</v>
      </c>
    </row>
    <row r="28" spans="2:4" ht="75" x14ac:dyDescent="0.3">
      <c r="B28" s="67" t="s">
        <v>61</v>
      </c>
      <c r="C28" s="69"/>
      <c r="D28" s="69"/>
    </row>
    <row r="29" spans="2:4" ht="15.75" x14ac:dyDescent="0.3">
      <c r="B29" s="67"/>
    </row>
    <row r="30" spans="2:4" ht="15.75" x14ac:dyDescent="0.3">
      <c r="B30" s="68" t="s">
        <v>63</v>
      </c>
    </row>
    <row r="31" spans="2:4" ht="30" x14ac:dyDescent="0.3">
      <c r="B31" s="67" t="s">
        <v>62</v>
      </c>
    </row>
    <row r="32" spans="2:4" ht="15.75" x14ac:dyDescent="0.3">
      <c r="B32" s="67"/>
    </row>
  </sheetData>
  <sheetProtection password="D416" sheet="1" objects="1" scenarios="1" selectLockedCells="1"/>
  <mergeCells count="1">
    <mergeCell ref="B1:B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M105"/>
  <sheetViews>
    <sheetView zoomScale="70" zoomScaleNormal="70" zoomScaleSheetLayoutView="100" workbookViewId="0">
      <selection activeCell="E14" sqref="E14"/>
    </sheetView>
  </sheetViews>
  <sheetFormatPr defaultColWidth="8.85546875" defaultRowHeight="15" x14ac:dyDescent="0.25"/>
  <cols>
    <col min="1" max="1" width="3" style="1" customWidth="1"/>
    <col min="2" max="2" width="40.85546875" style="1" customWidth="1"/>
    <col min="3" max="3" width="31.85546875" style="1" bestFit="1" customWidth="1"/>
    <col min="4" max="4" width="33.85546875" style="1" bestFit="1" customWidth="1"/>
    <col min="5" max="5" width="28.28515625" style="1" customWidth="1"/>
    <col min="6" max="6" width="29" style="1" bestFit="1" customWidth="1"/>
    <col min="7" max="7" width="17.28515625" style="1" customWidth="1"/>
    <col min="8" max="8" width="19.42578125" style="1" customWidth="1"/>
    <col min="9" max="9" width="22.42578125" style="1" hidden="1" customWidth="1"/>
    <col min="10" max="10" width="16" style="1" hidden="1" customWidth="1"/>
    <col min="11" max="11" width="13.140625" style="1" bestFit="1" customWidth="1"/>
    <col min="12" max="12" width="18.28515625" style="1" customWidth="1"/>
    <col min="13" max="13" width="10.85546875" style="1" bestFit="1" customWidth="1"/>
    <col min="14" max="16384" width="8.85546875" style="1"/>
  </cols>
  <sheetData>
    <row r="1" spans="2:12" s="28" customFormat="1" ht="36.6" customHeight="1" x14ac:dyDescent="0.25">
      <c r="B1" s="80" t="s">
        <v>54</v>
      </c>
      <c r="C1" s="80"/>
      <c r="D1" s="80"/>
      <c r="E1" s="60"/>
      <c r="F1" s="60"/>
      <c r="G1" s="46"/>
      <c r="H1" s="45"/>
      <c r="I1" s="45"/>
      <c r="J1" s="45" t="s">
        <v>37</v>
      </c>
      <c r="L1" s="28" t="s">
        <v>37</v>
      </c>
    </row>
    <row r="2" spans="2:12" s="28" customFormat="1" ht="17.45" x14ac:dyDescent="0.3">
      <c r="B2" s="47"/>
      <c r="C2" s="47"/>
      <c r="D2" s="47"/>
      <c r="E2" s="47"/>
      <c r="F2" s="47"/>
      <c r="G2" s="46"/>
      <c r="H2" s="45"/>
      <c r="I2" s="45"/>
      <c r="J2" s="45"/>
    </row>
    <row r="3" spans="2:12" ht="15.6" x14ac:dyDescent="0.3">
      <c r="B3" s="55" t="s">
        <v>76</v>
      </c>
      <c r="C3" s="47"/>
    </row>
    <row r="4" spans="2:12" thickBot="1" x14ac:dyDescent="0.35"/>
    <row r="5" spans="2:12" s="28" customFormat="1" x14ac:dyDescent="0.25">
      <c r="B5" s="44" t="s">
        <v>33</v>
      </c>
      <c r="C5" s="99" t="s">
        <v>19</v>
      </c>
      <c r="D5" s="100"/>
      <c r="E5" s="43" t="s">
        <v>32</v>
      </c>
      <c r="F5" s="33" t="s">
        <v>31</v>
      </c>
      <c r="G5" s="29" t="s">
        <v>36</v>
      </c>
      <c r="H5" s="29"/>
      <c r="I5" s="42" t="s">
        <v>35</v>
      </c>
    </row>
    <row r="6" spans="2:12" s="28" customFormat="1" ht="15.75" x14ac:dyDescent="0.25">
      <c r="B6" s="101" t="s">
        <v>34</v>
      </c>
      <c r="C6" s="41" t="s">
        <v>64</v>
      </c>
      <c r="D6" s="40"/>
      <c r="E6" s="26"/>
      <c r="F6" s="39">
        <v>530</v>
      </c>
      <c r="G6" s="24" t="str">
        <f>IF(E6&gt;0,IF(E6&gt;F6,"il valore supera la base d'asta unitaria"," "),"Inserire valore numerico &gt; 0, con 2 cifre decimali")</f>
        <v>Inserire valore numerico &gt; 0, con 2 cifre decimali</v>
      </c>
      <c r="H6" s="29"/>
      <c r="I6" s="23">
        <f t="shared" ref="I6:I17" si="0">TRUNC(E6,2)</f>
        <v>0</v>
      </c>
    </row>
    <row r="7" spans="2:12" s="28" customFormat="1" ht="15.75" x14ac:dyDescent="0.25">
      <c r="B7" s="101"/>
      <c r="C7" s="41" t="s">
        <v>14</v>
      </c>
      <c r="D7" s="40"/>
      <c r="E7" s="26"/>
      <c r="F7" s="39">
        <v>400</v>
      </c>
      <c r="G7" s="24" t="str">
        <f t="shared" ref="G7:G17" si="1">IF(E7&gt;0,IF(E7&gt;F7,"il valore supera la base d'asta unitaria"," "),"Inserire valore numerico &gt; 0, con 2 cifre decimali")</f>
        <v>Inserire valore numerico &gt; 0, con 2 cifre decimali</v>
      </c>
      <c r="H7" s="29"/>
      <c r="I7" s="23">
        <f t="shared" si="0"/>
        <v>0</v>
      </c>
      <c r="J7" s="24"/>
    </row>
    <row r="8" spans="2:12" s="28" customFormat="1" ht="15.75" x14ac:dyDescent="0.25">
      <c r="B8" s="101"/>
      <c r="C8" s="41" t="s">
        <v>24</v>
      </c>
      <c r="D8" s="40"/>
      <c r="E8" s="26"/>
      <c r="F8" s="39">
        <v>300</v>
      </c>
      <c r="G8" s="24" t="str">
        <f t="shared" si="1"/>
        <v>Inserire valore numerico &gt; 0, con 2 cifre decimali</v>
      </c>
      <c r="H8" s="29"/>
      <c r="I8" s="23">
        <f t="shared" si="0"/>
        <v>0</v>
      </c>
    </row>
    <row r="9" spans="2:12" s="28" customFormat="1" ht="15.75" x14ac:dyDescent="0.25">
      <c r="B9" s="101"/>
      <c r="C9" s="41" t="s">
        <v>23</v>
      </c>
      <c r="D9" s="40"/>
      <c r="E9" s="26"/>
      <c r="F9" s="39">
        <v>250</v>
      </c>
      <c r="G9" s="24" t="str">
        <f t="shared" si="1"/>
        <v>Inserire valore numerico &gt; 0, con 2 cifre decimali</v>
      </c>
      <c r="H9" s="29"/>
      <c r="I9" s="23">
        <f t="shared" si="0"/>
        <v>0</v>
      </c>
    </row>
    <row r="10" spans="2:12" s="28" customFormat="1" ht="15.75" x14ac:dyDescent="0.25">
      <c r="B10" s="101"/>
      <c r="C10" s="41" t="s">
        <v>13</v>
      </c>
      <c r="D10" s="40"/>
      <c r="E10" s="26"/>
      <c r="F10" s="39">
        <v>470</v>
      </c>
      <c r="G10" s="24" t="str">
        <f t="shared" si="1"/>
        <v>Inserire valore numerico &gt; 0, con 2 cifre decimali</v>
      </c>
      <c r="H10" s="29"/>
      <c r="I10" s="23">
        <f t="shared" si="0"/>
        <v>0</v>
      </c>
    </row>
    <row r="11" spans="2:12" s="28" customFormat="1" ht="15.75" x14ac:dyDescent="0.25">
      <c r="B11" s="101"/>
      <c r="C11" s="41" t="s">
        <v>12</v>
      </c>
      <c r="D11" s="40"/>
      <c r="E11" s="26"/>
      <c r="F11" s="39">
        <v>480</v>
      </c>
      <c r="G11" s="24" t="str">
        <f t="shared" si="1"/>
        <v>Inserire valore numerico &gt; 0, con 2 cifre decimali</v>
      </c>
      <c r="H11" s="29"/>
      <c r="I11" s="23">
        <f t="shared" si="0"/>
        <v>0</v>
      </c>
    </row>
    <row r="12" spans="2:12" s="28" customFormat="1" ht="15.75" x14ac:dyDescent="0.25">
      <c r="B12" s="101"/>
      <c r="C12" s="41" t="s">
        <v>11</v>
      </c>
      <c r="D12" s="40"/>
      <c r="E12" s="26"/>
      <c r="F12" s="39">
        <v>450</v>
      </c>
      <c r="G12" s="24" t="str">
        <f t="shared" si="1"/>
        <v>Inserire valore numerico &gt; 0, con 2 cifre decimali</v>
      </c>
      <c r="H12" s="29"/>
      <c r="I12" s="23">
        <f t="shared" si="0"/>
        <v>0</v>
      </c>
    </row>
    <row r="13" spans="2:12" s="28" customFormat="1" ht="15.75" x14ac:dyDescent="0.25">
      <c r="B13" s="101"/>
      <c r="C13" s="41" t="s">
        <v>10</v>
      </c>
      <c r="D13" s="40"/>
      <c r="E13" s="26"/>
      <c r="F13" s="39">
        <v>470</v>
      </c>
      <c r="G13" s="24" t="str">
        <f t="shared" si="1"/>
        <v>Inserire valore numerico &gt; 0, con 2 cifre decimali</v>
      </c>
      <c r="H13" s="29"/>
      <c r="I13" s="23">
        <f t="shared" si="0"/>
        <v>0</v>
      </c>
    </row>
    <row r="14" spans="2:12" s="28" customFormat="1" ht="15.75" x14ac:dyDescent="0.25">
      <c r="B14" s="101"/>
      <c r="C14" s="41" t="s">
        <v>22</v>
      </c>
      <c r="D14" s="40"/>
      <c r="E14" s="26"/>
      <c r="F14" s="39">
        <v>260</v>
      </c>
      <c r="G14" s="24" t="str">
        <f t="shared" si="1"/>
        <v>Inserire valore numerico &gt; 0, con 2 cifre decimali</v>
      </c>
      <c r="H14" s="29"/>
      <c r="I14" s="23">
        <f t="shared" si="0"/>
        <v>0</v>
      </c>
    </row>
    <row r="15" spans="2:12" s="28" customFormat="1" ht="15.75" x14ac:dyDescent="0.25">
      <c r="B15" s="101"/>
      <c r="C15" s="41" t="s">
        <v>21</v>
      </c>
      <c r="D15" s="40"/>
      <c r="E15" s="26"/>
      <c r="F15" s="39">
        <v>290</v>
      </c>
      <c r="G15" s="24" t="str">
        <f t="shared" si="1"/>
        <v>Inserire valore numerico &gt; 0, con 2 cifre decimali</v>
      </c>
      <c r="H15" s="29"/>
      <c r="I15" s="23">
        <f t="shared" si="0"/>
        <v>0</v>
      </c>
    </row>
    <row r="16" spans="2:12" s="28" customFormat="1" ht="15.75" x14ac:dyDescent="0.25">
      <c r="B16" s="101"/>
      <c r="C16" s="41" t="s">
        <v>20</v>
      </c>
      <c r="D16" s="40"/>
      <c r="E16" s="26"/>
      <c r="F16" s="39">
        <v>330</v>
      </c>
      <c r="G16" s="24" t="str">
        <f t="shared" si="1"/>
        <v>Inserire valore numerico &gt; 0, con 2 cifre decimali</v>
      </c>
      <c r="H16" s="29"/>
      <c r="I16" s="23">
        <f t="shared" si="0"/>
        <v>0</v>
      </c>
    </row>
    <row r="17" spans="2:12" s="28" customFormat="1" ht="15.75" x14ac:dyDescent="0.25">
      <c r="B17" s="101"/>
      <c r="C17" s="41" t="s">
        <v>9</v>
      </c>
      <c r="D17" s="40"/>
      <c r="E17" s="26"/>
      <c r="F17" s="39">
        <v>360</v>
      </c>
      <c r="G17" s="24" t="str">
        <f t="shared" si="1"/>
        <v>Inserire valore numerico &gt; 0, con 2 cifre decimali</v>
      </c>
      <c r="H17" s="29"/>
      <c r="I17" s="23">
        <f t="shared" si="0"/>
        <v>0</v>
      </c>
    </row>
    <row r="18" spans="2:12" s="28" customFormat="1" ht="15.6" x14ac:dyDescent="0.3">
      <c r="B18" s="38"/>
      <c r="C18" s="37"/>
      <c r="D18" s="37"/>
      <c r="E18" s="36"/>
      <c r="F18" s="36"/>
      <c r="G18" s="24"/>
      <c r="H18" s="29"/>
      <c r="I18" s="32"/>
    </row>
    <row r="19" spans="2:12" s="28" customFormat="1" ht="15.75" x14ac:dyDescent="0.25">
      <c r="B19" s="35" t="s">
        <v>33</v>
      </c>
      <c r="C19" s="102" t="s">
        <v>8</v>
      </c>
      <c r="D19" s="103"/>
      <c r="E19" s="34" t="s">
        <v>32</v>
      </c>
      <c r="F19" s="33" t="s">
        <v>31</v>
      </c>
      <c r="G19" s="24"/>
      <c r="H19" s="29"/>
      <c r="I19" s="32"/>
    </row>
    <row r="20" spans="2:12" ht="15.6" x14ac:dyDescent="0.3">
      <c r="B20" s="27" t="s">
        <v>1</v>
      </c>
      <c r="C20" s="96" t="s">
        <v>73</v>
      </c>
      <c r="D20" s="97"/>
      <c r="E20" s="26"/>
      <c r="F20" s="25">
        <v>10</v>
      </c>
      <c r="G20" s="24" t="str">
        <f t="shared" ref="G20:G23" si="2">IF(E20&gt;0,IF(E20&gt;F20,"il valore supera la base d'asta unitaria"," "),"Inserire valore numerico &gt; 0, con 2 cifre decimali")</f>
        <v>Inserire valore numerico &gt; 0, con 2 cifre decimali</v>
      </c>
      <c r="H20" s="59"/>
      <c r="I20" s="23">
        <f>TRUNC(E20,2)</f>
        <v>0</v>
      </c>
    </row>
    <row r="21" spans="2:12" s="28" customFormat="1" ht="15.75" x14ac:dyDescent="0.25">
      <c r="B21" s="27" t="s">
        <v>82</v>
      </c>
      <c r="C21" s="27" t="s">
        <v>65</v>
      </c>
      <c r="D21" s="31"/>
      <c r="E21" s="26"/>
      <c r="F21" s="30">
        <v>210</v>
      </c>
      <c r="G21" s="24" t="str">
        <f t="shared" si="2"/>
        <v>Inserire valore numerico &gt; 0, con 2 cifre decimali</v>
      </c>
      <c r="H21" s="29"/>
      <c r="I21" s="23">
        <f>TRUNC(E21,2)</f>
        <v>0</v>
      </c>
    </row>
    <row r="22" spans="2:12" ht="15.6" x14ac:dyDescent="0.3">
      <c r="B22" s="27" t="s">
        <v>27</v>
      </c>
      <c r="C22" s="96" t="s">
        <v>67</v>
      </c>
      <c r="D22" s="97"/>
      <c r="E22" s="26"/>
      <c r="F22" s="25">
        <v>0.8</v>
      </c>
      <c r="G22" s="24" t="str">
        <f t="shared" si="2"/>
        <v>Inserire valore numerico &gt; 0, con 2 cifre decimali</v>
      </c>
      <c r="H22" s="59"/>
      <c r="I22" s="23">
        <f>TRUNC(E22,2)</f>
        <v>0</v>
      </c>
    </row>
    <row r="23" spans="2:12" ht="32.25" customHeight="1" x14ac:dyDescent="0.3">
      <c r="B23" s="27" t="s">
        <v>30</v>
      </c>
      <c r="C23" s="96" t="s">
        <v>69</v>
      </c>
      <c r="D23" s="97"/>
      <c r="E23" s="26"/>
      <c r="F23" s="25">
        <v>479603</v>
      </c>
      <c r="G23" s="24" t="str">
        <f t="shared" si="2"/>
        <v>Inserire valore numerico &gt; 0, con 2 cifre decimali</v>
      </c>
      <c r="H23" s="59"/>
      <c r="I23" s="23">
        <f>TRUNC(E23,2)</f>
        <v>0</v>
      </c>
    </row>
    <row r="24" spans="2:12" ht="17.45" x14ac:dyDescent="0.3">
      <c r="B24" s="98"/>
      <c r="C24" s="98"/>
      <c r="D24" s="98"/>
      <c r="E24" s="98"/>
      <c r="F24" s="98"/>
      <c r="G24" s="22"/>
      <c r="H24" s="59"/>
    </row>
    <row r="25" spans="2:12" ht="15.6" x14ac:dyDescent="0.3">
      <c r="B25" s="55" t="s">
        <v>77</v>
      </c>
      <c r="C25" s="59"/>
      <c r="D25" s="59"/>
      <c r="E25" s="59"/>
      <c r="F25" s="59"/>
      <c r="G25" s="59"/>
      <c r="H25" s="59"/>
    </row>
    <row r="26" spans="2:12" ht="14.45" x14ac:dyDescent="0.3">
      <c r="B26" s="59"/>
      <c r="C26" s="59"/>
      <c r="D26" s="59"/>
      <c r="E26" s="59"/>
      <c r="F26" s="59"/>
      <c r="G26" s="59"/>
      <c r="H26" s="59"/>
    </row>
    <row r="27" spans="2:12" x14ac:dyDescent="0.25">
      <c r="B27" s="9" t="s">
        <v>68</v>
      </c>
      <c r="C27" s="90" t="s">
        <v>8</v>
      </c>
      <c r="D27" s="91"/>
      <c r="E27" s="81" t="s">
        <v>7</v>
      </c>
      <c r="F27" s="81" t="s">
        <v>78</v>
      </c>
      <c r="G27" s="81" t="s">
        <v>6</v>
      </c>
      <c r="H27" s="81" t="s">
        <v>81</v>
      </c>
      <c r="J27" s="21"/>
    </row>
    <row r="28" spans="2:12" x14ac:dyDescent="0.25">
      <c r="B28" s="84" t="s">
        <v>65</v>
      </c>
      <c r="C28" s="8" t="s">
        <v>5</v>
      </c>
      <c r="D28" s="8" t="s">
        <v>4</v>
      </c>
      <c r="E28" s="82"/>
      <c r="F28" s="82"/>
      <c r="G28" s="95"/>
      <c r="H28" s="82"/>
      <c r="I28" s="1" t="s">
        <v>3</v>
      </c>
      <c r="J28" s="1" t="s">
        <v>2</v>
      </c>
    </row>
    <row r="29" spans="2:12" x14ac:dyDescent="0.25">
      <c r="B29" s="85"/>
      <c r="C29" s="7"/>
      <c r="D29" s="7" t="s">
        <v>82</v>
      </c>
      <c r="E29" s="6">
        <v>7200</v>
      </c>
      <c r="F29" s="5">
        <f>G29*E29*4</f>
        <v>0</v>
      </c>
      <c r="G29" s="5">
        <f>TRUNC(I29,2)</f>
        <v>0</v>
      </c>
      <c r="H29" s="4">
        <f>F21</f>
        <v>210</v>
      </c>
      <c r="I29" s="3">
        <f>I21</f>
        <v>0</v>
      </c>
      <c r="J29" s="3">
        <f>F21</f>
        <v>210</v>
      </c>
      <c r="K29" s="20"/>
      <c r="L29" s="20"/>
    </row>
    <row r="30" spans="2:12" x14ac:dyDescent="0.25">
      <c r="B30" s="59"/>
      <c r="C30" s="59"/>
      <c r="D30" s="59"/>
      <c r="E30" s="59"/>
      <c r="F30" s="59"/>
      <c r="G30" s="59"/>
      <c r="H30" s="59"/>
    </row>
    <row r="31" spans="2:12" ht="45" x14ac:dyDescent="0.25">
      <c r="B31" s="9" t="s">
        <v>68</v>
      </c>
      <c r="C31" s="90" t="s">
        <v>19</v>
      </c>
      <c r="D31" s="91"/>
      <c r="E31" s="8" t="s">
        <v>18</v>
      </c>
      <c r="F31" s="15" t="s">
        <v>78</v>
      </c>
      <c r="G31" s="15" t="s">
        <v>79</v>
      </c>
      <c r="H31" s="15" t="s">
        <v>80</v>
      </c>
    </row>
    <row r="32" spans="2:12" x14ac:dyDescent="0.25">
      <c r="B32" s="84" t="s">
        <v>65</v>
      </c>
      <c r="C32" s="87"/>
      <c r="D32" s="88"/>
      <c r="E32" s="6">
        <v>2350</v>
      </c>
      <c r="F32" s="5">
        <f>G32*E32*4</f>
        <v>0</v>
      </c>
      <c r="G32" s="5">
        <f>TRUNC(SUM(I34:I42),2)</f>
        <v>0</v>
      </c>
      <c r="H32" s="4">
        <f>SUM(J34:J42)</f>
        <v>340.90000000000003</v>
      </c>
      <c r="I32" s="18"/>
    </row>
    <row r="33" spans="2:13" ht="45" x14ac:dyDescent="0.25">
      <c r="B33" s="86"/>
      <c r="C33" s="89" t="s">
        <v>17</v>
      </c>
      <c r="D33" s="89"/>
      <c r="E33" s="89"/>
      <c r="F33" s="14" t="s">
        <v>16</v>
      </c>
      <c r="G33" s="59"/>
      <c r="H33" s="59"/>
      <c r="I33" s="1" t="s">
        <v>3</v>
      </c>
      <c r="J33" s="1" t="s">
        <v>2</v>
      </c>
    </row>
    <row r="34" spans="2:13" x14ac:dyDescent="0.25">
      <c r="B34" s="86"/>
      <c r="C34" s="13" t="s">
        <v>15</v>
      </c>
      <c r="D34" s="12"/>
      <c r="E34" s="11"/>
      <c r="F34" s="10">
        <v>7.0000000000000007E-2</v>
      </c>
      <c r="G34" s="59"/>
      <c r="H34" s="59"/>
      <c r="I34" s="3">
        <f>INDEX($I$6:$I$17,MATCH(C34,$C$6:$C$17,0))*F34</f>
        <v>0</v>
      </c>
      <c r="J34" s="3">
        <f t="shared" ref="J34:J42" si="3">INDEX($F$6:$F$17,MATCH(C34,$C$6:$C$17,0))*F34</f>
        <v>37.1</v>
      </c>
      <c r="K34" s="71"/>
    </row>
    <row r="35" spans="2:13" x14ac:dyDescent="0.25">
      <c r="B35" s="86"/>
      <c r="C35" s="13" t="s">
        <v>14</v>
      </c>
      <c r="D35" s="12"/>
      <c r="E35" s="11"/>
      <c r="F35" s="10">
        <v>0.15</v>
      </c>
      <c r="G35" s="59"/>
      <c r="H35" s="59"/>
      <c r="I35" s="3">
        <f t="shared" ref="I35:I42" si="4">INDEX($I$6:$I$17,MATCH(C35,$C$6:$C$17,0))*F35</f>
        <v>0</v>
      </c>
      <c r="J35" s="3">
        <f t="shared" si="3"/>
        <v>60</v>
      </c>
    </row>
    <row r="36" spans="2:13" x14ac:dyDescent="0.25">
      <c r="B36" s="86"/>
      <c r="C36" s="13" t="s">
        <v>24</v>
      </c>
      <c r="D36" s="12"/>
      <c r="E36" s="11"/>
      <c r="F36" s="10">
        <v>0.25</v>
      </c>
      <c r="G36" s="59"/>
      <c r="H36" s="59"/>
      <c r="I36" s="3">
        <f t="shared" si="4"/>
        <v>0</v>
      </c>
      <c r="J36" s="3">
        <f t="shared" si="3"/>
        <v>75</v>
      </c>
    </row>
    <row r="37" spans="2:13" x14ac:dyDescent="0.25">
      <c r="B37" s="86"/>
      <c r="C37" s="13" t="s">
        <v>23</v>
      </c>
      <c r="D37" s="12"/>
      <c r="E37" s="11"/>
      <c r="F37" s="10">
        <v>0.3</v>
      </c>
      <c r="G37" s="59"/>
      <c r="H37" s="59"/>
      <c r="I37" s="3">
        <f t="shared" si="4"/>
        <v>0</v>
      </c>
      <c r="J37" s="3">
        <f t="shared" si="3"/>
        <v>75</v>
      </c>
    </row>
    <row r="38" spans="2:13" x14ac:dyDescent="0.25">
      <c r="B38" s="86"/>
      <c r="C38" s="13" t="s">
        <v>29</v>
      </c>
      <c r="D38" s="12"/>
      <c r="E38" s="11"/>
      <c r="F38" s="10">
        <v>0.05</v>
      </c>
      <c r="G38" s="59"/>
      <c r="H38" s="59"/>
      <c r="I38" s="3">
        <f t="shared" si="4"/>
        <v>0</v>
      </c>
      <c r="J38" s="3">
        <f t="shared" si="3"/>
        <v>23.5</v>
      </c>
    </row>
    <row r="39" spans="2:13" x14ac:dyDescent="0.25">
      <c r="B39" s="86"/>
      <c r="C39" s="13" t="s">
        <v>12</v>
      </c>
      <c r="D39" s="12"/>
      <c r="E39" s="11"/>
      <c r="F39" s="10">
        <v>0.05</v>
      </c>
      <c r="G39" s="59"/>
      <c r="H39" s="59"/>
      <c r="I39" s="3">
        <f t="shared" si="4"/>
        <v>0</v>
      </c>
      <c r="J39" s="3">
        <f t="shared" si="3"/>
        <v>24</v>
      </c>
    </row>
    <row r="40" spans="2:13" x14ac:dyDescent="0.25">
      <c r="B40" s="86"/>
      <c r="C40" s="13" t="s">
        <v>11</v>
      </c>
      <c r="D40" s="12"/>
      <c r="E40" s="11"/>
      <c r="F40" s="10">
        <v>0.02</v>
      </c>
      <c r="G40" s="59"/>
      <c r="H40" s="59"/>
      <c r="I40" s="3">
        <f t="shared" si="4"/>
        <v>0</v>
      </c>
      <c r="J40" s="3">
        <f t="shared" si="3"/>
        <v>9</v>
      </c>
    </row>
    <row r="41" spans="2:13" x14ac:dyDescent="0.25">
      <c r="B41" s="86"/>
      <c r="C41" s="13" t="s">
        <v>28</v>
      </c>
      <c r="D41" s="12"/>
      <c r="E41" s="11"/>
      <c r="F41" s="10">
        <v>0.03</v>
      </c>
      <c r="G41" s="59"/>
      <c r="H41" s="59"/>
      <c r="I41" s="3">
        <f t="shared" si="4"/>
        <v>0</v>
      </c>
      <c r="J41" s="3">
        <f t="shared" si="3"/>
        <v>14.1</v>
      </c>
    </row>
    <row r="42" spans="2:13" x14ac:dyDescent="0.25">
      <c r="B42" s="85"/>
      <c r="C42" s="13" t="s">
        <v>21</v>
      </c>
      <c r="D42" s="12"/>
      <c r="E42" s="11"/>
      <c r="F42" s="10">
        <v>0.08</v>
      </c>
      <c r="G42" s="59"/>
      <c r="H42" s="59"/>
      <c r="I42" s="3">
        <f t="shared" si="4"/>
        <v>0</v>
      </c>
      <c r="J42" s="3">
        <f t="shared" si="3"/>
        <v>23.2</v>
      </c>
    </row>
    <row r="43" spans="2:13" x14ac:dyDescent="0.25">
      <c r="B43" s="59"/>
      <c r="C43" s="59"/>
      <c r="D43" s="59"/>
      <c r="E43" s="59"/>
      <c r="F43" s="61"/>
      <c r="G43" s="59"/>
      <c r="H43" s="59"/>
    </row>
    <row r="44" spans="2:13" x14ac:dyDescent="0.25">
      <c r="B44" s="59"/>
      <c r="C44" s="59"/>
      <c r="D44" s="59"/>
      <c r="E44" s="59"/>
      <c r="F44" s="59"/>
      <c r="G44" s="59"/>
      <c r="H44" s="59"/>
    </row>
    <row r="45" spans="2:13" ht="30" customHeight="1" x14ac:dyDescent="0.25">
      <c r="B45" s="9" t="s">
        <v>68</v>
      </c>
      <c r="C45" s="90" t="s">
        <v>26</v>
      </c>
      <c r="D45" s="91"/>
      <c r="E45" s="8" t="s">
        <v>7</v>
      </c>
      <c r="F45" s="81" t="s">
        <v>78</v>
      </c>
      <c r="G45" s="81" t="s">
        <v>6</v>
      </c>
      <c r="H45" s="81" t="s">
        <v>81</v>
      </c>
    </row>
    <row r="46" spans="2:13" x14ac:dyDescent="0.25">
      <c r="B46" s="84" t="s">
        <v>67</v>
      </c>
      <c r="C46" s="8" t="s">
        <v>5</v>
      </c>
      <c r="D46" s="8" t="s">
        <v>4</v>
      </c>
      <c r="E46" s="59"/>
      <c r="F46" s="82"/>
      <c r="G46" s="82"/>
      <c r="H46" s="82"/>
      <c r="I46" s="1" t="s">
        <v>3</v>
      </c>
      <c r="J46" s="1" t="s">
        <v>2</v>
      </c>
    </row>
    <row r="47" spans="2:13" ht="28.5" x14ac:dyDescent="0.25">
      <c r="B47" s="85"/>
      <c r="C47" s="7"/>
      <c r="D47" s="7" t="s">
        <v>27</v>
      </c>
      <c r="E47" s="6">
        <v>125000</v>
      </c>
      <c r="F47" s="5">
        <f>E47*G47*4*12</f>
        <v>0</v>
      </c>
      <c r="G47" s="5">
        <f>TRUNC(I47,2)</f>
        <v>0</v>
      </c>
      <c r="H47" s="4">
        <f>J47</f>
        <v>0.8</v>
      </c>
      <c r="I47" s="3">
        <f>E22</f>
        <v>0</v>
      </c>
      <c r="J47" s="16">
        <f>F22</f>
        <v>0.8</v>
      </c>
      <c r="M47" s="19"/>
    </row>
    <row r="48" spans="2:13" x14ac:dyDescent="0.25">
      <c r="B48" s="59"/>
      <c r="C48" s="59"/>
      <c r="D48" s="59"/>
      <c r="E48" s="59"/>
      <c r="F48" s="59"/>
      <c r="G48" s="59"/>
      <c r="H48" s="59"/>
    </row>
    <row r="49" spans="2:10" x14ac:dyDescent="0.25">
      <c r="B49" s="59"/>
      <c r="C49" s="59"/>
      <c r="D49" s="59"/>
      <c r="E49" s="59"/>
      <c r="F49" s="59"/>
      <c r="G49" s="59"/>
      <c r="H49" s="59"/>
    </row>
    <row r="50" spans="2:10" ht="45" x14ac:dyDescent="0.25">
      <c r="B50" s="9" t="s">
        <v>68</v>
      </c>
      <c r="C50" s="90" t="s">
        <v>19</v>
      </c>
      <c r="D50" s="91"/>
      <c r="E50" s="8" t="s">
        <v>18</v>
      </c>
      <c r="F50" s="15" t="s">
        <v>78</v>
      </c>
      <c r="G50" s="15" t="s">
        <v>79</v>
      </c>
      <c r="H50" s="15" t="s">
        <v>80</v>
      </c>
    </row>
    <row r="51" spans="2:10" x14ac:dyDescent="0.25">
      <c r="B51" s="84" t="s">
        <v>67</v>
      </c>
      <c r="C51" s="87"/>
      <c r="D51" s="88"/>
      <c r="E51" s="6">
        <v>1000</v>
      </c>
      <c r="F51" s="5">
        <f>G51*E51*4</f>
        <v>0</v>
      </c>
      <c r="G51" s="5">
        <f>TRUNC(SUM(I53:I58),2)</f>
        <v>0</v>
      </c>
      <c r="H51" s="4">
        <f>TRUNC(SUM(J53:J58),2)</f>
        <v>298.8</v>
      </c>
      <c r="I51" s="18"/>
    </row>
    <row r="52" spans="2:10" ht="45" x14ac:dyDescent="0.25">
      <c r="B52" s="86"/>
      <c r="C52" s="89" t="s">
        <v>17</v>
      </c>
      <c r="D52" s="89"/>
      <c r="E52" s="89"/>
      <c r="F52" s="14" t="s">
        <v>16</v>
      </c>
      <c r="G52" s="59"/>
      <c r="H52" s="59"/>
      <c r="I52" s="1" t="s">
        <v>3</v>
      </c>
      <c r="J52" s="1" t="s">
        <v>2</v>
      </c>
    </row>
    <row r="53" spans="2:10" x14ac:dyDescent="0.25">
      <c r="B53" s="86"/>
      <c r="C53" s="17" t="s">
        <v>15</v>
      </c>
      <c r="D53" s="12"/>
      <c r="E53" s="11"/>
      <c r="F53" s="10">
        <v>0.03</v>
      </c>
      <c r="G53" s="59"/>
      <c r="H53" s="59"/>
      <c r="I53" s="3">
        <f t="shared" ref="I53:I58" si="5">INDEX($I$6:$I$17,MATCH(C53,$C$6:$C$17,0))*F53</f>
        <v>0</v>
      </c>
      <c r="J53" s="3">
        <f t="shared" ref="J53:J58" si="6">INDEX($F$6:$F$17,MATCH(C53,$C$6:$C$17,0))*F53</f>
        <v>15.899999999999999</v>
      </c>
    </row>
    <row r="54" spans="2:10" x14ac:dyDescent="0.25">
      <c r="B54" s="86"/>
      <c r="C54" s="17" t="s">
        <v>14</v>
      </c>
      <c r="D54" s="12"/>
      <c r="E54" s="11"/>
      <c r="F54" s="10">
        <v>0.1</v>
      </c>
      <c r="G54" s="59"/>
      <c r="H54" s="59"/>
      <c r="I54" s="3">
        <f t="shared" si="5"/>
        <v>0</v>
      </c>
      <c r="J54" s="3">
        <f t="shared" si="6"/>
        <v>40</v>
      </c>
    </row>
    <row r="55" spans="2:10" x14ac:dyDescent="0.25">
      <c r="B55" s="86"/>
      <c r="C55" s="17" t="s">
        <v>24</v>
      </c>
      <c r="D55" s="12"/>
      <c r="E55" s="11"/>
      <c r="F55" s="10">
        <v>0.3</v>
      </c>
      <c r="G55" s="59"/>
      <c r="H55" s="59"/>
      <c r="I55" s="3">
        <f t="shared" si="5"/>
        <v>0</v>
      </c>
      <c r="J55" s="3">
        <f t="shared" si="6"/>
        <v>90</v>
      </c>
    </row>
    <row r="56" spans="2:10" x14ac:dyDescent="0.25">
      <c r="B56" s="86"/>
      <c r="C56" s="17" t="s">
        <v>23</v>
      </c>
      <c r="D56" s="12"/>
      <c r="E56" s="11"/>
      <c r="F56" s="10">
        <v>0.5</v>
      </c>
      <c r="G56" s="59"/>
      <c r="H56" s="59"/>
      <c r="I56" s="3">
        <f t="shared" si="5"/>
        <v>0</v>
      </c>
      <c r="J56" s="3">
        <f t="shared" si="6"/>
        <v>125</v>
      </c>
    </row>
    <row r="57" spans="2:10" x14ac:dyDescent="0.25">
      <c r="B57" s="86"/>
      <c r="C57" s="17" t="s">
        <v>11</v>
      </c>
      <c r="D57" s="12"/>
      <c r="E57" s="11"/>
      <c r="F57" s="10">
        <v>0.03</v>
      </c>
      <c r="G57" s="59"/>
      <c r="H57" s="59"/>
      <c r="I57" s="3">
        <f>INDEX($I$6:$I$17,MATCH(C57,$C$6:$C$17,0))*F57</f>
        <v>0</v>
      </c>
      <c r="J57" s="3">
        <f t="shared" si="6"/>
        <v>13.5</v>
      </c>
    </row>
    <row r="58" spans="2:10" x14ac:dyDescent="0.25">
      <c r="B58" s="85"/>
      <c r="C58" s="17" t="s">
        <v>9</v>
      </c>
      <c r="D58" s="12"/>
      <c r="E58" s="11"/>
      <c r="F58" s="10">
        <v>0.04</v>
      </c>
      <c r="G58" s="59"/>
      <c r="H58" s="59"/>
      <c r="I58" s="3">
        <f t="shared" si="5"/>
        <v>0</v>
      </c>
      <c r="J58" s="3">
        <f t="shared" si="6"/>
        <v>14.4</v>
      </c>
    </row>
    <row r="59" spans="2:10" x14ac:dyDescent="0.25">
      <c r="B59" s="59"/>
      <c r="C59" s="59"/>
      <c r="D59" s="59"/>
      <c r="E59" s="59"/>
      <c r="F59" s="61"/>
      <c r="G59" s="59"/>
      <c r="H59" s="59"/>
    </row>
    <row r="60" spans="2:10" x14ac:dyDescent="0.25">
      <c r="B60" s="59"/>
      <c r="C60" s="59"/>
      <c r="D60" s="59"/>
      <c r="E60" s="59"/>
      <c r="F60" s="59"/>
      <c r="G60" s="59"/>
      <c r="H60" s="59"/>
    </row>
    <row r="61" spans="2:10" ht="30" customHeight="1" x14ac:dyDescent="0.25">
      <c r="B61" s="9" t="s">
        <v>68</v>
      </c>
      <c r="C61" s="90" t="s">
        <v>26</v>
      </c>
      <c r="D61" s="91"/>
      <c r="E61" s="8" t="s">
        <v>7</v>
      </c>
      <c r="F61" s="81" t="s">
        <v>78</v>
      </c>
      <c r="G61" s="81" t="s">
        <v>6</v>
      </c>
      <c r="H61" s="81" t="s">
        <v>81</v>
      </c>
    </row>
    <row r="62" spans="2:10" x14ac:dyDescent="0.25">
      <c r="B62" s="84" t="s">
        <v>69</v>
      </c>
      <c r="C62" s="8" t="s">
        <v>5</v>
      </c>
      <c r="D62" s="8" t="s">
        <v>4</v>
      </c>
      <c r="E62" s="59"/>
      <c r="F62" s="82"/>
      <c r="G62" s="83"/>
      <c r="H62" s="82"/>
      <c r="I62" s="1" t="s">
        <v>3</v>
      </c>
      <c r="J62" s="1" t="s">
        <v>2</v>
      </c>
    </row>
    <row r="63" spans="2:10" x14ac:dyDescent="0.25">
      <c r="B63" s="85"/>
      <c r="C63" s="7"/>
      <c r="D63" s="7" t="s">
        <v>25</v>
      </c>
      <c r="E63" s="6">
        <v>1</v>
      </c>
      <c r="F63" s="5">
        <f>G63*E63*4</f>
        <v>0</v>
      </c>
      <c r="G63" s="5">
        <f>TRUNC(I63,2)</f>
        <v>0</v>
      </c>
      <c r="H63" s="4">
        <f>TRUNC(F23,2)</f>
        <v>479603</v>
      </c>
      <c r="I63" s="3">
        <f>I23</f>
        <v>0</v>
      </c>
      <c r="J63" s="16">
        <f>F23</f>
        <v>479603</v>
      </c>
    </row>
    <row r="64" spans="2:10" x14ac:dyDescent="0.25">
      <c r="B64" s="59"/>
      <c r="C64" s="59"/>
      <c r="D64" s="59"/>
      <c r="E64" s="59"/>
      <c r="F64" s="59"/>
      <c r="G64" s="59"/>
      <c r="H64" s="59"/>
      <c r="J64" s="3"/>
    </row>
    <row r="65" spans="2:10" x14ac:dyDescent="0.25">
      <c r="B65" s="59"/>
      <c r="C65" s="59"/>
      <c r="D65" s="59"/>
      <c r="E65" s="59"/>
      <c r="F65" s="59"/>
      <c r="G65" s="59"/>
      <c r="H65" s="59"/>
    </row>
    <row r="66" spans="2:10" ht="45" x14ac:dyDescent="0.25">
      <c r="B66" s="9" t="s">
        <v>70</v>
      </c>
      <c r="C66" s="90" t="s">
        <v>19</v>
      </c>
      <c r="D66" s="91"/>
      <c r="E66" s="8" t="s">
        <v>18</v>
      </c>
      <c r="F66" s="15" t="s">
        <v>78</v>
      </c>
      <c r="G66" s="15" t="s">
        <v>79</v>
      </c>
      <c r="H66" s="15" t="s">
        <v>80</v>
      </c>
    </row>
    <row r="67" spans="2:10" x14ac:dyDescent="0.25">
      <c r="B67" s="84" t="s">
        <v>66</v>
      </c>
      <c r="C67" s="87"/>
      <c r="D67" s="88"/>
      <c r="E67" s="6">
        <v>1230</v>
      </c>
      <c r="F67" s="5">
        <f>G67*E67*4</f>
        <v>0</v>
      </c>
      <c r="G67" s="5">
        <f>TRUNC(SUM(I69:I75),2)</f>
        <v>0</v>
      </c>
      <c r="H67" s="4">
        <f>TRUNC(SUM(J69:J75),2)</f>
        <v>367</v>
      </c>
    </row>
    <row r="68" spans="2:10" ht="45" x14ac:dyDescent="0.25">
      <c r="B68" s="86"/>
      <c r="C68" s="92" t="s">
        <v>17</v>
      </c>
      <c r="D68" s="93"/>
      <c r="E68" s="94"/>
      <c r="F68" s="14" t="s">
        <v>16</v>
      </c>
      <c r="G68" s="59"/>
      <c r="H68" s="59"/>
      <c r="I68" s="1" t="s">
        <v>3</v>
      </c>
      <c r="J68" s="1" t="s">
        <v>2</v>
      </c>
    </row>
    <row r="69" spans="2:10" x14ac:dyDescent="0.25">
      <c r="B69" s="86"/>
      <c r="C69" s="13" t="s">
        <v>15</v>
      </c>
      <c r="D69" s="12"/>
      <c r="E69" s="11"/>
      <c r="F69" s="10">
        <v>0.05</v>
      </c>
      <c r="G69" s="59"/>
      <c r="H69" s="59"/>
      <c r="I69" s="3">
        <f t="shared" ref="I69:I75" si="7">INDEX($I$6:$I$21,MATCH(C69,$C$6:$C$17,0))*F69</f>
        <v>0</v>
      </c>
      <c r="J69" s="3">
        <f t="shared" ref="J69:J75" si="8">INDEX($F$6:$F$17,MATCH(C69,$C$6:$C$17,0))*F69</f>
        <v>26.5</v>
      </c>
    </row>
    <row r="70" spans="2:10" x14ac:dyDescent="0.25">
      <c r="B70" s="86"/>
      <c r="C70" s="13" t="s">
        <v>14</v>
      </c>
      <c r="D70" s="12"/>
      <c r="E70" s="11"/>
      <c r="F70" s="10">
        <v>0.25</v>
      </c>
      <c r="G70" s="59"/>
      <c r="H70" s="59"/>
      <c r="I70" s="3">
        <f t="shared" si="7"/>
        <v>0</v>
      </c>
      <c r="J70" s="3">
        <f t="shared" si="8"/>
        <v>100</v>
      </c>
    </row>
    <row r="71" spans="2:10" x14ac:dyDescent="0.25">
      <c r="B71" s="86"/>
      <c r="C71" s="13" t="s">
        <v>24</v>
      </c>
      <c r="D71" s="12"/>
      <c r="E71" s="11"/>
      <c r="F71" s="10">
        <v>0.25</v>
      </c>
      <c r="G71" s="59"/>
      <c r="H71" s="59"/>
      <c r="I71" s="3">
        <f t="shared" si="7"/>
        <v>0</v>
      </c>
      <c r="J71" s="3">
        <f t="shared" si="8"/>
        <v>75</v>
      </c>
    </row>
    <row r="72" spans="2:10" x14ac:dyDescent="0.25">
      <c r="B72" s="86"/>
      <c r="C72" s="13" t="s">
        <v>23</v>
      </c>
      <c r="D72" s="12"/>
      <c r="E72" s="11"/>
      <c r="F72" s="10">
        <v>0.15</v>
      </c>
      <c r="G72" s="59"/>
      <c r="H72" s="59"/>
      <c r="I72" s="3">
        <f t="shared" si="7"/>
        <v>0</v>
      </c>
      <c r="J72" s="3">
        <f t="shared" si="8"/>
        <v>37.5</v>
      </c>
    </row>
    <row r="73" spans="2:10" x14ac:dyDescent="0.25">
      <c r="B73" s="86"/>
      <c r="C73" s="13" t="s">
        <v>13</v>
      </c>
      <c r="D73" s="12"/>
      <c r="E73" s="11"/>
      <c r="F73" s="10">
        <v>0.1</v>
      </c>
      <c r="G73" s="59"/>
      <c r="H73" s="59"/>
      <c r="I73" s="3">
        <f t="shared" si="7"/>
        <v>0</v>
      </c>
      <c r="J73" s="3">
        <f t="shared" si="8"/>
        <v>47</v>
      </c>
    </row>
    <row r="74" spans="2:10" x14ac:dyDescent="0.25">
      <c r="B74" s="86"/>
      <c r="C74" s="13" t="s">
        <v>11</v>
      </c>
      <c r="D74" s="12"/>
      <c r="E74" s="11"/>
      <c r="F74" s="10">
        <v>0.1</v>
      </c>
      <c r="G74" s="59"/>
      <c r="H74" s="59"/>
      <c r="I74" s="3">
        <f t="shared" si="7"/>
        <v>0</v>
      </c>
      <c r="J74" s="3">
        <f t="shared" si="8"/>
        <v>45</v>
      </c>
    </row>
    <row r="75" spans="2:10" x14ac:dyDescent="0.25">
      <c r="B75" s="85"/>
      <c r="C75" s="13" t="s">
        <v>9</v>
      </c>
      <c r="D75" s="12"/>
      <c r="E75" s="11"/>
      <c r="F75" s="10">
        <v>0.1</v>
      </c>
      <c r="G75" s="59"/>
      <c r="H75" s="59"/>
      <c r="I75" s="3">
        <f t="shared" si="7"/>
        <v>0</v>
      </c>
      <c r="J75" s="3">
        <f t="shared" si="8"/>
        <v>36</v>
      </c>
    </row>
    <row r="76" spans="2:10" x14ac:dyDescent="0.25">
      <c r="B76" s="59"/>
      <c r="C76" s="59"/>
      <c r="D76" s="59"/>
      <c r="E76" s="59"/>
      <c r="F76" s="59"/>
      <c r="G76" s="59"/>
      <c r="H76" s="59"/>
    </row>
    <row r="77" spans="2:10" x14ac:dyDescent="0.25">
      <c r="B77" s="59"/>
      <c r="C77" s="59"/>
      <c r="D77" s="59"/>
      <c r="E77" s="59"/>
      <c r="F77" s="59"/>
      <c r="G77" s="59"/>
      <c r="H77" s="59"/>
    </row>
    <row r="78" spans="2:10" ht="45" x14ac:dyDescent="0.25">
      <c r="B78" s="9" t="s">
        <v>70</v>
      </c>
      <c r="C78" s="90" t="s">
        <v>19</v>
      </c>
      <c r="D78" s="91"/>
      <c r="E78" s="8" t="s">
        <v>18</v>
      </c>
      <c r="F78" s="15" t="s">
        <v>78</v>
      </c>
      <c r="G78" s="15" t="s">
        <v>79</v>
      </c>
      <c r="H78" s="15" t="s">
        <v>80</v>
      </c>
    </row>
    <row r="79" spans="2:10" x14ac:dyDescent="0.25">
      <c r="B79" s="84" t="s">
        <v>71</v>
      </c>
      <c r="C79" s="87"/>
      <c r="D79" s="88"/>
      <c r="E79" s="6">
        <v>960</v>
      </c>
      <c r="F79" s="5">
        <f>G79*E79*4</f>
        <v>0</v>
      </c>
      <c r="G79" s="5">
        <f>TRUNC(SUM(I81:I86),2)</f>
        <v>0</v>
      </c>
      <c r="H79" s="4">
        <f>TRUNC(SUM(J81:J86),2)</f>
        <v>313.2</v>
      </c>
    </row>
    <row r="80" spans="2:10" ht="45" x14ac:dyDescent="0.25">
      <c r="B80" s="86"/>
      <c r="C80" s="92" t="s">
        <v>17</v>
      </c>
      <c r="D80" s="93"/>
      <c r="E80" s="94"/>
      <c r="F80" s="14" t="s">
        <v>16</v>
      </c>
      <c r="G80" s="59"/>
      <c r="H80" s="59"/>
      <c r="I80" s="1" t="s">
        <v>3</v>
      </c>
      <c r="J80" s="1" t="s">
        <v>2</v>
      </c>
    </row>
    <row r="81" spans="2:10" x14ac:dyDescent="0.25">
      <c r="B81" s="86"/>
      <c r="C81" s="13" t="s">
        <v>15</v>
      </c>
      <c r="D81" s="12"/>
      <c r="E81" s="11"/>
      <c r="F81" s="10">
        <v>7.0000000000000007E-2</v>
      </c>
      <c r="G81" s="59"/>
      <c r="H81" s="59"/>
      <c r="I81" s="3">
        <f t="shared" ref="I81:I86" si="9">INDEX($I$6:$I$21,MATCH(C81,$C$6:$C$17,0))*F81</f>
        <v>0</v>
      </c>
      <c r="J81" s="3">
        <f t="shared" ref="J81:J86" si="10">INDEX($F$6:$F$17,MATCH(C81,$C$6:$C$17,0))*F81</f>
        <v>37.1</v>
      </c>
    </row>
    <row r="82" spans="2:10" x14ac:dyDescent="0.25">
      <c r="B82" s="86"/>
      <c r="C82" s="13" t="s">
        <v>23</v>
      </c>
      <c r="D82" s="12"/>
      <c r="E82" s="11"/>
      <c r="F82" s="10">
        <v>0.05</v>
      </c>
      <c r="G82" s="59"/>
      <c r="H82" s="59"/>
      <c r="I82" s="3">
        <f t="shared" si="9"/>
        <v>0</v>
      </c>
      <c r="J82" s="3">
        <f t="shared" si="10"/>
        <v>12.5</v>
      </c>
    </row>
    <row r="83" spans="2:10" x14ac:dyDescent="0.25">
      <c r="B83" s="86"/>
      <c r="C83" s="13" t="s">
        <v>13</v>
      </c>
      <c r="D83" s="12"/>
      <c r="E83" s="11"/>
      <c r="F83" s="10">
        <v>0.08</v>
      </c>
      <c r="G83" s="59"/>
      <c r="H83" s="59"/>
      <c r="I83" s="3">
        <f t="shared" si="9"/>
        <v>0</v>
      </c>
      <c r="J83" s="3">
        <f t="shared" si="10"/>
        <v>37.6</v>
      </c>
    </row>
    <row r="84" spans="2:10" x14ac:dyDescent="0.25">
      <c r="B84" s="86"/>
      <c r="C84" s="13" t="s">
        <v>22</v>
      </c>
      <c r="D84" s="12"/>
      <c r="E84" s="11"/>
      <c r="F84" s="10">
        <v>0.4</v>
      </c>
      <c r="G84" s="59"/>
      <c r="H84" s="59"/>
      <c r="I84" s="3">
        <f t="shared" si="9"/>
        <v>0</v>
      </c>
      <c r="J84" s="3">
        <f t="shared" si="10"/>
        <v>104</v>
      </c>
    </row>
    <row r="85" spans="2:10" x14ac:dyDescent="0.25">
      <c r="B85" s="86"/>
      <c r="C85" s="13" t="s">
        <v>21</v>
      </c>
      <c r="D85" s="12"/>
      <c r="E85" s="11"/>
      <c r="F85" s="10">
        <v>0.25</v>
      </c>
      <c r="G85" s="59"/>
      <c r="H85" s="59"/>
      <c r="I85" s="3">
        <f t="shared" si="9"/>
        <v>0</v>
      </c>
      <c r="J85" s="3">
        <f t="shared" si="10"/>
        <v>72.5</v>
      </c>
    </row>
    <row r="86" spans="2:10" x14ac:dyDescent="0.25">
      <c r="B86" s="85"/>
      <c r="C86" s="13" t="s">
        <v>20</v>
      </c>
      <c r="D86" s="12"/>
      <c r="E86" s="11"/>
      <c r="F86" s="10">
        <v>0.15</v>
      </c>
      <c r="G86" s="59"/>
      <c r="H86" s="59"/>
      <c r="I86" s="3">
        <f t="shared" si="9"/>
        <v>0</v>
      </c>
      <c r="J86" s="3">
        <f t="shared" si="10"/>
        <v>49.5</v>
      </c>
    </row>
    <row r="87" spans="2:10" x14ac:dyDescent="0.25">
      <c r="B87" s="59"/>
      <c r="C87" s="59"/>
      <c r="D87" s="59"/>
      <c r="E87" s="59"/>
      <c r="F87" s="59"/>
      <c r="G87" s="59"/>
      <c r="H87" s="59"/>
    </row>
    <row r="88" spans="2:10" x14ac:dyDescent="0.25">
      <c r="B88" s="59"/>
      <c r="C88" s="59"/>
      <c r="D88" s="59"/>
      <c r="E88" s="59"/>
      <c r="F88" s="59"/>
      <c r="G88" s="59"/>
      <c r="H88" s="59"/>
      <c r="J88" s="3"/>
    </row>
    <row r="89" spans="2:10" ht="45" x14ac:dyDescent="0.25">
      <c r="B89" s="9" t="str">
        <f>B78</f>
        <v>Servizi di Gestione</v>
      </c>
      <c r="C89" s="90" t="s">
        <v>19</v>
      </c>
      <c r="D89" s="91"/>
      <c r="E89" s="8" t="s">
        <v>18</v>
      </c>
      <c r="F89" s="15" t="s">
        <v>78</v>
      </c>
      <c r="G89" s="15" t="s">
        <v>79</v>
      </c>
      <c r="H89" s="15" t="s">
        <v>80</v>
      </c>
    </row>
    <row r="90" spans="2:10" x14ac:dyDescent="0.25">
      <c r="B90" s="84" t="s">
        <v>72</v>
      </c>
      <c r="C90" s="87"/>
      <c r="D90" s="88"/>
      <c r="E90" s="6">
        <v>800</v>
      </c>
      <c r="F90" s="5">
        <f>G90*E90*4</f>
        <v>0</v>
      </c>
      <c r="G90" s="5">
        <f>TRUNC(SUM(I92:I98),2)</f>
        <v>0</v>
      </c>
      <c r="H90" s="4">
        <f>TRUNC(SUM(J92:J98),2)</f>
        <v>445.5</v>
      </c>
    </row>
    <row r="91" spans="2:10" ht="45" x14ac:dyDescent="0.25">
      <c r="B91" s="86"/>
      <c r="C91" s="89" t="s">
        <v>17</v>
      </c>
      <c r="D91" s="89"/>
      <c r="E91" s="89"/>
      <c r="F91" s="14" t="s">
        <v>16</v>
      </c>
      <c r="G91" s="59"/>
      <c r="H91" s="59"/>
      <c r="I91" s="1" t="s">
        <v>3</v>
      </c>
      <c r="J91" s="1" t="s">
        <v>2</v>
      </c>
    </row>
    <row r="92" spans="2:10" x14ac:dyDescent="0.25">
      <c r="B92" s="86"/>
      <c r="C92" s="13" t="s">
        <v>15</v>
      </c>
      <c r="D92" s="12"/>
      <c r="E92" s="11"/>
      <c r="F92" s="10">
        <v>0.05</v>
      </c>
      <c r="G92" s="59"/>
      <c r="H92" s="59"/>
      <c r="I92" s="3">
        <f>INDEX($I$6:$I21,MATCH(C92,$C$6:$C$17,0))*F92</f>
        <v>0</v>
      </c>
      <c r="J92" s="3">
        <f t="shared" ref="J92:J98" si="11">INDEX($F$6:$F$17,MATCH(C92,$C$6:$C$17,0))*F92</f>
        <v>26.5</v>
      </c>
    </row>
    <row r="93" spans="2:10" x14ac:dyDescent="0.25">
      <c r="B93" s="86"/>
      <c r="C93" s="13" t="s">
        <v>14</v>
      </c>
      <c r="D93" s="12"/>
      <c r="E93" s="11"/>
      <c r="F93" s="10">
        <v>0.15</v>
      </c>
      <c r="G93" s="59"/>
      <c r="H93" s="59"/>
      <c r="I93" s="3">
        <f>INDEX($I$6:$I21,MATCH(C93,$C$6:$C$17,0))*F93</f>
        <v>0</v>
      </c>
      <c r="J93" s="3">
        <f t="shared" si="11"/>
        <v>60</v>
      </c>
    </row>
    <row r="94" spans="2:10" x14ac:dyDescent="0.25">
      <c r="B94" s="86"/>
      <c r="C94" s="13" t="s">
        <v>13</v>
      </c>
      <c r="D94" s="12"/>
      <c r="E94" s="11"/>
      <c r="F94" s="10">
        <v>0.2</v>
      </c>
      <c r="G94" s="59"/>
      <c r="H94" s="59"/>
      <c r="I94" s="3">
        <f>INDEX($I$6:$I21,MATCH(C94,$C$6:$C$17,0))*F94</f>
        <v>0</v>
      </c>
      <c r="J94" s="3">
        <f t="shared" si="11"/>
        <v>94</v>
      </c>
    </row>
    <row r="95" spans="2:10" x14ac:dyDescent="0.25">
      <c r="B95" s="86"/>
      <c r="C95" s="13" t="s">
        <v>12</v>
      </c>
      <c r="D95" s="12"/>
      <c r="E95" s="11"/>
      <c r="F95" s="10">
        <v>0.15</v>
      </c>
      <c r="G95" s="59"/>
      <c r="H95" s="59"/>
      <c r="I95" s="3">
        <f>INDEX($I$6:$I21,MATCH(C95,$C$6:$C$17,0))*F95</f>
        <v>0</v>
      </c>
      <c r="J95" s="3">
        <f t="shared" si="11"/>
        <v>72</v>
      </c>
    </row>
    <row r="96" spans="2:10" x14ac:dyDescent="0.25">
      <c r="B96" s="86"/>
      <c r="C96" s="13" t="s">
        <v>11</v>
      </c>
      <c r="D96" s="12"/>
      <c r="E96" s="11"/>
      <c r="F96" s="10">
        <v>0.1</v>
      </c>
      <c r="G96" s="59"/>
      <c r="H96" s="59"/>
      <c r="I96" s="3">
        <f>INDEX($I$6:$I21,MATCH(C96,$C$6:$C$17,0))*F96</f>
        <v>0</v>
      </c>
      <c r="J96" s="3">
        <f t="shared" si="11"/>
        <v>45</v>
      </c>
    </row>
    <row r="97" spans="2:10" x14ac:dyDescent="0.25">
      <c r="B97" s="86"/>
      <c r="C97" s="13" t="s">
        <v>10</v>
      </c>
      <c r="D97" s="12"/>
      <c r="E97" s="11"/>
      <c r="F97" s="10">
        <v>0.2</v>
      </c>
      <c r="G97" s="59"/>
      <c r="H97" s="59"/>
      <c r="I97" s="3">
        <f>INDEX($I$6:$I21,MATCH(C97,$C$6:$C$17,0))*F97</f>
        <v>0</v>
      </c>
      <c r="J97" s="3">
        <f t="shared" si="11"/>
        <v>94</v>
      </c>
    </row>
    <row r="98" spans="2:10" x14ac:dyDescent="0.25">
      <c r="B98" s="85"/>
      <c r="C98" s="13" t="s">
        <v>9</v>
      </c>
      <c r="D98" s="12"/>
      <c r="E98" s="11"/>
      <c r="F98" s="10">
        <v>0.15</v>
      </c>
      <c r="G98" s="59"/>
      <c r="H98" s="59"/>
      <c r="I98" s="3">
        <f>INDEX($I$6:$I21,MATCH(C98,$C$6:$C$17,0))*F98</f>
        <v>0</v>
      </c>
      <c r="J98" s="3">
        <f t="shared" si="11"/>
        <v>54</v>
      </c>
    </row>
    <row r="99" spans="2:10" x14ac:dyDescent="0.25">
      <c r="B99" s="59"/>
      <c r="C99" s="59"/>
      <c r="D99" s="59"/>
      <c r="E99" s="59"/>
      <c r="F99" s="59"/>
      <c r="G99" s="59"/>
      <c r="H99" s="59"/>
    </row>
    <row r="100" spans="2:10" ht="25.5" customHeight="1" x14ac:dyDescent="0.25">
      <c r="B100" s="9" t="str">
        <f>B89</f>
        <v>Servizi di Gestione</v>
      </c>
      <c r="C100" s="90" t="s">
        <v>8</v>
      </c>
      <c r="D100" s="91"/>
      <c r="E100" s="81" t="s">
        <v>7</v>
      </c>
      <c r="F100" s="81" t="s">
        <v>78</v>
      </c>
      <c r="G100" s="81" t="s">
        <v>6</v>
      </c>
      <c r="H100" s="81" t="s">
        <v>81</v>
      </c>
    </row>
    <row r="101" spans="2:10" ht="27.75" customHeight="1" x14ac:dyDescent="0.25">
      <c r="B101" s="84" t="s">
        <v>73</v>
      </c>
      <c r="C101" s="8" t="s">
        <v>5</v>
      </c>
      <c r="D101" s="8" t="s">
        <v>4</v>
      </c>
      <c r="E101" s="82"/>
      <c r="F101" s="82"/>
      <c r="G101" s="83"/>
      <c r="H101" s="82"/>
      <c r="I101" s="1" t="s">
        <v>3</v>
      </c>
      <c r="J101" s="1" t="s">
        <v>2</v>
      </c>
    </row>
    <row r="102" spans="2:10" x14ac:dyDescent="0.25">
      <c r="B102" s="85"/>
      <c r="C102" s="7"/>
      <c r="D102" s="7" t="s">
        <v>1</v>
      </c>
      <c r="E102" s="6">
        <v>30000</v>
      </c>
      <c r="F102" s="5">
        <f>G102*E102*4</f>
        <v>0</v>
      </c>
      <c r="G102" s="5">
        <f>TRUNC(I102,2)</f>
        <v>0</v>
      </c>
      <c r="H102" s="4">
        <f>TRUNC(J102,2)</f>
        <v>10</v>
      </c>
      <c r="I102" s="3">
        <f>I20</f>
        <v>0</v>
      </c>
      <c r="J102" s="3">
        <f>F20</f>
        <v>10</v>
      </c>
    </row>
    <row r="103" spans="2:10" x14ac:dyDescent="0.25">
      <c r="B103" s="59"/>
      <c r="C103" s="59"/>
      <c r="D103" s="59"/>
      <c r="E103" s="59"/>
      <c r="F103" s="59"/>
      <c r="G103" s="59"/>
      <c r="H103" s="59"/>
    </row>
    <row r="104" spans="2:10" x14ac:dyDescent="0.25">
      <c r="B104" s="59"/>
      <c r="C104" s="59"/>
      <c r="D104" s="59"/>
      <c r="E104" s="59"/>
      <c r="F104" s="59"/>
      <c r="G104" s="59"/>
      <c r="H104" s="59"/>
    </row>
    <row r="105" spans="2:10" ht="30" x14ac:dyDescent="0.25">
      <c r="B105" s="59"/>
      <c r="C105" s="59"/>
      <c r="D105" s="59"/>
      <c r="E105" s="34" t="s">
        <v>0</v>
      </c>
      <c r="F105" s="2">
        <f>SUM(F32,F29,F47,F51,F63,F67,F79,F90,F102)</f>
        <v>0</v>
      </c>
      <c r="G105" s="62"/>
      <c r="H105" s="63"/>
    </row>
  </sheetData>
  <sheetProtection password="D416" sheet="1" objects="1" scenarios="1" selectLockedCells="1"/>
  <mergeCells count="50">
    <mergeCell ref="B1:D1"/>
    <mergeCell ref="C5:D5"/>
    <mergeCell ref="B6:B17"/>
    <mergeCell ref="C19:D19"/>
    <mergeCell ref="C20:D20"/>
    <mergeCell ref="C22:D22"/>
    <mergeCell ref="C23:D23"/>
    <mergeCell ref="B24:F24"/>
    <mergeCell ref="C27:D27"/>
    <mergeCell ref="E27:E28"/>
    <mergeCell ref="F27:F28"/>
    <mergeCell ref="G27:G28"/>
    <mergeCell ref="H27:H28"/>
    <mergeCell ref="B28:B29"/>
    <mergeCell ref="C31:D31"/>
    <mergeCell ref="B32:B42"/>
    <mergeCell ref="C32:D32"/>
    <mergeCell ref="C33:E33"/>
    <mergeCell ref="C45:D45"/>
    <mergeCell ref="G45:G46"/>
    <mergeCell ref="H45:H46"/>
    <mergeCell ref="B46:B47"/>
    <mergeCell ref="C50:D50"/>
    <mergeCell ref="F45:F46"/>
    <mergeCell ref="B51:B58"/>
    <mergeCell ref="C51:D51"/>
    <mergeCell ref="C52:E52"/>
    <mergeCell ref="C61:D61"/>
    <mergeCell ref="G61:G62"/>
    <mergeCell ref="F61:F62"/>
    <mergeCell ref="H61:H62"/>
    <mergeCell ref="B62:B63"/>
    <mergeCell ref="C66:D66"/>
    <mergeCell ref="B67:B75"/>
    <mergeCell ref="C67:D67"/>
    <mergeCell ref="C68:E68"/>
    <mergeCell ref="C78:D78"/>
    <mergeCell ref="B79:B86"/>
    <mergeCell ref="C79:D79"/>
    <mergeCell ref="C80:E80"/>
    <mergeCell ref="C89:D89"/>
    <mergeCell ref="F100:F101"/>
    <mergeCell ref="G100:G101"/>
    <mergeCell ref="H100:H101"/>
    <mergeCell ref="B101:B102"/>
    <mergeCell ref="B90:B98"/>
    <mergeCell ref="C90:D90"/>
    <mergeCell ref="C91:E91"/>
    <mergeCell ref="C100:D100"/>
    <mergeCell ref="E100:E101"/>
  </mergeCells>
  <dataValidations count="1">
    <dataValidation type="custom" allowBlank="1" showErrorMessage="1" errorTitle="Valore non corretto!" error="Attenzione, il valore inserito contiene più di due cifre decimali." promptTitle="Inserire la tariffa" prompt="Inserire un valore numerico maggiore di 0._x000a_Il valore deve avere massimo due cifre decimali e non essere maggiore del valore di base d'asta." sqref="E6:E17 E20:E23">
      <formula1>OR(IF(ISERROR(FIND(",",$E6)),LEN($E6)&gt;0,LEN(MID($E6,FIND(",",$E6)+1,25))&lt;3))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60"/>
  <sheetViews>
    <sheetView workbookViewId="0">
      <selection activeCell="B17" sqref="B17"/>
    </sheetView>
  </sheetViews>
  <sheetFormatPr defaultColWidth="8.85546875" defaultRowHeight="15" x14ac:dyDescent="0.25"/>
  <cols>
    <col min="1" max="1" width="9.5703125" style="54" bestFit="1" customWidth="1"/>
    <col min="2" max="2" width="45.7109375" style="54" customWidth="1"/>
    <col min="3" max="3" width="32" style="54" bestFit="1" customWidth="1"/>
    <col min="4" max="4" width="23.42578125" style="54" bestFit="1" customWidth="1"/>
    <col min="5" max="5" width="22.5703125" style="54" bestFit="1" customWidth="1"/>
    <col min="6" max="16384" width="8.85546875" style="54"/>
  </cols>
  <sheetData>
    <row r="1" spans="1:5" s="28" customFormat="1" ht="9.6" customHeight="1" x14ac:dyDescent="0.25">
      <c r="A1" s="109"/>
      <c r="B1" s="109"/>
      <c r="C1" s="109"/>
      <c r="D1" s="109"/>
    </row>
    <row r="2" spans="1:5" s="28" customFormat="1" ht="30" customHeight="1" x14ac:dyDescent="0.25">
      <c r="A2" s="80" t="s">
        <v>54</v>
      </c>
      <c r="B2" s="80"/>
      <c r="C2" s="80"/>
      <c r="D2" s="80"/>
    </row>
    <row r="3" spans="1:5" s="28" customFormat="1" ht="6.6" customHeight="1" x14ac:dyDescent="0.25">
      <c r="A3" s="50"/>
      <c r="B3" s="50"/>
      <c r="C3" s="50"/>
      <c r="D3" s="50"/>
    </row>
    <row r="4" spans="1:5" s="28" customFormat="1" ht="22.5" customHeight="1" x14ac:dyDescent="0.25">
      <c r="A4" s="55" t="s">
        <v>63</v>
      </c>
      <c r="B4" s="56"/>
      <c r="C4" s="56"/>
      <c r="D4" s="57"/>
    </row>
    <row r="5" spans="1:5" s="28" customFormat="1" ht="4.5" customHeight="1" x14ac:dyDescent="0.25">
      <c r="A5" s="58"/>
      <c r="B5" s="58"/>
      <c r="C5" s="58"/>
      <c r="D5" s="57"/>
    </row>
    <row r="6" spans="1:5" s="28" customFormat="1" ht="33" customHeight="1" x14ac:dyDescent="0.25">
      <c r="B6" s="79" t="s">
        <v>47</v>
      </c>
      <c r="C6" s="79" t="s">
        <v>83</v>
      </c>
      <c r="D6" s="77" t="s">
        <v>48</v>
      </c>
      <c r="E6" s="78" t="s">
        <v>55</v>
      </c>
    </row>
    <row r="7" spans="1:5" s="28" customFormat="1" ht="20.25" customHeight="1" x14ac:dyDescent="0.25">
      <c r="B7" s="106" t="s">
        <v>84</v>
      </c>
      <c r="C7" s="104" t="str">
        <f>'Tariffe Lotto 2'!B28</f>
        <v>Sviluppo Applicativo</v>
      </c>
      <c r="D7" s="7" t="s">
        <v>49</v>
      </c>
      <c r="E7" s="51">
        <f>'Tariffe Lotto 2'!F29</f>
        <v>0</v>
      </c>
    </row>
    <row r="8" spans="1:5" s="1" customFormat="1" ht="23.25" customHeight="1" x14ac:dyDescent="0.25">
      <c r="B8" s="107"/>
      <c r="C8" s="105"/>
      <c r="D8" s="7" t="s">
        <v>50</v>
      </c>
      <c r="E8" s="51">
        <f>'Tariffe Lotto 2'!F32</f>
        <v>0</v>
      </c>
    </row>
    <row r="9" spans="1:5" s="1" customFormat="1" ht="19.5" customHeight="1" x14ac:dyDescent="0.25">
      <c r="B9" s="107"/>
      <c r="C9" s="75" t="str">
        <f>'Tariffe Lotto 2'!B46</f>
        <v>Manutenzione Correttiva</v>
      </c>
      <c r="D9" s="7" t="s">
        <v>52</v>
      </c>
      <c r="E9" s="51">
        <f>'Tariffe Lotto 2'!F47</f>
        <v>0</v>
      </c>
    </row>
    <row r="10" spans="1:5" s="1" customFormat="1" ht="14.45" customHeight="1" x14ac:dyDescent="0.25">
      <c r="B10" s="107"/>
      <c r="C10" s="76"/>
      <c r="D10" s="7" t="s">
        <v>53</v>
      </c>
      <c r="E10" s="51">
        <f>'Tariffe Lotto 2'!F51</f>
        <v>0</v>
      </c>
    </row>
    <row r="11" spans="1:5" s="1" customFormat="1" ht="15.75" customHeight="1" x14ac:dyDescent="0.25">
      <c r="B11" s="108"/>
      <c r="C11" s="73" t="str">
        <f>'Tariffe Lotto 2'!B62</f>
        <v>Manutenzione Adeguativa</v>
      </c>
      <c r="D11" s="7" t="s">
        <v>25</v>
      </c>
      <c r="E11" s="51">
        <f>'Tariffe Lotto 2'!F63</f>
        <v>0</v>
      </c>
    </row>
    <row r="12" spans="1:5" s="1" customFormat="1" ht="19.5" customHeight="1" x14ac:dyDescent="0.25">
      <c r="B12" s="107" t="s">
        <v>85</v>
      </c>
      <c r="C12" s="73" t="str">
        <f>'Tariffe Lotto 2'!B67</f>
        <v>Conduzione Applicativa</v>
      </c>
      <c r="D12" s="7"/>
      <c r="E12" s="51">
        <f>'Tariffe Lotto 2'!F67</f>
        <v>0</v>
      </c>
    </row>
    <row r="13" spans="1:5" s="1" customFormat="1" ht="24" customHeight="1" x14ac:dyDescent="0.25">
      <c r="B13" s="107"/>
      <c r="C13" s="73" t="str">
        <f>'Tariffe Lotto 2'!B79</f>
        <v>Gestione Siti Web e Portali</v>
      </c>
      <c r="D13" s="7"/>
      <c r="E13" s="51">
        <f>'Tariffe Lotto 2'!F79</f>
        <v>0</v>
      </c>
    </row>
    <row r="14" spans="1:5" s="1" customFormat="1" ht="19.5" customHeight="1" x14ac:dyDescent="0.25">
      <c r="B14" s="107"/>
      <c r="C14" s="74" t="str">
        <f>'Tariffe Lotto 2'!B90</f>
        <v xml:space="preserve">Supporto Tecnico Specialistico
</v>
      </c>
      <c r="D14" s="7"/>
      <c r="E14" s="51">
        <f>'Tariffe Lotto 2'!F90</f>
        <v>0</v>
      </c>
    </row>
    <row r="15" spans="1:5" s="1" customFormat="1" ht="21.75" customHeight="1" x14ac:dyDescent="0.25">
      <c r="B15" s="108"/>
      <c r="C15" s="73" t="str">
        <f>'Tariffe Lotto 2'!B101</f>
        <v>Service Desk</v>
      </c>
      <c r="D15" s="7"/>
      <c r="E15" s="51">
        <f>'Tariffe Lotto 2'!F102</f>
        <v>0</v>
      </c>
    </row>
    <row r="16" spans="1:5" s="1" customFormat="1" ht="15" customHeight="1" x14ac:dyDescent="0.25">
      <c r="C16" s="59"/>
      <c r="D16" s="59"/>
      <c r="E16" s="59"/>
    </row>
    <row r="17" spans="3:5" s="1" customFormat="1" x14ac:dyDescent="0.25">
      <c r="C17" s="59"/>
      <c r="D17" s="52" t="s">
        <v>51</v>
      </c>
      <c r="E17" s="53">
        <f>SUM(E7:E15)</f>
        <v>0</v>
      </c>
    </row>
    <row r="18" spans="3:5" s="1" customFormat="1" x14ac:dyDescent="0.25"/>
    <row r="19" spans="3:5" s="1" customFormat="1" x14ac:dyDescent="0.25"/>
    <row r="20" spans="3:5" s="1" customFormat="1" x14ac:dyDescent="0.25"/>
    <row r="21" spans="3:5" s="1" customFormat="1" x14ac:dyDescent="0.25"/>
    <row r="22" spans="3:5" s="1" customFormat="1" x14ac:dyDescent="0.25"/>
    <row r="23" spans="3:5" s="1" customFormat="1" x14ac:dyDescent="0.25"/>
    <row r="24" spans="3:5" s="1" customFormat="1" x14ac:dyDescent="0.25"/>
    <row r="25" spans="3:5" s="1" customFormat="1" x14ac:dyDescent="0.25"/>
    <row r="26" spans="3:5" s="1" customFormat="1" x14ac:dyDescent="0.25"/>
    <row r="27" spans="3:5" s="1" customFormat="1" x14ac:dyDescent="0.25"/>
    <row r="28" spans="3:5" s="1" customFormat="1" x14ac:dyDescent="0.25"/>
    <row r="29" spans="3:5" s="1" customFormat="1" x14ac:dyDescent="0.25"/>
    <row r="30" spans="3:5" s="1" customFormat="1" x14ac:dyDescent="0.25"/>
    <row r="31" spans="3:5" s="1" customFormat="1" x14ac:dyDescent="0.25"/>
    <row r="32" spans="3:5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</sheetData>
  <sheetProtection password="D416" sheet="1" objects="1" scenarios="1" selectLockedCells="1"/>
  <mergeCells count="5">
    <mergeCell ref="C7:C8"/>
    <mergeCell ref="B7:B11"/>
    <mergeCell ref="B12:B15"/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Modalità di utilizzo L2</vt:lpstr>
      <vt:lpstr>Tariffe Lotto 2</vt:lpstr>
      <vt:lpstr>Offerta Complessiva L2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Graziano Boni</cp:lastModifiedBy>
  <dcterms:created xsi:type="dcterms:W3CDTF">2018-07-10T20:29:02Z</dcterms:created>
  <dcterms:modified xsi:type="dcterms:W3CDTF">2018-10-15T15:43:15Z</dcterms:modified>
</cp:coreProperties>
</file>