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440" windowHeight="8790" tabRatio="597"/>
  </bookViews>
  <sheets>
    <sheet name="Modalità di utilizzo L1" sheetId="2" r:id="rId1"/>
    <sheet name="Tariffe Lotto 1" sheetId="1" r:id="rId2"/>
    <sheet name="Offerta Complessiva L1" sheetId="3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3" l="1"/>
  <c r="B8" i="3"/>
  <c r="B6" i="3"/>
  <c r="H97" i="1" l="1"/>
  <c r="H87" i="1"/>
  <c r="H77" i="1"/>
  <c r="H67" i="1"/>
  <c r="H57" i="1"/>
  <c r="H47" i="1"/>
  <c r="H37" i="1"/>
  <c r="H27" i="1"/>
  <c r="H17" i="1"/>
  <c r="G10" i="1" l="1"/>
  <c r="G9" i="1"/>
  <c r="G8" i="1"/>
  <c r="G7" i="1"/>
  <c r="G6" i="1"/>
  <c r="C14" i="3" l="1"/>
  <c r="C13" i="3"/>
  <c r="C12" i="3"/>
  <c r="C11" i="3"/>
  <c r="C10" i="3"/>
  <c r="C9" i="3"/>
  <c r="C8" i="3"/>
  <c r="C7" i="3"/>
  <c r="C6" i="3"/>
  <c r="I6" i="1" l="1"/>
  <c r="I7" i="1"/>
  <c r="I30" i="1" s="1"/>
  <c r="I8" i="1"/>
  <c r="I31" i="1" s="1"/>
  <c r="I9" i="1"/>
  <c r="I32" i="1" s="1"/>
  <c r="I10" i="1"/>
  <c r="I23" i="1" s="1"/>
  <c r="J19" i="1"/>
  <c r="J20" i="1"/>
  <c r="J21" i="1"/>
  <c r="J22" i="1"/>
  <c r="J23" i="1"/>
  <c r="J29" i="1"/>
  <c r="J30" i="1"/>
  <c r="J31" i="1"/>
  <c r="J32" i="1"/>
  <c r="J33" i="1"/>
  <c r="J39" i="1"/>
  <c r="J40" i="1"/>
  <c r="J41" i="1"/>
  <c r="J42" i="1"/>
  <c r="J43" i="1"/>
  <c r="J49" i="1"/>
  <c r="J50" i="1"/>
  <c r="J51" i="1"/>
  <c r="J52" i="1"/>
  <c r="J53" i="1"/>
  <c r="J59" i="1"/>
  <c r="J60" i="1"/>
  <c r="J61" i="1"/>
  <c r="J62" i="1"/>
  <c r="J63" i="1"/>
  <c r="J69" i="1"/>
  <c r="J70" i="1"/>
  <c r="J71" i="1"/>
  <c r="J72" i="1"/>
  <c r="J73" i="1"/>
  <c r="J79" i="1"/>
  <c r="J80" i="1"/>
  <c r="J81" i="1"/>
  <c r="J82" i="1"/>
  <c r="J83" i="1"/>
  <c r="J89" i="1"/>
  <c r="J90" i="1"/>
  <c r="J91" i="1"/>
  <c r="J92" i="1"/>
  <c r="J93" i="1"/>
  <c r="J99" i="1"/>
  <c r="J100" i="1"/>
  <c r="J101" i="1"/>
  <c r="J102" i="1"/>
  <c r="J103" i="1"/>
  <c r="I51" i="1" l="1"/>
  <c r="I101" i="1"/>
  <c r="I41" i="1"/>
  <c r="I61" i="1"/>
  <c r="I81" i="1"/>
  <c r="I39" i="1"/>
  <c r="I19" i="1"/>
  <c r="I99" i="1"/>
  <c r="I91" i="1"/>
  <c r="I21" i="1"/>
  <c r="I49" i="1"/>
  <c r="I29" i="1"/>
  <c r="I89" i="1"/>
  <c r="I69" i="1"/>
  <c r="I59" i="1"/>
  <c r="I79" i="1"/>
  <c r="I71" i="1"/>
  <c r="I103" i="1"/>
  <c r="I93" i="1"/>
  <c r="I83" i="1"/>
  <c r="I73" i="1"/>
  <c r="I63" i="1"/>
  <c r="I53" i="1"/>
  <c r="I43" i="1"/>
  <c r="I33" i="1"/>
  <c r="I62" i="1"/>
  <c r="I60" i="1"/>
  <c r="I102" i="1"/>
  <c r="I100" i="1"/>
  <c r="I22" i="1"/>
  <c r="I20" i="1"/>
  <c r="I90" i="1"/>
  <c r="I52" i="1"/>
  <c r="I82" i="1"/>
  <c r="I80" i="1"/>
  <c r="I42" i="1"/>
  <c r="I40" i="1"/>
  <c r="I92" i="1"/>
  <c r="I50" i="1"/>
  <c r="I72" i="1"/>
  <c r="I70" i="1"/>
  <c r="G27" i="1" l="1"/>
  <c r="F27" i="1" s="1"/>
  <c r="E7" i="3" s="1"/>
  <c r="G17" i="1"/>
  <c r="F17" i="1" s="1"/>
  <c r="E6" i="3" s="1"/>
  <c r="G57" i="1"/>
  <c r="F57" i="1" s="1"/>
  <c r="E10" i="3" s="1"/>
  <c r="G47" i="1"/>
  <c r="F47" i="1" s="1"/>
  <c r="E9" i="3" s="1"/>
  <c r="G97" i="1"/>
  <c r="F97" i="1" s="1"/>
  <c r="E14" i="3" s="1"/>
  <c r="G77" i="1"/>
  <c r="F77" i="1" s="1"/>
  <c r="E12" i="3" s="1"/>
  <c r="G67" i="1"/>
  <c r="F67" i="1" s="1"/>
  <c r="E11" i="3" s="1"/>
  <c r="G37" i="1"/>
  <c r="F37" i="1" s="1"/>
  <c r="E8" i="3" s="1"/>
  <c r="G87" i="1"/>
  <c r="F87" i="1" s="1"/>
  <c r="F105" i="1" l="1"/>
  <c r="E13" i="3"/>
  <c r="E16" i="3" s="1"/>
</calcChain>
</file>

<file path=xl/sharedStrings.xml><?xml version="1.0" encoding="utf-8"?>
<sst xmlns="http://schemas.openxmlformats.org/spreadsheetml/2006/main" count="191" uniqueCount="60">
  <si>
    <t>Prezzo globale Lotto 1 per 4 anni:</t>
  </si>
  <si>
    <t>Specialista Tematico</t>
  </si>
  <si>
    <t>Consulente Junior</t>
  </si>
  <si>
    <t>Consulente Senior</t>
  </si>
  <si>
    <t>Senior Manager</t>
  </si>
  <si>
    <t>Senior Advisor</t>
  </si>
  <si>
    <t>BDA</t>
  </si>
  <si>
    <t>OFFERTA</t>
  </si>
  <si>
    <t>Percentuale di utilizzo (mix) indicata nel Capitolato tecnico</t>
  </si>
  <si>
    <t>Figura professionale</t>
  </si>
  <si>
    <t>Prezzo Complessivo (4 anni)</t>
  </si>
  <si>
    <t>Quantità in giorni persona per anno</t>
  </si>
  <si>
    <t>Servizi a Giorni / Persona</t>
  </si>
  <si>
    <t>Giorno Persona</t>
  </si>
  <si>
    <t>Troncamenti input</t>
  </si>
  <si>
    <t>Errori bloccanti</t>
  </si>
  <si>
    <t>Base d'asta unitaria</t>
  </si>
  <si>
    <t xml:space="preserve">Tariffa unitaria </t>
  </si>
  <si>
    <t>Unità di misura</t>
  </si>
  <si>
    <t xml:space="preserve"> </t>
  </si>
  <si>
    <t>GARA PER L’AFFIDAMENTO DEI SERVIZI DI SUPPORTO, GESTIONE E SVILUPPO DEL SISTEMA INFORMATIVO SANITARIO NAZIONALE PER IL MINISTERO DELLA SALUTE- LOTTO 1</t>
  </si>
  <si>
    <t>Il presente Prospetto è fornito con il solo intento di rendere disponibile uno strumento di lavoro utile alla formulazione dell'offerta economica.</t>
  </si>
  <si>
    <r>
      <t xml:space="preserve">Tale foglio </t>
    </r>
    <r>
      <rPr>
        <b/>
        <sz val="10"/>
        <color indexed="10"/>
        <rFont val="Trebuchet MS"/>
        <family val="2"/>
      </rPr>
      <t>NON</t>
    </r>
    <r>
      <rPr>
        <sz val="10"/>
        <rFont val="Trebuchet MS"/>
        <family val="2"/>
      </rPr>
      <t xml:space="preserve"> dovrà essere allegato alla proposta dell'Offerente, il quale formulerà la propria proposta definitiva direttamente sulla piattaforma </t>
    </r>
    <r>
      <rPr>
        <u/>
        <sz val="10"/>
        <color indexed="30"/>
        <rFont val="Trebuchet MS"/>
        <family val="2"/>
      </rPr>
      <t>www.acquistinretepa.it</t>
    </r>
  </si>
  <si>
    <t xml:space="preserve">Relativamente al formato delle celle si evidenzia che: </t>
  </si>
  <si>
    <t xml:space="preserve">• le celle di colore giallo visualizzano i dati/calcoli effettuati automaticamente dal foglio excel di lavoro; </t>
  </si>
  <si>
    <t xml:space="preserve">Man mano che procederà alla formulazione dei prezzi unitari, il concorrente avrà automaticamente evidenza dei relativi prezzi complessivi e del prezzo globale offerto. </t>
  </si>
  <si>
    <t>I concorrenti nel formulare i prezzi dovranno inserire un massimo di 2 cifre decimali.</t>
  </si>
  <si>
    <t>Prezzi Complessivi 
(4 anni)</t>
  </si>
  <si>
    <t>Totale Servizi Lotto 1</t>
  </si>
  <si>
    <t>GARA PER L’AFFIDAMENTO DEI SERVIZI DI SUPPORTO, GESTIONE E SVILUPPO DEL SISTEMA INFORMATIVO SANITARIO NAZIONALE PER IL MINISTERO DELLA SALUTE - LOTTO 1</t>
  </si>
  <si>
    <t xml:space="preserve">La tabella è articolata in tre sezioni. </t>
  </si>
  <si>
    <t>SEZIONE 1 - Tariffe Unitarie</t>
  </si>
  <si>
    <t>SEZIONE 2 - Prezzi Calcolati</t>
  </si>
  <si>
    <t>ID - 1974</t>
  </si>
  <si>
    <t>CONSULENZA STRATEGICA</t>
  </si>
  <si>
    <t>Supporto Strategico</t>
  </si>
  <si>
    <t>Supporto Metodologico e Analisi dei Dati Sanitari</t>
  </si>
  <si>
    <t>CONSULENZA DIREZIONALE</t>
  </si>
  <si>
    <t>Supporto Organizzativo</t>
  </si>
  <si>
    <t>Supporto Tematico</t>
  </si>
  <si>
    <t>Supporto per l'Innovazione Tecnologica</t>
  </si>
  <si>
    <t>GOVERNANCE</t>
  </si>
  <si>
    <t>Governance IT e Pianificazione</t>
  </si>
  <si>
    <t>PMO (Project Management Office)</t>
  </si>
  <si>
    <t>Demand Management</t>
  </si>
  <si>
    <t>Rilevazione della Customer Satisfaction</t>
  </si>
  <si>
    <t>SEZIONE 3 - RIEPILOGO OFFERTA ECONOMICA COMPLESSIVA</t>
  </si>
  <si>
    <t>Tariffa media ponderata offerta</t>
  </si>
  <si>
    <t>Tariffa media ponderata a base d'asta</t>
  </si>
  <si>
    <t>STRUMENTI DI SUPPORTO - SUPPORTO ALLA COMPILAZIONE DELL'OFFERTA ECONOMICA DEL LOTTO 1</t>
  </si>
  <si>
    <t>Il Concorrente dovrà inputare i corrispettivi offerti unicamente in corrispondenza delle celle di colore bianco presenti nella SEZIONE 1 - Tariffe unitarie.</t>
  </si>
  <si>
    <t xml:space="preserve">• le celle di colore bianco sono predisposte per l’inserimento da parte del concorrente dei corrispettivi offerti. Per ogni cella è possibile visualizzare a lato la casella di guida che ribadisce il tipo di corrispettivo da inserire; </t>
  </si>
  <si>
    <t xml:space="preserve">• le celle di colore azzurro riportano corrispettivi costanti non modificabili da parte del concorrente o, anche, indicazioni e segnalazioni di aiuto. </t>
  </si>
  <si>
    <t>L’Impresa dovrà indicare nelle celle di colore bianco di cui alla colonna “Tariffa unitaria” il corrispettivo unitario per le voci indicate.</t>
  </si>
  <si>
    <t>Sulla base dei valori offerti, dei team mix indicati in Capitolato Tecnico, dei relativi valori di produttività e dei quantitativi annuali stimati/richiesti, la sezione riporta nelle celle gialle i corrispettivi unitari, troncati alla seconda cifra decimale, delle tariffe offerte e i corrispettivi complessivi dei diversi servizi ottenuti come prodotto di tali tariffe per i quantitativi di cui sopra e per il nuomero di anni del contratto.</t>
  </si>
  <si>
    <t xml:space="preserve">Le celle di colore azzurro riportano la descrizione di ciascun servizio e quelle gialle riepilogano il loro corrispettivo complessivo e infine il corrispettivo totale offerto per il lotto.  </t>
  </si>
  <si>
    <t>I valori presenti nelle altre sezioni, nonché il valore complessivo dell'offerta presente nella Sezione "Offerta Complessiva", vengono automaticamente calcolati in funzione delle tariffe unitarie inputate.</t>
  </si>
  <si>
    <t>MACRO SERVIZI</t>
  </si>
  <si>
    <t>SERVIZI</t>
  </si>
  <si>
    <r>
      <t xml:space="preserve">Classificazione del documento: Consip </t>
    </r>
    <r>
      <rPr>
        <b/>
        <sz val="12"/>
        <color rgb="FF000000"/>
        <rFont val="Calibri"/>
        <family val="2"/>
      </rPr>
      <t>Public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</si>
</sst>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&quot;€ &quot;#,##0.00;&quot;-€ &quot;#,##0.00"/>
    <numFmt numFmtId="167" formatCode="#,##0.00\ &quot;€&quot;"/>
    <numFmt numFmtId="168" formatCode="_-* #,##0_-;\-* #,##0_-;_-* \-??_-;_-@_-"/>
    <numFmt numFmtId="169" formatCode="&quot;€&quot;\ #,##0.00"/>
    <numFmt numFmtId="170" formatCode="&quot;€&quot;\ #,##0.000000"/>
    <numFmt numFmtId="171" formatCode="#,##0.0000\ &quot;€&quot;"/>
    <numFmt numFmtId="172" formatCode="#,##0.00000\ &quot;€&quot;"/>
    <numFmt numFmtId="173" formatCode="&quot;€ &quot;#,##0.00000;&quot;-€ &quot;#,##0.00000"/>
    <numFmt numFmtId="174" formatCode="#,##0.00000000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name val="Arial"/>
      <family val="2"/>
    </font>
    <font>
      <b/>
      <i/>
      <sz val="14"/>
      <color indexed="18"/>
      <name val="Arial"/>
      <family val="2"/>
    </font>
    <font>
      <b/>
      <sz val="12"/>
      <color rgb="FFFF0000"/>
      <name val="Arial"/>
      <family val="2"/>
    </font>
    <font>
      <b/>
      <i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color indexed="10"/>
      <name val="Trebuchet MS"/>
      <family val="2"/>
    </font>
    <font>
      <u/>
      <sz val="10"/>
      <color indexed="30"/>
      <name val="Trebuchet MS"/>
      <family val="2"/>
    </font>
    <font>
      <b/>
      <sz val="10"/>
      <name val="Trebuchet MS"/>
      <family val="2"/>
    </font>
    <font>
      <b/>
      <sz val="12"/>
      <color indexed="18"/>
      <name val="Calibri"/>
      <family val="2"/>
      <scheme val="minor"/>
    </font>
    <font>
      <sz val="11"/>
      <name val="Calibri"/>
      <family val="2"/>
      <scheme val="minor"/>
    </font>
    <font>
      <sz val="11"/>
      <color indexed="18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rgb="FFFF0000"/>
      <name val="Trebuchet MS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3" tint="0.59999389629810485"/>
        <bgColor indexed="41"/>
      </patternFill>
    </fill>
  </fills>
  <borders count="25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1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0" fillId="2" borderId="0" xfId="0" applyFill="1" applyProtection="1">
      <protection hidden="1"/>
    </xf>
    <xf numFmtId="166" fontId="2" fillId="3" borderId="1" xfId="0" applyNumberFormat="1" applyFont="1" applyFill="1" applyBorder="1" applyAlignment="1" applyProtection="1">
      <alignment vertical="center" wrapText="1"/>
      <protection hidden="1"/>
    </xf>
    <xf numFmtId="0" fontId="3" fillId="4" borderId="2" xfId="0" applyFont="1" applyFill="1" applyBorder="1" applyAlignment="1" applyProtection="1">
      <alignment vertical="center" wrapText="1"/>
      <protection hidden="1"/>
    </xf>
    <xf numFmtId="0" fontId="2" fillId="4" borderId="0" xfId="0" applyFont="1" applyFill="1" applyAlignment="1" applyProtection="1">
      <alignment vertical="center"/>
      <protection hidden="1"/>
    </xf>
    <xf numFmtId="167" fontId="0" fillId="2" borderId="0" xfId="0" applyNumberFormat="1" applyFill="1" applyProtection="1">
      <protection hidden="1"/>
    </xf>
    <xf numFmtId="10" fontId="4" fillId="5" borderId="3" xfId="1" applyNumberFormat="1" applyFont="1" applyFill="1" applyBorder="1" applyAlignment="1" applyProtection="1">
      <alignment vertical="center"/>
      <protection hidden="1"/>
    </xf>
    <xf numFmtId="10" fontId="4" fillId="4" borderId="3" xfId="0" applyNumberFormat="1" applyFont="1" applyFill="1" applyBorder="1" applyAlignment="1" applyProtection="1">
      <alignment vertical="center"/>
      <protection hidden="1"/>
    </xf>
    <xf numFmtId="0" fontId="3" fillId="4" borderId="12" xfId="0" applyFont="1" applyFill="1" applyBorder="1" applyAlignment="1" applyProtection="1">
      <alignment horizontal="center" vertical="center" wrapText="1"/>
      <protection hidden="1"/>
    </xf>
    <xf numFmtId="166" fontId="3" fillId="6" borderId="1" xfId="0" applyNumberFormat="1" applyFont="1" applyFill="1" applyBorder="1" applyAlignment="1" applyProtection="1">
      <alignment horizontal="right" vertical="center" wrapText="1"/>
      <protection hidden="1"/>
    </xf>
    <xf numFmtId="166" fontId="3" fillId="7" borderId="1" xfId="0" applyNumberFormat="1" applyFont="1" applyFill="1" applyBorder="1" applyAlignment="1" applyProtection="1">
      <alignment horizontal="right" vertical="center" wrapText="1"/>
      <protection hidden="1"/>
    </xf>
    <xf numFmtId="168" fontId="3" fillId="6" borderId="3" xfId="1" applyNumberFormat="1" applyFont="1" applyFill="1" applyBorder="1" applyAlignment="1" applyProtection="1">
      <alignment vertical="center"/>
      <protection hidden="1"/>
    </xf>
    <xf numFmtId="0" fontId="3" fillId="4" borderId="8" xfId="0" applyFont="1" applyFill="1" applyBorder="1" applyAlignment="1" applyProtection="1">
      <alignment horizontal="center" vertical="center" wrapText="1"/>
      <protection hidden="1"/>
    </xf>
    <xf numFmtId="0" fontId="3" fillId="4" borderId="13" xfId="0" applyFont="1" applyFill="1" applyBorder="1" applyAlignment="1" applyProtection="1">
      <alignment horizontal="center" vertical="center" wrapText="1"/>
      <protection hidden="1"/>
    </xf>
    <xf numFmtId="10" fontId="4" fillId="5" borderId="4" xfId="1" applyNumberFormat="1" applyFont="1" applyFill="1" applyBorder="1" applyAlignment="1" applyProtection="1">
      <alignment vertical="center"/>
      <protection hidden="1"/>
    </xf>
    <xf numFmtId="0" fontId="0" fillId="8" borderId="0" xfId="0" applyFill="1" applyProtection="1">
      <protection hidden="1"/>
    </xf>
    <xf numFmtId="0" fontId="5" fillId="4" borderId="0" xfId="0" applyFont="1" applyFill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 wrapText="1"/>
      <protection hidden="1"/>
    </xf>
    <xf numFmtId="0" fontId="6" fillId="4" borderId="0" xfId="0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Alignment="1" applyProtection="1">
      <alignment vertical="center"/>
      <protection hidden="1"/>
    </xf>
    <xf numFmtId="0" fontId="4" fillId="4" borderId="14" xfId="0" applyFont="1" applyFill="1" applyBorder="1" applyAlignment="1" applyProtection="1">
      <alignment vertical="center"/>
      <protection hidden="1"/>
    </xf>
    <xf numFmtId="0" fontId="7" fillId="4" borderId="0" xfId="0" applyFont="1" applyFill="1" applyAlignment="1" applyProtection="1">
      <alignment vertical="center"/>
      <protection hidden="1"/>
    </xf>
    <xf numFmtId="169" fontId="4" fillId="4" borderId="0" xfId="0" applyNumberFormat="1" applyFont="1" applyFill="1" applyBorder="1" applyAlignment="1" applyProtection="1">
      <alignment vertical="center"/>
      <protection hidden="1"/>
    </xf>
    <xf numFmtId="0" fontId="4" fillId="6" borderId="0" xfId="0" applyFont="1" applyFill="1" applyBorder="1" applyAlignment="1" applyProtection="1">
      <alignment vertical="center"/>
      <protection hidden="1"/>
    </xf>
    <xf numFmtId="0" fontId="4" fillId="6" borderId="0" xfId="0" applyFont="1" applyFill="1" applyBorder="1" applyAlignment="1" applyProtection="1">
      <alignment horizontal="center" vertical="center" wrapText="1"/>
      <protection hidden="1"/>
    </xf>
    <xf numFmtId="169" fontId="4" fillId="4" borderId="3" xfId="0" applyNumberFormat="1" applyFont="1" applyFill="1" applyBorder="1" applyAlignment="1" applyProtection="1">
      <alignment vertical="center"/>
      <protection hidden="1"/>
    </xf>
    <xf numFmtId="169" fontId="4" fillId="9" borderId="3" xfId="0" applyNumberFormat="1" applyFont="1" applyFill="1" applyBorder="1" applyAlignment="1" applyProtection="1">
      <alignment vertical="center"/>
      <protection locked="0"/>
    </xf>
    <xf numFmtId="0" fontId="4" fillId="4" borderId="18" xfId="0" applyFont="1" applyFill="1" applyBorder="1" applyAlignment="1" applyProtection="1">
      <alignment vertical="center"/>
      <protection hidden="1"/>
    </xf>
    <xf numFmtId="0" fontId="3" fillId="4" borderId="3" xfId="0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horizontal="center" vertical="center" wrapText="1"/>
      <protection hidden="1"/>
    </xf>
    <xf numFmtId="0" fontId="8" fillId="4" borderId="0" xfId="0" applyFont="1" applyFill="1" applyBorder="1" applyAlignment="1" applyProtection="1">
      <alignment vertical="center" wrapText="1"/>
      <protection hidden="1"/>
    </xf>
    <xf numFmtId="0" fontId="9" fillId="4" borderId="0" xfId="0" applyFont="1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5" fillId="0" borderId="0" xfId="0" applyFont="1" applyAlignment="1" applyProtection="1">
      <alignment horizontal="justify" wrapText="1"/>
      <protection hidden="1"/>
    </xf>
    <xf numFmtId="0" fontId="17" fillId="4" borderId="0" xfId="0" applyFont="1" applyFill="1" applyAlignment="1" applyProtection="1">
      <alignment vertical="center" wrapText="1"/>
      <protection hidden="1"/>
    </xf>
    <xf numFmtId="0" fontId="18" fillId="4" borderId="0" xfId="0" applyFont="1" applyFill="1" applyBorder="1" applyAlignment="1" applyProtection="1">
      <alignment horizontal="left" vertical="center"/>
      <protection hidden="1"/>
    </xf>
    <xf numFmtId="0" fontId="17" fillId="4" borderId="0" xfId="0" applyFont="1" applyFill="1" applyAlignment="1" applyProtection="1">
      <alignment vertical="center"/>
      <protection hidden="1"/>
    </xf>
    <xf numFmtId="0" fontId="16" fillId="4" borderId="0" xfId="0" applyFont="1" applyFill="1" applyBorder="1" applyAlignment="1" applyProtection="1">
      <alignment horizontal="left" vertical="center" wrapText="1"/>
      <protection hidden="1"/>
    </xf>
    <xf numFmtId="166" fontId="4" fillId="7" borderId="22" xfId="0" applyNumberFormat="1" applyFont="1" applyFill="1" applyBorder="1" applyAlignment="1" applyProtection="1">
      <alignment horizontal="right" vertical="center" wrapText="1"/>
      <protection hidden="1"/>
    </xf>
    <xf numFmtId="0" fontId="0" fillId="2" borderId="0" xfId="0" applyFont="1" applyFill="1" applyProtection="1">
      <protection hidden="1"/>
    </xf>
    <xf numFmtId="0" fontId="19" fillId="2" borderId="0" xfId="0" applyFont="1" applyFill="1" applyProtection="1">
      <protection hidden="1"/>
    </xf>
    <xf numFmtId="166" fontId="3" fillId="7" borderId="3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170" fontId="4" fillId="4" borderId="15" xfId="0" applyNumberFormat="1" applyFont="1" applyFill="1" applyBorder="1" applyAlignment="1" applyProtection="1">
      <alignment vertical="center"/>
      <protection hidden="1"/>
    </xf>
    <xf numFmtId="171" fontId="0" fillId="2" borderId="0" xfId="0" applyNumberFormat="1" applyFill="1" applyProtection="1">
      <protection hidden="1"/>
    </xf>
    <xf numFmtId="172" fontId="0" fillId="2" borderId="0" xfId="0" applyNumberFormat="1" applyFill="1" applyProtection="1">
      <protection hidden="1"/>
    </xf>
    <xf numFmtId="173" fontId="3" fillId="7" borderId="1" xfId="0" applyNumberFormat="1" applyFont="1" applyFill="1" applyBorder="1" applyAlignment="1" applyProtection="1">
      <alignment horizontal="right" vertical="center" wrapText="1"/>
      <protection hidden="1"/>
    </xf>
    <xf numFmtId="0" fontId="12" fillId="0" borderId="0" xfId="0" applyFont="1" applyAlignment="1" applyProtection="1">
      <alignment horizontal="justify" wrapText="1"/>
      <protection hidden="1"/>
    </xf>
    <xf numFmtId="0" fontId="21" fillId="0" borderId="0" xfId="0" applyFont="1" applyAlignment="1" applyProtection="1">
      <alignment horizontal="justify" wrapText="1"/>
      <protection hidden="1"/>
    </xf>
    <xf numFmtId="0" fontId="12" fillId="0" borderId="0" xfId="0" applyFont="1" applyFill="1" applyAlignment="1" applyProtection="1">
      <alignment horizontal="justify" wrapText="1"/>
      <protection hidden="1"/>
    </xf>
    <xf numFmtId="0" fontId="15" fillId="0" borderId="0" xfId="0" applyFont="1" applyFill="1" applyAlignment="1" applyProtection="1">
      <alignment horizontal="justify" wrapText="1"/>
      <protection hidden="1"/>
    </xf>
    <xf numFmtId="0" fontId="4" fillId="4" borderId="0" xfId="0" applyFont="1" applyFill="1" applyBorder="1" applyAlignment="1" applyProtection="1">
      <alignment horizontal="left" vertical="center" wrapText="1"/>
      <protection hidden="1"/>
    </xf>
    <xf numFmtId="0" fontId="9" fillId="4" borderId="0" xfId="0" applyFont="1" applyFill="1" applyAlignment="1" applyProtection="1">
      <alignment horizontal="center" vertical="center" wrapText="1"/>
      <protection hidden="1"/>
    </xf>
    <xf numFmtId="0" fontId="2" fillId="7" borderId="0" xfId="0" applyFont="1" applyFill="1" applyAlignment="1" applyProtection="1">
      <alignment horizontal="center" vertical="center"/>
      <protection hidden="1"/>
    </xf>
    <xf numFmtId="0" fontId="4" fillId="4" borderId="0" xfId="0" applyFont="1" applyFill="1" applyAlignment="1" applyProtection="1">
      <alignment horizontal="center" vertical="center"/>
      <protection hidden="1"/>
    </xf>
    <xf numFmtId="0" fontId="3" fillId="4" borderId="21" xfId="0" applyFont="1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Alignment="1" applyProtection="1">
      <alignment horizontal="center" vertical="center"/>
      <protection hidden="1"/>
    </xf>
    <xf numFmtId="0" fontId="3" fillId="6" borderId="13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/>
      <protection hidden="1"/>
    </xf>
    <xf numFmtId="0" fontId="11" fillId="2" borderId="0" xfId="0" applyFont="1" applyFill="1" applyAlignment="1" applyProtection="1">
      <alignment horizontal="center" vertical="center" wrapText="1"/>
      <protection hidden="1"/>
    </xf>
    <xf numFmtId="10" fontId="0" fillId="2" borderId="0" xfId="3" applyNumberFormat="1" applyFont="1" applyFill="1" applyProtection="1">
      <protection hidden="1"/>
    </xf>
    <xf numFmtId="164" fontId="0" fillId="2" borderId="0" xfId="2" applyFont="1" applyFill="1" applyProtection="1">
      <protection hidden="1"/>
    </xf>
    <xf numFmtId="174" fontId="0" fillId="2" borderId="0" xfId="0" applyNumberFormat="1" applyFill="1" applyProtection="1">
      <protection hidden="1"/>
    </xf>
    <xf numFmtId="0" fontId="9" fillId="4" borderId="0" xfId="0" applyFont="1" applyFill="1" applyAlignment="1" applyProtection="1">
      <alignment horizontal="left" vertical="center"/>
      <protection hidden="1"/>
    </xf>
    <xf numFmtId="168" fontId="0" fillId="2" borderId="0" xfId="0" applyNumberFormat="1" applyFill="1" applyProtection="1">
      <protection hidden="1"/>
    </xf>
    <xf numFmtId="4" fontId="0" fillId="2" borderId="0" xfId="0" applyNumberFormat="1" applyFill="1" applyProtection="1">
      <protection hidden="1"/>
    </xf>
    <xf numFmtId="0" fontId="22" fillId="10" borderId="22" xfId="0" applyFont="1" applyFill="1" applyBorder="1" applyAlignment="1" applyProtection="1">
      <alignment horizontal="center" vertical="center" wrapText="1"/>
      <protection hidden="1"/>
    </xf>
    <xf numFmtId="0" fontId="9" fillId="4" borderId="0" xfId="0" applyFont="1" applyFill="1" applyAlignment="1" applyProtection="1">
      <alignment horizontal="left" vertical="center" wrapText="1"/>
      <protection hidden="1"/>
    </xf>
    <xf numFmtId="0" fontId="22" fillId="10" borderId="24" xfId="0" applyFont="1" applyFill="1" applyBorder="1" applyAlignment="1" applyProtection="1">
      <alignment horizontal="center" vertical="center" wrapText="1"/>
      <protection hidden="1"/>
    </xf>
    <xf numFmtId="0" fontId="9" fillId="4" borderId="0" xfId="0" applyFont="1" applyFill="1" applyAlignment="1" applyProtection="1">
      <alignment horizontal="center" vertical="center" wrapText="1"/>
      <protection hidden="1"/>
    </xf>
    <xf numFmtId="0" fontId="3" fillId="4" borderId="6" xfId="0" applyFont="1" applyFill="1" applyBorder="1" applyAlignment="1" applyProtection="1">
      <alignment horizontal="center" vertical="center" wrapText="1"/>
      <protection hidden="1"/>
    </xf>
    <xf numFmtId="0" fontId="3" fillId="4" borderId="4" xfId="0" applyFont="1" applyFill="1" applyBorder="1" applyAlignment="1" applyProtection="1">
      <alignment horizontal="center" vertical="center" wrapText="1"/>
      <protection hidden="1"/>
    </xf>
    <xf numFmtId="0" fontId="3" fillId="6" borderId="13" xfId="0" applyFont="1" applyFill="1" applyBorder="1" applyAlignment="1" applyProtection="1">
      <alignment horizontal="center" vertical="center" wrapText="1"/>
      <protection hidden="1"/>
    </xf>
    <xf numFmtId="0" fontId="3" fillId="6" borderId="11" xfId="0" applyFont="1" applyFill="1" applyBorder="1" applyAlignment="1" applyProtection="1">
      <alignment horizontal="center" vertical="center" wrapText="1"/>
      <protection hidden="1"/>
    </xf>
    <xf numFmtId="0" fontId="3" fillId="6" borderId="7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horizontal="center" vertical="center" wrapText="1"/>
      <protection hidden="1"/>
    </xf>
    <xf numFmtId="0" fontId="3" fillId="5" borderId="13" xfId="0" applyFont="1" applyFill="1" applyBorder="1" applyAlignment="1" applyProtection="1">
      <alignment horizontal="center" vertical="center"/>
      <protection hidden="1"/>
    </xf>
    <xf numFmtId="0" fontId="4" fillId="4" borderId="10" xfId="0" applyFont="1" applyFill="1" applyBorder="1" applyAlignment="1" applyProtection="1">
      <alignment horizontal="left" vertical="center"/>
      <protection hidden="1"/>
    </xf>
    <xf numFmtId="0" fontId="4" fillId="4" borderId="9" xfId="0" applyFont="1" applyFill="1" applyBorder="1" applyAlignment="1" applyProtection="1">
      <alignment horizontal="left" vertical="center"/>
      <protection hidden="1"/>
    </xf>
    <xf numFmtId="0" fontId="4" fillId="4" borderId="8" xfId="0" applyFont="1" applyFill="1" applyBorder="1" applyAlignment="1" applyProtection="1">
      <alignment horizontal="left"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4" fillId="4" borderId="5" xfId="0" applyFont="1" applyFill="1" applyBorder="1" applyAlignment="1" applyProtection="1">
      <alignment horizontal="left" vertical="center"/>
      <protection hidden="1"/>
    </xf>
    <xf numFmtId="0" fontId="4" fillId="4" borderId="4" xfId="0" applyFont="1" applyFill="1" applyBorder="1" applyAlignment="1" applyProtection="1">
      <alignment horizontal="left" vertical="center"/>
      <protection hidden="1"/>
    </xf>
    <xf numFmtId="0" fontId="3" fillId="5" borderId="6" xfId="0" applyFont="1" applyFill="1" applyBorder="1" applyAlignment="1" applyProtection="1">
      <alignment horizontal="center" vertical="center"/>
      <protection hidden="1"/>
    </xf>
    <xf numFmtId="0" fontId="3" fillId="5" borderId="5" xfId="0" applyFont="1" applyFill="1" applyBorder="1" applyAlignment="1" applyProtection="1">
      <alignment horizontal="center" vertical="center"/>
      <protection hidden="1"/>
    </xf>
    <xf numFmtId="0" fontId="3" fillId="5" borderId="4" xfId="0" applyFont="1" applyFill="1" applyBorder="1" applyAlignment="1" applyProtection="1">
      <alignment horizontal="center" vertical="center"/>
      <protection hidden="1"/>
    </xf>
    <xf numFmtId="0" fontId="3" fillId="6" borderId="20" xfId="0" applyFont="1" applyFill="1" applyBorder="1" applyAlignment="1" applyProtection="1">
      <alignment horizontal="center" vertical="center"/>
      <protection hidden="1"/>
    </xf>
    <xf numFmtId="0" fontId="3" fillId="6" borderId="19" xfId="0" applyFont="1" applyFill="1" applyBorder="1" applyAlignment="1" applyProtection="1">
      <alignment horizontal="center" vertical="center"/>
      <protection hidden="1"/>
    </xf>
    <xf numFmtId="0" fontId="4" fillId="6" borderId="3" xfId="0" applyFont="1" applyFill="1" applyBorder="1" applyAlignment="1" applyProtection="1">
      <alignment horizontal="center" vertical="center" wrapText="1"/>
      <protection hidden="1"/>
    </xf>
    <xf numFmtId="0" fontId="4" fillId="6" borderId="17" xfId="0" applyFont="1" applyFill="1" applyBorder="1" applyAlignment="1" applyProtection="1">
      <alignment horizontal="left" vertical="center"/>
      <protection hidden="1"/>
    </xf>
    <xf numFmtId="0" fontId="4" fillId="6" borderId="16" xfId="0" applyFont="1" applyFill="1" applyBorder="1" applyAlignment="1" applyProtection="1">
      <alignment horizontal="left" vertical="center"/>
      <protection hidden="1"/>
    </xf>
    <xf numFmtId="0" fontId="20" fillId="6" borderId="0" xfId="0" applyFont="1" applyFill="1" applyBorder="1" applyAlignment="1" applyProtection="1">
      <alignment horizontal="center" vertical="center" wrapText="1"/>
      <protection hidden="1"/>
    </xf>
    <xf numFmtId="0" fontId="20" fillId="6" borderId="23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left" vertical="center" wrapText="1"/>
      <protection hidden="1"/>
    </xf>
    <xf numFmtId="0" fontId="4" fillId="4" borderId="4" xfId="0" applyFont="1" applyFill="1" applyBorder="1" applyAlignment="1" applyProtection="1">
      <alignment horizontal="left" vertical="center" wrapText="1"/>
      <protection hidden="1"/>
    </xf>
    <xf numFmtId="0" fontId="22" fillId="10" borderId="6" xfId="0" applyFont="1" applyFill="1" applyBorder="1" applyAlignment="1" applyProtection="1">
      <alignment horizontal="center" vertical="center" wrapText="1"/>
      <protection hidden="1"/>
    </xf>
    <xf numFmtId="0" fontId="22" fillId="10" borderId="4" xfId="0" applyFont="1" applyFill="1" applyBorder="1" applyAlignment="1" applyProtection="1">
      <alignment horizontal="center" vertical="center" wrapText="1"/>
      <protection hidden="1"/>
    </xf>
    <xf numFmtId="0" fontId="4" fillId="4" borderId="10" xfId="0" applyFont="1" applyFill="1" applyBorder="1" applyAlignment="1" applyProtection="1">
      <alignment horizontal="left" vertical="center" wrapText="1"/>
      <protection hidden="1"/>
    </xf>
    <xf numFmtId="0" fontId="4" fillId="4" borderId="8" xfId="0" applyFont="1" applyFill="1" applyBorder="1" applyAlignment="1" applyProtection="1">
      <alignment horizontal="left" vertical="center" wrapText="1"/>
      <protection hidden="1"/>
    </xf>
    <xf numFmtId="0" fontId="4" fillId="4" borderId="13" xfId="0" applyFont="1" applyFill="1" applyBorder="1" applyAlignment="1" applyProtection="1">
      <alignment horizontal="center" vertical="center" wrapText="1"/>
      <protection hidden="1"/>
    </xf>
    <xf numFmtId="0" fontId="4" fillId="4" borderId="11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horizontal="center" vertical="center" wrapText="1"/>
      <protection hidden="1"/>
    </xf>
    <xf numFmtId="0" fontId="23" fillId="2" borderId="0" xfId="0" applyFont="1" applyFill="1" applyAlignment="1" applyProtection="1">
      <alignment horizontal="center" vertical="center" wrapText="1"/>
      <protection hidden="1"/>
    </xf>
  </cellXfs>
  <cellStyles count="4">
    <cellStyle name="Comma 2" xfId="1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K32"/>
  <sheetViews>
    <sheetView tabSelected="1" workbookViewId="0">
      <selection activeCell="A6" sqref="A6"/>
    </sheetView>
  </sheetViews>
  <sheetFormatPr defaultColWidth="9.140625" defaultRowHeight="15" x14ac:dyDescent="0.25"/>
  <cols>
    <col min="1" max="1" width="9.140625" style="32"/>
    <col min="2" max="2" width="76.42578125" style="32" customWidth="1"/>
    <col min="3" max="11" width="9.140625" style="32" customWidth="1"/>
    <col min="12" max="257" width="9.140625" style="32"/>
    <col min="258" max="258" width="77.140625" style="32" customWidth="1"/>
    <col min="259" max="513" width="9.140625" style="32"/>
    <col min="514" max="514" width="77.140625" style="32" customWidth="1"/>
    <col min="515" max="769" width="9.140625" style="32"/>
    <col min="770" max="770" width="77.140625" style="32" customWidth="1"/>
    <col min="771" max="1025" width="9.140625" style="32"/>
    <col min="1026" max="1026" width="77.140625" style="32" customWidth="1"/>
    <col min="1027" max="1281" width="9.140625" style="32"/>
    <col min="1282" max="1282" width="77.140625" style="32" customWidth="1"/>
    <col min="1283" max="1537" width="9.140625" style="32"/>
    <col min="1538" max="1538" width="77.140625" style="32" customWidth="1"/>
    <col min="1539" max="1793" width="9.140625" style="32"/>
    <col min="1794" max="1794" width="77.140625" style="32" customWidth="1"/>
    <col min="1795" max="2049" width="9.140625" style="32"/>
    <col min="2050" max="2050" width="77.140625" style="32" customWidth="1"/>
    <col min="2051" max="2305" width="9.140625" style="32"/>
    <col min="2306" max="2306" width="77.140625" style="32" customWidth="1"/>
    <col min="2307" max="2561" width="9.140625" style="32"/>
    <col min="2562" max="2562" width="77.140625" style="32" customWidth="1"/>
    <col min="2563" max="2817" width="9.140625" style="32"/>
    <col min="2818" max="2818" width="77.140625" style="32" customWidth="1"/>
    <col min="2819" max="3073" width="9.140625" style="32"/>
    <col min="3074" max="3074" width="77.140625" style="32" customWidth="1"/>
    <col min="3075" max="3329" width="9.140625" style="32"/>
    <col min="3330" max="3330" width="77.140625" style="32" customWidth="1"/>
    <col min="3331" max="3585" width="9.140625" style="32"/>
    <col min="3586" max="3586" width="77.140625" style="32" customWidth="1"/>
    <col min="3587" max="3841" width="9.140625" style="32"/>
    <col min="3842" max="3842" width="77.140625" style="32" customWidth="1"/>
    <col min="3843" max="4097" width="9.140625" style="32"/>
    <col min="4098" max="4098" width="77.140625" style="32" customWidth="1"/>
    <col min="4099" max="4353" width="9.140625" style="32"/>
    <col min="4354" max="4354" width="77.140625" style="32" customWidth="1"/>
    <col min="4355" max="4609" width="9.140625" style="32"/>
    <col min="4610" max="4610" width="77.140625" style="32" customWidth="1"/>
    <col min="4611" max="4865" width="9.140625" style="32"/>
    <col min="4866" max="4866" width="77.140625" style="32" customWidth="1"/>
    <col min="4867" max="5121" width="9.140625" style="32"/>
    <col min="5122" max="5122" width="77.140625" style="32" customWidth="1"/>
    <col min="5123" max="5377" width="9.140625" style="32"/>
    <col min="5378" max="5378" width="77.140625" style="32" customWidth="1"/>
    <col min="5379" max="5633" width="9.140625" style="32"/>
    <col min="5634" max="5634" width="77.140625" style="32" customWidth="1"/>
    <col min="5635" max="5889" width="9.140625" style="32"/>
    <col min="5890" max="5890" width="77.140625" style="32" customWidth="1"/>
    <col min="5891" max="6145" width="9.140625" style="32"/>
    <col min="6146" max="6146" width="77.140625" style="32" customWidth="1"/>
    <col min="6147" max="6401" width="9.140625" style="32"/>
    <col min="6402" max="6402" width="77.140625" style="32" customWidth="1"/>
    <col min="6403" max="6657" width="9.140625" style="32"/>
    <col min="6658" max="6658" width="77.140625" style="32" customWidth="1"/>
    <col min="6659" max="6913" width="9.140625" style="32"/>
    <col min="6914" max="6914" width="77.140625" style="32" customWidth="1"/>
    <col min="6915" max="7169" width="9.140625" style="32"/>
    <col min="7170" max="7170" width="77.140625" style="32" customWidth="1"/>
    <col min="7171" max="7425" width="9.140625" style="32"/>
    <col min="7426" max="7426" width="77.140625" style="32" customWidth="1"/>
    <col min="7427" max="7681" width="9.140625" style="32"/>
    <col min="7682" max="7682" width="77.140625" style="32" customWidth="1"/>
    <col min="7683" max="7937" width="9.140625" style="32"/>
    <col min="7938" max="7938" width="77.140625" style="32" customWidth="1"/>
    <col min="7939" max="8193" width="9.140625" style="32"/>
    <col min="8194" max="8194" width="77.140625" style="32" customWidth="1"/>
    <col min="8195" max="8449" width="9.140625" style="32"/>
    <col min="8450" max="8450" width="77.140625" style="32" customWidth="1"/>
    <col min="8451" max="8705" width="9.140625" style="32"/>
    <col min="8706" max="8706" width="77.140625" style="32" customWidth="1"/>
    <col min="8707" max="8961" width="9.140625" style="32"/>
    <col min="8962" max="8962" width="77.140625" style="32" customWidth="1"/>
    <col min="8963" max="9217" width="9.140625" style="32"/>
    <col min="9218" max="9218" width="77.140625" style="32" customWidth="1"/>
    <col min="9219" max="9473" width="9.140625" style="32"/>
    <col min="9474" max="9474" width="77.140625" style="32" customWidth="1"/>
    <col min="9475" max="9729" width="9.140625" style="32"/>
    <col min="9730" max="9730" width="77.140625" style="32" customWidth="1"/>
    <col min="9731" max="9985" width="9.140625" style="32"/>
    <col min="9986" max="9986" width="77.140625" style="32" customWidth="1"/>
    <col min="9987" max="10241" width="9.140625" style="32"/>
    <col min="10242" max="10242" width="77.140625" style="32" customWidth="1"/>
    <col min="10243" max="10497" width="9.140625" style="32"/>
    <col min="10498" max="10498" width="77.140625" style="32" customWidth="1"/>
    <col min="10499" max="10753" width="9.140625" style="32"/>
    <col min="10754" max="10754" width="77.140625" style="32" customWidth="1"/>
    <col min="10755" max="11009" width="9.140625" style="32"/>
    <col min="11010" max="11010" width="77.140625" style="32" customWidth="1"/>
    <col min="11011" max="11265" width="9.140625" style="32"/>
    <col min="11266" max="11266" width="77.140625" style="32" customWidth="1"/>
    <col min="11267" max="11521" width="9.140625" style="32"/>
    <col min="11522" max="11522" width="77.140625" style="32" customWidth="1"/>
    <col min="11523" max="11777" width="9.140625" style="32"/>
    <col min="11778" max="11778" width="77.140625" style="32" customWidth="1"/>
    <col min="11779" max="12033" width="9.140625" style="32"/>
    <col min="12034" max="12034" width="77.140625" style="32" customWidth="1"/>
    <col min="12035" max="12289" width="9.140625" style="32"/>
    <col min="12290" max="12290" width="77.140625" style="32" customWidth="1"/>
    <col min="12291" max="12545" width="9.140625" style="32"/>
    <col min="12546" max="12546" width="77.140625" style="32" customWidth="1"/>
    <col min="12547" max="12801" width="9.140625" style="32"/>
    <col min="12802" max="12802" width="77.140625" style="32" customWidth="1"/>
    <col min="12803" max="13057" width="9.140625" style="32"/>
    <col min="13058" max="13058" width="77.140625" style="32" customWidth="1"/>
    <col min="13059" max="13313" width="9.140625" style="32"/>
    <col min="13314" max="13314" width="77.140625" style="32" customWidth="1"/>
    <col min="13315" max="13569" width="9.140625" style="32"/>
    <col min="13570" max="13570" width="77.140625" style="32" customWidth="1"/>
    <col min="13571" max="13825" width="9.140625" style="32"/>
    <col min="13826" max="13826" width="77.140625" style="32" customWidth="1"/>
    <col min="13827" max="14081" width="9.140625" style="32"/>
    <col min="14082" max="14082" width="77.140625" style="32" customWidth="1"/>
    <col min="14083" max="14337" width="9.140625" style="32"/>
    <col min="14338" max="14338" width="77.140625" style="32" customWidth="1"/>
    <col min="14339" max="14593" width="9.140625" style="32"/>
    <col min="14594" max="14594" width="77.140625" style="32" customWidth="1"/>
    <col min="14595" max="14849" width="9.140625" style="32"/>
    <col min="14850" max="14850" width="77.140625" style="32" customWidth="1"/>
    <col min="14851" max="15105" width="9.140625" style="32"/>
    <col min="15106" max="15106" width="77.140625" style="32" customWidth="1"/>
    <col min="15107" max="15361" width="9.140625" style="32"/>
    <col min="15362" max="15362" width="77.140625" style="32" customWidth="1"/>
    <col min="15363" max="15617" width="9.140625" style="32"/>
    <col min="15618" max="15618" width="77.140625" style="32" customWidth="1"/>
    <col min="15619" max="15873" width="9.140625" style="32"/>
    <col min="15874" max="15874" width="77.140625" style="32" customWidth="1"/>
    <col min="15875" max="16129" width="9.140625" style="32"/>
    <col min="16130" max="16130" width="77.140625" style="32" customWidth="1"/>
    <col min="16131" max="16384" width="9.140625" style="32"/>
  </cols>
  <sheetData>
    <row r="1" spans="2:11" ht="35.25" customHeight="1" x14ac:dyDescent="0.25">
      <c r="B1" s="69" t="s">
        <v>29</v>
      </c>
      <c r="C1" s="63"/>
      <c r="D1" s="63"/>
      <c r="E1" s="63"/>
      <c r="F1" s="63"/>
      <c r="G1" s="63"/>
      <c r="H1" s="63"/>
      <c r="I1" s="63"/>
      <c r="J1" s="63"/>
      <c r="K1" s="63"/>
    </row>
    <row r="2" spans="2:11" ht="21.75" customHeight="1" x14ac:dyDescent="0.25">
      <c r="B2" s="69"/>
      <c r="C2" s="63"/>
      <c r="D2" s="63"/>
      <c r="E2" s="63"/>
      <c r="F2" s="63"/>
      <c r="G2" s="63"/>
      <c r="H2" s="63"/>
      <c r="I2" s="63"/>
      <c r="J2" s="63"/>
      <c r="K2" s="63"/>
    </row>
    <row r="3" spans="2:11" ht="18.75" customHeight="1" x14ac:dyDescent="0.25">
      <c r="B3" s="103" t="s">
        <v>33</v>
      </c>
    </row>
    <row r="4" spans="2:11" ht="18.75" customHeight="1" x14ac:dyDescent="0.25">
      <c r="B4" s="104" t="s">
        <v>59</v>
      </c>
    </row>
    <row r="5" spans="2:11" ht="17.25" customHeight="1" x14ac:dyDescent="0.25"/>
    <row r="6" spans="2:11" ht="30" x14ac:dyDescent="0.25">
      <c r="B6" s="59" t="s">
        <v>49</v>
      </c>
    </row>
    <row r="7" spans="2:11" ht="30" x14ac:dyDescent="0.3">
      <c r="B7" s="47" t="s">
        <v>21</v>
      </c>
    </row>
    <row r="8" spans="2:11" ht="30" x14ac:dyDescent="0.3">
      <c r="B8" s="47" t="s">
        <v>22</v>
      </c>
    </row>
    <row r="9" spans="2:11" x14ac:dyDescent="0.35">
      <c r="B9" s="47"/>
    </row>
    <row r="10" spans="2:11" ht="30" x14ac:dyDescent="0.3">
      <c r="B10" s="47" t="s">
        <v>50</v>
      </c>
    </row>
    <row r="11" spans="2:11" ht="45" x14ac:dyDescent="0.3">
      <c r="B11" s="33" t="s">
        <v>56</v>
      </c>
    </row>
    <row r="12" spans="2:11" ht="15.75" x14ac:dyDescent="0.3">
      <c r="B12" s="47" t="s">
        <v>19</v>
      </c>
    </row>
    <row r="13" spans="2:11" ht="15.75" x14ac:dyDescent="0.3">
      <c r="B13" s="47" t="s">
        <v>23</v>
      </c>
    </row>
    <row r="14" spans="2:11" ht="15.75" x14ac:dyDescent="0.3">
      <c r="B14" s="47" t="s">
        <v>19</v>
      </c>
    </row>
    <row r="15" spans="2:11" ht="45" x14ac:dyDescent="0.3">
      <c r="B15" s="47" t="s">
        <v>51</v>
      </c>
    </row>
    <row r="16" spans="2:11" ht="30" x14ac:dyDescent="0.3">
      <c r="B16" s="47" t="s">
        <v>24</v>
      </c>
    </row>
    <row r="17" spans="2:4" ht="30" x14ac:dyDescent="0.3">
      <c r="B17" s="47" t="s">
        <v>52</v>
      </c>
    </row>
    <row r="18" spans="2:4" ht="15.75" x14ac:dyDescent="0.3">
      <c r="B18" s="47"/>
    </row>
    <row r="19" spans="2:4" ht="30" x14ac:dyDescent="0.3">
      <c r="B19" s="47" t="s">
        <v>25</v>
      </c>
    </row>
    <row r="20" spans="2:4" ht="15.75" x14ac:dyDescent="0.3">
      <c r="B20" s="48"/>
    </row>
    <row r="21" spans="2:4" ht="15.75" x14ac:dyDescent="0.3">
      <c r="B21" s="49" t="s">
        <v>30</v>
      </c>
    </row>
    <row r="22" spans="2:4" ht="15.75" x14ac:dyDescent="0.3">
      <c r="B22" s="49" t="s">
        <v>19</v>
      </c>
    </row>
    <row r="23" spans="2:4" ht="15.75" x14ac:dyDescent="0.3">
      <c r="B23" s="50" t="s">
        <v>31</v>
      </c>
    </row>
    <row r="24" spans="2:4" ht="30" x14ac:dyDescent="0.3">
      <c r="B24" s="49" t="s">
        <v>53</v>
      </c>
    </row>
    <row r="25" spans="2:4" ht="15.75" x14ac:dyDescent="0.3">
      <c r="B25" s="49" t="s">
        <v>26</v>
      </c>
    </row>
    <row r="26" spans="2:4" ht="15.75" x14ac:dyDescent="0.3">
      <c r="B26" s="49"/>
    </row>
    <row r="27" spans="2:4" ht="15.75" x14ac:dyDescent="0.3">
      <c r="B27" s="50" t="s">
        <v>32</v>
      </c>
    </row>
    <row r="28" spans="2:4" ht="75" x14ac:dyDescent="0.3">
      <c r="B28" s="49" t="s">
        <v>54</v>
      </c>
      <c r="C28" s="51"/>
      <c r="D28" s="51"/>
    </row>
    <row r="29" spans="2:4" ht="15.75" x14ac:dyDescent="0.3">
      <c r="B29" s="49"/>
    </row>
    <row r="30" spans="2:4" ht="15.75" x14ac:dyDescent="0.3">
      <c r="B30" s="50" t="s">
        <v>46</v>
      </c>
    </row>
    <row r="31" spans="2:4" ht="45" x14ac:dyDescent="0.3">
      <c r="B31" s="49" t="s">
        <v>55</v>
      </c>
    </row>
    <row r="32" spans="2:4" ht="15.75" x14ac:dyDescent="0.3">
      <c r="B32" s="49"/>
    </row>
  </sheetData>
  <sheetProtection password="D416" sheet="1" objects="1" scenarios="1" selectLockedCells="1"/>
  <mergeCells count="1">
    <mergeCell ref="B1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106"/>
  <sheetViews>
    <sheetView zoomScaleNormal="100" workbookViewId="0">
      <selection activeCell="E6" sqref="E6"/>
    </sheetView>
  </sheetViews>
  <sheetFormatPr defaultColWidth="8.85546875" defaultRowHeight="15" x14ac:dyDescent="0.25"/>
  <cols>
    <col min="1" max="1" width="3.28515625" style="1" customWidth="1"/>
    <col min="2" max="2" width="34.28515625" style="58" customWidth="1"/>
    <col min="3" max="3" width="21.28515625" style="1" bestFit="1" customWidth="1"/>
    <col min="4" max="4" width="24.42578125" style="1" bestFit="1" customWidth="1"/>
    <col min="5" max="5" width="23.42578125" style="1" bestFit="1" customWidth="1"/>
    <col min="6" max="6" width="31.28515625" style="1" bestFit="1" customWidth="1"/>
    <col min="7" max="7" width="16.28515625" style="1" customWidth="1"/>
    <col min="8" max="8" width="15.85546875" style="1" customWidth="1"/>
    <col min="9" max="9" width="23.28515625" style="1" hidden="1" customWidth="1"/>
    <col min="10" max="10" width="22.28515625" style="1" hidden="1" customWidth="1"/>
    <col min="11" max="11" width="8.85546875" style="1" customWidth="1"/>
    <col min="12" max="12" width="1.5703125" style="1" bestFit="1" customWidth="1"/>
    <col min="13" max="17" width="8.85546875" style="1"/>
    <col min="18" max="18" width="14.28515625" style="1" bestFit="1" customWidth="1"/>
    <col min="19" max="16384" width="8.85546875" style="1"/>
  </cols>
  <sheetData>
    <row r="1" spans="1:18" s="16" customFormat="1" ht="47.25" customHeight="1" x14ac:dyDescent="0.25">
      <c r="A1" s="69" t="s">
        <v>20</v>
      </c>
      <c r="B1" s="69"/>
      <c r="C1" s="69"/>
      <c r="D1" s="69"/>
      <c r="E1" s="69"/>
      <c r="F1" s="67"/>
      <c r="G1" s="30"/>
      <c r="H1" s="17"/>
      <c r="I1" s="17"/>
      <c r="J1" s="17"/>
      <c r="L1" s="16" t="s">
        <v>19</v>
      </c>
    </row>
    <row r="2" spans="1:18" s="16" customFormat="1" ht="14.25" customHeight="1" x14ac:dyDescent="0.25">
      <c r="B2" s="52"/>
      <c r="C2" s="31"/>
      <c r="D2" s="31"/>
      <c r="E2" s="31"/>
      <c r="F2" s="31"/>
      <c r="G2" s="30"/>
      <c r="H2" s="17"/>
      <c r="I2" s="17"/>
      <c r="J2" s="17"/>
    </row>
    <row r="3" spans="1:18" ht="15.6" x14ac:dyDescent="0.3">
      <c r="B3" s="53" t="s">
        <v>31</v>
      </c>
      <c r="C3" s="15"/>
    </row>
    <row r="4" spans="1:18" s="16" customFormat="1" ht="3" customHeight="1" thickBot="1" x14ac:dyDescent="0.35">
      <c r="B4" s="54"/>
      <c r="C4" s="18"/>
      <c r="D4" s="18"/>
      <c r="E4" s="18"/>
      <c r="F4" s="18"/>
      <c r="G4" s="18"/>
      <c r="H4" s="18"/>
      <c r="I4" s="18"/>
      <c r="J4" s="17"/>
    </row>
    <row r="5" spans="1:18" s="16" customFormat="1" x14ac:dyDescent="0.25">
      <c r="B5" s="55" t="s">
        <v>18</v>
      </c>
      <c r="C5" s="87" t="s">
        <v>12</v>
      </c>
      <c r="D5" s="88"/>
      <c r="E5" s="29" t="s">
        <v>17</v>
      </c>
      <c r="F5" s="28" t="s">
        <v>16</v>
      </c>
      <c r="G5" s="19" t="s">
        <v>15</v>
      </c>
      <c r="H5" s="19"/>
      <c r="I5" s="27" t="s">
        <v>14</v>
      </c>
    </row>
    <row r="6" spans="1:18" s="16" customFormat="1" ht="15.75" x14ac:dyDescent="0.25">
      <c r="B6" s="89" t="s">
        <v>13</v>
      </c>
      <c r="C6" s="90" t="s">
        <v>5</v>
      </c>
      <c r="D6" s="91"/>
      <c r="E6" s="26"/>
      <c r="F6" s="25">
        <v>950</v>
      </c>
      <c r="G6" s="21" t="str">
        <f>IF(E6&gt;0,IF(E6&gt;F6,"il valore supera la base d'asta unitaria"," "),"Inserire valore numerico &gt; 0, con 2 cifre decimali")</f>
        <v>Inserire valore numerico &gt; 0, con 2 cifre decimali</v>
      </c>
      <c r="H6" s="19"/>
      <c r="I6" s="43">
        <f>TRUNC(E6,2)</f>
        <v>0</v>
      </c>
    </row>
    <row r="7" spans="1:18" s="16" customFormat="1" ht="15.75" x14ac:dyDescent="0.25">
      <c r="B7" s="89"/>
      <c r="C7" s="90" t="s">
        <v>4</v>
      </c>
      <c r="D7" s="91"/>
      <c r="E7" s="26"/>
      <c r="F7" s="25">
        <v>850</v>
      </c>
      <c r="G7" s="21" t="str">
        <f>IF(E7&gt;0,IF(E7&gt;F7,"il valore supera la base d'asta unitaria"," "),"Inserire valore numerico &gt; 0, con 2 cifre decimali")</f>
        <v>Inserire valore numerico &gt; 0, con 2 cifre decimali</v>
      </c>
      <c r="H7" s="19"/>
      <c r="I7" s="43">
        <f>TRUNC(E7,2)</f>
        <v>0</v>
      </c>
    </row>
    <row r="8" spans="1:18" s="16" customFormat="1" ht="15.75" x14ac:dyDescent="0.25">
      <c r="B8" s="89"/>
      <c r="C8" s="90" t="s">
        <v>3</v>
      </c>
      <c r="D8" s="91"/>
      <c r="E8" s="26"/>
      <c r="F8" s="25">
        <v>650</v>
      </c>
      <c r="G8" s="21" t="str">
        <f>IF(E8&gt;0,IF(E8&gt;F8,"il valore supera la base d'asta unitaria"," "),"Inserire valore numerico &gt; 0, con 2 cifre decimali")</f>
        <v>Inserire valore numerico &gt; 0, con 2 cifre decimali</v>
      </c>
      <c r="H8" s="19"/>
      <c r="I8" s="43">
        <f>TRUNC(E8,2)</f>
        <v>0</v>
      </c>
    </row>
    <row r="9" spans="1:18" s="16" customFormat="1" ht="15.75" x14ac:dyDescent="0.25">
      <c r="B9" s="89"/>
      <c r="C9" s="90" t="s">
        <v>2</v>
      </c>
      <c r="D9" s="91"/>
      <c r="E9" s="26"/>
      <c r="F9" s="25">
        <v>450</v>
      </c>
      <c r="G9" s="21" t="str">
        <f>IF(E9&gt;0,IF(E9&gt;F9,"il valore supera la base d'asta unitaria"," "),"Inserire valore numerico &gt; 0, con 2 cifre decimali")</f>
        <v>Inserire valore numerico &gt; 0, con 2 cifre decimali</v>
      </c>
      <c r="H9" s="19"/>
      <c r="I9" s="43">
        <f>TRUNC(E9,2)</f>
        <v>0</v>
      </c>
    </row>
    <row r="10" spans="1:18" s="16" customFormat="1" ht="15.75" x14ac:dyDescent="0.25">
      <c r="B10" s="89"/>
      <c r="C10" s="90" t="s">
        <v>1</v>
      </c>
      <c r="D10" s="91"/>
      <c r="E10" s="26"/>
      <c r="F10" s="25">
        <v>650</v>
      </c>
      <c r="G10" s="21" t="str">
        <f>IF(E10&gt;0,IF(E10&gt;F10,"il valore supera la base d'asta unitaria"," "),"Inserire valore numerico &gt; 0, con 2 cifre decimali")</f>
        <v>Inserire valore numerico &gt; 0, con 2 cifre decimali</v>
      </c>
      <c r="H10" s="19"/>
      <c r="I10" s="43">
        <f>TRUNC(E10,2)</f>
        <v>0</v>
      </c>
    </row>
    <row r="11" spans="1:18" s="16" customFormat="1" ht="16.149999999999999" thickBot="1" x14ac:dyDescent="0.35">
      <c r="B11" s="24"/>
      <c r="C11" s="23"/>
      <c r="D11" s="23"/>
      <c r="E11" s="22"/>
      <c r="F11" s="22"/>
      <c r="G11" s="21"/>
      <c r="H11" s="19"/>
      <c r="I11" s="20"/>
    </row>
    <row r="12" spans="1:18" s="16" customFormat="1" ht="17.45" x14ac:dyDescent="0.3">
      <c r="B12" s="54"/>
      <c r="C12" s="18"/>
      <c r="D12" s="18"/>
      <c r="E12" s="18"/>
      <c r="F12" s="18"/>
      <c r="G12" s="18"/>
      <c r="H12" s="18"/>
      <c r="I12" s="18"/>
      <c r="J12" s="17"/>
    </row>
    <row r="14" spans="1:18" ht="15.6" x14ac:dyDescent="0.3">
      <c r="B14" s="53" t="s">
        <v>32</v>
      </c>
      <c r="C14" s="15"/>
    </row>
    <row r="15" spans="1:18" ht="4.5" customHeight="1" x14ac:dyDescent="0.3">
      <c r="B15" s="56"/>
    </row>
    <row r="16" spans="1:18" ht="45" x14ac:dyDescent="0.25">
      <c r="B16" s="57" t="s">
        <v>34</v>
      </c>
      <c r="C16" s="70" t="s">
        <v>12</v>
      </c>
      <c r="D16" s="71"/>
      <c r="E16" s="13" t="s">
        <v>11</v>
      </c>
      <c r="F16" s="12" t="s">
        <v>10</v>
      </c>
      <c r="G16" s="12" t="s">
        <v>47</v>
      </c>
      <c r="H16" s="12" t="s">
        <v>48</v>
      </c>
      <c r="P16" s="64"/>
      <c r="R16" s="65"/>
    </row>
    <row r="17" spans="2:18" ht="22.15" customHeight="1" x14ac:dyDescent="0.25">
      <c r="B17" s="72" t="s">
        <v>35</v>
      </c>
      <c r="C17" s="75"/>
      <c r="D17" s="76"/>
      <c r="E17" s="11">
        <v>580</v>
      </c>
      <c r="F17" s="10">
        <f>G17*E17*4</f>
        <v>0</v>
      </c>
      <c r="G17" s="46">
        <f>TRUNC(SUM(I19:I23),2)</f>
        <v>0</v>
      </c>
      <c r="H17" s="9">
        <f>SUM(J19:J23)</f>
        <v>690</v>
      </c>
    </row>
    <row r="18" spans="2:18" ht="45" x14ac:dyDescent="0.25">
      <c r="B18" s="73"/>
      <c r="C18" s="77" t="s">
        <v>9</v>
      </c>
      <c r="D18" s="77"/>
      <c r="E18" s="77"/>
      <c r="F18" s="8" t="s">
        <v>8</v>
      </c>
      <c r="I18" s="1" t="s">
        <v>7</v>
      </c>
      <c r="J18" s="1" t="s">
        <v>6</v>
      </c>
    </row>
    <row r="19" spans="2:18" x14ac:dyDescent="0.25">
      <c r="B19" s="73"/>
      <c r="C19" s="81" t="s">
        <v>5</v>
      </c>
      <c r="D19" s="82"/>
      <c r="E19" s="83"/>
      <c r="F19" s="6">
        <v>0.1</v>
      </c>
      <c r="I19" s="44">
        <f>INDEX(I$6:I$10,MATCH($C19,$C$6:$C$10,0))*$F19</f>
        <v>0</v>
      </c>
      <c r="J19" s="44">
        <f>INDEX(F$6:F$10,MATCH($C19,$C$6:$C$10,0))*$F19</f>
        <v>95</v>
      </c>
      <c r="P19" s="64"/>
      <c r="R19" s="65"/>
    </row>
    <row r="20" spans="2:18" x14ac:dyDescent="0.25">
      <c r="B20" s="73"/>
      <c r="C20" s="81" t="s">
        <v>4</v>
      </c>
      <c r="D20" s="82"/>
      <c r="E20" s="83"/>
      <c r="F20" s="6">
        <v>0.25</v>
      </c>
      <c r="I20" s="44">
        <f>INDEX(I$6:I$10,MATCH($C20,$C$6:$C$10,0))*$F20</f>
        <v>0</v>
      </c>
      <c r="J20" s="44">
        <f>INDEX(F$6:F$10,MATCH($C20,$C$6:$C$10,0))*$F20</f>
        <v>212.5</v>
      </c>
    </row>
    <row r="21" spans="2:18" x14ac:dyDescent="0.25">
      <c r="B21" s="73"/>
      <c r="C21" s="81" t="s">
        <v>3</v>
      </c>
      <c r="D21" s="82"/>
      <c r="E21" s="83"/>
      <c r="F21" s="6">
        <v>0.35</v>
      </c>
      <c r="I21" s="44">
        <f>INDEX(I$6:I$10,MATCH($C21,$C$6:$C$10,0))*$F21</f>
        <v>0</v>
      </c>
      <c r="J21" s="44">
        <f>INDEX(F$6:F$10,MATCH($C21,$C$6:$C$10,0))*$F21</f>
        <v>227.49999999999997</v>
      </c>
    </row>
    <row r="22" spans="2:18" x14ac:dyDescent="0.25">
      <c r="B22" s="73"/>
      <c r="C22" s="81" t="s">
        <v>2</v>
      </c>
      <c r="D22" s="82"/>
      <c r="E22" s="83"/>
      <c r="F22" s="6">
        <v>0.2</v>
      </c>
      <c r="I22" s="44">
        <f>INDEX(I$6:I$10,MATCH($C22,$C$6:$C$10,0))*$F22</f>
        <v>0</v>
      </c>
      <c r="J22" s="44">
        <f>INDEX(F$6:F$10,MATCH($C22,$C$6:$C$10,0))*$F22</f>
        <v>90</v>
      </c>
      <c r="P22" s="64"/>
    </row>
    <row r="23" spans="2:18" x14ac:dyDescent="0.25">
      <c r="B23" s="74"/>
      <c r="C23" s="81" t="s">
        <v>1</v>
      </c>
      <c r="D23" s="82"/>
      <c r="E23" s="83"/>
      <c r="F23" s="6">
        <v>0.1</v>
      </c>
      <c r="I23" s="44">
        <f>INDEX(I$6:I$10,MATCH($C23,$C$6:$C$10,0))*$F23</f>
        <v>0</v>
      </c>
      <c r="J23" s="44">
        <f>INDEX(F$6:F$10,MATCH($C23,$C$6:$C$10,0))*$F23</f>
        <v>65</v>
      </c>
    </row>
    <row r="24" spans="2:18" ht="10.15" customHeight="1" x14ac:dyDescent="0.25">
      <c r="B24" s="56"/>
      <c r="I24" s="62"/>
    </row>
    <row r="25" spans="2:18" ht="10.15" customHeight="1" x14ac:dyDescent="0.25">
      <c r="B25" s="56"/>
      <c r="I25" s="62"/>
    </row>
    <row r="26" spans="2:18" ht="45" x14ac:dyDescent="0.25">
      <c r="B26" s="57" t="s">
        <v>34</v>
      </c>
      <c r="C26" s="70" t="s">
        <v>12</v>
      </c>
      <c r="D26" s="71"/>
      <c r="E26" s="13" t="s">
        <v>11</v>
      </c>
      <c r="F26" s="12" t="s">
        <v>10</v>
      </c>
      <c r="G26" s="12" t="s">
        <v>47</v>
      </c>
      <c r="H26" s="12" t="s">
        <v>48</v>
      </c>
      <c r="I26" s="62"/>
      <c r="M26" s="64"/>
    </row>
    <row r="27" spans="2:18" ht="22.15" customHeight="1" x14ac:dyDescent="0.25">
      <c r="B27" s="72" t="s">
        <v>36</v>
      </c>
      <c r="C27" s="75"/>
      <c r="D27" s="76"/>
      <c r="E27" s="11">
        <v>580</v>
      </c>
      <c r="F27" s="10">
        <f>G27*E27*4</f>
        <v>0</v>
      </c>
      <c r="G27" s="10">
        <f>TRUNC(SUM(I29:I33),2)</f>
        <v>0</v>
      </c>
      <c r="H27" s="9">
        <f>SUM(J29:J33)</f>
        <v>690</v>
      </c>
      <c r="I27" s="62"/>
    </row>
    <row r="28" spans="2:18" ht="45" x14ac:dyDescent="0.25">
      <c r="B28" s="73"/>
      <c r="C28" s="77" t="s">
        <v>9</v>
      </c>
      <c r="D28" s="77"/>
      <c r="E28" s="77"/>
      <c r="F28" s="8" t="s">
        <v>8</v>
      </c>
      <c r="I28" s="62" t="s">
        <v>7</v>
      </c>
      <c r="J28" s="1" t="s">
        <v>6</v>
      </c>
    </row>
    <row r="29" spans="2:18" x14ac:dyDescent="0.25">
      <c r="B29" s="73"/>
      <c r="C29" s="81" t="s">
        <v>5</v>
      </c>
      <c r="D29" s="82"/>
      <c r="E29" s="83"/>
      <c r="F29" s="6">
        <v>0.1</v>
      </c>
      <c r="I29" s="44">
        <f>INDEX(I$6:I$10,MATCH($C29,$C$6:$C$10,0))*$F29</f>
        <v>0</v>
      </c>
      <c r="J29" s="5">
        <f>INDEX(F$6:F$10,MATCH($C29,$C$6:$C$10,0))*$F29</f>
        <v>95</v>
      </c>
    </row>
    <row r="30" spans="2:18" x14ac:dyDescent="0.25">
      <c r="B30" s="73"/>
      <c r="C30" s="81" t="s">
        <v>4</v>
      </c>
      <c r="D30" s="82"/>
      <c r="E30" s="83"/>
      <c r="F30" s="6">
        <v>0.25</v>
      </c>
      <c r="I30" s="44">
        <f>INDEX(I$6:I$10,MATCH($C30,$C$6:$C$10,0))*$F30</f>
        <v>0</v>
      </c>
      <c r="J30" s="5">
        <f>INDEX(F$6:F$10,MATCH($C30,$C$6:$C$10,0))*$F30</f>
        <v>212.5</v>
      </c>
    </row>
    <row r="31" spans="2:18" x14ac:dyDescent="0.25">
      <c r="B31" s="73"/>
      <c r="C31" s="81" t="s">
        <v>3</v>
      </c>
      <c r="D31" s="82"/>
      <c r="E31" s="83"/>
      <c r="F31" s="6">
        <v>0.35</v>
      </c>
      <c r="I31" s="44">
        <f>INDEX(I$6:I$10,MATCH($C31,$C$6:$C$10,0))*$F31</f>
        <v>0</v>
      </c>
      <c r="J31" s="5">
        <f>INDEX(F$6:F$10,MATCH($C31,$C$6:$C$10,0))*$F31</f>
        <v>227.49999999999997</v>
      </c>
    </row>
    <row r="32" spans="2:18" x14ac:dyDescent="0.25">
      <c r="B32" s="73"/>
      <c r="C32" s="81" t="s">
        <v>2</v>
      </c>
      <c r="D32" s="82"/>
      <c r="E32" s="83"/>
      <c r="F32" s="6">
        <v>0.2</v>
      </c>
      <c r="I32" s="44">
        <f>INDEX(I$6:I$10,MATCH($C32,$C$6:$C$10,0))*$F32</f>
        <v>0</v>
      </c>
      <c r="J32" s="5">
        <f>INDEX(F$6:F$10,MATCH($C32,$C$6:$C$10,0))*$F32</f>
        <v>90</v>
      </c>
    </row>
    <row r="33" spans="2:16" x14ac:dyDescent="0.25">
      <c r="B33" s="74"/>
      <c r="C33" s="81" t="s">
        <v>1</v>
      </c>
      <c r="D33" s="82"/>
      <c r="E33" s="83"/>
      <c r="F33" s="6">
        <v>0.1</v>
      </c>
      <c r="I33" s="44">
        <f>INDEX(I$6:I$10,MATCH($C33,$C$6:$C$10,0))*$F33</f>
        <v>0</v>
      </c>
      <c r="J33" s="5">
        <f>INDEX(F$6:F$10,MATCH($C33,$C$6:$C$10,0))*$F33</f>
        <v>65</v>
      </c>
    </row>
    <row r="34" spans="2:16" ht="10.15" customHeight="1" x14ac:dyDescent="0.25">
      <c r="B34" s="56"/>
      <c r="I34" s="62"/>
    </row>
    <row r="35" spans="2:16" ht="10.15" customHeight="1" x14ac:dyDescent="0.25">
      <c r="B35" s="56"/>
      <c r="I35" s="62"/>
    </row>
    <row r="36" spans="2:16" ht="45" x14ac:dyDescent="0.25">
      <c r="B36" s="57" t="s">
        <v>37</v>
      </c>
      <c r="C36" s="70" t="s">
        <v>12</v>
      </c>
      <c r="D36" s="71"/>
      <c r="E36" s="13" t="s">
        <v>11</v>
      </c>
      <c r="F36" s="12" t="s">
        <v>10</v>
      </c>
      <c r="G36" s="12" t="s">
        <v>47</v>
      </c>
      <c r="H36" s="12" t="s">
        <v>48</v>
      </c>
      <c r="I36" s="62"/>
    </row>
    <row r="37" spans="2:16" ht="22.15" customHeight="1" x14ac:dyDescent="0.25">
      <c r="B37" s="72" t="s">
        <v>38</v>
      </c>
      <c r="C37" s="75"/>
      <c r="D37" s="76"/>
      <c r="E37" s="11">
        <v>230</v>
      </c>
      <c r="F37" s="10">
        <f>G37*E37*4</f>
        <v>0</v>
      </c>
      <c r="G37" s="10">
        <f>TRUNC(SUM(I39:I43),2)</f>
        <v>0</v>
      </c>
      <c r="H37" s="9">
        <f>SUM(J39:J43)</f>
        <v>650</v>
      </c>
      <c r="I37" s="62"/>
      <c r="P37" s="64"/>
    </row>
    <row r="38" spans="2:16" ht="45" x14ac:dyDescent="0.25">
      <c r="B38" s="73"/>
      <c r="C38" s="77" t="s">
        <v>9</v>
      </c>
      <c r="D38" s="77"/>
      <c r="E38" s="77"/>
      <c r="F38" s="8" t="s">
        <v>8</v>
      </c>
      <c r="I38" s="62" t="s">
        <v>7</v>
      </c>
      <c r="J38" s="1" t="s">
        <v>6</v>
      </c>
    </row>
    <row r="39" spans="2:16" x14ac:dyDescent="0.25">
      <c r="B39" s="73"/>
      <c r="C39" s="81" t="s">
        <v>5</v>
      </c>
      <c r="D39" s="82"/>
      <c r="E39" s="83"/>
      <c r="F39" s="14">
        <v>0.1</v>
      </c>
      <c r="I39" s="44">
        <f>INDEX(I$6:I$10,MATCH($C39,$C$6:$C$10,0))*$F39</f>
        <v>0</v>
      </c>
      <c r="J39" s="5">
        <f>INDEX(F$6:F$10,MATCH($C39,$C$6:$C$10,0))*$F39</f>
        <v>95</v>
      </c>
    </row>
    <row r="40" spans="2:16" x14ac:dyDescent="0.25">
      <c r="B40" s="73"/>
      <c r="C40" s="81" t="s">
        <v>4</v>
      </c>
      <c r="D40" s="82"/>
      <c r="E40" s="83"/>
      <c r="F40" s="14">
        <v>0.2</v>
      </c>
      <c r="I40" s="44">
        <f>INDEX(I$6:I$10,MATCH($C40,$C$6:$C$10,0))*$F40</f>
        <v>0</v>
      </c>
      <c r="J40" s="5">
        <f>INDEX(F$6:F$10,MATCH($C40,$C$6:$C$10,0))*$F40</f>
        <v>170</v>
      </c>
    </row>
    <row r="41" spans="2:16" x14ac:dyDescent="0.25">
      <c r="B41" s="73"/>
      <c r="C41" s="81" t="s">
        <v>3</v>
      </c>
      <c r="D41" s="82"/>
      <c r="E41" s="83"/>
      <c r="F41" s="14">
        <v>0.3</v>
      </c>
      <c r="I41" s="44">
        <f>INDEX(I$6:I$10,MATCH($C41,$C$6:$C$10,0))*$F41</f>
        <v>0</v>
      </c>
      <c r="J41" s="5">
        <f>INDEX(F$6:F$10,MATCH($C41,$C$6:$C$10,0))*$F41</f>
        <v>195</v>
      </c>
    </row>
    <row r="42" spans="2:16" x14ac:dyDescent="0.25">
      <c r="B42" s="73"/>
      <c r="C42" s="81" t="s">
        <v>2</v>
      </c>
      <c r="D42" s="82"/>
      <c r="E42" s="83"/>
      <c r="F42" s="14">
        <v>0.35</v>
      </c>
      <c r="I42" s="44">
        <f>INDEX(I$6:I$10,MATCH($C42,$C$6:$C$10,0))*$F42</f>
        <v>0</v>
      </c>
      <c r="J42" s="5">
        <f>INDEX(F$6:F$10,MATCH($C42,$C$6:$C$10,0))*$F42</f>
        <v>157.5</v>
      </c>
    </row>
    <row r="43" spans="2:16" x14ac:dyDescent="0.25">
      <c r="B43" s="74"/>
      <c r="C43" s="81" t="s">
        <v>1</v>
      </c>
      <c r="D43" s="82"/>
      <c r="E43" s="83"/>
      <c r="F43" s="14">
        <v>0.05</v>
      </c>
      <c r="I43" s="44">
        <f>INDEX(I$6:I$10,MATCH($C43,$C$6:$C$10,0))*$F43</f>
        <v>0</v>
      </c>
      <c r="J43" s="5">
        <f>INDEX(F$6:F$10,MATCH($C43,$C$6:$C$10,0))*$F43</f>
        <v>32.5</v>
      </c>
    </row>
    <row r="44" spans="2:16" ht="10.15" customHeight="1" x14ac:dyDescent="0.25">
      <c r="B44" s="56"/>
      <c r="I44" s="62"/>
    </row>
    <row r="45" spans="2:16" ht="10.15" customHeight="1" x14ac:dyDescent="0.25">
      <c r="B45" s="56"/>
      <c r="I45" s="62"/>
    </row>
    <row r="46" spans="2:16" ht="45" x14ac:dyDescent="0.25">
      <c r="B46" s="57" t="s">
        <v>37</v>
      </c>
      <c r="C46" s="70" t="s">
        <v>12</v>
      </c>
      <c r="D46" s="71"/>
      <c r="E46" s="13" t="s">
        <v>11</v>
      </c>
      <c r="F46" s="12" t="s">
        <v>10</v>
      </c>
      <c r="G46" s="12" t="s">
        <v>47</v>
      </c>
      <c r="H46" s="12" t="s">
        <v>48</v>
      </c>
      <c r="I46" s="62"/>
    </row>
    <row r="47" spans="2:16" ht="22.15" customHeight="1" x14ac:dyDescent="0.25">
      <c r="B47" s="72" t="s">
        <v>39</v>
      </c>
      <c r="C47" s="75"/>
      <c r="D47" s="76"/>
      <c r="E47" s="11">
        <v>410</v>
      </c>
      <c r="F47" s="10">
        <f>G47*E47*4</f>
        <v>0</v>
      </c>
      <c r="G47" s="10">
        <f>TRUNC(SUM(I49:I53),2)</f>
        <v>0</v>
      </c>
      <c r="H47" s="9">
        <f>SUM(J49:J53)</f>
        <v>615</v>
      </c>
      <c r="I47" s="62"/>
    </row>
    <row r="48" spans="2:16" ht="45" x14ac:dyDescent="0.25">
      <c r="B48" s="73"/>
      <c r="C48" s="77" t="s">
        <v>9</v>
      </c>
      <c r="D48" s="77"/>
      <c r="E48" s="77"/>
      <c r="F48" s="8" t="s">
        <v>8</v>
      </c>
      <c r="I48" s="62" t="s">
        <v>7</v>
      </c>
      <c r="J48" s="1" t="s">
        <v>6</v>
      </c>
    </row>
    <row r="49" spans="2:10" x14ac:dyDescent="0.25">
      <c r="B49" s="73"/>
      <c r="C49" s="81" t="s">
        <v>5</v>
      </c>
      <c r="D49" s="82"/>
      <c r="E49" s="83"/>
      <c r="F49" s="14">
        <v>0.05</v>
      </c>
      <c r="I49" s="44">
        <f>INDEX(I$6:I$10,MATCH($C49,$C$6:$C$10,0))*$F49</f>
        <v>0</v>
      </c>
      <c r="J49" s="5">
        <f>INDEX(F$6:F$10,MATCH($C49,$C$6:$C$10,0))*$F49</f>
        <v>47.5</v>
      </c>
    </row>
    <row r="50" spans="2:10" x14ac:dyDescent="0.25">
      <c r="B50" s="73"/>
      <c r="C50" s="81" t="s">
        <v>4</v>
      </c>
      <c r="D50" s="82"/>
      <c r="E50" s="83"/>
      <c r="F50" s="14">
        <v>0.05</v>
      </c>
      <c r="I50" s="44">
        <f>INDEX(I$6:I$10,MATCH($C50,$C$6:$C$10,0))*$F50</f>
        <v>0</v>
      </c>
      <c r="J50" s="5">
        <f>INDEX(F$6:F$10,MATCH($C50,$C$6:$C$10,0))*$F50</f>
        <v>42.5</v>
      </c>
    </row>
    <row r="51" spans="2:10" x14ac:dyDescent="0.25">
      <c r="B51" s="73"/>
      <c r="C51" s="81" t="s">
        <v>3</v>
      </c>
      <c r="D51" s="82"/>
      <c r="E51" s="83"/>
      <c r="F51" s="14">
        <v>0.2</v>
      </c>
      <c r="I51" s="44">
        <f>INDEX(I$6:I$10,MATCH($C51,$C$6:$C$10,0))*$F51</f>
        <v>0</v>
      </c>
      <c r="J51" s="5">
        <f>INDEX(F$6:F$10,MATCH($C51,$C$6:$C$10,0))*$F51</f>
        <v>130</v>
      </c>
    </row>
    <row r="52" spans="2:10" x14ac:dyDescent="0.25">
      <c r="B52" s="73"/>
      <c r="C52" s="81" t="s">
        <v>2</v>
      </c>
      <c r="D52" s="82"/>
      <c r="E52" s="83"/>
      <c r="F52" s="14">
        <v>0.3</v>
      </c>
      <c r="I52" s="44">
        <f>INDEX(I$6:I$10,MATCH($C52,$C$6:$C$10,0))*$F52</f>
        <v>0</v>
      </c>
      <c r="J52" s="5">
        <f>INDEX(F$6:F$10,MATCH($C52,$C$6:$C$10,0))*$F52</f>
        <v>135</v>
      </c>
    </row>
    <row r="53" spans="2:10" x14ac:dyDescent="0.25">
      <c r="B53" s="74"/>
      <c r="C53" s="81" t="s">
        <v>1</v>
      </c>
      <c r="D53" s="82"/>
      <c r="E53" s="83"/>
      <c r="F53" s="14">
        <v>0.4</v>
      </c>
      <c r="I53" s="44">
        <f>INDEX(I$6:I$10,MATCH($C53,$C$6:$C$10,0))*$F53</f>
        <v>0</v>
      </c>
      <c r="J53" s="5">
        <f>INDEX(F$6:F$10,MATCH($C53,$C$6:$C$10,0))*$F53</f>
        <v>260</v>
      </c>
    </row>
    <row r="54" spans="2:10" ht="10.15" customHeight="1" x14ac:dyDescent="0.25">
      <c r="B54" s="56"/>
      <c r="I54" s="62"/>
    </row>
    <row r="55" spans="2:10" ht="10.15" customHeight="1" x14ac:dyDescent="0.25">
      <c r="B55" s="56"/>
      <c r="I55" s="62"/>
    </row>
    <row r="56" spans="2:10" ht="45" x14ac:dyDescent="0.25">
      <c r="B56" s="57" t="s">
        <v>37</v>
      </c>
      <c r="C56" s="70" t="s">
        <v>12</v>
      </c>
      <c r="D56" s="71"/>
      <c r="E56" s="13" t="s">
        <v>11</v>
      </c>
      <c r="F56" s="12" t="s">
        <v>10</v>
      </c>
      <c r="G56" s="12" t="s">
        <v>47</v>
      </c>
      <c r="H56" s="12" t="s">
        <v>48</v>
      </c>
      <c r="I56" s="62"/>
    </row>
    <row r="57" spans="2:10" ht="22.15" customHeight="1" x14ac:dyDescent="0.25">
      <c r="B57" s="72" t="s">
        <v>40</v>
      </c>
      <c r="C57" s="75"/>
      <c r="D57" s="76"/>
      <c r="E57" s="11">
        <v>380</v>
      </c>
      <c r="F57" s="10">
        <f>G57*E57*4</f>
        <v>0</v>
      </c>
      <c r="G57" s="10">
        <f>TRUNC(SUM(I59:I63),2)</f>
        <v>0</v>
      </c>
      <c r="H57" s="9">
        <f>SUM(J59:J63)</f>
        <v>650</v>
      </c>
      <c r="I57" s="62"/>
    </row>
    <row r="58" spans="2:10" ht="45" x14ac:dyDescent="0.25">
      <c r="B58" s="73"/>
      <c r="C58" s="84" t="s">
        <v>9</v>
      </c>
      <c r="D58" s="85"/>
      <c r="E58" s="86"/>
      <c r="F58" s="8" t="s">
        <v>8</v>
      </c>
      <c r="G58" s="61"/>
      <c r="I58" s="62" t="s">
        <v>7</v>
      </c>
      <c r="J58" s="1" t="s">
        <v>6</v>
      </c>
    </row>
    <row r="59" spans="2:10" x14ac:dyDescent="0.25">
      <c r="B59" s="73"/>
      <c r="C59" s="78" t="s">
        <v>5</v>
      </c>
      <c r="D59" s="79"/>
      <c r="E59" s="80"/>
      <c r="F59" s="14">
        <v>0.1</v>
      </c>
      <c r="G59" s="61"/>
      <c r="H59" s="5"/>
      <c r="I59" s="44">
        <f>INDEX(I$6:I$10,MATCH($C59,$C$6:$C$10,0))*$F59</f>
        <v>0</v>
      </c>
      <c r="J59" s="5">
        <f>INDEX(F$6:F$10,MATCH($C59,$C$6:$C$10,0))*$F59</f>
        <v>95</v>
      </c>
    </row>
    <row r="60" spans="2:10" x14ac:dyDescent="0.25">
      <c r="B60" s="73"/>
      <c r="C60" s="78" t="s">
        <v>4</v>
      </c>
      <c r="D60" s="79"/>
      <c r="E60" s="80"/>
      <c r="F60" s="14">
        <v>0.15</v>
      </c>
      <c r="H60" s="5"/>
      <c r="I60" s="44">
        <f>INDEX(I$6:I$10,MATCH($C60,$C$6:$C$10,0))*$F60</f>
        <v>0</v>
      </c>
      <c r="J60" s="5">
        <f>INDEX(F$6:F$10,MATCH($C60,$C$6:$C$10,0))*$F60</f>
        <v>127.5</v>
      </c>
    </row>
    <row r="61" spans="2:10" x14ac:dyDescent="0.25">
      <c r="B61" s="73"/>
      <c r="C61" s="78" t="s">
        <v>3</v>
      </c>
      <c r="D61" s="79"/>
      <c r="E61" s="80"/>
      <c r="F61" s="14">
        <v>0.25</v>
      </c>
      <c r="H61" s="5"/>
      <c r="I61" s="44">
        <f>INDEX(I$6:I$10,MATCH($C61,$C$6:$C$10,0))*$F61</f>
        <v>0</v>
      </c>
      <c r="J61" s="5">
        <f>INDEX(F$6:F$10,MATCH($C61,$C$6:$C$10,0))*$F61</f>
        <v>162.5</v>
      </c>
    </row>
    <row r="62" spans="2:10" x14ac:dyDescent="0.25">
      <c r="B62" s="73"/>
      <c r="C62" s="78" t="s">
        <v>2</v>
      </c>
      <c r="D62" s="79"/>
      <c r="E62" s="80"/>
      <c r="F62" s="14">
        <v>0.3</v>
      </c>
      <c r="H62" s="5"/>
      <c r="I62" s="44">
        <f>INDEX(I$6:I$10,MATCH($C62,$C$6:$C$10,0))*$F62</f>
        <v>0</v>
      </c>
      <c r="J62" s="5">
        <f>INDEX(F$6:F$10,MATCH($C62,$C$6:$C$10,0))*$F62</f>
        <v>135</v>
      </c>
    </row>
    <row r="63" spans="2:10" x14ac:dyDescent="0.25">
      <c r="B63" s="74"/>
      <c r="C63" s="81" t="s">
        <v>1</v>
      </c>
      <c r="D63" s="82"/>
      <c r="E63" s="83"/>
      <c r="F63" s="14">
        <v>0.2</v>
      </c>
      <c r="H63" s="5"/>
      <c r="I63" s="44">
        <f>INDEX(I$6:I$10,MATCH($C63,$C$6:$C$10,0))*$F63</f>
        <v>0</v>
      </c>
      <c r="J63" s="5">
        <f>INDEX(F$6:F$10,MATCH($C63,$C$6:$C$10,0))*$F63</f>
        <v>130</v>
      </c>
    </row>
    <row r="64" spans="2:10" ht="10.15" customHeight="1" x14ac:dyDescent="0.25">
      <c r="B64" s="56"/>
      <c r="I64" s="62"/>
    </row>
    <row r="65" spans="2:10" ht="10.15" customHeight="1" x14ac:dyDescent="0.25">
      <c r="B65" s="56"/>
      <c r="I65" s="62"/>
    </row>
    <row r="66" spans="2:10" ht="45" x14ac:dyDescent="0.25">
      <c r="B66" s="57" t="s">
        <v>41</v>
      </c>
      <c r="C66" s="70" t="s">
        <v>12</v>
      </c>
      <c r="D66" s="71"/>
      <c r="E66" s="13" t="s">
        <v>11</v>
      </c>
      <c r="F66" s="12" t="s">
        <v>10</v>
      </c>
      <c r="G66" s="12" t="s">
        <v>47</v>
      </c>
      <c r="H66" s="12" t="s">
        <v>48</v>
      </c>
      <c r="I66" s="62"/>
    </row>
    <row r="67" spans="2:10" ht="22.15" customHeight="1" x14ac:dyDescent="0.25">
      <c r="B67" s="72" t="s">
        <v>42</v>
      </c>
      <c r="C67" s="75"/>
      <c r="D67" s="76"/>
      <c r="E67" s="11">
        <v>285</v>
      </c>
      <c r="F67" s="10">
        <f>G67*E67*4</f>
        <v>0</v>
      </c>
      <c r="G67" s="10">
        <f>TRUNC(SUM(I69:I73),2)</f>
        <v>0</v>
      </c>
      <c r="H67" s="9">
        <f>SUM(J69:J73)</f>
        <v>680</v>
      </c>
      <c r="I67" s="62"/>
    </row>
    <row r="68" spans="2:10" ht="45" x14ac:dyDescent="0.25">
      <c r="B68" s="73"/>
      <c r="C68" s="84" t="s">
        <v>9</v>
      </c>
      <c r="D68" s="85"/>
      <c r="E68" s="86"/>
      <c r="F68" s="8" t="s">
        <v>8</v>
      </c>
      <c r="I68" s="62" t="s">
        <v>7</v>
      </c>
      <c r="J68" s="1" t="s">
        <v>6</v>
      </c>
    </row>
    <row r="69" spans="2:10" x14ac:dyDescent="0.25">
      <c r="B69" s="73"/>
      <c r="C69" s="78" t="s">
        <v>5</v>
      </c>
      <c r="D69" s="79"/>
      <c r="E69" s="80"/>
      <c r="F69" s="14">
        <v>0.1</v>
      </c>
      <c r="H69" s="44"/>
      <c r="I69" s="44">
        <f>INDEX(I$6:I$10,MATCH($C69,$C$6:$C$10,0))*$F69</f>
        <v>0</v>
      </c>
      <c r="J69" s="5">
        <f>INDEX(F$6:F$10,MATCH($C69,$C$6:$C$10,0))*$F69</f>
        <v>95</v>
      </c>
    </row>
    <row r="70" spans="2:10" x14ac:dyDescent="0.25">
      <c r="B70" s="73"/>
      <c r="C70" s="78" t="s">
        <v>4</v>
      </c>
      <c r="D70" s="79"/>
      <c r="E70" s="80"/>
      <c r="F70" s="14">
        <v>0.25</v>
      </c>
      <c r="H70" s="44"/>
      <c r="I70" s="44">
        <f>INDEX(I$6:I$10,MATCH($C70,$C$6:$C$10,0))*$F70</f>
        <v>0</v>
      </c>
      <c r="J70" s="5">
        <f>INDEX(F$6:F$10,MATCH($C70,$C$6:$C$10,0))*$F70</f>
        <v>212.5</v>
      </c>
    </row>
    <row r="71" spans="2:10" x14ac:dyDescent="0.25">
      <c r="B71" s="73"/>
      <c r="C71" s="78" t="s">
        <v>3</v>
      </c>
      <c r="D71" s="79"/>
      <c r="E71" s="80"/>
      <c r="F71" s="14">
        <v>0.35</v>
      </c>
      <c r="H71" s="44"/>
      <c r="I71" s="44">
        <f>INDEX(I$6:I$10,MATCH($C71,$C$6:$C$10,0))*$F71</f>
        <v>0</v>
      </c>
      <c r="J71" s="5">
        <f>INDEX(F$6:F$10,MATCH($C71,$C$6:$C$10,0))*$F71</f>
        <v>227.49999999999997</v>
      </c>
    </row>
    <row r="72" spans="2:10" x14ac:dyDescent="0.25">
      <c r="B72" s="73"/>
      <c r="C72" s="78" t="s">
        <v>2</v>
      </c>
      <c r="D72" s="79"/>
      <c r="E72" s="80"/>
      <c r="F72" s="14">
        <v>0.25</v>
      </c>
      <c r="H72" s="44"/>
      <c r="I72" s="44">
        <f>INDEX(I$6:I$10,MATCH($C72,$C$6:$C$10,0))*$F72</f>
        <v>0</v>
      </c>
      <c r="J72" s="5">
        <f>INDEX(F$6:F$10,MATCH($C72,$C$6:$C$10,0))*$F72</f>
        <v>112.5</v>
      </c>
    </row>
    <row r="73" spans="2:10" x14ac:dyDescent="0.25">
      <c r="B73" s="74"/>
      <c r="C73" s="81" t="s">
        <v>1</v>
      </c>
      <c r="D73" s="82"/>
      <c r="E73" s="83"/>
      <c r="F73" s="14">
        <v>0.05</v>
      </c>
      <c r="H73" s="44"/>
      <c r="I73" s="44">
        <f>INDEX(I$6:I$10,MATCH($C73,$C$6:$C$10,0))*$F73</f>
        <v>0</v>
      </c>
      <c r="J73" s="5">
        <f>INDEX(F$6:F$10,MATCH($C73,$C$6:$C$10,0))*$F73</f>
        <v>32.5</v>
      </c>
    </row>
    <row r="74" spans="2:10" ht="10.15" customHeight="1" x14ac:dyDescent="0.25">
      <c r="B74" s="56"/>
      <c r="I74" s="62"/>
    </row>
    <row r="75" spans="2:10" ht="10.15" customHeight="1" x14ac:dyDescent="0.25">
      <c r="B75" s="56"/>
      <c r="I75" s="62"/>
    </row>
    <row r="76" spans="2:10" ht="45" x14ac:dyDescent="0.25">
      <c r="B76" s="57" t="s">
        <v>41</v>
      </c>
      <c r="C76" s="70" t="s">
        <v>12</v>
      </c>
      <c r="D76" s="71"/>
      <c r="E76" s="13" t="s">
        <v>11</v>
      </c>
      <c r="F76" s="12" t="s">
        <v>10</v>
      </c>
      <c r="G76" s="12" t="s">
        <v>47</v>
      </c>
      <c r="H76" s="12" t="s">
        <v>48</v>
      </c>
      <c r="I76" s="62"/>
    </row>
    <row r="77" spans="2:10" ht="22.15" customHeight="1" x14ac:dyDescent="0.25">
      <c r="B77" s="72" t="s">
        <v>43</v>
      </c>
      <c r="C77" s="75"/>
      <c r="D77" s="76"/>
      <c r="E77" s="11">
        <v>240</v>
      </c>
      <c r="F77" s="10">
        <f>G77*E77*4</f>
        <v>0</v>
      </c>
      <c r="G77" s="10">
        <f>TRUNC(SUM(I79:I83),2)</f>
        <v>0</v>
      </c>
      <c r="H77" s="9">
        <f>SUM(J79:J83)</f>
        <v>625</v>
      </c>
      <c r="I77" s="62"/>
    </row>
    <row r="78" spans="2:10" ht="45" x14ac:dyDescent="0.25">
      <c r="B78" s="73"/>
      <c r="C78" s="77" t="s">
        <v>9</v>
      </c>
      <c r="D78" s="77"/>
      <c r="E78" s="77"/>
      <c r="F78" s="8" t="s">
        <v>8</v>
      </c>
      <c r="I78" s="62" t="s">
        <v>7</v>
      </c>
      <c r="J78" s="1" t="s">
        <v>6</v>
      </c>
    </row>
    <row r="79" spans="2:10" x14ac:dyDescent="0.25">
      <c r="B79" s="73"/>
      <c r="C79" s="78" t="s">
        <v>5</v>
      </c>
      <c r="D79" s="79"/>
      <c r="E79" s="80"/>
      <c r="F79" s="7">
        <v>0.05</v>
      </c>
      <c r="I79" s="44">
        <f>INDEX(I$6:I$10,MATCH($C79,$C$6:$C$10,0))*$F79</f>
        <v>0</v>
      </c>
      <c r="J79" s="5">
        <f>INDEX(F$6:F$10,MATCH($C79,$C$6:$C$10,0))*$F79</f>
        <v>47.5</v>
      </c>
    </row>
    <row r="80" spans="2:10" x14ac:dyDescent="0.25">
      <c r="B80" s="73"/>
      <c r="C80" s="78" t="s">
        <v>4</v>
      </c>
      <c r="D80" s="79"/>
      <c r="E80" s="80"/>
      <c r="F80" s="14">
        <v>0.2</v>
      </c>
      <c r="I80" s="44">
        <f>INDEX(I$6:I$10,MATCH($C80,$C$6:$C$10,0))*$F80</f>
        <v>0</v>
      </c>
      <c r="J80" s="5">
        <f>INDEX(F$6:F$10,MATCH($C80,$C$6:$C$10,0))*$F80</f>
        <v>170</v>
      </c>
    </row>
    <row r="81" spans="2:10" x14ac:dyDescent="0.25">
      <c r="B81" s="73"/>
      <c r="C81" s="78" t="s">
        <v>3</v>
      </c>
      <c r="D81" s="79"/>
      <c r="E81" s="80"/>
      <c r="F81" s="14">
        <v>0.3</v>
      </c>
      <c r="I81" s="44">
        <f>INDEX(I$6:I$10,MATCH($C81,$C$6:$C$10,0))*$F81</f>
        <v>0</v>
      </c>
      <c r="J81" s="5">
        <f>INDEX(F$6:F$10,MATCH($C81,$C$6:$C$10,0))*$F81</f>
        <v>195</v>
      </c>
    </row>
    <row r="82" spans="2:10" x14ac:dyDescent="0.25">
      <c r="B82" s="73"/>
      <c r="C82" s="78" t="s">
        <v>2</v>
      </c>
      <c r="D82" s="79"/>
      <c r="E82" s="80"/>
      <c r="F82" s="14">
        <v>0.4</v>
      </c>
      <c r="I82" s="44">
        <f>INDEX(I$6:I$10,MATCH($C82,$C$6:$C$10,0))*$F82</f>
        <v>0</v>
      </c>
      <c r="J82" s="5">
        <f>INDEX(F$6:F$10,MATCH($C82,$C$6:$C$10,0))*$F82</f>
        <v>180</v>
      </c>
    </row>
    <row r="83" spans="2:10" x14ac:dyDescent="0.25">
      <c r="B83" s="74"/>
      <c r="C83" s="81" t="s">
        <v>1</v>
      </c>
      <c r="D83" s="82"/>
      <c r="E83" s="83"/>
      <c r="F83" s="14">
        <v>0.05</v>
      </c>
      <c r="I83" s="44">
        <f>INDEX(I$6:I$10,MATCH($C83,$C$6:$C$10,0))*$F83</f>
        <v>0</v>
      </c>
      <c r="J83" s="5">
        <f>INDEX(F$6:F$10,MATCH($C83,$C$6:$C$10,0))*$F83</f>
        <v>32.5</v>
      </c>
    </row>
    <row r="84" spans="2:10" ht="10.15" customHeight="1" x14ac:dyDescent="0.25">
      <c r="B84" s="56"/>
      <c r="I84" s="62"/>
    </row>
    <row r="85" spans="2:10" ht="10.15" customHeight="1" x14ac:dyDescent="0.25">
      <c r="B85" s="56"/>
      <c r="I85" s="62"/>
    </row>
    <row r="86" spans="2:10" ht="45" x14ac:dyDescent="0.25">
      <c r="B86" s="57" t="s">
        <v>41</v>
      </c>
      <c r="C86" s="70" t="s">
        <v>12</v>
      </c>
      <c r="D86" s="71"/>
      <c r="E86" s="13" t="s">
        <v>11</v>
      </c>
      <c r="F86" s="12" t="s">
        <v>10</v>
      </c>
      <c r="G86" s="12" t="s">
        <v>47</v>
      </c>
      <c r="H86" s="12" t="s">
        <v>48</v>
      </c>
      <c r="I86" s="62"/>
    </row>
    <row r="87" spans="2:10" ht="22.15" customHeight="1" x14ac:dyDescent="0.25">
      <c r="B87" s="72" t="s">
        <v>44</v>
      </c>
      <c r="C87" s="75"/>
      <c r="D87" s="76"/>
      <c r="E87" s="11">
        <v>250</v>
      </c>
      <c r="F87" s="10">
        <f>G87*E87*4</f>
        <v>0</v>
      </c>
      <c r="G87" s="10">
        <f>TRUNC(SUM(I89:I93),2)</f>
        <v>0</v>
      </c>
      <c r="H87" s="9">
        <f>SUM(J89:J93)</f>
        <v>635</v>
      </c>
      <c r="I87" s="62"/>
    </row>
    <row r="88" spans="2:10" ht="45" x14ac:dyDescent="0.25">
      <c r="B88" s="73"/>
      <c r="C88" s="77" t="s">
        <v>9</v>
      </c>
      <c r="D88" s="77"/>
      <c r="E88" s="77"/>
      <c r="F88" s="8" t="s">
        <v>8</v>
      </c>
      <c r="I88" s="62" t="s">
        <v>7</v>
      </c>
      <c r="J88" s="1" t="s">
        <v>6</v>
      </c>
    </row>
    <row r="89" spans="2:10" x14ac:dyDescent="0.25">
      <c r="B89" s="73"/>
      <c r="C89" s="78" t="s">
        <v>5</v>
      </c>
      <c r="D89" s="79"/>
      <c r="E89" s="80"/>
      <c r="F89" s="7">
        <v>0.05</v>
      </c>
      <c r="I89" s="45">
        <f>INDEX(I$6:I$10,MATCH($C89,$C$6:$C$10,0))*$F89</f>
        <v>0</v>
      </c>
      <c r="J89" s="5">
        <f>INDEX(F$6:F$10,MATCH($C89,$C$6:$C$10,0))*$F89</f>
        <v>47.5</v>
      </c>
    </row>
    <row r="90" spans="2:10" x14ac:dyDescent="0.25">
      <c r="B90" s="73"/>
      <c r="C90" s="78" t="s">
        <v>4</v>
      </c>
      <c r="D90" s="79"/>
      <c r="E90" s="80"/>
      <c r="F90" s="6">
        <v>0.2</v>
      </c>
      <c r="I90" s="45">
        <f>INDEX(I$6:I$10,MATCH($C90,$C$6:$C$10,0))*$F90</f>
        <v>0</v>
      </c>
      <c r="J90" s="5">
        <f>INDEX(F$6:F$10,MATCH($C90,$C$6:$C$10,0))*$F90</f>
        <v>170</v>
      </c>
    </row>
    <row r="91" spans="2:10" x14ac:dyDescent="0.25">
      <c r="B91" s="73"/>
      <c r="C91" s="78" t="s">
        <v>3</v>
      </c>
      <c r="D91" s="79"/>
      <c r="E91" s="80"/>
      <c r="F91" s="6">
        <v>0.35</v>
      </c>
      <c r="I91" s="45">
        <f>INDEX(I$6:I$10,MATCH($C91,$C$6:$C$10,0))*$F91</f>
        <v>0</v>
      </c>
      <c r="J91" s="5">
        <f>INDEX(F$6:F$10,MATCH($C91,$C$6:$C$10,0))*$F91</f>
        <v>227.49999999999997</v>
      </c>
    </row>
    <row r="92" spans="2:10" x14ac:dyDescent="0.25">
      <c r="B92" s="73"/>
      <c r="C92" s="78" t="s">
        <v>2</v>
      </c>
      <c r="D92" s="79"/>
      <c r="E92" s="80"/>
      <c r="F92" s="6">
        <v>0.35</v>
      </c>
      <c r="I92" s="45">
        <f>INDEX(I$6:I$10,MATCH($C92,$C$6:$C$10,0))*$F92</f>
        <v>0</v>
      </c>
      <c r="J92" s="5">
        <f>INDEX(F$6:F$10,MATCH($C92,$C$6:$C$10,0))*$F92</f>
        <v>157.5</v>
      </c>
    </row>
    <row r="93" spans="2:10" x14ac:dyDescent="0.25">
      <c r="B93" s="74"/>
      <c r="C93" s="81" t="s">
        <v>1</v>
      </c>
      <c r="D93" s="82"/>
      <c r="E93" s="83"/>
      <c r="F93" s="6">
        <v>0.05</v>
      </c>
      <c r="I93" s="45">
        <f>INDEX(I$6:I$10,MATCH($C93,$C$6:$C$10,0))*$F93</f>
        <v>0</v>
      </c>
      <c r="J93" s="5">
        <f>INDEX(F$6:F$10,MATCH($C93,$C$6:$C$10,0))*$F93</f>
        <v>32.5</v>
      </c>
    </row>
    <row r="94" spans="2:10" ht="15.75" x14ac:dyDescent="0.25">
      <c r="B94" s="56"/>
      <c r="I94" s="62"/>
    </row>
    <row r="95" spans="2:10" ht="10.15" customHeight="1" x14ac:dyDescent="0.25">
      <c r="B95" s="56"/>
      <c r="I95" s="62"/>
    </row>
    <row r="96" spans="2:10" ht="45" x14ac:dyDescent="0.25">
      <c r="B96" s="57" t="s">
        <v>41</v>
      </c>
      <c r="C96" s="70" t="s">
        <v>12</v>
      </c>
      <c r="D96" s="71"/>
      <c r="E96" s="13" t="s">
        <v>11</v>
      </c>
      <c r="F96" s="12" t="s">
        <v>10</v>
      </c>
      <c r="G96" s="12" t="s">
        <v>47</v>
      </c>
      <c r="H96" s="12" t="s">
        <v>48</v>
      </c>
      <c r="I96" s="62"/>
    </row>
    <row r="97" spans="2:10" ht="22.15" customHeight="1" x14ac:dyDescent="0.25">
      <c r="B97" s="72" t="s">
        <v>45</v>
      </c>
      <c r="C97" s="75"/>
      <c r="D97" s="76"/>
      <c r="E97" s="11">
        <v>160</v>
      </c>
      <c r="F97" s="10">
        <f>G97*E97*4</f>
        <v>0</v>
      </c>
      <c r="G97" s="10">
        <f>TRUNC(SUM(I99:I103),2)</f>
        <v>0</v>
      </c>
      <c r="H97" s="9">
        <f>SUM(J99:J103)</f>
        <v>615</v>
      </c>
      <c r="I97" s="62"/>
    </row>
    <row r="98" spans="2:10" ht="45" x14ac:dyDescent="0.25">
      <c r="B98" s="73"/>
      <c r="C98" s="77" t="s">
        <v>9</v>
      </c>
      <c r="D98" s="77"/>
      <c r="E98" s="77"/>
      <c r="F98" s="8" t="s">
        <v>8</v>
      </c>
      <c r="I98" s="62" t="s">
        <v>7</v>
      </c>
      <c r="J98" s="1" t="s">
        <v>6</v>
      </c>
    </row>
    <row r="99" spans="2:10" x14ac:dyDescent="0.25">
      <c r="B99" s="73"/>
      <c r="C99" s="78" t="s">
        <v>5</v>
      </c>
      <c r="D99" s="79"/>
      <c r="E99" s="80"/>
      <c r="F99" s="7">
        <v>0.05</v>
      </c>
      <c r="I99" s="45">
        <f>INDEX(I$6:I$10,MATCH($C99,$C$6:$C$10,0))*$F99</f>
        <v>0</v>
      </c>
      <c r="J99" s="5">
        <f>INDEX(F$6:F$10,MATCH($C99,$C$6:$C$10,0))*$F99</f>
        <v>47.5</v>
      </c>
    </row>
    <row r="100" spans="2:10" x14ac:dyDescent="0.25">
      <c r="B100" s="73"/>
      <c r="C100" s="78" t="s">
        <v>4</v>
      </c>
      <c r="D100" s="79"/>
      <c r="E100" s="80"/>
      <c r="F100" s="6">
        <v>0.15</v>
      </c>
      <c r="I100" s="45">
        <f>INDEX(I$6:I$10,MATCH($C100,$C$6:$C$10,0))*$F100</f>
        <v>0</v>
      </c>
      <c r="J100" s="5">
        <f>INDEX(F$6:F$10,MATCH($C100,$C$6:$C$10,0))*$F100</f>
        <v>127.5</v>
      </c>
    </row>
    <row r="101" spans="2:10" x14ac:dyDescent="0.25">
      <c r="B101" s="73"/>
      <c r="C101" s="78" t="s">
        <v>3</v>
      </c>
      <c r="D101" s="79"/>
      <c r="E101" s="80"/>
      <c r="F101" s="6">
        <v>0.3</v>
      </c>
      <c r="I101" s="45">
        <f>INDEX(I$6:I$10,MATCH($C101,$C$6:$C$10,0))*$F101</f>
        <v>0</v>
      </c>
      <c r="J101" s="5">
        <f>INDEX(F$6:F$10,MATCH($C101,$C$6:$C$10,0))*$F101</f>
        <v>195</v>
      </c>
    </row>
    <row r="102" spans="2:10" x14ac:dyDescent="0.25">
      <c r="B102" s="73"/>
      <c r="C102" s="78" t="s">
        <v>2</v>
      </c>
      <c r="D102" s="79"/>
      <c r="E102" s="80"/>
      <c r="F102" s="6">
        <v>0.4</v>
      </c>
      <c r="I102" s="45">
        <f>INDEX(I$6:I$10,MATCH($C102,$C$6:$C$10,0))*$F102</f>
        <v>0</v>
      </c>
      <c r="J102" s="5">
        <f>INDEX(F$6:F$10,MATCH($C102,$C$6:$C$10,0))*$F102</f>
        <v>180</v>
      </c>
    </row>
    <row r="103" spans="2:10" x14ac:dyDescent="0.25">
      <c r="B103" s="74"/>
      <c r="C103" s="81" t="s">
        <v>1</v>
      </c>
      <c r="D103" s="82"/>
      <c r="E103" s="83"/>
      <c r="F103" s="6">
        <v>0.1</v>
      </c>
      <c r="I103" s="45">
        <f>INDEX(I$6:I$10,MATCH($C103,$C$6:$C$10,0))*$F103</f>
        <v>0</v>
      </c>
      <c r="J103" s="5">
        <f>INDEX(F$6:F$10,MATCH($C103,$C$6:$C$10,0))*$F103</f>
        <v>65</v>
      </c>
    </row>
    <row r="104" spans="2:10" ht="15.75" x14ac:dyDescent="0.25">
      <c r="B104" s="56"/>
    </row>
    <row r="105" spans="2:10" ht="30" x14ac:dyDescent="0.25">
      <c r="E105" s="3" t="s">
        <v>0</v>
      </c>
      <c r="F105" s="2">
        <f>SUM(F87,F77,F67,F97,F57,F47,F37,F27,F17)</f>
        <v>0</v>
      </c>
    </row>
    <row r="106" spans="2:10" x14ac:dyDescent="0.25">
      <c r="F106" s="60"/>
    </row>
  </sheetData>
  <sheetProtection password="D416" sheet="1" objects="1" scenarios="1" selectLockedCells="1"/>
  <mergeCells count="89">
    <mergeCell ref="A1:E1"/>
    <mergeCell ref="C5:D5"/>
    <mergeCell ref="B6:B10"/>
    <mergeCell ref="C6:D6"/>
    <mergeCell ref="C7:D7"/>
    <mergeCell ref="C8:D8"/>
    <mergeCell ref="C9:D9"/>
    <mergeCell ref="C10:D10"/>
    <mergeCell ref="C16:D16"/>
    <mergeCell ref="B17:B23"/>
    <mergeCell ref="C17:D17"/>
    <mergeCell ref="C18:E18"/>
    <mergeCell ref="C19:E19"/>
    <mergeCell ref="C20:E20"/>
    <mergeCell ref="C21:E21"/>
    <mergeCell ref="C22:E22"/>
    <mergeCell ref="C23:E23"/>
    <mergeCell ref="C26:D26"/>
    <mergeCell ref="B27:B33"/>
    <mergeCell ref="C27:D27"/>
    <mergeCell ref="C28:E28"/>
    <mergeCell ref="C29:E29"/>
    <mergeCell ref="C30:E30"/>
    <mergeCell ref="C31:E31"/>
    <mergeCell ref="C32:E32"/>
    <mergeCell ref="C33:E33"/>
    <mergeCell ref="C36:D36"/>
    <mergeCell ref="B37:B43"/>
    <mergeCell ref="C37:D37"/>
    <mergeCell ref="C38:E38"/>
    <mergeCell ref="C39:E39"/>
    <mergeCell ref="C40:E40"/>
    <mergeCell ref="C41:E41"/>
    <mergeCell ref="C42:E42"/>
    <mergeCell ref="C43:E43"/>
    <mergeCell ref="C46:D46"/>
    <mergeCell ref="B47:B53"/>
    <mergeCell ref="C47:D47"/>
    <mergeCell ref="C48:E48"/>
    <mergeCell ref="C49:E49"/>
    <mergeCell ref="C50:E50"/>
    <mergeCell ref="C51:E51"/>
    <mergeCell ref="C52:E52"/>
    <mergeCell ref="C53:E53"/>
    <mergeCell ref="C56:D56"/>
    <mergeCell ref="B57:B63"/>
    <mergeCell ref="C57:D57"/>
    <mergeCell ref="C58:E58"/>
    <mergeCell ref="C59:E59"/>
    <mergeCell ref="C60:E60"/>
    <mergeCell ref="C61:E61"/>
    <mergeCell ref="C62:E62"/>
    <mergeCell ref="C63:E63"/>
    <mergeCell ref="C66:D66"/>
    <mergeCell ref="B67:B73"/>
    <mergeCell ref="C67:D67"/>
    <mergeCell ref="C68:E68"/>
    <mergeCell ref="C69:E69"/>
    <mergeCell ref="C70:E70"/>
    <mergeCell ref="C71:E71"/>
    <mergeCell ref="C72:E72"/>
    <mergeCell ref="C73:E73"/>
    <mergeCell ref="C76:D76"/>
    <mergeCell ref="B77:B83"/>
    <mergeCell ref="C77:D77"/>
    <mergeCell ref="C78:E78"/>
    <mergeCell ref="C79:E79"/>
    <mergeCell ref="C80:E80"/>
    <mergeCell ref="C81:E81"/>
    <mergeCell ref="C82:E82"/>
    <mergeCell ref="C83:E83"/>
    <mergeCell ref="C86:D86"/>
    <mergeCell ref="B87:B93"/>
    <mergeCell ref="C87:D87"/>
    <mergeCell ref="C88:E88"/>
    <mergeCell ref="C89:E89"/>
    <mergeCell ref="C90:E90"/>
    <mergeCell ref="C91:E91"/>
    <mergeCell ref="C92:E92"/>
    <mergeCell ref="C93:E93"/>
    <mergeCell ref="C96:D96"/>
    <mergeCell ref="B97:B103"/>
    <mergeCell ref="C97:D97"/>
    <mergeCell ref="C98:E98"/>
    <mergeCell ref="C99:E99"/>
    <mergeCell ref="C100:E100"/>
    <mergeCell ref="C101:E101"/>
    <mergeCell ref="C102:E102"/>
    <mergeCell ref="C103:E103"/>
  </mergeCells>
  <dataValidations count="1">
    <dataValidation type="custom" allowBlank="1" showErrorMessage="1" errorTitle="Valore non corretto!" error="Attenzione, il valore inserito contiene più di due cifre decimali." promptTitle="Inserire la tariffa" prompt="Inserire un valore numerico maggiore di 0._x000a_Il valore deve avere massimo due cifre decimali e non essere maggiore del valore di base d'asta." sqref="E6:E10">
      <formula1>OR(IF(ISERROR(FIND(",",$E6)),LEN($E6)&gt;0,LEN(MID($E6,FIND(",",$E6)+1,25))&lt;3))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workbookViewId="0">
      <selection activeCell="B15" sqref="B15"/>
    </sheetView>
  </sheetViews>
  <sheetFormatPr defaultColWidth="8.85546875" defaultRowHeight="15" x14ac:dyDescent="0.25"/>
  <cols>
    <col min="1" max="1" width="9.5703125" style="42" bestFit="1" customWidth="1"/>
    <col min="2" max="3" width="45.7109375" style="42" customWidth="1"/>
    <col min="4" max="4" width="22.140625" style="42" customWidth="1"/>
    <col min="5" max="5" width="26.7109375" style="42" customWidth="1"/>
    <col min="6" max="16384" width="8.85546875" style="42"/>
  </cols>
  <sheetData>
    <row r="1" spans="1:7" s="16" customFormat="1" ht="25.5" customHeight="1" x14ac:dyDescent="0.25">
      <c r="A1" s="69" t="s">
        <v>20</v>
      </c>
      <c r="B1" s="69"/>
      <c r="C1" s="69"/>
      <c r="D1" s="69"/>
      <c r="E1" s="52"/>
      <c r="F1" s="52"/>
    </row>
    <row r="2" spans="1:7" s="16" customFormat="1" ht="30" customHeight="1" x14ac:dyDescent="0.25">
      <c r="A2" s="69"/>
      <c r="B2" s="69"/>
      <c r="C2" s="69"/>
      <c r="D2" s="69"/>
      <c r="E2" s="52"/>
      <c r="F2" s="52"/>
    </row>
    <row r="3" spans="1:7" s="16" customFormat="1" ht="22.5" customHeight="1" x14ac:dyDescent="0.25">
      <c r="A3" s="4" t="s">
        <v>46</v>
      </c>
      <c r="B3" s="34"/>
      <c r="C3" s="34"/>
      <c r="D3" s="34"/>
      <c r="E3" s="35"/>
      <c r="F3" s="36"/>
    </row>
    <row r="4" spans="1:7" s="16" customFormat="1" ht="4.5" customHeight="1" x14ac:dyDescent="0.25">
      <c r="A4" s="37"/>
      <c r="B4" s="37"/>
      <c r="C4" s="37"/>
      <c r="D4" s="37"/>
      <c r="E4" s="37"/>
      <c r="F4" s="36"/>
    </row>
    <row r="5" spans="1:7" s="16" customFormat="1" ht="33" customHeight="1" x14ac:dyDescent="0.25">
      <c r="B5" s="68" t="s">
        <v>57</v>
      </c>
      <c r="C5" s="96" t="s">
        <v>58</v>
      </c>
      <c r="D5" s="97"/>
      <c r="E5" s="66" t="s">
        <v>27</v>
      </c>
      <c r="F5" s="36"/>
    </row>
    <row r="6" spans="1:7" s="16" customFormat="1" ht="21" customHeight="1" x14ac:dyDescent="0.25">
      <c r="B6" s="100" t="str">
        <f>'Tariffe Lotto 1'!B16</f>
        <v>CONSULENZA STRATEGICA</v>
      </c>
      <c r="C6" s="98" t="str">
        <f>'Tariffe Lotto 1'!B17</f>
        <v>Supporto Strategico</v>
      </c>
      <c r="D6" s="99"/>
      <c r="E6" s="38">
        <f>'Tariffe Lotto 1'!F17</f>
        <v>0</v>
      </c>
      <c r="F6" s="36"/>
    </row>
    <row r="7" spans="1:7" s="1" customFormat="1" ht="22.5" customHeight="1" x14ac:dyDescent="0.25">
      <c r="B7" s="101"/>
      <c r="C7" s="98" t="str">
        <f>'Tariffe Lotto 1'!B27</f>
        <v>Supporto Metodologico e Analisi dei Dati Sanitari</v>
      </c>
      <c r="D7" s="99"/>
      <c r="E7" s="38">
        <f>'Tariffe Lotto 1'!F27</f>
        <v>0</v>
      </c>
      <c r="F7" s="39"/>
    </row>
    <row r="8" spans="1:7" s="1" customFormat="1" ht="20.25" customHeight="1" x14ac:dyDescent="0.25">
      <c r="B8" s="100" t="str">
        <f>'Tariffe Lotto 1'!B36</f>
        <v>CONSULENZA DIREZIONALE</v>
      </c>
      <c r="C8" s="94" t="str">
        <f>'Tariffe Lotto 1'!B37</f>
        <v>Supporto Organizzativo</v>
      </c>
      <c r="D8" s="95"/>
      <c r="E8" s="38">
        <f>'Tariffe Lotto 1'!F37</f>
        <v>0</v>
      </c>
      <c r="F8" s="39"/>
    </row>
    <row r="9" spans="1:7" s="1" customFormat="1" ht="18.75" customHeight="1" x14ac:dyDescent="0.25">
      <c r="B9" s="101"/>
      <c r="C9" s="94" t="str">
        <f>'Tariffe Lotto 1'!B47</f>
        <v>Supporto Tematico</v>
      </c>
      <c r="D9" s="95"/>
      <c r="E9" s="38">
        <f>'Tariffe Lotto 1'!F47</f>
        <v>0</v>
      </c>
      <c r="F9" s="39"/>
    </row>
    <row r="10" spans="1:7" s="1" customFormat="1" ht="18" customHeight="1" x14ac:dyDescent="0.25">
      <c r="B10" s="101"/>
      <c r="C10" s="94" t="str">
        <f>'Tariffe Lotto 1'!B57</f>
        <v>Supporto per l'Innovazione Tecnologica</v>
      </c>
      <c r="D10" s="95"/>
      <c r="E10" s="38">
        <f>'Tariffe Lotto 1'!F57</f>
        <v>0</v>
      </c>
      <c r="F10" s="39"/>
    </row>
    <row r="11" spans="1:7" s="1" customFormat="1" ht="20.25" customHeight="1" x14ac:dyDescent="0.25">
      <c r="B11" s="100" t="str">
        <f>'Tariffe Lotto 1'!B66</f>
        <v>GOVERNANCE</v>
      </c>
      <c r="C11" s="94" t="str">
        <f>'Tariffe Lotto 1'!B67</f>
        <v>Governance IT e Pianificazione</v>
      </c>
      <c r="D11" s="95"/>
      <c r="E11" s="38">
        <f>'Tariffe Lotto 1'!F67</f>
        <v>0</v>
      </c>
      <c r="F11" s="39"/>
    </row>
    <row r="12" spans="1:7" s="1" customFormat="1" ht="16.5" customHeight="1" x14ac:dyDescent="0.25">
      <c r="B12" s="101"/>
      <c r="C12" s="94" t="str">
        <f>'Tariffe Lotto 1'!B77</f>
        <v>PMO (Project Management Office)</v>
      </c>
      <c r="D12" s="95"/>
      <c r="E12" s="38">
        <f>'Tariffe Lotto 1'!F77</f>
        <v>0</v>
      </c>
      <c r="F12" s="39"/>
    </row>
    <row r="13" spans="1:7" s="1" customFormat="1" ht="18" customHeight="1" x14ac:dyDescent="0.25">
      <c r="B13" s="101"/>
      <c r="C13" s="94" t="str">
        <f>'Tariffe Lotto 1'!B87</f>
        <v>Demand Management</v>
      </c>
      <c r="D13" s="95"/>
      <c r="E13" s="38">
        <f>'Tariffe Lotto 1'!F87</f>
        <v>0</v>
      </c>
      <c r="F13" s="39"/>
    </row>
    <row r="14" spans="1:7" s="1" customFormat="1" ht="19.5" customHeight="1" x14ac:dyDescent="0.25">
      <c r="B14" s="102"/>
      <c r="C14" s="94" t="str">
        <f>'Tariffe Lotto 1'!B97</f>
        <v>Rilevazione della Customer Satisfaction</v>
      </c>
      <c r="D14" s="95"/>
      <c r="E14" s="38">
        <f>'Tariffe Lotto 1'!F97</f>
        <v>0</v>
      </c>
      <c r="F14" s="39"/>
    </row>
    <row r="15" spans="1:7" s="1" customFormat="1" x14ac:dyDescent="0.25">
      <c r="C15" s="40"/>
      <c r="D15" s="40"/>
      <c r="E15" s="40"/>
      <c r="F15" s="40"/>
      <c r="G15" s="39"/>
    </row>
    <row r="16" spans="1:7" s="1" customFormat="1" x14ac:dyDescent="0.25">
      <c r="C16" s="92" t="s">
        <v>28</v>
      </c>
      <c r="D16" s="93"/>
      <c r="E16" s="41">
        <f>SUM(E6:E14)</f>
        <v>0</v>
      </c>
      <c r="G16" s="39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</sheetData>
  <sheetProtection password="D416" sheet="1" objects="1" scenarios="1" selectLockedCells="1"/>
  <mergeCells count="15">
    <mergeCell ref="A1:D2"/>
    <mergeCell ref="C16:D16"/>
    <mergeCell ref="C9:D9"/>
    <mergeCell ref="C5:D5"/>
    <mergeCell ref="C6:D6"/>
    <mergeCell ref="C7:D7"/>
    <mergeCell ref="C8:D8"/>
    <mergeCell ref="C10:D10"/>
    <mergeCell ref="C11:D11"/>
    <mergeCell ref="C14:D14"/>
    <mergeCell ref="C12:D12"/>
    <mergeCell ref="C13:D13"/>
    <mergeCell ref="B6:B7"/>
    <mergeCell ref="B8:B10"/>
    <mergeCell ref="B11:B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Modalità di utilizzo L1</vt:lpstr>
      <vt:lpstr>Tariffe Lotto 1</vt:lpstr>
      <vt:lpstr>Offerta Complessiva 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Graziano Boni</cp:lastModifiedBy>
  <dcterms:created xsi:type="dcterms:W3CDTF">2018-07-10T21:02:01Z</dcterms:created>
  <dcterms:modified xsi:type="dcterms:W3CDTF">2018-10-15T15:43:46Z</dcterms:modified>
</cp:coreProperties>
</file>