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useppina.bisceglia\Desktop\Consip\Gare CONSIP\ID2664_AQ TAVI 2\Documentazione gara\Documentazione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VENZIONE-AQ" sheetId="13" r:id="rId2"/>
  </sheets>
  <calcPr calcId="162913"/>
</workbook>
</file>

<file path=xl/calcChain.xml><?xml version="1.0" encoding="utf-8"?>
<calcChain xmlns="http://schemas.openxmlformats.org/spreadsheetml/2006/main">
  <c r="E9" i="13" l="1"/>
  <c r="E6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<sst xmlns="http://schemas.openxmlformats.org/spreadsheetml/2006/main" count="42" uniqueCount="39">
  <si>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</si>
  <si>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</si>
  <si>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</si>
  <si>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</si>
  <si>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</si>
  <si>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</si>
  <si>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</si>
  <si>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</si>
  <si>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</si>
  <si>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</si>
  <si>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</si>
  <si>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</si>
  <si>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</si>
  <si>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</si>
  <si>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</si>
  <si>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</si>
  <si>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</si>
  <si>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</si>
  <si>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</si>
  <si>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</si>
  <si>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</si>
  <si>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</si>
  <si>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</si>
  <si>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</si>
  <si>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</si>
  <si>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</si>
  <si>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</si>
  <si>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</si>
  <si>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</si>
  <si>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</si>
  <si>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</si>
  <si>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</si>
  <si>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</si>
  <si>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</si>
  <si>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</si>
  <si>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par.22.1 del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</si>
  <si>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</si>
  <si>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t>Possesso della certificazione ISO 13485 in corso di validità</t>
  </si>
  <si>
    <t>Possesso della certificazione ISO 14001 in corso di validità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</si>
</sst>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4" fillId="0" borderId="1" xfId="0" applyNumberFormat="1" applyFont="1" applyFill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44" fontId="0" fillId="0" borderId="0" xfId="0" applyNumberForma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10" fontId="4" fillId="0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D21"/>
  <sheetViews>
    <sheetView workbookViewId="0">
      <selection activeCell="C11" sqref="C11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24" customFormat="1" ht="31.5" customHeight="1" x14ac:dyDescent="0.35">
      <c r="C4" s="29" t="s">
        <v>23</v>
      </c>
      <c r="D4" s="29"/>
    </row>
    <row r="5" spans="3:4" s="24" customFormat="1" ht="31.5" customHeight="1" x14ac:dyDescent="0.35">
      <c r="C5" s="29" t="s">
        <v>24</v>
      </c>
      <c r="D5" s="29"/>
    </row>
    <row r="6" spans="3:4" s="24" customFormat="1" ht="31.5" customHeight="1" x14ac:dyDescent="0.35">
      <c r="C6" s="29" t="s">
        <v>25</v>
      </c>
      <c r="D6" s="29"/>
    </row>
    <row r="7" spans="3:4" x14ac:dyDescent="0.35">
      <c r="C7" s="30"/>
      <c r="D7" s="30"/>
    </row>
    <row r="8" spans="3:4" x14ac:dyDescent="0.35">
      <c r="C8" s="29" t="s">
        <v>26</v>
      </c>
      <c r="D8" s="29"/>
    </row>
    <row r="9" spans="3:4" ht="34.5" customHeight="1" x14ac:dyDescent="0.35">
      <c r="C9" s="21" t="s">
        <v>27</v>
      </c>
      <c r="D9" s="20" t="s">
        <v>33</v>
      </c>
    </row>
    <row r="10" spans="3:4" ht="34.5" customHeight="1" x14ac:dyDescent="0.35">
      <c r="C10" s="22" t="s">
        <v>28</v>
      </c>
      <c r="D10" s="20" t="s">
        <v>29</v>
      </c>
    </row>
    <row r="11" spans="3:4" ht="34.5" customHeight="1" x14ac:dyDescent="0.35">
      <c r="C11" s="23" t="s">
        <v>30</v>
      </c>
      <c r="D11" s="20" t="s">
        <v>31</v>
      </c>
    </row>
    <row r="12" spans="3:4" x14ac:dyDescent="0.35">
      <c r="C12" s="20"/>
      <c r="D12" s="20"/>
    </row>
    <row r="13" spans="3:4" x14ac:dyDescent="0.35">
      <c r="C13" s="19"/>
    </row>
    <row r="14" spans="3:4" x14ac:dyDescent="0.35">
      <c r="C14" s="19"/>
    </row>
    <row r="15" spans="3:4" x14ac:dyDescent="0.35">
      <c r="C15" s="19"/>
    </row>
    <row r="16" spans="3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&amp;CGara a procedura aperta ai sensi del Codice, per l’affidamento di un Accordo Quadro per ogni Lotto per la fornitura di valvole cardiache impiantabili per via trans-catetere (TAVI) per le Pubbliche Amministrazioni – ID2664</oddHeader>
    <oddFooter>&amp;CAllegato 9 - Foglio di calcolo riduzione garanzia provvisoria e definitiva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1"/>
  <sheetViews>
    <sheetView tabSelected="1" zoomScaleNormal="100" zoomScaleSheetLayoutView="97" workbookViewId="0">
      <selection activeCell="F27" sqref="F27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7" max="7" width="12.54296875" bestFit="1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8" t="s">
        <v>16</v>
      </c>
      <c r="C3" s="48"/>
      <c r="D3" s="48"/>
      <c r="E3" s="48"/>
      <c r="F3" s="1"/>
    </row>
    <row r="4" spans="1:13" ht="28.5" customHeight="1" x14ac:dyDescent="0.35">
      <c r="B4" s="32" t="s">
        <v>17</v>
      </c>
      <c r="C4" s="33"/>
      <c r="D4" s="33"/>
      <c r="E4" s="34"/>
      <c r="F4" s="1"/>
    </row>
    <row r="5" spans="1:13" ht="26" x14ac:dyDescent="0.35">
      <c r="B5" s="10" t="s">
        <v>4</v>
      </c>
      <c r="C5" s="10" t="s">
        <v>1</v>
      </c>
      <c r="D5" s="10" t="s">
        <v>0</v>
      </c>
      <c r="E5" s="10" t="s">
        <v>6</v>
      </c>
      <c r="F5" s="1"/>
    </row>
    <row r="6" spans="1:13" x14ac:dyDescent="0.35">
      <c r="A6" s="64"/>
      <c r="B6" s="7" t="s">
        <v>8</v>
      </c>
      <c r="C6" s="2">
        <v>0.3</v>
      </c>
      <c r="D6" s="5" t="s">
        <v>32</v>
      </c>
      <c r="E6" s="65">
        <f>IF(D7="s",C7,IF(D6="s",C6,0))</f>
        <v>0</v>
      </c>
      <c r="F6" s="1"/>
    </row>
    <row r="7" spans="1:13" ht="26" x14ac:dyDescent="0.35">
      <c r="A7" s="64"/>
      <c r="B7" s="7" t="s">
        <v>9</v>
      </c>
      <c r="C7" s="2">
        <v>0.5</v>
      </c>
      <c r="D7" s="5" t="s">
        <v>32</v>
      </c>
      <c r="E7" s="66"/>
      <c r="F7" s="1"/>
    </row>
    <row r="8" spans="1:13" x14ac:dyDescent="0.35">
      <c r="B8" s="11" t="s">
        <v>10</v>
      </c>
      <c r="C8" s="12"/>
      <c r="D8" s="13"/>
      <c r="E8" s="14"/>
      <c r="F8" s="58"/>
      <c r="G8" s="59"/>
      <c r="H8" s="59"/>
      <c r="I8" s="59"/>
      <c r="J8" s="59"/>
      <c r="K8" s="59"/>
      <c r="L8" s="59"/>
      <c r="M8" s="59"/>
    </row>
    <row r="9" spans="1:13" ht="26" x14ac:dyDescent="0.35">
      <c r="B9" s="25" t="s">
        <v>37</v>
      </c>
      <c r="C9" s="26">
        <v>0.15</v>
      </c>
      <c r="D9" s="5" t="s">
        <v>32</v>
      </c>
      <c r="E9" s="8">
        <f>IF(D9="s",C9,0)</f>
        <v>0</v>
      </c>
      <c r="F9" s="58"/>
      <c r="G9" s="59"/>
      <c r="H9" s="59"/>
      <c r="I9" s="59"/>
      <c r="J9" s="59"/>
      <c r="K9" s="59"/>
      <c r="L9" s="59"/>
      <c r="M9" s="59"/>
    </row>
    <row r="10" spans="1:13" ht="40.5" customHeight="1" x14ac:dyDescent="0.35">
      <c r="A10" s="9"/>
      <c r="B10" s="25" t="s">
        <v>38</v>
      </c>
      <c r="C10" s="26">
        <v>0.05</v>
      </c>
      <c r="D10" s="5" t="s">
        <v>32</v>
      </c>
      <c r="E10" s="8">
        <f>IF(D10="s",C10,0)</f>
        <v>0</v>
      </c>
      <c r="F10" s="58"/>
      <c r="G10" s="59"/>
      <c r="H10" s="59"/>
      <c r="I10" s="59"/>
      <c r="J10" s="59"/>
      <c r="K10" s="59"/>
      <c r="L10" s="59"/>
      <c r="M10" s="59"/>
    </row>
    <row r="11" spans="1:13" ht="43.5" customHeight="1" x14ac:dyDescent="0.35">
      <c r="B11" s="67" t="s">
        <v>7</v>
      </c>
      <c r="C11" s="68"/>
      <c r="D11" s="69">
        <f>IFERROR(1-(1-E6)*(1-E9)*(1-E10),1-(1-E6)*(1-E10))</f>
        <v>0</v>
      </c>
      <c r="E11" s="69"/>
      <c r="F11" s="4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8" t="s">
        <v>11</v>
      </c>
      <c r="C14" s="48"/>
      <c r="D14" s="48"/>
      <c r="E14" s="48"/>
    </row>
    <row r="15" spans="1:13" ht="60.75" customHeight="1" x14ac:dyDescent="0.35">
      <c r="B15" s="60" t="s">
        <v>36</v>
      </c>
      <c r="C15" s="61"/>
      <c r="D15" s="53">
        <v>1081927.5</v>
      </c>
      <c r="E15" s="54"/>
      <c r="F15" s="3"/>
    </row>
    <row r="16" spans="1:13" x14ac:dyDescent="0.35">
      <c r="B16" s="62" t="s">
        <v>12</v>
      </c>
      <c r="C16" s="63"/>
      <c r="D16" s="31">
        <f>ROUND((1-$D$11)*$D15,0)</f>
        <v>1081928</v>
      </c>
      <c r="E16" s="31"/>
    </row>
    <row r="19" spans="2:7" ht="31.5" customHeight="1" x14ac:dyDescent="0.35">
      <c r="B19" s="48" t="s">
        <v>18</v>
      </c>
      <c r="C19" s="49"/>
      <c r="D19" s="49"/>
      <c r="E19" s="50"/>
      <c r="F19" s="15"/>
    </row>
    <row r="20" spans="2:7" ht="61.5" customHeight="1" x14ac:dyDescent="0.35">
      <c r="B20" s="51" t="s">
        <v>34</v>
      </c>
      <c r="C20" s="52"/>
      <c r="D20" s="53">
        <v>144257000</v>
      </c>
      <c r="E20" s="54"/>
      <c r="F20" s="3"/>
    </row>
    <row r="21" spans="2:7" ht="20.25" customHeight="1" x14ac:dyDescent="0.35">
      <c r="B21" s="55" t="s">
        <v>19</v>
      </c>
      <c r="C21" s="56"/>
      <c r="D21" s="56"/>
      <c r="E21" s="57"/>
    </row>
    <row r="22" spans="2:7" x14ac:dyDescent="0.35">
      <c r="B22" s="40" t="s">
        <v>2</v>
      </c>
      <c r="C22" s="41"/>
      <c r="D22" s="46">
        <v>5.0000000000000001E-3</v>
      </c>
      <c r="E22" s="47"/>
      <c r="F22" s="3"/>
    </row>
    <row r="23" spans="2:7" ht="30" customHeight="1" x14ac:dyDescent="0.35">
      <c r="B23" s="42" t="s">
        <v>14</v>
      </c>
      <c r="C23" s="43"/>
      <c r="D23" s="44">
        <f>D22*D$20</f>
        <v>721285</v>
      </c>
      <c r="E23" s="45"/>
    </row>
    <row r="24" spans="2:7" x14ac:dyDescent="0.35">
      <c r="B24" s="39" t="s">
        <v>3</v>
      </c>
      <c r="C24" s="39"/>
      <c r="D24" s="31">
        <f>ROUND((1-$D$11)*$D23,0)</f>
        <v>721285</v>
      </c>
      <c r="E24" s="31"/>
    </row>
    <row r="25" spans="2:7" ht="36.75" customHeight="1" x14ac:dyDescent="0.35">
      <c r="B25" s="35" t="s">
        <v>20</v>
      </c>
      <c r="C25" s="35"/>
      <c r="D25" s="35"/>
      <c r="E25" s="35"/>
    </row>
    <row r="26" spans="2:7" ht="48.75" customHeight="1" x14ac:dyDescent="0.35">
      <c r="B26" s="36" t="s">
        <v>35</v>
      </c>
      <c r="C26" s="36"/>
      <c r="D26" s="6">
        <v>0.01</v>
      </c>
      <c r="E26" s="16"/>
      <c r="F26" s="3"/>
    </row>
    <row r="27" spans="2:7" ht="29.25" customHeight="1" x14ac:dyDescent="0.35">
      <c r="B27" s="36" t="s">
        <v>13</v>
      </c>
      <c r="C27" s="36"/>
      <c r="D27" s="17">
        <v>0.01</v>
      </c>
      <c r="E27" s="27">
        <f>D27*D$20</f>
        <v>1442570</v>
      </c>
      <c r="F27" s="3"/>
    </row>
    <row r="28" spans="2:7" ht="29.25" customHeight="1" x14ac:dyDescent="0.35">
      <c r="B28" s="36" t="s">
        <v>21</v>
      </c>
      <c r="C28" s="36"/>
      <c r="D28" s="18">
        <f>IF(D26&gt;10%,MIN(D26-10%,10%),0%)</f>
        <v>0</v>
      </c>
      <c r="E28" s="27">
        <f>D28*D$20</f>
        <v>0</v>
      </c>
    </row>
    <row r="29" spans="2:7" ht="29.25" customHeight="1" x14ac:dyDescent="0.35">
      <c r="B29" s="36" t="s">
        <v>22</v>
      </c>
      <c r="C29" s="36"/>
      <c r="D29" s="18">
        <f>IF(D26&gt;20%,2*(D26-20%),0%)</f>
        <v>0</v>
      </c>
      <c r="E29" s="27">
        <f>D29*D$20</f>
        <v>0</v>
      </c>
    </row>
    <row r="30" spans="2:7" ht="29.25" customHeight="1" x14ac:dyDescent="0.35">
      <c r="B30" s="37" t="s">
        <v>15</v>
      </c>
      <c r="C30" s="37"/>
      <c r="D30" s="38">
        <f>SUM(E27:E29)</f>
        <v>1442570</v>
      </c>
      <c r="E30" s="38"/>
    </row>
    <row r="31" spans="2:7" ht="30" customHeight="1" x14ac:dyDescent="0.35">
      <c r="B31" s="39" t="s">
        <v>5</v>
      </c>
      <c r="C31" s="39"/>
      <c r="D31" s="31">
        <f>ROUND((1-$D$11)*$D30,0)</f>
        <v>1442570</v>
      </c>
      <c r="E31" s="31"/>
      <c r="G31" s="28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8:M10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Giuseppina Bisceglia</cp:lastModifiedBy>
  <cp:lastPrinted>2023-11-20T09:16:18Z</cp:lastPrinted>
  <dcterms:created xsi:type="dcterms:W3CDTF">2016-02-02T10:53:31Z</dcterms:created>
  <dcterms:modified xsi:type="dcterms:W3CDTF">2023-11-20T11:28:26Z</dcterms:modified>
</cp:coreProperties>
</file>