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diluca\OneDrive - Consip S.p.A\20230113_sm\pubblicazione\Allegati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VENZIONE-AQ" sheetId="13" r:id="rId2"/>
    <sheet name="Allegato II.13 Codice" sheetId="11" state="hidden" r:id="rId3"/>
  </sheets>
  <calcPr calcId="162913"/>
</workbook>
</file>

<file path=xl/calcChain.xml><?xml version="1.0" encoding="utf-8"?>
<calcChain xmlns="http://schemas.openxmlformats.org/spreadsheetml/2006/main">
  <c r="D11" i="13" l="1"/>
  <c r="E10" i="13" l="1"/>
  <c r="E6" i="13" l="1"/>
  <c r="E9" i="13" l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<sst xmlns="http://schemas.openxmlformats.org/spreadsheetml/2006/main" count="205" uniqueCount="128">
  <si>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</si>
  <si>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</si>
  <si>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</si>
  <si>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</si>
  <si>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</si>
  <si>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</si>
  <si>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</si>
  <si>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</si>
  <si>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</si>
  <si>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</si>
  <si>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</si>
  <si>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</si>
  <si>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</si>
  <si>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</si>
  <si>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</si>
  <si>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</si>
  <si>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</si>
  <si>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</si>
  <si>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</si>
  <si>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</si>
  <si>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</si>
  <si>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</si>
  <si>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</si>
  <si>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</si>
  <si>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</si>
  <si>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</si>
  <si>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</si>
  <si>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</si>
  <si>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</si>
  <si>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</si>
  <si>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</si>
  <si>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</si>
  <si>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</si>
  <si>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</si>
  <si>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</si>
  <si>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</si>
  <si>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</si>
  <si>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</si>
  <si>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</si>
  <si>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</si>
  <si>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</si>
  <si>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</si>
  <si>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</si>
  <si>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</si>
  <si>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</si>
  <si>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</si>
  <si>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</si>
  <si>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</si>
  <si>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</si>
  <si>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</si>
  <si>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</si>
  <si>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</si>
  <si>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</si>
  <si>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</si>
  <si>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</si>
  <si>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</si>
  <si>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</si>
  <si>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</si>
  <si>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</si>
  <si>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</si>
  <si>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</si>
  <si>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</si>
  <si>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</si>
  <si>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</si>
  <si>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</si>
  <si>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</si>
  <si>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</si>
  <si>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</si>
  <si>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</si>
  <si>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</si>
  <si>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</si>
  <si>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</si>
  <si>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</si>
  <si>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</si>
  <si>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</si>
  <si>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</si>
  <si>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</si>
  <si>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</si>
  <si>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</si>
  <si>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</si>
  <si>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</si>
  <si>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</si>
  <si>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</si>
  <si>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</si>
  <si>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</si>
  <si>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</si>
  <si>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</si>
  <si>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</si>
  <si>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</si>
  <si>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</si>
  <si>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</si>
  <si>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</si>
  <si>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</si>
  <si>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</si>
  <si>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</si>
  <si>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</si>
  <si>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</si>
  <si>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</si>
  <si>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</si>
  <si>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</si>
  <si>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</si>
  <si>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</si>
  <si>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</si>
  <si>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</si>
  <si>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</si>
  <si>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</si>
  <si>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</si>
  <si>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</si>
  <si>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</si>
  <si>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</si>
  <si>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</si>
  <si>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</si>
  <si>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</si>
  <si>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</si>
  <si>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</si>
  <si>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</si>
  <si>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</si>
  <si>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</si>
  <si>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</si>
  <si>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</si>
  <si>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</si>
  <si>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</si>
  <si>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</si>
  <si>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</si>
  <si>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14001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</si>
  <si>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</si>
  <si>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</si>
  <si>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riportato nel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</si>
</sst>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7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9" fontId="19" fillId="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6" sqref="D16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111</v>
      </c>
    </row>
    <row r="4" spans="1:4" s="29" customFormat="1" ht="31.5" customHeight="1" x14ac:dyDescent="0.35">
      <c r="C4" s="33" t="s">
        <v>112</v>
      </c>
      <c r="D4" s="33"/>
    </row>
    <row r="5" spans="1:4" s="29" customFormat="1" ht="31.5" customHeight="1" x14ac:dyDescent="0.35">
      <c r="C5" s="33" t="s">
        <v>113</v>
      </c>
      <c r="D5" s="33"/>
    </row>
    <row r="6" spans="1:4" s="29" customFormat="1" ht="31.5" customHeight="1" x14ac:dyDescent="0.35">
      <c r="C6" s="33" t="s">
        <v>114</v>
      </c>
      <c r="D6" s="33"/>
    </row>
    <row r="7" spans="1:4" x14ac:dyDescent="0.35">
      <c r="C7" s="34"/>
      <c r="D7" s="34"/>
    </row>
    <row r="8" spans="1:4" x14ac:dyDescent="0.35">
      <c r="C8" s="33" t="s">
        <v>115</v>
      </c>
      <c r="D8" s="33"/>
    </row>
    <row r="9" spans="1:4" ht="34.5" customHeight="1" x14ac:dyDescent="0.35">
      <c r="C9" s="26" t="s">
        <v>116</v>
      </c>
      <c r="D9" s="25" t="s">
        <v>122</v>
      </c>
    </row>
    <row r="10" spans="1:4" ht="34.5" customHeight="1" x14ac:dyDescent="0.35">
      <c r="C10" s="27" t="s">
        <v>117</v>
      </c>
      <c r="D10" s="25" t="s">
        <v>118</v>
      </c>
    </row>
    <row r="11" spans="1:4" ht="34.5" customHeight="1" x14ac:dyDescent="0.35">
      <c r="C11" s="28" t="s">
        <v>119</v>
      </c>
      <c r="D11" s="25" t="s">
        <v>120</v>
      </c>
    </row>
    <row r="12" spans="1:4" x14ac:dyDescent="0.35">
      <c r="C12" s="25"/>
      <c r="D12" s="25"/>
    </row>
    <row r="13" spans="1:4" x14ac:dyDescent="0.35">
      <c r="C13" s="24"/>
    </row>
    <row r="14" spans="1:4" x14ac:dyDescent="0.35">
      <c r="C14" s="24"/>
    </row>
    <row r="15" spans="1:4" x14ac:dyDescent="0.35">
      <c r="C15" s="24"/>
    </row>
    <row r="16" spans="1:4" x14ac:dyDescent="0.35">
      <c r="C16" s="24"/>
    </row>
    <row r="17" spans="3:3" x14ac:dyDescent="0.35">
      <c r="C17" s="24"/>
    </row>
    <row r="18" spans="3:3" x14ac:dyDescent="0.35">
      <c r="C18" s="24"/>
    </row>
    <row r="19" spans="3:3" x14ac:dyDescent="0.35">
      <c r="C19" s="24"/>
    </row>
    <row r="20" spans="3:3" x14ac:dyDescent="0.35">
      <c r="C20" s="24"/>
    </row>
    <row r="21" spans="3:3" x14ac:dyDescent="0.35">
      <c r="C21" s="2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tabSelected="1" zoomScale="80" zoomScaleNormal="80" zoomScaleSheetLayoutView="97" workbookViewId="0">
      <selection activeCell="I5" sqref="I5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2" t="s">
        <v>104</v>
      </c>
      <c r="C3" s="52"/>
      <c r="D3" s="52"/>
      <c r="E3" s="52"/>
      <c r="F3" s="1"/>
    </row>
    <row r="4" spans="1:13" ht="28.5" customHeight="1" x14ac:dyDescent="0.35">
      <c r="B4" s="36" t="s">
        <v>105</v>
      </c>
      <c r="C4" s="37"/>
      <c r="D4" s="37"/>
      <c r="E4" s="38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68"/>
      <c r="B6" s="8" t="s">
        <v>96</v>
      </c>
      <c r="C6" s="3">
        <v>0.3</v>
      </c>
      <c r="D6" s="6" t="s">
        <v>121</v>
      </c>
      <c r="E6" s="69">
        <f>IF(D7="s",C7,IF(D6="s",C6,0))</f>
        <v>0</v>
      </c>
      <c r="F6" s="1"/>
    </row>
    <row r="7" spans="1:13" ht="26" x14ac:dyDescent="0.35">
      <c r="A7" s="68"/>
      <c r="B7" s="8" t="s">
        <v>97</v>
      </c>
      <c r="C7" s="3">
        <v>0.5</v>
      </c>
      <c r="D7" s="6" t="s">
        <v>121</v>
      </c>
      <c r="E7" s="70"/>
      <c r="F7" s="1"/>
    </row>
    <row r="8" spans="1:13" x14ac:dyDescent="0.35">
      <c r="B8" s="17" t="s">
        <v>98</v>
      </c>
      <c r="C8" s="18"/>
      <c r="D8" s="19"/>
      <c r="E8" s="20"/>
      <c r="F8" s="62"/>
      <c r="G8" s="63"/>
      <c r="H8" s="63"/>
      <c r="I8" s="63"/>
      <c r="J8" s="63"/>
      <c r="K8" s="63"/>
      <c r="L8" s="63"/>
      <c r="M8" s="63"/>
    </row>
    <row r="9" spans="1:13" ht="40.5" customHeight="1" x14ac:dyDescent="0.35">
      <c r="A9" s="15"/>
      <c r="B9" s="8" t="s">
        <v>123</v>
      </c>
      <c r="C9" s="3">
        <v>0.15</v>
      </c>
      <c r="D9" s="6" t="s">
        <v>121</v>
      </c>
      <c r="E9" s="9">
        <f>IF(D9="s",C9,0)</f>
        <v>0</v>
      </c>
      <c r="F9" s="62"/>
      <c r="G9" s="63"/>
      <c r="H9" s="63"/>
      <c r="I9" s="63"/>
      <c r="J9" s="63"/>
      <c r="K9" s="63"/>
      <c r="L9" s="63"/>
      <c r="M9" s="63"/>
    </row>
    <row r="10" spans="1:13" ht="40.5" customHeight="1" x14ac:dyDescent="0.35">
      <c r="A10" s="31"/>
      <c r="B10" s="8" t="s">
        <v>124</v>
      </c>
      <c r="C10" s="3">
        <v>0.05</v>
      </c>
      <c r="D10" s="6" t="s">
        <v>121</v>
      </c>
      <c r="E10" s="9">
        <f>IF(D10="s",C10,0)</f>
        <v>0</v>
      </c>
      <c r="F10" s="30"/>
      <c r="G10" s="30"/>
      <c r="H10" s="30"/>
      <c r="I10" s="30"/>
      <c r="J10" s="30"/>
      <c r="K10" s="30"/>
      <c r="L10" s="30"/>
      <c r="M10" s="30"/>
    </row>
    <row r="11" spans="1:13" ht="43.5" customHeight="1" x14ac:dyDescent="0.35">
      <c r="B11" s="71" t="s">
        <v>95</v>
      </c>
      <c r="C11" s="72"/>
      <c r="D11" s="73">
        <f>IFERROR(1-(1-E6)*(1-E9)*(1-E10),1-(1-E6)*(1-E9)*(1-E10))</f>
        <v>0</v>
      </c>
      <c r="E11" s="7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2" t="s">
        <v>99</v>
      </c>
      <c r="C14" s="52"/>
      <c r="D14" s="52"/>
      <c r="E14" s="52"/>
    </row>
    <row r="15" spans="1:13" ht="60.75" customHeight="1" x14ac:dyDescent="0.35">
      <c r="B15" s="64" t="s">
        <v>125</v>
      </c>
      <c r="C15" s="65"/>
      <c r="D15" s="57">
        <v>30829.5</v>
      </c>
      <c r="E15" s="58"/>
      <c r="F15" s="4"/>
    </row>
    <row r="16" spans="1:13" x14ac:dyDescent="0.35">
      <c r="B16" s="66" t="s">
        <v>100</v>
      </c>
      <c r="C16" s="67"/>
      <c r="D16" s="35">
        <f>ROUND((1-$D$11)*$D15,0)</f>
        <v>30830</v>
      </c>
      <c r="E16" s="35"/>
    </row>
    <row r="19" spans="2:6" ht="31.5" customHeight="1" x14ac:dyDescent="0.35">
      <c r="B19" s="52" t="s">
        <v>106</v>
      </c>
      <c r="C19" s="53"/>
      <c r="D19" s="53"/>
      <c r="E19" s="54"/>
      <c r="F19" s="21"/>
    </row>
    <row r="20" spans="2:6" ht="61.5" customHeight="1" x14ac:dyDescent="0.35">
      <c r="B20" s="55" t="s">
        <v>126</v>
      </c>
      <c r="C20" s="56"/>
      <c r="D20" s="57">
        <v>3162000</v>
      </c>
      <c r="E20" s="58"/>
      <c r="F20" s="4"/>
    </row>
    <row r="21" spans="2:6" ht="20.25" customHeight="1" x14ac:dyDescent="0.35">
      <c r="B21" s="59" t="s">
        <v>107</v>
      </c>
      <c r="C21" s="60"/>
      <c r="D21" s="60"/>
      <c r="E21" s="61"/>
    </row>
    <row r="22" spans="2:6" x14ac:dyDescent="0.35">
      <c r="B22" s="44" t="s">
        <v>3</v>
      </c>
      <c r="C22" s="45"/>
      <c r="D22" s="50">
        <v>5.0000000000000001E-3</v>
      </c>
      <c r="E22" s="51"/>
      <c r="F22" s="4"/>
    </row>
    <row r="23" spans="2:6" ht="30" customHeight="1" x14ac:dyDescent="0.35">
      <c r="B23" s="46" t="s">
        <v>102</v>
      </c>
      <c r="C23" s="47"/>
      <c r="D23" s="48">
        <f>D22*D$20</f>
        <v>15810</v>
      </c>
      <c r="E23" s="49"/>
    </row>
    <row r="24" spans="2:6" x14ac:dyDescent="0.35">
      <c r="B24" s="43" t="s">
        <v>4</v>
      </c>
      <c r="C24" s="43"/>
      <c r="D24" s="35">
        <f>ROUND((1-$D$11)*$D23,0)</f>
        <v>15810</v>
      </c>
      <c r="E24" s="35"/>
    </row>
    <row r="25" spans="2:6" ht="36.75" customHeight="1" x14ac:dyDescent="0.35">
      <c r="B25" s="39" t="s">
        <v>108</v>
      </c>
      <c r="C25" s="39"/>
      <c r="D25" s="39"/>
      <c r="E25" s="39"/>
    </row>
    <row r="26" spans="2:6" ht="48.75" customHeight="1" x14ac:dyDescent="0.35">
      <c r="B26" s="40" t="s">
        <v>127</v>
      </c>
      <c r="C26" s="40"/>
      <c r="D26" s="7">
        <v>0.01</v>
      </c>
      <c r="E26" s="22"/>
      <c r="F26" s="4"/>
    </row>
    <row r="27" spans="2:6" ht="29.25" customHeight="1" x14ac:dyDescent="0.35">
      <c r="B27" s="40" t="s">
        <v>101</v>
      </c>
      <c r="C27" s="40"/>
      <c r="D27" s="32">
        <v>0.01</v>
      </c>
      <c r="E27" s="2">
        <f>D27*D$20</f>
        <v>31620</v>
      </c>
      <c r="F27" s="4"/>
    </row>
    <row r="28" spans="2:6" ht="29.25" customHeight="1" x14ac:dyDescent="0.35">
      <c r="B28" s="40" t="s">
        <v>109</v>
      </c>
      <c r="C28" s="40"/>
      <c r="D28" s="23">
        <f>IF(D26&gt;10%,MIN(D26-10%,10%),0%)</f>
        <v>0</v>
      </c>
      <c r="E28" s="2">
        <f>D28*D$20</f>
        <v>0</v>
      </c>
    </row>
    <row r="29" spans="2:6" ht="29.25" customHeight="1" x14ac:dyDescent="0.35">
      <c r="B29" s="40" t="s">
        <v>110</v>
      </c>
      <c r="C29" s="40"/>
      <c r="D29" s="23">
        <f>IF(D26&gt;20%,2*(D26-20%),0%)</f>
        <v>0</v>
      </c>
      <c r="E29" s="2">
        <f>D29*D$20</f>
        <v>0</v>
      </c>
    </row>
    <row r="30" spans="2:6" ht="29.25" customHeight="1" x14ac:dyDescent="0.35">
      <c r="B30" s="41" t="s">
        <v>103</v>
      </c>
      <c r="C30" s="41"/>
      <c r="D30" s="42">
        <f>SUM(E27:E29)</f>
        <v>31620</v>
      </c>
      <c r="E30" s="42"/>
    </row>
    <row r="31" spans="2:6" ht="30" customHeight="1" x14ac:dyDescent="0.35">
      <c r="B31" s="43" t="s">
        <v>6</v>
      </c>
      <c r="C31" s="43"/>
      <c r="D31" s="35">
        <f>ROUND((1-$D$11)*$D30,0)</f>
        <v>31620</v>
      </c>
      <c r="E31" s="35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8:M9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topLeftCell="A2" workbookViewId="0">
      <selection activeCell="B7" sqref="B7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81640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CONVENZIONE-AQ</vt:lpstr>
      <vt:lpstr>Allegato II.13 Codice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 Luca Vincenzo</cp:lastModifiedBy>
  <cp:lastPrinted>2023-11-17T16:31:45Z</cp:lastPrinted>
  <dcterms:created xsi:type="dcterms:W3CDTF">2016-02-02T10:53:31Z</dcterms:created>
  <dcterms:modified xsi:type="dcterms:W3CDTF">2023-11-20T16:18:10Z</dcterms:modified>
</cp:coreProperties>
</file>