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luca.dottorini\CloudDrive\My Files\I miei Files\@@@ GARE @@@\ID2415 - IGRUE\WORK\ID2415 - PUBBLICAZIONE\"/>
    </mc:Choice>
  </mc:AlternateContent>
  <bookViews>
    <workbookView xWindow="240" yWindow="110" windowWidth="20730" windowHeight="9020"/>
  </bookViews>
  <sheets>
    <sheet name="ID2415 - Allegato 3 - Parte B" sheetId="1" r:id="rId1"/>
  </sheets>
  <calcPr calcId="162913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11" i="1"/>
  <c r="E96" i="1"/>
  <c r="E67" i="1"/>
  <c r="E58" i="1"/>
  <c r="F96" i="1" l="1"/>
  <c r="F67" i="1"/>
  <c r="F58" i="1"/>
  <c r="E10" i="1"/>
  <c r="F111" i="1" l="1"/>
  <c r="E111" i="1"/>
  <c r="G10" i="1"/>
  <c r="G111" i="1" l="1"/>
</calcChain>
</file>

<file path=xl/sharedStrings.xml><?xml version="1.0" encoding="utf-8"?>
<sst xmlns="http://schemas.openxmlformats.org/spreadsheetml/2006/main" count="98" uniqueCount="36">
  <si>
    <t>Tariffe unitarie</t>
  </si>
  <si>
    <t>.</t>
  </si>
  <si>
    <t>Unità di misura</t>
  </si>
  <si>
    <t>Figure Professionali</t>
  </si>
  <si>
    <t>Tariffa unitaria</t>
  </si>
  <si>
    <t>Base d'asta</t>
  </si>
  <si>
    <t>Messaggi</t>
  </si>
  <si>
    <t>GG/Persona</t>
  </si>
  <si>
    <t xml:space="preserve">analista programmatore </t>
  </si>
  <si>
    <t>Capo Progetto</t>
  </si>
  <si>
    <t>Analista Funzionale</t>
  </si>
  <si>
    <t>Analista Programmatore</t>
  </si>
  <si>
    <t>Specialista di Tecnologia/Prodotto</t>
  </si>
  <si>
    <t>Specialista di tematica</t>
  </si>
  <si>
    <t>Programmatore</t>
  </si>
  <si>
    <t>Specialista di pacchetto</t>
  </si>
  <si>
    <t>Tecnico di collaudo ed integrazione sistemi</t>
  </si>
  <si>
    <t>Grafico Web</t>
  </si>
  <si>
    <t>Visual Web Designer</t>
  </si>
  <si>
    <t>Prezzi delle attività oggetto di fornitura e valore complessivo offerto</t>
  </si>
  <si>
    <t>Servizi realizzativi</t>
  </si>
  <si>
    <t>Imp. %</t>
  </si>
  <si>
    <t>Q.tà</t>
  </si>
  <si>
    <t>Descrizione servizio (Metrica)</t>
  </si>
  <si>
    <t>Serv.Real. - Servizi a GG/Persona - Mix di Figure Professionali</t>
  </si>
  <si>
    <t>Personalizzazione e/o Parametrizzazione (GG/Persona)</t>
  </si>
  <si>
    <t>Sviluppo/Manutenzione evolutiva (GG/Persona)</t>
  </si>
  <si>
    <t>Servizi complementari</t>
  </si>
  <si>
    <t>Serv.Compl. - Servizi a GG/Persona - Mix di Figure Professionali</t>
  </si>
  <si>
    <t>Supporto specialistico (GG/Persona)</t>
  </si>
  <si>
    <r>
      <t xml:space="preserve">Affidamento di servizi di sviluppo, manutenzione e gestione applicativa dei sistemi informativi di finanza pubblica dell’ispettorato generale per i rapporti con l’unione europea e per la piattaforma dei crediti commerciali - ID2415
</t>
    </r>
    <r>
      <rPr>
        <b/>
        <sz val="11"/>
        <color rgb="FF002060"/>
        <rFont val="Arial"/>
        <family val="2"/>
      </rPr>
      <t>Consip Public</t>
    </r>
  </si>
  <si>
    <t>Prezzo complessivo offerto</t>
  </si>
  <si>
    <t>Corrispettivo contrattuale globale massimo</t>
  </si>
  <si>
    <t>Totale Supporto specialistico 
(GG/Persona)</t>
  </si>
  <si>
    <t>Totale Servizio di Sviluppo, Manutenzione Evolutiva e Adeguativa di Software ad hoc
(GG/Persona)</t>
  </si>
  <si>
    <t>Totale Personalizzazione e parametrizzazione di soluzioni commerciali o di software open source o di software in riuso
(GG/Persona)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</si>
</sst>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€&quot;\ #,##0.00"/>
    <numFmt numFmtId="165" formatCode=";;;"/>
    <numFmt numFmtId="166" formatCode="#,##0.00\ &quot;€&quot;"/>
  </numFmts>
  <fonts count="1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rgb="FF002060"/>
      <name val="Arial"/>
      <family val="2"/>
    </font>
    <font>
      <b/>
      <sz val="11"/>
      <color rgb="FF00206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41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7F20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EFF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0" xfId="0" applyFont="1" applyFill="1"/>
    <xf numFmtId="0" fontId="1" fillId="4" borderId="0" xfId="0" applyNumberFormat="1" applyFont="1" applyFill="1"/>
    <xf numFmtId="0" fontId="2" fillId="6" borderId="0" xfId="0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5" fontId="4" fillId="3" borderId="0" xfId="0" applyNumberFormat="1" applyFont="1" applyFill="1" applyAlignment="1">
      <alignment vertical="center"/>
    </xf>
    <xf numFmtId="0" fontId="5" fillId="3" borderId="0" xfId="0" applyNumberFormat="1" applyFont="1" applyFill="1" applyAlignment="1">
      <alignment vertical="center" wrapText="1"/>
    </xf>
    <xf numFmtId="0" fontId="5" fillId="3" borderId="0" xfId="0" applyNumberFormat="1" applyFont="1" applyFill="1" applyAlignment="1">
      <alignment horizontal="right" vertical="center" wrapText="1"/>
    </xf>
    <xf numFmtId="0" fontId="5" fillId="3" borderId="0" xfId="0" applyNumberFormat="1" applyFont="1" applyFill="1" applyAlignment="1">
      <alignment horizontal="center" vertical="center" wrapText="1"/>
    </xf>
    <xf numFmtId="0" fontId="6" fillId="3" borderId="0" xfId="0" applyNumberFormat="1" applyFont="1" applyFill="1" applyAlignment="1">
      <alignment vertical="center"/>
    </xf>
    <xf numFmtId="0" fontId="6" fillId="8" borderId="0" xfId="0" applyNumberFormat="1" applyFont="1" applyFill="1" applyAlignment="1">
      <alignment vertical="center"/>
    </xf>
    <xf numFmtId="164" fontId="6" fillId="9" borderId="0" xfId="0" applyNumberFormat="1" applyFont="1" applyFill="1" applyAlignment="1" applyProtection="1">
      <alignment horizontal="center" vertical="center"/>
      <protection locked="0"/>
    </xf>
    <xf numFmtId="164" fontId="6" fillId="10" borderId="0" xfId="0" applyNumberFormat="1" applyFont="1" applyFill="1" applyAlignment="1">
      <alignment horizontal="center" vertical="center"/>
    </xf>
    <xf numFmtId="0" fontId="7" fillId="3" borderId="0" xfId="0" applyNumberFormat="1" applyFont="1" applyFill="1" applyAlignment="1">
      <alignment vertical="center" wrapText="1"/>
    </xf>
    <xf numFmtId="0" fontId="1" fillId="4" borderId="0" xfId="0" applyFont="1" applyFill="1"/>
    <xf numFmtId="164" fontId="8" fillId="5" borderId="0" xfId="0" applyNumberFormat="1" applyFont="1" applyFill="1" applyAlignment="1">
      <alignment horizontal="center" vertical="center"/>
    </xf>
    <xf numFmtId="10" fontId="8" fillId="3" borderId="0" xfId="0" applyNumberFormat="1" applyFont="1" applyFill="1" applyAlignment="1">
      <alignment horizontal="right" vertical="center"/>
    </xf>
    <xf numFmtId="164" fontId="5" fillId="7" borderId="0" xfId="0" applyNumberFormat="1" applyFont="1" applyFill="1" applyAlignment="1">
      <alignment horizontal="center" vertical="center"/>
    </xf>
    <xf numFmtId="164" fontId="5" fillId="10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6" fontId="1" fillId="4" borderId="0" xfId="0" applyNumberFormat="1" applyFont="1" applyFill="1"/>
    <xf numFmtId="3" fontId="8" fillId="3" borderId="0" xfId="0" applyNumberFormat="1" applyFont="1" applyFill="1" applyAlignment="1">
      <alignment horizontal="right" vertical="center" wrapText="1"/>
    </xf>
    <xf numFmtId="0" fontId="10" fillId="8" borderId="0" xfId="0" applyNumberFormat="1" applyFont="1" applyFill="1" applyAlignment="1">
      <alignment vertical="center" wrapText="1"/>
    </xf>
    <xf numFmtId="0" fontId="3" fillId="4" borderId="0" xfId="0" applyFont="1" applyFill="1"/>
    <xf numFmtId="0" fontId="9" fillId="3" borderId="0" xfId="0" applyNumberFormat="1" applyFont="1" applyFill="1" applyAlignment="1">
      <alignment vertical="center" wrapText="1"/>
    </xf>
    <xf numFmtId="0" fontId="11" fillId="4" borderId="0" xfId="0" applyFont="1" applyFill="1"/>
    <xf numFmtId="0" fontId="12" fillId="2" borderId="0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2274049</xdr:colOff>
      <xdr:row>0</xdr:row>
      <xdr:rowOff>64354</xdr:rowOff>
    </xdr:from>
    <xdr:to>
      <xdr:col>0</xdr:col>
      <xdr:colOff>2959848</xdr:colOff>
      <xdr:row>2</xdr:row>
      <xdr:rowOff>53124</xdr:rowOff>
    </xdr:to>
    <xdr:pic>
      <xdr:nvPicPr>
        <xdr:cNvPr id="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4049" y="64354"/>
          <a:ext cx="685799" cy="608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16"/>
  <sheetViews>
    <sheetView showGridLines="0" tabSelected="1" topLeftCell="B61" zoomScale="85" zoomScaleNormal="85" workbookViewId="0">
      <selection activeCell="E14" sqref="E14"/>
    </sheetView>
  </sheetViews>
  <sheetFormatPr defaultColWidth="13.453125" defaultRowHeight="12" x14ac:dyDescent="0.3"/>
  <cols>
    <col min="1" max="1" width="47.453125" style="16" customWidth="1"/>
    <col min="2" max="2" width="65.08984375" style="16" customWidth="1"/>
    <col min="3" max="3" width="8" style="4" customWidth="1"/>
    <col min="4" max="4" width="10.26953125" style="4" customWidth="1"/>
    <col min="5" max="5" width="27" style="5" customWidth="1"/>
    <col min="6" max="6" width="32.26953125" style="6" customWidth="1"/>
    <col min="7" max="7" width="51.81640625" style="2" customWidth="1"/>
    <col min="8" max="8" width="13.453125" style="2"/>
    <col min="9" max="16384" width="13.453125" style="16"/>
  </cols>
  <sheetData>
    <row r="1" spans="1:7" s="1" customFormat="1" ht="36.75" customHeight="1" x14ac:dyDescent="0.3">
      <c r="A1" s="3"/>
      <c r="B1" s="30" t="s">
        <v>30</v>
      </c>
      <c r="C1" s="30"/>
      <c r="D1" s="30"/>
      <c r="E1" s="30"/>
      <c r="F1" s="3"/>
    </row>
    <row r="2" spans="1:7" s="16" customFormat="1" ht="12.75" customHeight="1" x14ac:dyDescent="0.3">
      <c r="A2" s="3"/>
      <c r="B2" s="30"/>
      <c r="C2" s="30"/>
      <c r="D2" s="30"/>
      <c r="E2" s="30"/>
      <c r="F2" s="3"/>
      <c r="G2" s="2"/>
    </row>
    <row r="3" spans="1:7" s="16" customFormat="1" ht="12.75" customHeight="1" x14ac:dyDescent="0.3">
      <c r="A3" s="3"/>
      <c r="B3" s="30"/>
      <c r="C3" s="30"/>
      <c r="D3" s="30"/>
      <c r="E3" s="30"/>
      <c r="F3" s="3"/>
      <c r="G3" s="2"/>
    </row>
    <row r="4" spans="1:7" s="16" customFormat="1" ht="12.75" customHeight="1" x14ac:dyDescent="0.3">
      <c r="A4" s="3"/>
      <c r="B4" s="30"/>
      <c r="C4" s="30"/>
      <c r="D4" s="30"/>
      <c r="E4" s="30"/>
      <c r="F4" s="3"/>
      <c r="G4" s="2"/>
    </row>
    <row r="5" spans="1:7" s="16" customFormat="1" ht="12" customHeight="1" x14ac:dyDescent="0.3">
      <c r="A5" s="3"/>
      <c r="B5" s="30"/>
      <c r="C5" s="30"/>
      <c r="D5" s="30"/>
      <c r="E5" s="30"/>
      <c r="F5" s="3"/>
      <c r="G5" s="2"/>
    </row>
    <row r="6" spans="1:7" s="16" customFormat="1" ht="23.5" x14ac:dyDescent="0.55000000000000004">
      <c r="A6" s="27" t="s">
        <v>0</v>
      </c>
      <c r="B6" s="27"/>
      <c r="C6" s="4"/>
      <c r="D6" s="4"/>
      <c r="E6" s="5"/>
      <c r="F6" s="6"/>
      <c r="G6" s="2"/>
    </row>
    <row r="7" spans="1:7" s="16" customFormat="1" x14ac:dyDescent="0.3">
      <c r="A7" s="7" t="s">
        <v>1</v>
      </c>
      <c r="B7" s="7" t="s">
        <v>1</v>
      </c>
      <c r="C7" s="4"/>
      <c r="D7" s="4"/>
      <c r="E7" s="5"/>
      <c r="F7" s="6"/>
      <c r="G7" s="2"/>
    </row>
    <row r="8" spans="1:7" s="16" customFormat="1" ht="15.5" x14ac:dyDescent="0.3">
      <c r="A8" s="8" t="s">
        <v>2</v>
      </c>
      <c r="B8" s="8" t="s">
        <v>3</v>
      </c>
      <c r="C8" s="9"/>
      <c r="D8" s="9"/>
      <c r="E8" s="10" t="s">
        <v>4</v>
      </c>
      <c r="F8" s="21" t="s">
        <v>5</v>
      </c>
      <c r="G8" s="8" t="s">
        <v>6</v>
      </c>
    </row>
    <row r="9" spans="1:7" s="16" customFormat="1" x14ac:dyDescent="0.3">
      <c r="A9" s="7" t="s">
        <v>1</v>
      </c>
      <c r="B9" s="7" t="s">
        <v>1</v>
      </c>
      <c r="C9" s="4"/>
      <c r="D9" s="4"/>
      <c r="E9" s="5"/>
      <c r="F9" s="6"/>
      <c r="G9" s="2"/>
    </row>
    <row r="10" spans="1:7" s="16" customFormat="1" ht="24" hidden="1" x14ac:dyDescent="0.3">
      <c r="A10" s="11" t="s">
        <v>7</v>
      </c>
      <c r="B10" s="12" t="s">
        <v>8</v>
      </c>
      <c r="C10" s="4"/>
      <c r="D10" s="4"/>
      <c r="E10" s="13">
        <f>E13</f>
        <v>0</v>
      </c>
      <c r="F10" s="14">
        <v>300</v>
      </c>
      <c r="G10" s="15" t="str">
        <f>IF(OR(NOT(ISNUMBER(E10)),E10&gt;F10,E10=0,E10="",E10&lt;0,),"Attenzione, campo non valorizzato/non valido oppure supera la base d'asta","")</f>
        <v>Attenzione, campo non valorizzato/non valido oppure supera la base d'asta</v>
      </c>
    </row>
    <row r="11" spans="1:7" s="16" customFormat="1" ht="24" x14ac:dyDescent="0.3">
      <c r="A11" s="11" t="s">
        <v>7</v>
      </c>
      <c r="B11" s="12" t="s">
        <v>9</v>
      </c>
      <c r="C11" s="4"/>
      <c r="D11" s="4"/>
      <c r="E11" s="13"/>
      <c r="F11" s="22">
        <v>208</v>
      </c>
      <c r="G11" s="15" t="str">
        <f>IF(OR(NOT(ISNUMBER(E11)),E11="",E11&lt;0,E11=0,E11&gt;F11),"Attenzione, campo non valorizzato/non valido o superiore alla base d'asta","")</f>
        <v>Attenzione, campo non valorizzato/non valido o superiore alla base d'asta</v>
      </c>
    </row>
    <row r="12" spans="1:7" s="16" customFormat="1" ht="24" x14ac:dyDescent="0.3">
      <c r="A12" s="11" t="s">
        <v>7</v>
      </c>
      <c r="B12" s="12" t="s">
        <v>10</v>
      </c>
      <c r="C12" s="4"/>
      <c r="D12" s="4"/>
      <c r="E12" s="13"/>
      <c r="F12" s="22">
        <v>188</v>
      </c>
      <c r="G12" s="15" t="str">
        <f t="shared" ref="G12:G20" si="0">IF(OR(NOT(ISNUMBER(E12)),E12="",E12&lt;0,E12=0,E12&gt;F12),"Attenzione, campo non valorizzato/non valido o superiore alla base d'asta","")</f>
        <v>Attenzione, campo non valorizzato/non valido o superiore alla base d'asta</v>
      </c>
    </row>
    <row r="13" spans="1:7" s="16" customFormat="1" ht="24" x14ac:dyDescent="0.3">
      <c r="A13" s="11" t="s">
        <v>7</v>
      </c>
      <c r="B13" s="12" t="s">
        <v>11</v>
      </c>
      <c r="C13" s="4"/>
      <c r="D13" s="4"/>
      <c r="E13" s="13"/>
      <c r="F13" s="22">
        <v>160</v>
      </c>
      <c r="G13" s="15" t="str">
        <f t="shared" si="0"/>
        <v>Attenzione, campo non valorizzato/non valido o superiore alla base d'asta</v>
      </c>
    </row>
    <row r="14" spans="1:7" s="16" customFormat="1" ht="24" x14ac:dyDescent="0.3">
      <c r="A14" s="11" t="s">
        <v>7</v>
      </c>
      <c r="B14" s="12" t="s">
        <v>12</v>
      </c>
      <c r="C14" s="4"/>
      <c r="D14" s="4"/>
      <c r="E14" s="13"/>
      <c r="F14" s="22">
        <v>215</v>
      </c>
      <c r="G14" s="15" t="str">
        <f t="shared" si="0"/>
        <v>Attenzione, campo non valorizzato/non valido o superiore alla base d'asta</v>
      </c>
    </row>
    <row r="15" spans="1:7" s="16" customFormat="1" ht="24" x14ac:dyDescent="0.3">
      <c r="A15" s="11" t="s">
        <v>7</v>
      </c>
      <c r="B15" s="12" t="s">
        <v>13</v>
      </c>
      <c r="C15" s="4"/>
      <c r="D15" s="4"/>
      <c r="E15" s="13"/>
      <c r="F15" s="22">
        <v>225</v>
      </c>
      <c r="G15" s="15" t="str">
        <f t="shared" si="0"/>
        <v>Attenzione, campo non valorizzato/non valido o superiore alla base d'asta</v>
      </c>
    </row>
    <row r="16" spans="1:7" s="16" customFormat="1" ht="24" x14ac:dyDescent="0.3">
      <c r="A16" s="11" t="s">
        <v>7</v>
      </c>
      <c r="B16" s="12" t="s">
        <v>14</v>
      </c>
      <c r="C16" s="4"/>
      <c r="D16" s="4"/>
      <c r="E16" s="13"/>
      <c r="F16" s="22">
        <v>159</v>
      </c>
      <c r="G16" s="15" t="str">
        <f t="shared" si="0"/>
        <v>Attenzione, campo non valorizzato/non valido o superiore alla base d'asta</v>
      </c>
    </row>
    <row r="17" spans="1:8" ht="24" x14ac:dyDescent="0.3">
      <c r="A17" s="11" t="s">
        <v>7</v>
      </c>
      <c r="B17" s="12" t="s">
        <v>15</v>
      </c>
      <c r="E17" s="13"/>
      <c r="F17" s="22">
        <v>200</v>
      </c>
      <c r="G17" s="15" t="str">
        <f t="shared" si="0"/>
        <v>Attenzione, campo non valorizzato/non valido o superiore alla base d'asta</v>
      </c>
      <c r="H17" s="16"/>
    </row>
    <row r="18" spans="1:8" ht="24" x14ac:dyDescent="0.3">
      <c r="A18" s="11" t="s">
        <v>7</v>
      </c>
      <c r="B18" s="12" t="s">
        <v>16</v>
      </c>
      <c r="E18" s="13"/>
      <c r="F18" s="22">
        <v>227</v>
      </c>
      <c r="G18" s="15" t="str">
        <f t="shared" si="0"/>
        <v>Attenzione, campo non valorizzato/non valido o superiore alla base d'asta</v>
      </c>
      <c r="H18" s="16"/>
    </row>
    <row r="19" spans="1:8" ht="24" x14ac:dyDescent="0.3">
      <c r="A19" s="11" t="s">
        <v>7</v>
      </c>
      <c r="B19" s="12" t="s">
        <v>17</v>
      </c>
      <c r="E19" s="13"/>
      <c r="F19" s="22">
        <v>180</v>
      </c>
      <c r="G19" s="15" t="str">
        <f t="shared" si="0"/>
        <v>Attenzione, campo non valorizzato/non valido o superiore alla base d'asta</v>
      </c>
      <c r="H19" s="16"/>
    </row>
    <row r="20" spans="1:8" ht="24" x14ac:dyDescent="0.3">
      <c r="A20" s="11" t="s">
        <v>7</v>
      </c>
      <c r="B20" s="12" t="s">
        <v>18</v>
      </c>
      <c r="E20" s="13"/>
      <c r="F20" s="22">
        <v>198</v>
      </c>
      <c r="G20" s="15" t="str">
        <f t="shared" si="0"/>
        <v>Attenzione, campo non valorizzato/non valido o superiore alla base d'asta</v>
      </c>
      <c r="H20" s="16"/>
    </row>
    <row r="21" spans="1:8" x14ac:dyDescent="0.3">
      <c r="H21" s="16"/>
    </row>
    <row r="22" spans="1:8" hidden="1" x14ac:dyDescent="0.3">
      <c r="H22" s="16"/>
    </row>
    <row r="23" spans="1:8" hidden="1" x14ac:dyDescent="0.3">
      <c r="H23" s="16"/>
    </row>
    <row r="24" spans="1:8" hidden="1" x14ac:dyDescent="0.3">
      <c r="H24" s="16"/>
    </row>
    <row r="25" spans="1:8" hidden="1" x14ac:dyDescent="0.3">
      <c r="H25" s="16"/>
    </row>
    <row r="26" spans="1:8" hidden="1" x14ac:dyDescent="0.3">
      <c r="H26" s="16"/>
    </row>
    <row r="27" spans="1:8" hidden="1" x14ac:dyDescent="0.3">
      <c r="H27" s="16"/>
    </row>
    <row r="28" spans="1:8" hidden="1" x14ac:dyDescent="0.3">
      <c r="H28" s="16"/>
    </row>
    <row r="29" spans="1:8" hidden="1" x14ac:dyDescent="0.3">
      <c r="H29" s="16"/>
    </row>
    <row r="30" spans="1:8" hidden="1" x14ac:dyDescent="0.3">
      <c r="H30" s="16"/>
    </row>
    <row r="31" spans="1:8" hidden="1" x14ac:dyDescent="0.3">
      <c r="H31" s="16"/>
    </row>
    <row r="32" spans="1:8" hidden="1" x14ac:dyDescent="0.3">
      <c r="H32" s="16"/>
    </row>
    <row r="33" spans="1:8" ht="23.5" x14ac:dyDescent="0.55000000000000004">
      <c r="A33" s="27" t="s">
        <v>19</v>
      </c>
      <c r="B33" s="27"/>
      <c r="H33" s="16"/>
    </row>
    <row r="34" spans="1:8" ht="23.25" customHeight="1" x14ac:dyDescent="0.3">
      <c r="A34" s="7" t="s">
        <v>1</v>
      </c>
      <c r="B34" s="7" t="s">
        <v>1</v>
      </c>
      <c r="H34" s="16"/>
    </row>
    <row r="35" spans="1:8" ht="15.75" customHeight="1" x14ac:dyDescent="0.3">
      <c r="A35" s="28" t="s">
        <v>20</v>
      </c>
      <c r="B35" s="28"/>
      <c r="G35" s="4"/>
      <c r="H35" s="16"/>
    </row>
    <row r="36" spans="1:8" ht="31.5" customHeight="1" x14ac:dyDescent="0.3">
      <c r="A36" s="7" t="s">
        <v>1</v>
      </c>
      <c r="B36" s="7" t="s">
        <v>1</v>
      </c>
      <c r="H36" s="16"/>
    </row>
    <row r="37" spans="1:8" hidden="1" x14ac:dyDescent="0.3">
      <c r="H37" s="16"/>
    </row>
    <row r="38" spans="1:8" hidden="1" x14ac:dyDescent="0.3">
      <c r="H38" s="16"/>
    </row>
    <row r="39" spans="1:8" hidden="1" x14ac:dyDescent="0.3">
      <c r="H39" s="16"/>
    </row>
    <row r="40" spans="1:8" hidden="1" x14ac:dyDescent="0.3">
      <c r="H40" s="16"/>
    </row>
    <row r="41" spans="1:8" hidden="1" x14ac:dyDescent="0.3">
      <c r="H41" s="16"/>
    </row>
    <row r="42" spans="1:8" hidden="1" x14ac:dyDescent="0.3">
      <c r="H42" s="16"/>
    </row>
    <row r="43" spans="1:8" hidden="1" x14ac:dyDescent="0.3">
      <c r="H43" s="16"/>
    </row>
    <row r="44" spans="1:8" hidden="1" x14ac:dyDescent="0.3">
      <c r="H44" s="16"/>
    </row>
    <row r="45" spans="1:8" hidden="1" x14ac:dyDescent="0.3">
      <c r="H45" s="16"/>
    </row>
    <row r="46" spans="1:8" hidden="1" x14ac:dyDescent="0.3">
      <c r="H46" s="16"/>
    </row>
    <row r="47" spans="1:8" hidden="1" x14ac:dyDescent="0.3">
      <c r="H47" s="16"/>
    </row>
    <row r="48" spans="1:8" hidden="1" x14ac:dyDescent="0.3">
      <c r="H48" s="16"/>
    </row>
    <row r="49" spans="1:8" hidden="1" x14ac:dyDescent="0.3">
      <c r="H49" s="16"/>
    </row>
    <row r="50" spans="1:8" ht="15.5" x14ac:dyDescent="0.3">
      <c r="A50" s="8" t="s">
        <v>23</v>
      </c>
      <c r="B50" s="8" t="s">
        <v>24</v>
      </c>
      <c r="C50" s="9" t="s">
        <v>21</v>
      </c>
      <c r="D50" s="9" t="s">
        <v>22</v>
      </c>
      <c r="E50" s="10" t="s">
        <v>31</v>
      </c>
      <c r="F50" s="23" t="s">
        <v>5</v>
      </c>
      <c r="G50" s="8"/>
      <c r="H50" s="16"/>
    </row>
    <row r="51" spans="1:8" x14ac:dyDescent="0.3">
      <c r="A51" s="7" t="s">
        <v>1</v>
      </c>
      <c r="B51" s="7" t="s">
        <v>1</v>
      </c>
      <c r="H51" s="16"/>
    </row>
    <row r="52" spans="1:8" x14ac:dyDescent="0.3">
      <c r="A52" s="11" t="s">
        <v>25</v>
      </c>
      <c r="B52" s="11" t="s">
        <v>10</v>
      </c>
      <c r="C52" s="18">
        <v>0.18</v>
      </c>
      <c r="H52" s="16"/>
    </row>
    <row r="53" spans="1:8" x14ac:dyDescent="0.3">
      <c r="A53" s="11" t="s">
        <v>25</v>
      </c>
      <c r="B53" s="11" t="s">
        <v>11</v>
      </c>
      <c r="C53" s="18">
        <v>0.1</v>
      </c>
      <c r="H53" s="16"/>
    </row>
    <row r="54" spans="1:8" x14ac:dyDescent="0.3">
      <c r="A54" s="11" t="s">
        <v>25</v>
      </c>
      <c r="B54" s="11" t="s">
        <v>9</v>
      </c>
      <c r="C54" s="18">
        <v>0.02</v>
      </c>
      <c r="H54" s="16"/>
    </row>
    <row r="55" spans="1:8" x14ac:dyDescent="0.3">
      <c r="A55" s="11" t="s">
        <v>25</v>
      </c>
      <c r="B55" s="11" t="s">
        <v>14</v>
      </c>
      <c r="C55" s="18">
        <v>0.3</v>
      </c>
      <c r="H55" s="16"/>
    </row>
    <row r="56" spans="1:8" x14ac:dyDescent="0.3">
      <c r="A56" s="11" t="s">
        <v>25</v>
      </c>
      <c r="B56" s="11" t="s">
        <v>15</v>
      </c>
      <c r="C56" s="18">
        <v>0.3</v>
      </c>
      <c r="H56" s="16"/>
    </row>
    <row r="57" spans="1:8" x14ac:dyDescent="0.3">
      <c r="A57" s="11" t="s">
        <v>25</v>
      </c>
      <c r="B57" s="11" t="s">
        <v>16</v>
      </c>
      <c r="C57" s="18">
        <v>0.1</v>
      </c>
      <c r="H57" s="16"/>
    </row>
    <row r="58" spans="1:8" ht="39" x14ac:dyDescent="0.3">
      <c r="B58" s="26" t="s">
        <v>35</v>
      </c>
      <c r="D58" s="25">
        <v>20000</v>
      </c>
      <c r="E58" s="17">
        <f>TRUNC((TRUNC(E12,2)*C52+TRUNC(E13,2)*C53+TRUNC(E11,2)*C54+TRUNC(E16,2)*C55+TRUNC(E17,2)*C56+TRUNC(E18,2)*C57)*D58,2)</f>
        <v>0</v>
      </c>
      <c r="F58" s="22">
        <f>TRUNC((F12*C52+F13*C53+F11*C54+F16*C55+F17*C56+F18*C57)*D58,2)</f>
        <v>3688000</v>
      </c>
      <c r="H58" s="16"/>
    </row>
    <row r="59" spans="1:8" x14ac:dyDescent="0.3">
      <c r="B59" s="7" t="s">
        <v>1</v>
      </c>
      <c r="H59" s="16"/>
    </row>
    <row r="60" spans="1:8" x14ac:dyDescent="0.3">
      <c r="A60" s="11" t="s">
        <v>26</v>
      </c>
      <c r="B60" s="11" t="s">
        <v>10</v>
      </c>
      <c r="C60" s="18">
        <v>0.2</v>
      </c>
      <c r="H60" s="16"/>
    </row>
    <row r="61" spans="1:8" x14ac:dyDescent="0.3">
      <c r="A61" s="11" t="s">
        <v>26</v>
      </c>
      <c r="B61" s="11" t="s">
        <v>11</v>
      </c>
      <c r="C61" s="18">
        <v>0.27</v>
      </c>
      <c r="H61" s="16"/>
    </row>
    <row r="62" spans="1:8" x14ac:dyDescent="0.3">
      <c r="A62" s="11" t="s">
        <v>26</v>
      </c>
      <c r="B62" s="11" t="s">
        <v>9</v>
      </c>
      <c r="C62" s="18">
        <v>0.03</v>
      </c>
      <c r="H62" s="16"/>
    </row>
    <row r="63" spans="1:8" x14ac:dyDescent="0.3">
      <c r="A63" s="11" t="s">
        <v>26</v>
      </c>
      <c r="B63" s="11" t="s">
        <v>17</v>
      </c>
      <c r="C63" s="18">
        <v>0.05</v>
      </c>
      <c r="H63" s="16"/>
    </row>
    <row r="64" spans="1:8" x14ac:dyDescent="0.3">
      <c r="A64" s="11" t="s">
        <v>26</v>
      </c>
      <c r="B64" s="11" t="s">
        <v>14</v>
      </c>
      <c r="C64" s="18">
        <v>0.3</v>
      </c>
      <c r="H64" s="16"/>
    </row>
    <row r="65" spans="1:8" x14ac:dyDescent="0.3">
      <c r="A65" s="11" t="s">
        <v>26</v>
      </c>
      <c r="B65" s="11" t="s">
        <v>12</v>
      </c>
      <c r="C65" s="18">
        <v>0.05</v>
      </c>
      <c r="H65" s="16"/>
    </row>
    <row r="66" spans="1:8" x14ac:dyDescent="0.3">
      <c r="A66" s="11" t="s">
        <v>26</v>
      </c>
      <c r="B66" s="11" t="s">
        <v>18</v>
      </c>
      <c r="C66" s="18">
        <v>0.1</v>
      </c>
      <c r="H66" s="16"/>
    </row>
    <row r="67" spans="1:8" ht="39" x14ac:dyDescent="0.3">
      <c r="B67" s="26" t="s">
        <v>34</v>
      </c>
      <c r="D67" s="25">
        <v>23590</v>
      </c>
      <c r="E67" s="17">
        <f>TRUNC((TRUNC(E12,2)*C60+TRUNC(E13,2)*C61+TRUNC(E11,2)*C62+TRUNC(E19,2)*C63+TRUNC(E16,2)*C64+TRUNC(E14,2)*C65+TRUNC(E20,2)*C66)*D67,2)</f>
        <v>0</v>
      </c>
      <c r="F67" s="22">
        <f>TRUNC((F12*C60+F13*C61+F11*C62+F19*C63+F16*C64+F14*C65+F20*C66)*D67,2)</f>
        <v>4111501.1</v>
      </c>
      <c r="G67" s="24"/>
      <c r="H67" s="16"/>
    </row>
    <row r="68" spans="1:8" hidden="1" x14ac:dyDescent="0.3">
      <c r="H68" s="16"/>
    </row>
    <row r="69" spans="1:8" hidden="1" x14ac:dyDescent="0.3">
      <c r="H69" s="16"/>
    </row>
    <row r="70" spans="1:8" hidden="1" x14ac:dyDescent="0.3">
      <c r="H70" s="16"/>
    </row>
    <row r="71" spans="1:8" hidden="1" x14ac:dyDescent="0.3">
      <c r="H71" s="16"/>
    </row>
    <row r="72" spans="1:8" hidden="1" x14ac:dyDescent="0.3">
      <c r="H72" s="16"/>
    </row>
    <row r="73" spans="1:8" hidden="1" x14ac:dyDescent="0.3">
      <c r="H73" s="16"/>
    </row>
    <row r="74" spans="1:8" hidden="1" x14ac:dyDescent="0.3">
      <c r="H74" s="16"/>
    </row>
    <row r="75" spans="1:8" hidden="1" x14ac:dyDescent="0.3">
      <c r="H75" s="16"/>
    </row>
    <row r="76" spans="1:8" hidden="1" x14ac:dyDescent="0.3">
      <c r="H76" s="16"/>
    </row>
    <row r="78" spans="1:8" ht="21" x14ac:dyDescent="0.5">
      <c r="A78" s="29" t="s">
        <v>27</v>
      </c>
      <c r="B78" s="29"/>
      <c r="H78" s="16"/>
    </row>
    <row r="79" spans="1:8" hidden="1" x14ac:dyDescent="0.3">
      <c r="H79" s="16"/>
    </row>
    <row r="80" spans="1:8" hidden="1" x14ac:dyDescent="0.3">
      <c r="H80" s="16"/>
    </row>
    <row r="81" spans="1:8" hidden="1" x14ac:dyDescent="0.3">
      <c r="H81" s="16"/>
    </row>
    <row r="82" spans="1:8" hidden="1" x14ac:dyDescent="0.3">
      <c r="H82" s="16"/>
    </row>
    <row r="83" spans="1:8" hidden="1" x14ac:dyDescent="0.3">
      <c r="H83" s="16"/>
    </row>
    <row r="84" spans="1:8" hidden="1" x14ac:dyDescent="0.3">
      <c r="H84" s="16"/>
    </row>
    <row r="85" spans="1:8" ht="15.5" x14ac:dyDescent="0.3">
      <c r="A85" s="8" t="s">
        <v>23</v>
      </c>
      <c r="B85" s="8" t="s">
        <v>28</v>
      </c>
      <c r="C85" s="9" t="s">
        <v>21</v>
      </c>
      <c r="D85" s="9" t="s">
        <v>22</v>
      </c>
      <c r="E85" s="10" t="s">
        <v>31</v>
      </c>
      <c r="F85" s="23" t="s">
        <v>5</v>
      </c>
      <c r="G85" s="8"/>
      <c r="H85" s="16"/>
    </row>
    <row r="86" spans="1:8" x14ac:dyDescent="0.3">
      <c r="A86" s="7" t="s">
        <v>1</v>
      </c>
      <c r="B86" s="7" t="s">
        <v>1</v>
      </c>
      <c r="H86" s="16"/>
    </row>
    <row r="87" spans="1:8" hidden="1" x14ac:dyDescent="0.3">
      <c r="H87" s="16"/>
    </row>
    <row r="88" spans="1:8" hidden="1" x14ac:dyDescent="0.3">
      <c r="H88" s="16"/>
    </row>
    <row r="89" spans="1:8" hidden="1" x14ac:dyDescent="0.3">
      <c r="H89" s="16"/>
    </row>
    <row r="90" spans="1:8" hidden="1" x14ac:dyDescent="0.3">
      <c r="H90" s="16"/>
    </row>
    <row r="91" spans="1:8" hidden="1" x14ac:dyDescent="0.3">
      <c r="H91" s="16"/>
    </row>
    <row r="92" spans="1:8" x14ac:dyDescent="0.3">
      <c r="A92" s="11" t="s">
        <v>29</v>
      </c>
      <c r="B92" s="11" t="s">
        <v>10</v>
      </c>
      <c r="C92" s="18">
        <v>0.4</v>
      </c>
      <c r="H92" s="16"/>
    </row>
    <row r="93" spans="1:8" x14ac:dyDescent="0.3">
      <c r="A93" s="11" t="s">
        <v>29</v>
      </c>
      <c r="B93" s="11" t="s">
        <v>9</v>
      </c>
      <c r="C93" s="18">
        <v>0.02</v>
      </c>
      <c r="H93" s="16"/>
    </row>
    <row r="94" spans="1:8" x14ac:dyDescent="0.3">
      <c r="A94" s="11" t="s">
        <v>29</v>
      </c>
      <c r="B94" s="11" t="s">
        <v>12</v>
      </c>
      <c r="C94" s="18">
        <v>0.3</v>
      </c>
      <c r="H94" s="16"/>
    </row>
    <row r="95" spans="1:8" x14ac:dyDescent="0.3">
      <c r="A95" s="11" t="s">
        <v>29</v>
      </c>
      <c r="B95" s="11" t="s">
        <v>13</v>
      </c>
      <c r="C95" s="18">
        <v>0.28000000000000003</v>
      </c>
      <c r="H95" s="16"/>
    </row>
    <row r="96" spans="1:8" ht="26" x14ac:dyDescent="0.3">
      <c r="B96" s="26" t="s">
        <v>33</v>
      </c>
      <c r="D96" s="25">
        <v>9184</v>
      </c>
      <c r="E96" s="17">
        <f>TRUNC((TRUNC(E12,2)*C92+TRUNC(E11,2)*C93+TRUNC(E14,2)*C94+TRUNC(E15,2)*C95)*D96,2)</f>
        <v>0</v>
      </c>
      <c r="F96" s="22">
        <f>TRUNC((F12*C92+F11*C93+F14*C94+F15*C95)*D96,2)</f>
        <v>1899802.24</v>
      </c>
      <c r="H96" s="16"/>
    </row>
    <row r="97" spans="2:8" x14ac:dyDescent="0.3">
      <c r="B97" s="7" t="s">
        <v>1</v>
      </c>
      <c r="H97" s="16"/>
    </row>
    <row r="98" spans="2:8" x14ac:dyDescent="0.3">
      <c r="H98" s="16"/>
    </row>
    <row r="100" spans="2:8" hidden="1" x14ac:dyDescent="0.3">
      <c r="H100" s="16"/>
    </row>
    <row r="101" spans="2:8" hidden="1" x14ac:dyDescent="0.3">
      <c r="H101" s="16"/>
    </row>
    <row r="102" spans="2:8" hidden="1" x14ac:dyDescent="0.3">
      <c r="H102" s="16"/>
    </row>
    <row r="103" spans="2:8" hidden="1" x14ac:dyDescent="0.3">
      <c r="H103" s="16"/>
    </row>
    <row r="104" spans="2:8" hidden="1" x14ac:dyDescent="0.3">
      <c r="H104" s="16"/>
    </row>
    <row r="105" spans="2:8" hidden="1" x14ac:dyDescent="0.3">
      <c r="H105" s="16"/>
    </row>
    <row r="106" spans="2:8" hidden="1" x14ac:dyDescent="0.3">
      <c r="H106" s="16"/>
    </row>
    <row r="107" spans="2:8" hidden="1" x14ac:dyDescent="0.3">
      <c r="H107" s="16"/>
    </row>
    <row r="108" spans="2:8" hidden="1" x14ac:dyDescent="0.3">
      <c r="H108" s="16"/>
    </row>
    <row r="109" spans="2:8" hidden="1" x14ac:dyDescent="0.3">
      <c r="H109" s="16"/>
    </row>
    <row r="110" spans="2:8" ht="15.5" x14ac:dyDescent="0.3">
      <c r="F110" s="21" t="s">
        <v>5</v>
      </c>
      <c r="G110" s="8" t="s">
        <v>6</v>
      </c>
      <c r="H110" s="16"/>
    </row>
    <row r="111" spans="2:8" ht="33.75" customHeight="1" x14ac:dyDescent="0.3">
      <c r="B111" s="8" t="s">
        <v>32</v>
      </c>
      <c r="E111" s="19">
        <f>TRUNC(E47+E58+E67+E74+E82+E90+E96+E106,2)</f>
        <v>0</v>
      </c>
      <c r="F111" s="20">
        <f>TRUNC(F47+F58+F67+F74+F82+F90+F96+F106,2)</f>
        <v>9699303.3399999999</v>
      </c>
      <c r="G111" s="15" t="str">
        <f>IF(OR(NOT(ISNA(MATCH("Attenzione*",G6:G109,0))),E111&gt;F111),"Attenzione, campi di offerta non valorizzati/non validi oppure il valore complessivo offerto supera la base d'asta","")</f>
        <v>Attenzione, campi di offerta non valorizzati/non validi oppure il valore complessivo offerto supera la base d'asta</v>
      </c>
      <c r="H111" s="16"/>
    </row>
    <row r="112" spans="2:8" x14ac:dyDescent="0.3">
      <c r="H112" s="16"/>
    </row>
    <row r="114" spans="3:8" x14ac:dyDescent="0.3">
      <c r="F114" s="16"/>
    </row>
    <row r="115" spans="3:8" x14ac:dyDescent="0.3">
      <c r="C115" s="16"/>
      <c r="D115" s="16"/>
      <c r="E115" s="16"/>
      <c r="F115" s="16"/>
      <c r="G115" s="16"/>
      <c r="H115" s="16"/>
    </row>
    <row r="116" spans="3:8" x14ac:dyDescent="0.3">
      <c r="C116" s="16"/>
      <c r="D116" s="16"/>
      <c r="E116" s="16"/>
      <c r="F116" s="16"/>
      <c r="G116" s="16"/>
      <c r="H116" s="16"/>
    </row>
  </sheetData>
  <sheetProtection algorithmName="SHA-512" hashValue="i5ji6gxdJV++T2wKLwZgEpsxR3RQ37fD1wuyACay/XZQbYbBvLKuMxCsPkro7xODqi/0SMvGHttezYXjvVL67w==" saltValue="lkOdVz1GAyaGHFEIlfrS5g==" spinCount="100000" sheet="1" selectLockedCells="1"/>
  <mergeCells count="5">
    <mergeCell ref="A33:B33"/>
    <mergeCell ref="A35:B35"/>
    <mergeCell ref="A78:B78"/>
    <mergeCell ref="B1:E5"/>
    <mergeCell ref="A6:B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ID2415 - Allegato 3 - Parte B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francesco.nasella</dc:creator>
  <cp:lastModifiedBy>Luca Dottorini</cp:lastModifiedBy>
  <dcterms:created xsi:type="dcterms:W3CDTF">2017-06-06T14:34:28Z</dcterms:created>
  <dcterms:modified xsi:type="dcterms:W3CDTF">2021-05-04T07:40:56Z</dcterms:modified>
</cp:coreProperties>
</file>