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" yWindow="30" windowWidth="10725" windowHeight="8100" tabRatio="133"/>
  </bookViews>
  <sheets>
    <sheet name="Economica" sheetId="1" r:id="rId1"/>
  </sheets>
  <definedNames>
    <definedName name="_xlnm.Print_Area" localSheetId="0">Economica!$A$1:$M$132</definedName>
  </definedNames>
  <calcPr calcId="145621" concurrentCalc="0"/>
</workbook>
</file>

<file path=xl/calcChain.xml><?xml version="1.0" encoding="utf-8"?>
<calcChain xmlns="http://schemas.openxmlformats.org/spreadsheetml/2006/main">
  <c r="L8" i="1" l="1"/>
  <c r="J115" i="1"/>
  <c r="H42" i="1"/>
  <c r="H48" i="1"/>
  <c r="J116" i="1"/>
  <c r="F10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H29" i="1"/>
  <c r="H30" i="1"/>
  <c r="H31" i="1"/>
  <c r="H32" i="1"/>
  <c r="H33" i="1"/>
  <c r="H34" i="1"/>
  <c r="D29" i="1"/>
  <c r="D30" i="1"/>
  <c r="D31" i="1"/>
  <c r="D32" i="1"/>
  <c r="D33" i="1"/>
  <c r="D34" i="1"/>
  <c r="J33" i="1"/>
  <c r="H85" i="1"/>
  <c r="J32" i="1"/>
  <c r="J31" i="1"/>
  <c r="J30" i="1"/>
  <c r="H82" i="1"/>
  <c r="J29" i="1"/>
  <c r="H81" i="1"/>
  <c r="H83" i="1"/>
  <c r="H84" i="1"/>
  <c r="H45" i="1"/>
  <c r="F104" i="1"/>
  <c r="J34" i="1"/>
  <c r="H86" i="1"/>
  <c r="H43" i="1"/>
  <c r="F102" i="1"/>
  <c r="H44" i="1"/>
  <c r="F103" i="1"/>
  <c r="H41" i="1"/>
  <c r="L35" i="1"/>
  <c r="H87" i="1"/>
  <c r="F100" i="1"/>
  <c r="J118" i="1"/>
  <c r="F101" i="1"/>
  <c r="F105" i="1"/>
  <c r="F110" i="1"/>
  <c r="J119" i="1"/>
  <c r="D21" i="1"/>
  <c r="H20" i="1"/>
  <c r="D22" i="1"/>
  <c r="J26" i="1"/>
  <c r="H14" i="1"/>
  <c r="H11" i="1"/>
  <c r="H15" i="1"/>
  <c r="H13" i="1"/>
  <c r="J24" i="1"/>
  <c r="D28" i="1"/>
  <c r="D12" i="1"/>
  <c r="H10" i="1"/>
  <c r="J18" i="1"/>
  <c r="J27" i="1"/>
  <c r="J17" i="1"/>
  <c r="H16" i="1"/>
  <c r="D9" i="1"/>
  <c r="H9" i="1"/>
  <c r="J13" i="1"/>
  <c r="J21" i="1"/>
  <c r="D14" i="1"/>
  <c r="D26" i="1"/>
  <c r="J10" i="1"/>
  <c r="D10" i="1"/>
  <c r="D13" i="1"/>
  <c r="D11" i="1"/>
  <c r="J14" i="1"/>
  <c r="J15" i="1"/>
  <c r="J25" i="1"/>
  <c r="J20" i="1"/>
  <c r="H12" i="1"/>
  <c r="J8" i="1"/>
  <c r="H19" i="1"/>
  <c r="H28" i="1"/>
  <c r="H23" i="1"/>
  <c r="D8" i="1"/>
  <c r="D17" i="1"/>
  <c r="D18" i="1"/>
  <c r="D23" i="1"/>
  <c r="D19" i="1"/>
  <c r="D24" i="1"/>
  <c r="D15" i="1"/>
  <c r="J11" i="1"/>
  <c r="J9" i="1"/>
  <c r="D25" i="1"/>
  <c r="H26" i="1"/>
  <c r="D20" i="1"/>
  <c r="H21" i="1"/>
  <c r="J16" i="1"/>
  <c r="H17" i="1"/>
  <c r="H8" i="1"/>
  <c r="H27" i="1"/>
  <c r="H24" i="1"/>
  <c r="H18" i="1"/>
  <c r="H22" i="1"/>
  <c r="H25" i="1"/>
  <c r="J12" i="1"/>
  <c r="J19" i="1"/>
  <c r="J28" i="1"/>
  <c r="J23" i="1"/>
  <c r="J22" i="1"/>
  <c r="D16" i="1"/>
  <c r="D27" i="1"/>
  <c r="H65" i="1"/>
  <c r="H61" i="1"/>
  <c r="H72" i="1"/>
  <c r="H77" i="1"/>
  <c r="H79" i="1"/>
  <c r="H80" i="1"/>
  <c r="H68" i="1"/>
  <c r="H73" i="1"/>
  <c r="H74" i="1"/>
  <c r="H63" i="1"/>
  <c r="H75" i="1"/>
  <c r="H64" i="1"/>
  <c r="H62" i="1"/>
  <c r="H66" i="1"/>
  <c r="H69" i="1"/>
  <c r="H67" i="1"/>
  <c r="H70" i="1"/>
  <c r="H78" i="1"/>
  <c r="H76" i="1"/>
  <c r="H71" i="1"/>
  <c r="H60" i="1"/>
  <c r="H88" i="1"/>
  <c r="J117" i="1"/>
  <c r="J121" i="1"/>
  <c r="L121" i="1"/>
  <c r="J127" i="1"/>
</calcChain>
</file>

<file path=xl/sharedStrings.xml><?xml version="1.0" encoding="utf-8"?>
<sst xmlns="http://schemas.openxmlformats.org/spreadsheetml/2006/main" count="199" uniqueCount="117">
  <si>
    <t>Voce di listino</t>
  </si>
  <si>
    <t>I anno</t>
  </si>
  <si>
    <t>II anno</t>
  </si>
  <si>
    <t>III anno</t>
  </si>
  <si>
    <t>9 mesi</t>
  </si>
  <si>
    <t>riduzione del 5%</t>
  </si>
  <si>
    <t>riduzione del 10%</t>
  </si>
  <si>
    <t>Servizio</t>
  </si>
  <si>
    <t xml:space="preserve">Conduzione dell’infrastruttura ICT </t>
  </si>
  <si>
    <t>Tariffa unitaria per gp</t>
  </si>
  <si>
    <t>Sistemista</t>
  </si>
  <si>
    <t>SEZIONE 1: Corrispettivi unitari per servizi remunerati a canone</t>
  </si>
  <si>
    <t>Figura professionale</t>
  </si>
  <si>
    <t xml:space="preserve">Consulente di evoluzione tecnologica </t>
  </si>
  <si>
    <t xml:space="preserve">Consulente di integrazione applicativa </t>
  </si>
  <si>
    <t xml:space="preserve">Consulente specialista di prodotto </t>
  </si>
  <si>
    <t xml:space="preserve">Sistemista senior </t>
  </si>
  <si>
    <t>Attività in orario di servizio standard</t>
  </si>
  <si>
    <t>SEZIONE 2: Corrispettivi unitari per servizi remunerati in gp</t>
  </si>
  <si>
    <t>Note di controllo</t>
  </si>
  <si>
    <t>Unità di misura</t>
  </si>
  <si>
    <t>Singolo apparato</t>
  </si>
  <si>
    <t>Prezzi complessivi offerti</t>
  </si>
  <si>
    <t>Firma:</t>
  </si>
  <si>
    <t>Numero di gp</t>
  </si>
  <si>
    <t xml:space="preserve">Prezzo globale offerto:  </t>
  </si>
  <si>
    <t xml:space="preserve">Base d'asta:  </t>
  </si>
  <si>
    <t xml:space="preserve">Corrispettivo massimo complessivo: </t>
  </si>
  <si>
    <t>I Anno
(9 mesi)</t>
  </si>
  <si>
    <t>I Anno
(Trans.)</t>
  </si>
  <si>
    <t xml:space="preserve">Somma dei prezzi complessivi offerti per i servizi remunerati in giorni persona </t>
  </si>
  <si>
    <t xml:space="preserve">Somma dei prezzi complessivi offerti per i servizi remunerati a canone </t>
  </si>
  <si>
    <t xml:space="preserve">Costi relativi alla sicurezza per rischi da interferenze (DUVRI): </t>
  </si>
  <si>
    <t>Verifica del corretto inserimento di tutti i corrispettivi unitari per i servizi remunerati a canone</t>
  </si>
  <si>
    <t>Verifica del corretto inserimento di tutte le tariffe giornaliere per figura professionale per i servizi remunerati in giorni persona</t>
  </si>
  <si>
    <t>Conduzione, gestione e manutenzione impianti</t>
  </si>
  <si>
    <t>Progetti di IT Innovation</t>
  </si>
  <si>
    <t>Web server Unix/Linux - virtuale</t>
  </si>
  <si>
    <t>Server infrastrutturali Unix/Linux- virtuale</t>
  </si>
  <si>
    <t>Server applicativi Unix/Linux - virtuale</t>
  </si>
  <si>
    <t>LPAR (logical partition) Unix/Linux - virtuale</t>
  </si>
  <si>
    <t>Server Database Unix/Linux - virtuale</t>
  </si>
  <si>
    <t>Web server Windows - virtuale</t>
  </si>
  <si>
    <t>Server infrastrutturali Windows - virtuale</t>
  </si>
  <si>
    <t>Server applicativi Windows - virtuale</t>
  </si>
  <si>
    <t>Server Database Windows - virtuale</t>
  </si>
  <si>
    <t>Unix SMALL - fino a 4 CPU - fisico</t>
  </si>
  <si>
    <t>Unix MEDIUM - da 5 fino a 8 CPU - fisico</t>
  </si>
  <si>
    <t>Unix LARGE - da 9 fino a 14 CPU - fisico</t>
  </si>
  <si>
    <t>Unix ENTERPRISE - da 15 CPU - fisico</t>
  </si>
  <si>
    <t>MAINFRAME IBM - fisico</t>
  </si>
  <si>
    <t>MS/Linux SMALL - fino a 4 CPU - fisico</t>
  </si>
  <si>
    <t>Sistemi di storage e backup - Semplici - fisico</t>
  </si>
  <si>
    <t>Sistemi di storage e backup - Complessi - fisico</t>
  </si>
  <si>
    <t>MS/Linux MEDIUM - da 5 fino a 8 CPU - fisico</t>
  </si>
  <si>
    <t>MS/Linux LARGE - da 9 fino a 14 CPU - fisico</t>
  </si>
  <si>
    <t>MS/Linux ENTERPRISE - da 15 CPU - fisico</t>
  </si>
  <si>
    <t>Canone mensile per sistema virtuale</t>
  </si>
  <si>
    <t>Canone mensile per sistema fisico</t>
  </si>
  <si>
    <t>Canone mensile per MIPS</t>
  </si>
  <si>
    <t>3 mesi (Transitorio)</t>
  </si>
  <si>
    <t>Singolo sistema virtuale</t>
  </si>
  <si>
    <t>Singolo sistema Unix SMALL</t>
  </si>
  <si>
    <t>Singolo sistema Unix MEDIUM</t>
  </si>
  <si>
    <t>Singolo sistema Unix LARGE</t>
  </si>
  <si>
    <t>Singolo sistema Unix ENTERPRISE</t>
  </si>
  <si>
    <t>Singolo MIPS</t>
  </si>
  <si>
    <t xml:space="preserve">Singolo sistema MS/Linux SMALL </t>
  </si>
  <si>
    <t>Singolo Sistema di storage e backup - Complesso</t>
  </si>
  <si>
    <t>Singolo Sistema di storage e backup - Semplice</t>
  </si>
  <si>
    <t>Singolo Sistema MS/Linux MEDIUM</t>
  </si>
  <si>
    <t>Singolo Sistema MS/Linux LARGE</t>
  </si>
  <si>
    <t>Singolo Sistema MS/Linux ENTERPRISE</t>
  </si>
  <si>
    <t>Apparato di Rete Complesso</t>
  </si>
  <si>
    <t>Apparato di Rete Semplice</t>
  </si>
  <si>
    <t>Apparato di Rete Semplice - fisico</t>
  </si>
  <si>
    <t>Apparato di Rete Complesso - fisico</t>
  </si>
  <si>
    <t>Canone per singolo mese di servizio</t>
  </si>
  <si>
    <t>Dimensionamento servizi</t>
  </si>
  <si>
    <t>Singolo mese di Conduzione</t>
  </si>
  <si>
    <t>Conduzione Impianti</t>
  </si>
  <si>
    <t>Canoni e corrispettivi offerti per i servizi a canone</t>
  </si>
  <si>
    <t>Server infrastrutturali Unix/Linux - virtuale</t>
  </si>
  <si>
    <t>Conduzione, gestione e manutenzione impianti (e sensori)</t>
  </si>
  <si>
    <t>Coupling facility esterna</t>
  </si>
  <si>
    <t>Canone mensile per singolo apparato</t>
  </si>
  <si>
    <t>Enclosure</t>
  </si>
  <si>
    <t>Canone mensile per apparato</t>
  </si>
  <si>
    <t>Container</t>
  </si>
  <si>
    <t>Virtualizzatore storage</t>
  </si>
  <si>
    <t>Cloud sottoscritti</t>
  </si>
  <si>
    <t>Canone mensile per ambiente</t>
  </si>
  <si>
    <t>Virtualizzatore Storage</t>
  </si>
  <si>
    <t>Singolo sistema</t>
  </si>
  <si>
    <t>Singolo ambiente</t>
  </si>
  <si>
    <t>Singolo componente</t>
  </si>
  <si>
    <t>Canone mensile per componente</t>
  </si>
  <si>
    <r>
      <t xml:space="preserve">Verifica che la somma dei prezzi complessivi offerti per i </t>
    </r>
    <r>
      <rPr>
        <sz val="11"/>
        <color rgb="FF002060"/>
        <rFont val="Calibri"/>
        <family val="2"/>
        <scheme val="minor"/>
      </rPr>
      <t>servizi remunerati a canone</t>
    </r>
    <r>
      <rPr>
        <sz val="10"/>
        <color rgb="FF002060"/>
        <rFont val="Calibri"/>
        <family val="2"/>
        <scheme val="minor"/>
      </rPr>
      <t xml:space="preserve"> sia non superiore all'importo IVA esclusa:</t>
    </r>
  </si>
  <si>
    <r>
      <t xml:space="preserve">Verifica che il prezzo complessivo offerto per il </t>
    </r>
    <r>
      <rPr>
        <sz val="11"/>
        <color rgb="FF002060"/>
        <rFont val="Calibri"/>
        <family val="2"/>
        <scheme val="minor"/>
      </rPr>
      <t>servizio di Conduzione impianti non</t>
    </r>
    <r>
      <rPr>
        <sz val="10"/>
        <color rgb="FF002060"/>
        <rFont val="Calibri"/>
        <family val="2"/>
        <scheme val="minor"/>
      </rPr>
      <t xml:space="preserve"> sia non superiore al seguente importo Sub massimale IVA esclusa:</t>
    </r>
  </si>
  <si>
    <t xml:space="preserve">Gara a procedura aperta ai sensi del D.Lgs. 50/2016 e s.m.i., per l’affidamento di servizi di conduzione dell’infrastruttura ICT, di sviluppo di progetti di IT Innovation, di conduzione, gestione e manutenzione di  impianti per l’INAIL – ID 1815  </t>
  </si>
  <si>
    <t>Gara a procedura aperta ai sensi del D.Lgs. 50/2016 e s.m.i., per l’affidamento di servizi di conduzione dell’infrastruttura ICT, di sviluppo di progetti di IT Innovation, di conduzione, gestione e manutenzione di  impianti per l’INAIL – ID 1815</t>
  </si>
  <si>
    <t>Conduzione Impianti a Canone</t>
  </si>
  <si>
    <t>SEZIONE 2bis: Sconto per servizi di manutenzione inpianti remunerati a corpo</t>
  </si>
  <si>
    <t>Sconto sui listini di riferimento</t>
  </si>
  <si>
    <t>Interventi di manutenzione aventi ad oggetto adeguamenti, modifiche ed integrazioni degli impianti</t>
  </si>
  <si>
    <t>Prezzo complessivo offerto per i servizi remunerati secondo listino lavori</t>
  </si>
  <si>
    <r>
      <t xml:space="preserve">Verifica che la somma dei prezzi complessivi offerti per i </t>
    </r>
    <r>
      <rPr>
        <sz val="11"/>
        <color rgb="FF002060"/>
        <rFont val="Calibri"/>
        <family val="2"/>
        <scheme val="minor"/>
      </rPr>
      <t>servizi progettuali sia non superiore all'importo IVA esclusa:</t>
    </r>
  </si>
  <si>
    <t>Somma dei prezzi complessivi offerti per i servizi progettuali</t>
  </si>
  <si>
    <t>Prezzo complessivo offerto</t>
  </si>
  <si>
    <t>Massimale</t>
  </si>
  <si>
    <t>SEZIONE 4: Note di controllo</t>
  </si>
  <si>
    <t>SEZIONE 3: Prezzi complessivi offerti per i servizi progettuali e prezzo globale offerto - pagina 2/2</t>
  </si>
  <si>
    <t>Pag. 2 di3</t>
  </si>
  <si>
    <t>Pag. 1 di 3</t>
  </si>
  <si>
    <t>SEZIONE 3: Prezzi complessivi offerti per i servizi di conduzione  e prezzo globale offerto - pagina 1/2</t>
  </si>
  <si>
    <t>Pag. 3 di 3</t>
  </si>
  <si>
    <t>Classificazione: Consip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</si>
</sst>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 &quot;#,##0.00;&quot;-€ &quot;#,##0.00"/>
    <numFmt numFmtId="165" formatCode="&quot;€&quot;\ #,##0.00"/>
    <numFmt numFmtId="166" formatCode="_-* #,##0_-;\-* #,##0_-;_-* \-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1"/>
      <color rgb="FF00008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9"/>
      <color indexed="18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rgb="FF000080"/>
      <name val="Calibri"/>
      <family val="2"/>
      <scheme val="minor"/>
    </font>
    <font>
      <i/>
      <sz val="9"/>
      <color rgb="FF000080"/>
      <name val="Calibri"/>
      <family val="2"/>
      <scheme val="minor"/>
    </font>
    <font>
      <sz val="9"/>
      <color rgb="FF40458C"/>
      <name val="Calibri"/>
      <family val="2"/>
      <scheme val="minor"/>
    </font>
    <font>
      <sz val="9"/>
      <color rgb="FF00008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indexed="18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26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1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40458C"/>
      </left>
      <right/>
      <top style="medium">
        <color indexed="64"/>
      </top>
      <bottom style="thin">
        <color rgb="FF40458C"/>
      </bottom>
      <diagonal/>
    </border>
    <border>
      <left/>
      <right style="thin">
        <color indexed="64"/>
      </right>
      <top style="medium">
        <color indexed="64"/>
      </top>
      <bottom style="thin">
        <color rgb="FF40458C"/>
      </bottom>
      <diagonal/>
    </border>
    <border>
      <left style="thin">
        <color rgb="FF40458C"/>
      </left>
      <right/>
      <top style="thin">
        <color rgb="FF40458C"/>
      </top>
      <bottom style="thin">
        <color rgb="FF40458C"/>
      </bottom>
      <diagonal/>
    </border>
    <border>
      <left/>
      <right style="thin">
        <color indexed="64"/>
      </right>
      <top style="thin">
        <color rgb="FF40458C"/>
      </top>
      <bottom style="thin">
        <color rgb="FF40458C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40458C"/>
      </left>
      <right/>
      <top style="medium">
        <color indexed="64"/>
      </top>
      <bottom style="medium">
        <color indexed="64"/>
      </bottom>
      <diagonal/>
    </border>
    <border>
      <left style="thin">
        <color rgb="FF40458C"/>
      </left>
      <right/>
      <top style="thin">
        <color rgb="FF40458C"/>
      </top>
      <bottom style="medium">
        <color rgb="FF40458C"/>
      </bottom>
      <diagonal/>
    </border>
    <border>
      <left/>
      <right style="thin">
        <color indexed="64"/>
      </right>
      <top style="thin">
        <color rgb="FF40458C"/>
      </top>
      <bottom style="medium">
        <color rgb="FF40458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0458C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40458C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5">
    <xf numFmtId="0" fontId="0" fillId="0" borderId="0" xfId="0"/>
    <xf numFmtId="0" fontId="0" fillId="9" borderId="1" xfId="0" applyFont="1" applyFill="1" applyBorder="1" applyAlignment="1" applyProtection="1">
      <alignment vertical="center"/>
      <protection hidden="1"/>
    </xf>
    <xf numFmtId="43" fontId="0" fillId="9" borderId="0" xfId="1" applyFont="1" applyFill="1" applyProtection="1">
      <protection hidden="1"/>
    </xf>
    <xf numFmtId="0" fontId="4" fillId="9" borderId="0" xfId="0" applyFont="1" applyFill="1" applyBorder="1" applyAlignment="1" applyProtection="1">
      <alignment vertical="center"/>
      <protection hidden="1"/>
    </xf>
    <xf numFmtId="0" fontId="5" fillId="9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43" fontId="5" fillId="0" borderId="0" xfId="1" applyFont="1" applyAlignment="1" applyProtection="1">
      <alignment vertical="center"/>
      <protection hidden="1"/>
    </xf>
    <xf numFmtId="0" fontId="0" fillId="9" borderId="0" xfId="0" applyFont="1" applyFill="1" applyProtection="1">
      <protection hidden="1"/>
    </xf>
    <xf numFmtId="0" fontId="0" fillId="9" borderId="0" xfId="0" applyFont="1" applyFill="1" applyAlignment="1" applyProtection="1">
      <protection hidden="1"/>
    </xf>
    <xf numFmtId="0" fontId="0" fillId="0" borderId="0" xfId="0" applyFont="1" applyProtection="1">
      <protection hidden="1"/>
    </xf>
    <xf numFmtId="0" fontId="7" fillId="9" borderId="0" xfId="0" applyFont="1" applyFill="1" applyBorder="1" applyAlignment="1" applyProtection="1">
      <alignment horizontal="left" vertical="center"/>
      <protection hidden="1"/>
    </xf>
    <xf numFmtId="0" fontId="8" fillId="9" borderId="0" xfId="0" applyFont="1" applyFill="1" applyAlignment="1" applyProtection="1">
      <alignment horizontal="center" vertical="center" wrapText="1"/>
      <protection hidden="1"/>
    </xf>
    <xf numFmtId="0" fontId="10" fillId="2" borderId="26" xfId="0" applyFont="1" applyFill="1" applyBorder="1" applyAlignment="1" applyProtection="1">
      <alignment vertical="center" wrapText="1"/>
      <protection hidden="1"/>
    </xf>
    <xf numFmtId="0" fontId="10" fillId="2" borderId="8" xfId="0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vertical="center" wrapText="1"/>
      <protection hidden="1"/>
    </xf>
    <xf numFmtId="0" fontId="10" fillId="2" borderId="22" xfId="0" applyFont="1" applyFill="1" applyBorder="1" applyAlignment="1" applyProtection="1">
      <alignment vertical="center" wrapText="1"/>
      <protection hidden="1"/>
    </xf>
    <xf numFmtId="0" fontId="10" fillId="2" borderId="49" xfId="0" applyFont="1" applyFill="1" applyBorder="1" applyAlignment="1" applyProtection="1">
      <alignment vertical="center" wrapText="1"/>
      <protection hidden="1"/>
    </xf>
    <xf numFmtId="0" fontId="10" fillId="2" borderId="7" xfId="0" applyFont="1" applyFill="1" applyBorder="1" applyAlignment="1" applyProtection="1">
      <alignment vertical="center" wrapText="1"/>
      <protection hidden="1"/>
    </xf>
    <xf numFmtId="0" fontId="10" fillId="2" borderId="33" xfId="0" applyFont="1" applyFill="1" applyBorder="1" applyAlignment="1" applyProtection="1">
      <alignment vertical="center" wrapText="1"/>
      <protection hidden="1"/>
    </xf>
    <xf numFmtId="0" fontId="10" fillId="2" borderId="1" xfId="0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horizontal="left" vertical="center" wrapText="1"/>
      <protection hidden="1"/>
    </xf>
    <xf numFmtId="0" fontId="10" fillId="2" borderId="25" xfId="0" applyFont="1" applyFill="1" applyBorder="1" applyAlignment="1" applyProtection="1">
      <alignment vertical="center" wrapText="1"/>
      <protection hidden="1"/>
    </xf>
    <xf numFmtId="0" fontId="10" fillId="2" borderId="23" xfId="0" applyFont="1" applyFill="1" applyBorder="1" applyAlignment="1" applyProtection="1">
      <alignment horizontal="center" vertical="center" wrapText="1"/>
      <protection hidden="1"/>
    </xf>
    <xf numFmtId="0" fontId="10" fillId="2" borderId="30" xfId="0" applyFont="1" applyFill="1" applyBorder="1" applyAlignment="1" applyProtection="1">
      <alignment vertical="center" wrapText="1"/>
      <protection hidden="1"/>
    </xf>
    <xf numFmtId="0" fontId="10" fillId="2" borderId="31" xfId="0" applyFont="1" applyFill="1" applyBorder="1" applyAlignment="1" applyProtection="1">
      <alignment vertical="center" wrapText="1"/>
      <protection hidden="1"/>
    </xf>
    <xf numFmtId="0" fontId="13" fillId="9" borderId="0" xfId="0" applyFont="1" applyFill="1" applyAlignment="1" applyProtection="1">
      <alignment vertical="center"/>
      <protection hidden="1"/>
    </xf>
    <xf numFmtId="0" fontId="11" fillId="9" borderId="0" xfId="0" applyFont="1" applyFill="1" applyAlignment="1" applyProtection="1">
      <alignment vertical="center"/>
      <protection hidden="1"/>
    </xf>
    <xf numFmtId="0" fontId="8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54" xfId="0" applyFont="1" applyFill="1" applyBorder="1" applyAlignment="1" applyProtection="1">
      <alignment vertical="center" wrapText="1"/>
      <protection hidden="1"/>
    </xf>
    <xf numFmtId="0" fontId="10" fillId="9" borderId="0" xfId="0" applyFont="1" applyFill="1" applyAlignment="1" applyProtection="1">
      <alignment vertical="center" wrapText="1"/>
      <protection hidden="1"/>
    </xf>
    <xf numFmtId="164" fontId="9" fillId="9" borderId="0" xfId="2" applyNumberFormat="1" applyFont="1" applyFill="1" applyBorder="1" applyAlignment="1" applyProtection="1">
      <alignment vertical="center"/>
      <protection hidden="1"/>
    </xf>
    <xf numFmtId="0" fontId="11" fillId="9" borderId="0" xfId="0" applyFont="1" applyFill="1" applyBorder="1" applyAlignment="1" applyProtection="1">
      <alignment vertical="center" wrapText="1"/>
      <protection hidden="1"/>
    </xf>
    <xf numFmtId="0" fontId="9" fillId="9" borderId="0" xfId="0" applyFont="1" applyFill="1" applyBorder="1" applyAlignment="1" applyProtection="1">
      <alignment vertical="center" wrapText="1"/>
      <protection hidden="1"/>
    </xf>
    <xf numFmtId="0" fontId="10" fillId="9" borderId="0" xfId="0" applyFont="1" applyFill="1" applyBorder="1" applyAlignment="1" applyProtection="1">
      <alignment vertical="center" wrapText="1"/>
      <protection hidden="1"/>
    </xf>
    <xf numFmtId="0" fontId="10" fillId="9" borderId="0" xfId="0" applyFont="1" applyFill="1" applyBorder="1" applyAlignment="1" applyProtection="1">
      <alignment vertical="center"/>
      <protection hidden="1"/>
    </xf>
    <xf numFmtId="0" fontId="10" fillId="9" borderId="0" xfId="0" applyFont="1" applyFill="1" applyBorder="1" applyAlignment="1" applyProtection="1">
      <alignment horizontal="center" vertical="center"/>
      <protection hidden="1"/>
    </xf>
    <xf numFmtId="0" fontId="10" fillId="9" borderId="0" xfId="0" applyFont="1" applyFill="1" applyAlignment="1" applyProtection="1">
      <alignment vertical="center"/>
      <protection hidden="1"/>
    </xf>
    <xf numFmtId="0" fontId="16" fillId="9" borderId="0" xfId="0" applyFont="1" applyFill="1" applyAlignment="1" applyProtection="1">
      <alignment vertical="center"/>
      <protection hidden="1"/>
    </xf>
    <xf numFmtId="0" fontId="9" fillId="9" borderId="0" xfId="0" applyFont="1" applyFill="1" applyAlignment="1" applyProtection="1">
      <alignment vertical="center"/>
      <protection hidden="1"/>
    </xf>
    <xf numFmtId="0" fontId="0" fillId="0" borderId="0" xfId="0" applyFont="1" applyFill="1" applyProtection="1"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9" fillId="2" borderId="17" xfId="0" applyFont="1" applyFill="1" applyBorder="1" applyAlignment="1" applyProtection="1">
      <alignment horizontal="center" vertical="center" wrapText="1"/>
      <protection hidden="1"/>
    </xf>
    <xf numFmtId="0" fontId="9" fillId="2" borderId="25" xfId="0" applyFont="1" applyFill="1" applyBorder="1" applyAlignment="1" applyProtection="1">
      <alignment horizontal="center" vertical="center" wrapText="1"/>
      <protection hidden="1"/>
    </xf>
    <xf numFmtId="0" fontId="0" fillId="9" borderId="0" xfId="0" applyFont="1" applyFill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hidden="1"/>
    </xf>
    <xf numFmtId="0" fontId="10" fillId="8" borderId="8" xfId="0" applyFont="1" applyFill="1" applyBorder="1" applyAlignment="1" applyProtection="1">
      <alignment vertical="center" wrapText="1"/>
      <protection hidden="1"/>
    </xf>
    <xf numFmtId="3" fontId="22" fillId="2" borderId="7" xfId="0" applyNumberFormat="1" applyFont="1" applyFill="1" applyBorder="1" applyAlignment="1" applyProtection="1">
      <alignment horizontal="right" vertical="center" wrapText="1"/>
      <protection hidden="1"/>
    </xf>
    <xf numFmtId="164" fontId="9" fillId="7" borderId="27" xfId="0" applyNumberFormat="1" applyFont="1" applyFill="1" applyBorder="1" applyAlignment="1" applyProtection="1">
      <alignment vertical="center"/>
      <protection hidden="1"/>
    </xf>
    <xf numFmtId="0" fontId="10" fillId="8" borderId="11" xfId="0" applyFont="1" applyFill="1" applyBorder="1" applyAlignment="1" applyProtection="1">
      <alignment vertical="center" wrapText="1"/>
      <protection hidden="1"/>
    </xf>
    <xf numFmtId="3" fontId="22" fillId="2" borderId="10" xfId="0" applyNumberFormat="1" applyFont="1" applyFill="1" applyBorder="1" applyAlignment="1" applyProtection="1">
      <alignment horizontal="right" vertical="center" wrapText="1"/>
      <protection hidden="1"/>
    </xf>
    <xf numFmtId="164" fontId="9" fillId="7" borderId="53" xfId="0" applyNumberFormat="1" applyFont="1" applyFill="1" applyBorder="1" applyAlignment="1" applyProtection="1">
      <alignment vertical="center"/>
      <protection hidden="1"/>
    </xf>
    <xf numFmtId="164" fontId="9" fillId="7" borderId="40" xfId="0" applyNumberFormat="1" applyFont="1" applyFill="1" applyBorder="1" applyAlignment="1" applyProtection="1">
      <alignment vertical="center"/>
      <protection hidden="1"/>
    </xf>
    <xf numFmtId="0" fontId="10" fillId="8" borderId="1" xfId="0" applyFont="1" applyFill="1" applyBorder="1" applyAlignment="1" applyProtection="1">
      <alignment vertical="center" wrapText="1"/>
      <protection hidden="1"/>
    </xf>
    <xf numFmtId="3" fontId="9" fillId="2" borderId="45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10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3" xfId="0" applyNumberFormat="1" applyFont="1" applyFill="1" applyBorder="1" applyAlignment="1" applyProtection="1">
      <alignment horizontal="right" vertical="center" wrapText="1"/>
      <protection hidden="1"/>
    </xf>
    <xf numFmtId="164" fontId="9" fillId="7" borderId="37" xfId="0" applyNumberFormat="1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hidden="1"/>
    </xf>
    <xf numFmtId="164" fontId="0" fillId="9" borderId="0" xfId="0" applyNumberFormat="1" applyFont="1" applyFill="1" applyProtection="1">
      <protection hidden="1"/>
    </xf>
    <xf numFmtId="0" fontId="10" fillId="8" borderId="48" xfId="0" applyFont="1" applyFill="1" applyBorder="1" applyAlignment="1" applyProtection="1">
      <alignment vertical="center" wrapText="1"/>
      <protection hidden="1"/>
    </xf>
    <xf numFmtId="3" fontId="9" fillId="2" borderId="50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22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64" xfId="0" applyNumberFormat="1" applyFont="1" applyFill="1" applyBorder="1" applyAlignment="1" applyProtection="1">
      <alignment horizontal="right" vertical="center" wrapText="1"/>
      <protection hidden="1"/>
    </xf>
    <xf numFmtId="3" fontId="22" fillId="2" borderId="22" xfId="0" applyNumberFormat="1" applyFont="1" applyFill="1" applyBorder="1" applyAlignment="1" applyProtection="1">
      <alignment horizontal="right" vertical="center" wrapText="1"/>
      <protection hidden="1"/>
    </xf>
    <xf numFmtId="3" fontId="22" fillId="2" borderId="64" xfId="0" applyNumberFormat="1" applyFont="1" applyFill="1" applyBorder="1" applyAlignment="1" applyProtection="1">
      <alignment horizontal="right" vertical="center" wrapText="1"/>
      <protection hidden="1"/>
    </xf>
    <xf numFmtId="0" fontId="10" fillId="2" borderId="13" xfId="0" applyFont="1" applyFill="1" applyBorder="1" applyAlignment="1" applyProtection="1">
      <alignment vertical="center" wrapText="1"/>
      <protection hidden="1"/>
    </xf>
    <xf numFmtId="0" fontId="10" fillId="8" borderId="14" xfId="0" applyFont="1" applyFill="1" applyBorder="1" applyAlignment="1" applyProtection="1">
      <alignment vertical="center" wrapText="1"/>
      <protection hidden="1"/>
    </xf>
    <xf numFmtId="3" fontId="9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13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24" xfId="0" applyNumberFormat="1" applyFont="1" applyFill="1" applyBorder="1" applyAlignment="1" applyProtection="1">
      <alignment horizontal="right" vertical="center" wrapText="1"/>
      <protection hidden="1"/>
    </xf>
    <xf numFmtId="164" fontId="9" fillId="7" borderId="39" xfId="0" applyNumberFormat="1" applyFont="1" applyFill="1" applyBorder="1" applyAlignment="1" applyProtection="1">
      <alignment vertical="center"/>
      <protection hidden="1"/>
    </xf>
    <xf numFmtId="164" fontId="23" fillId="7" borderId="38" xfId="0" applyNumberFormat="1" applyFont="1" applyFill="1" applyBorder="1" applyAlignment="1" applyProtection="1">
      <alignment vertical="center"/>
      <protection hidden="1"/>
    </xf>
    <xf numFmtId="0" fontId="9" fillId="2" borderId="63" xfId="0" applyFont="1" applyFill="1" applyBorder="1" applyAlignment="1" applyProtection="1">
      <alignment vertical="center" wrapText="1"/>
      <protection hidden="1"/>
    </xf>
    <xf numFmtId="0" fontId="9" fillId="2" borderId="20" xfId="0" applyFont="1" applyFill="1" applyBorder="1" applyAlignment="1" applyProtection="1">
      <alignment vertical="center" wrapText="1"/>
      <protection hidden="1"/>
    </xf>
    <xf numFmtId="0" fontId="10" fillId="2" borderId="33" xfId="0" applyFont="1" applyFill="1" applyBorder="1" applyAlignment="1" applyProtection="1">
      <alignment horizontal="center" vertical="center"/>
      <protection hidden="1"/>
    </xf>
    <xf numFmtId="164" fontId="9" fillId="7" borderId="47" xfId="0" applyNumberFormat="1" applyFont="1" applyFill="1" applyBorder="1" applyAlignment="1" applyProtection="1">
      <alignment vertical="center"/>
      <protection hidden="1"/>
    </xf>
    <xf numFmtId="164" fontId="9" fillId="11" borderId="20" xfId="0" applyNumberFormat="1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164" fontId="9" fillId="7" borderId="2" xfId="0" applyNumberFormat="1" applyFont="1" applyFill="1" applyBorder="1" applyAlignment="1" applyProtection="1">
      <alignment vertical="center"/>
      <protection hidden="1"/>
    </xf>
    <xf numFmtId="164" fontId="23" fillId="7" borderId="31" xfId="0" applyNumberFormat="1" applyFont="1" applyFill="1" applyBorder="1" applyAlignment="1" applyProtection="1">
      <alignment vertical="center"/>
      <protection hidden="1"/>
    </xf>
    <xf numFmtId="164" fontId="23" fillId="11" borderId="20" xfId="0" applyNumberFormat="1" applyFont="1" applyFill="1" applyBorder="1" applyAlignment="1" applyProtection="1">
      <alignment vertical="center"/>
      <protection hidden="1"/>
    </xf>
    <xf numFmtId="166" fontId="9" fillId="9" borderId="0" xfId="2" applyNumberFormat="1" applyFont="1" applyFill="1" applyBorder="1" applyAlignment="1" applyProtection="1">
      <alignment vertical="center"/>
      <protection hidden="1"/>
    </xf>
    <xf numFmtId="0" fontId="24" fillId="9" borderId="0" xfId="0" applyFont="1" applyFill="1" applyAlignment="1" applyProtection="1">
      <alignment vertical="center"/>
      <protection hidden="1"/>
    </xf>
    <xf numFmtId="0" fontId="16" fillId="9" borderId="0" xfId="0" applyFont="1" applyFill="1" applyAlignment="1" applyProtection="1">
      <alignment vertical="center" wrapText="1"/>
      <protection hidden="1"/>
    </xf>
    <xf numFmtId="0" fontId="25" fillId="9" borderId="0" xfId="0" applyFont="1" applyFill="1" applyAlignment="1" applyProtection="1">
      <alignment vertical="center"/>
      <protection hidden="1"/>
    </xf>
    <xf numFmtId="0" fontId="9" fillId="9" borderId="0" xfId="0" applyFont="1" applyFill="1" applyBorder="1" applyAlignment="1" applyProtection="1">
      <alignment horizontal="right" vertical="center"/>
      <protection hidden="1"/>
    </xf>
    <xf numFmtId="164" fontId="9" fillId="9" borderId="0" xfId="0" applyNumberFormat="1" applyFont="1" applyFill="1" applyBorder="1" applyAlignment="1" applyProtection="1">
      <alignment vertical="center"/>
      <protection hidden="1"/>
    </xf>
    <xf numFmtId="0" fontId="0" fillId="0" borderId="0" xfId="0" applyFont="1" applyFill="1" applyAlignment="1" applyProtection="1"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164" fontId="28" fillId="7" borderId="31" xfId="0" applyNumberFormat="1" applyFont="1" applyFill="1" applyBorder="1" applyAlignment="1" applyProtection="1">
      <alignment vertical="center"/>
      <protection hidden="1"/>
    </xf>
    <xf numFmtId="0" fontId="10" fillId="2" borderId="68" xfId="0" applyFont="1" applyFill="1" applyBorder="1" applyAlignment="1" applyProtection="1">
      <alignment vertical="center" wrapText="1"/>
      <protection hidden="1"/>
    </xf>
    <xf numFmtId="4" fontId="0" fillId="9" borderId="0" xfId="0" applyNumberFormat="1" applyFont="1" applyFill="1" applyProtection="1"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64" fontId="23" fillId="11" borderId="0" xfId="0" applyNumberFormat="1" applyFont="1" applyFill="1" applyBorder="1" applyAlignment="1" applyProtection="1">
      <alignment vertical="center"/>
      <protection hidden="1"/>
    </xf>
    <xf numFmtId="166" fontId="27" fillId="2" borderId="38" xfId="2" applyNumberFormat="1" applyFont="1" applyFill="1" applyBorder="1" applyAlignment="1" applyProtection="1">
      <alignment horizontal="right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0" fontId="9" fillId="2" borderId="36" xfId="0" applyFont="1" applyFill="1" applyBorder="1" applyAlignment="1" applyProtection="1">
      <alignment horizontal="center" vertical="center" wrapText="1"/>
      <protection hidden="1"/>
    </xf>
    <xf numFmtId="0" fontId="9" fillId="2" borderId="15" xfId="0" applyFont="1" applyFill="1" applyBorder="1" applyAlignment="1" applyProtection="1">
      <alignment horizontal="center" vertical="center" wrapText="1"/>
      <protection hidden="1"/>
    </xf>
    <xf numFmtId="0" fontId="11" fillId="9" borderId="0" xfId="0" applyFont="1" applyFill="1" applyBorder="1" applyAlignment="1" applyProtection="1">
      <alignment vertical="center"/>
      <protection hidden="1"/>
    </xf>
    <xf numFmtId="0" fontId="10" fillId="2" borderId="17" xfId="0" applyFont="1" applyFill="1" applyBorder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center" vertical="center"/>
      <protection hidden="1"/>
    </xf>
    <xf numFmtId="0" fontId="9" fillId="2" borderId="29" xfId="0" applyFont="1" applyFill="1" applyBorder="1" applyAlignment="1" applyProtection="1">
      <alignment vertical="center" wrapText="1"/>
      <protection hidden="1"/>
    </xf>
    <xf numFmtId="0" fontId="9" fillId="2" borderId="30" xfId="0" applyFont="1" applyFill="1" applyBorder="1" applyAlignment="1" applyProtection="1">
      <alignment vertical="center" wrapText="1"/>
      <protection hidden="1"/>
    </xf>
    <xf numFmtId="0" fontId="14" fillId="9" borderId="59" xfId="0" applyFont="1" applyFill="1" applyBorder="1" applyAlignment="1" applyProtection="1">
      <alignment horizontal="left" vertical="center"/>
      <protection hidden="1"/>
    </xf>
    <xf numFmtId="0" fontId="14" fillId="9" borderId="60" xfId="0" applyFont="1" applyFill="1" applyBorder="1" applyAlignment="1" applyProtection="1">
      <alignment horizontal="left" vertical="center"/>
      <protection hidden="1"/>
    </xf>
    <xf numFmtId="0" fontId="14" fillId="9" borderId="61" xfId="0" applyFont="1" applyFill="1" applyBorder="1" applyAlignment="1" applyProtection="1">
      <alignment horizontal="left" vertical="center"/>
      <protection hidden="1"/>
    </xf>
    <xf numFmtId="0" fontId="14" fillId="9" borderId="62" xfId="0" applyFont="1" applyFill="1" applyBorder="1" applyAlignment="1" applyProtection="1">
      <alignment horizontal="left" vertical="center"/>
      <protection hidden="1"/>
    </xf>
    <xf numFmtId="166" fontId="23" fillId="2" borderId="4" xfId="2" applyNumberFormat="1" applyFont="1" applyFill="1" applyBorder="1" applyAlignment="1" applyProtection="1">
      <alignment horizontal="right" vertical="center" wrapText="1"/>
      <protection hidden="1"/>
    </xf>
    <xf numFmtId="166" fontId="23" fillId="2" borderId="15" xfId="2" applyNumberFormat="1" applyFont="1" applyFill="1" applyBorder="1" applyAlignment="1" applyProtection="1">
      <alignment horizontal="right" vertical="center" wrapText="1"/>
      <protection hidden="1"/>
    </xf>
    <xf numFmtId="3" fontId="14" fillId="9" borderId="10" xfId="0" applyNumberFormat="1" applyFont="1" applyFill="1" applyBorder="1" applyAlignment="1" applyProtection="1">
      <alignment horizontal="center" vertical="center"/>
      <protection hidden="1"/>
    </xf>
    <xf numFmtId="3" fontId="14" fillId="9" borderId="7" xfId="0" applyNumberFormat="1" applyFont="1" applyFill="1" applyBorder="1" applyAlignment="1" applyProtection="1">
      <alignment horizontal="center" vertical="center"/>
      <protection hidden="1"/>
    </xf>
    <xf numFmtId="0" fontId="3" fillId="9" borderId="1" xfId="0" applyFont="1" applyFill="1" applyBorder="1" applyAlignment="1" applyProtection="1">
      <alignment horizontal="center" vertical="center" wrapText="1"/>
      <protection hidden="1"/>
    </xf>
    <xf numFmtId="0" fontId="3" fillId="9" borderId="2" xfId="0" applyFont="1" applyFill="1" applyBorder="1" applyAlignment="1" applyProtection="1">
      <alignment horizontal="center" vertical="center" wrapText="1"/>
      <protection hidden="1"/>
    </xf>
    <xf numFmtId="0" fontId="3" fillId="9" borderId="3" xfId="0" applyFont="1" applyFill="1" applyBorder="1" applyAlignment="1" applyProtection="1">
      <alignment horizontal="center" vertical="center" wrapText="1"/>
      <protection hidden="1"/>
    </xf>
    <xf numFmtId="0" fontId="9" fillId="2" borderId="18" xfId="0" applyFont="1" applyFill="1" applyBorder="1" applyAlignment="1" applyProtection="1">
      <alignment horizontal="center" vertical="center" wrapText="1"/>
      <protection hidden="1"/>
    </xf>
    <xf numFmtId="0" fontId="9" fillId="2" borderId="19" xfId="0" applyFont="1" applyFill="1" applyBorder="1" applyAlignment="1" applyProtection="1">
      <alignment horizontal="center" vertical="center" wrapText="1"/>
      <protection hidden="1"/>
    </xf>
    <xf numFmtId="0" fontId="9" fillId="2" borderId="42" xfId="0" applyFont="1" applyFill="1" applyBorder="1" applyAlignment="1" applyProtection="1">
      <alignment horizontal="center" vertical="center" wrapText="1"/>
      <protection hidden="1"/>
    </xf>
    <xf numFmtId="0" fontId="9" fillId="2" borderId="43" xfId="0" applyFont="1" applyFill="1" applyBorder="1" applyAlignment="1" applyProtection="1">
      <alignment horizontal="center" vertical="center" wrapText="1"/>
      <protection hidden="1"/>
    </xf>
    <xf numFmtId="0" fontId="9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36" xfId="0" applyFont="1" applyFill="1" applyBorder="1" applyAlignment="1" applyProtection="1">
      <alignment horizontal="center" vertical="center" wrapText="1"/>
      <protection hidden="1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0" fontId="9" fillId="2" borderId="15" xfId="0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center" vertical="center" wrapText="1"/>
      <protection hidden="1"/>
    </xf>
    <xf numFmtId="164" fontId="23" fillId="9" borderId="4" xfId="0" applyNumberFormat="1" applyFont="1" applyFill="1" applyBorder="1" applyAlignment="1" applyProtection="1">
      <alignment vertical="center"/>
      <protection hidden="1"/>
    </xf>
    <xf numFmtId="164" fontId="23" fillId="9" borderId="5" xfId="0" applyNumberFormat="1" applyFont="1" applyFill="1" applyBorder="1" applyAlignment="1" applyProtection="1">
      <alignment vertical="center"/>
      <protection hidden="1"/>
    </xf>
    <xf numFmtId="0" fontId="23" fillId="9" borderId="4" xfId="0" applyFont="1" applyFill="1" applyBorder="1" applyAlignment="1" applyProtection="1">
      <alignment horizontal="right" vertical="center"/>
      <protection hidden="1"/>
    </xf>
    <xf numFmtId="0" fontId="23" fillId="9" borderId="15" xfId="0" applyFont="1" applyFill="1" applyBorder="1" applyAlignment="1" applyProtection="1">
      <alignment horizontal="right" vertical="center"/>
      <protection hidden="1"/>
    </xf>
    <xf numFmtId="0" fontId="23" fillId="9" borderId="5" xfId="0" applyFont="1" applyFill="1" applyBorder="1" applyAlignment="1" applyProtection="1">
      <alignment horizontal="right" vertical="center"/>
      <protection hidden="1"/>
    </xf>
    <xf numFmtId="0" fontId="8" fillId="9" borderId="4" xfId="0" applyFont="1" applyFill="1" applyBorder="1" applyAlignment="1" applyProtection="1">
      <alignment horizontal="right" vertical="center"/>
      <protection hidden="1"/>
    </xf>
    <xf numFmtId="0" fontId="8" fillId="9" borderId="15" xfId="0" applyFont="1" applyFill="1" applyBorder="1" applyAlignment="1" applyProtection="1">
      <alignment horizontal="right" vertical="center"/>
      <protection hidden="1"/>
    </xf>
    <xf numFmtId="0" fontId="8" fillId="9" borderId="5" xfId="0" applyFont="1" applyFill="1" applyBorder="1" applyAlignment="1" applyProtection="1">
      <alignment horizontal="right" vertical="center"/>
      <protection hidden="1"/>
    </xf>
    <xf numFmtId="165" fontId="21" fillId="6" borderId="13" xfId="0" applyNumberFormat="1" applyFont="1" applyFill="1" applyBorder="1" applyAlignment="1" applyProtection="1">
      <alignment horizontal="center" vertical="center" wrapText="1"/>
      <protection hidden="1"/>
    </xf>
    <xf numFmtId="165" fontId="21" fillId="6" borderId="14" xfId="0" applyNumberFormat="1" applyFont="1" applyFill="1" applyBorder="1" applyAlignment="1" applyProtection="1">
      <alignment horizontal="center" vertical="center" wrapText="1"/>
      <protection hidden="1"/>
    </xf>
    <xf numFmtId="164" fontId="26" fillId="9" borderId="4" xfId="0" applyNumberFormat="1" applyFont="1" applyFill="1" applyBorder="1" applyAlignment="1" applyProtection="1">
      <alignment vertical="center"/>
      <protection hidden="1"/>
    </xf>
    <xf numFmtId="164" fontId="26" fillId="9" borderId="5" xfId="0" applyNumberFormat="1" applyFont="1" applyFill="1" applyBorder="1" applyAlignment="1" applyProtection="1">
      <alignment vertical="center"/>
      <protection hidden="1"/>
    </xf>
    <xf numFmtId="0" fontId="11" fillId="9" borderId="20" xfId="0" applyFont="1" applyFill="1" applyBorder="1" applyAlignment="1" applyProtection="1">
      <alignment vertical="center"/>
      <protection hidden="1"/>
    </xf>
    <xf numFmtId="0" fontId="11" fillId="9" borderId="0" xfId="0" applyFont="1" applyFill="1" applyBorder="1" applyAlignment="1" applyProtection="1">
      <alignment vertical="center"/>
      <protection hidden="1"/>
    </xf>
    <xf numFmtId="165" fontId="9" fillId="0" borderId="1" xfId="2" applyNumberFormat="1" applyFont="1" applyFill="1" applyBorder="1" applyAlignment="1" applyProtection="1">
      <alignment horizontal="right" vertical="center"/>
      <protection locked="0"/>
    </xf>
    <xf numFmtId="165" fontId="9" fillId="0" borderId="3" xfId="2" applyNumberFormat="1" applyFont="1" applyFill="1" applyBorder="1" applyAlignment="1" applyProtection="1">
      <alignment horizontal="right" vertical="center"/>
      <protection locked="0"/>
    </xf>
    <xf numFmtId="164" fontId="9" fillId="5" borderId="4" xfId="2" applyNumberFormat="1" applyFont="1" applyFill="1" applyBorder="1" applyAlignment="1" applyProtection="1">
      <alignment horizontal="right" vertical="center"/>
      <protection locked="0"/>
    </xf>
    <xf numFmtId="164" fontId="9" fillId="5" borderId="15" xfId="2" applyNumberFormat="1" applyFont="1" applyFill="1" applyBorder="1" applyAlignment="1" applyProtection="1">
      <alignment horizontal="right" vertical="center"/>
      <protection locked="0"/>
    </xf>
    <xf numFmtId="164" fontId="9" fillId="5" borderId="5" xfId="2" applyNumberFormat="1" applyFont="1" applyFill="1" applyBorder="1" applyAlignment="1" applyProtection="1">
      <alignment horizontal="right" vertical="center"/>
      <protection locked="0"/>
    </xf>
    <xf numFmtId="0" fontId="18" fillId="6" borderId="9" xfId="0" applyFont="1" applyFill="1" applyBorder="1" applyAlignment="1" applyProtection="1">
      <alignment horizontal="left" vertical="center" wrapText="1"/>
      <protection hidden="1"/>
    </xf>
    <xf numFmtId="0" fontId="18" fillId="6" borderId="10" xfId="0" applyFont="1" applyFill="1" applyBorder="1" applyAlignment="1" applyProtection="1">
      <alignment horizontal="left" vertical="center" wrapText="1"/>
      <protection hidden="1"/>
    </xf>
    <xf numFmtId="0" fontId="9" fillId="2" borderId="30" xfId="0" applyFont="1" applyFill="1" applyBorder="1" applyAlignment="1" applyProtection="1">
      <alignment horizontal="center" vertical="center" wrapText="1"/>
      <protection hidden="1"/>
    </xf>
    <xf numFmtId="165" fontId="12" fillId="4" borderId="1" xfId="2" applyNumberFormat="1" applyFont="1" applyFill="1" applyBorder="1" applyAlignment="1" applyProtection="1">
      <alignment vertical="center"/>
      <protection hidden="1"/>
    </xf>
    <xf numFmtId="165" fontId="12" fillId="4" borderId="3" xfId="2" applyNumberFormat="1" applyFont="1" applyFill="1" applyBorder="1" applyAlignment="1" applyProtection="1">
      <alignment vertical="center"/>
      <protection hidden="1"/>
    </xf>
    <xf numFmtId="0" fontId="9" fillId="2" borderId="31" xfId="0" applyFont="1" applyFill="1" applyBorder="1" applyAlignment="1" applyProtection="1">
      <alignment horizontal="center" vertical="center" wrapText="1"/>
      <protection hidden="1"/>
    </xf>
    <xf numFmtId="164" fontId="9" fillId="0" borderId="26" xfId="2" applyNumberFormat="1" applyFont="1" applyFill="1" applyBorder="1" applyAlignment="1" applyProtection="1">
      <alignment vertical="center"/>
      <protection locked="0"/>
    </xf>
    <xf numFmtId="164" fontId="9" fillId="0" borderId="70" xfId="2" applyNumberFormat="1" applyFont="1" applyFill="1" applyBorder="1" applyAlignment="1" applyProtection="1">
      <alignment vertical="center"/>
      <protection locked="0"/>
    </xf>
    <xf numFmtId="164" fontId="9" fillId="0" borderId="10" xfId="2" applyNumberFormat="1" applyFont="1" applyFill="1" applyBorder="1" applyAlignment="1" applyProtection="1">
      <alignment vertical="center"/>
      <protection locked="0"/>
    </xf>
    <xf numFmtId="164" fontId="9" fillId="0" borderId="11" xfId="2" applyNumberFormat="1" applyFont="1" applyFill="1" applyBorder="1" applyAlignment="1" applyProtection="1">
      <alignment vertical="center"/>
      <protection locked="0"/>
    </xf>
    <xf numFmtId="164" fontId="9" fillId="3" borderId="45" xfId="2" applyNumberFormat="1" applyFont="1" applyFill="1" applyBorder="1" applyAlignment="1" applyProtection="1">
      <alignment vertical="center"/>
      <protection hidden="1"/>
    </xf>
    <xf numFmtId="164" fontId="9" fillId="3" borderId="3" xfId="2" applyNumberFormat="1" applyFont="1" applyFill="1" applyBorder="1" applyAlignment="1" applyProtection="1">
      <alignment vertical="center"/>
      <protection hidden="1"/>
    </xf>
    <xf numFmtId="165" fontId="9" fillId="4" borderId="1" xfId="2" applyNumberFormat="1" applyFont="1" applyFill="1" applyBorder="1" applyAlignment="1" applyProtection="1">
      <alignment vertical="center"/>
      <protection hidden="1"/>
    </xf>
    <xf numFmtId="165" fontId="9" fillId="4" borderId="41" xfId="2" applyNumberFormat="1" applyFont="1" applyFill="1" applyBorder="1" applyAlignment="1" applyProtection="1">
      <alignment vertical="center"/>
      <protection hidden="1"/>
    </xf>
    <xf numFmtId="165" fontId="9" fillId="4" borderId="3" xfId="2" applyNumberFormat="1" applyFont="1" applyFill="1" applyBorder="1" applyAlignment="1" applyProtection="1">
      <alignment vertical="center"/>
      <protection hidden="1"/>
    </xf>
    <xf numFmtId="164" fontId="9" fillId="3" borderId="2" xfId="2" applyNumberFormat="1" applyFont="1" applyFill="1" applyBorder="1" applyAlignment="1" applyProtection="1">
      <alignment vertical="center"/>
      <protection hidden="1"/>
    </xf>
    <xf numFmtId="0" fontId="9" fillId="2" borderId="16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left" vertical="center" wrapText="1"/>
      <protection hidden="1"/>
    </xf>
    <xf numFmtId="0" fontId="8" fillId="2" borderId="19" xfId="0" applyFont="1" applyFill="1" applyBorder="1" applyAlignment="1" applyProtection="1">
      <alignment horizontal="left" vertical="center" wrapText="1"/>
      <protection hidden="1"/>
    </xf>
    <xf numFmtId="0" fontId="8" fillId="2" borderId="20" xfId="0" applyFont="1" applyFill="1" applyBorder="1" applyAlignment="1" applyProtection="1">
      <alignment horizontal="left" vertical="center" wrapText="1"/>
      <protection hidden="1"/>
    </xf>
    <xf numFmtId="0" fontId="8" fillId="2" borderId="21" xfId="0" applyFont="1" applyFill="1" applyBorder="1" applyAlignment="1" applyProtection="1">
      <alignment horizontal="left" vertical="center" wrapText="1"/>
      <protection hidden="1"/>
    </xf>
    <xf numFmtId="0" fontId="8" fillId="2" borderId="42" xfId="0" applyFont="1" applyFill="1" applyBorder="1" applyAlignment="1" applyProtection="1">
      <alignment horizontal="left" vertical="center" wrapText="1"/>
      <protection hidden="1"/>
    </xf>
    <xf numFmtId="0" fontId="8" fillId="2" borderId="43" xfId="0" applyFont="1" applyFill="1" applyBorder="1" applyAlignment="1" applyProtection="1">
      <alignment horizontal="left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24" xfId="0" applyFont="1" applyFill="1" applyBorder="1" applyAlignment="1" applyProtection="1">
      <alignment horizontal="center" vertical="center" wrapText="1"/>
      <protection hidden="1"/>
    </xf>
    <xf numFmtId="0" fontId="10" fillId="2" borderId="19" xfId="0" applyFont="1" applyFill="1" applyBorder="1" applyAlignment="1" applyProtection="1">
      <alignment horizontal="center" vertical="center" wrapText="1"/>
      <protection hidden="1"/>
    </xf>
    <xf numFmtId="0" fontId="10" fillId="2" borderId="21" xfId="0" applyFont="1" applyFill="1" applyBorder="1" applyAlignment="1" applyProtection="1">
      <alignment horizontal="center" vertical="center" wrapText="1"/>
      <protection hidden="1"/>
    </xf>
    <xf numFmtId="0" fontId="10" fillId="2" borderId="55" xfId="0" applyFont="1" applyFill="1" applyBorder="1" applyAlignment="1" applyProtection="1">
      <alignment horizontal="center" vertical="center" wrapText="1"/>
      <protection hidden="1"/>
    </xf>
    <xf numFmtId="164" fontId="9" fillId="3" borderId="50" xfId="2" applyNumberFormat="1" applyFont="1" applyFill="1" applyBorder="1" applyAlignment="1" applyProtection="1">
      <alignment vertical="center"/>
      <protection hidden="1"/>
    </xf>
    <xf numFmtId="164" fontId="9" fillId="3" borderId="51" xfId="2" applyNumberFormat="1" applyFont="1" applyFill="1" applyBorder="1" applyAlignment="1" applyProtection="1">
      <alignment vertical="center"/>
      <protection hidden="1"/>
    </xf>
    <xf numFmtId="164" fontId="9" fillId="3" borderId="44" xfId="2" applyNumberFormat="1" applyFont="1" applyFill="1" applyBorder="1" applyAlignment="1" applyProtection="1">
      <alignment vertical="center"/>
      <protection hidden="1"/>
    </xf>
    <xf numFmtId="164" fontId="9" fillId="3" borderId="34" xfId="2" applyNumberFormat="1" applyFont="1" applyFill="1" applyBorder="1" applyAlignment="1" applyProtection="1">
      <alignment vertical="center"/>
      <protection hidden="1"/>
    </xf>
    <xf numFmtId="0" fontId="9" fillId="2" borderId="34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 wrapText="1"/>
      <protection hidden="1"/>
    </xf>
    <xf numFmtId="165" fontId="9" fillId="4" borderId="33" xfId="2" applyNumberFormat="1" applyFont="1" applyFill="1" applyBorder="1" applyAlignment="1" applyProtection="1">
      <alignment vertical="center"/>
      <protection hidden="1"/>
    </xf>
    <xf numFmtId="165" fontId="9" fillId="4" borderId="46" xfId="2" applyNumberFormat="1" applyFont="1" applyFill="1" applyBorder="1" applyAlignment="1" applyProtection="1">
      <alignment vertical="center"/>
      <protection hidden="1"/>
    </xf>
    <xf numFmtId="165" fontId="9" fillId="4" borderId="34" xfId="2" applyNumberFormat="1" applyFont="1" applyFill="1" applyBorder="1" applyAlignment="1" applyProtection="1">
      <alignment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165" fontId="9" fillId="0" borderId="33" xfId="2" applyNumberFormat="1" applyFont="1" applyFill="1" applyBorder="1" applyAlignment="1" applyProtection="1">
      <alignment horizontal="right" vertical="center"/>
      <protection locked="0"/>
    </xf>
    <xf numFmtId="165" fontId="9" fillId="0" borderId="34" xfId="2" applyNumberFormat="1" applyFont="1" applyFill="1" applyBorder="1" applyAlignment="1" applyProtection="1">
      <alignment horizontal="right" vertical="center"/>
      <protection locked="0"/>
    </xf>
    <xf numFmtId="165" fontId="9" fillId="4" borderId="48" xfId="2" applyNumberFormat="1" applyFont="1" applyFill="1" applyBorder="1" applyAlignment="1" applyProtection="1">
      <alignment vertical="center"/>
      <protection hidden="1"/>
    </xf>
    <xf numFmtId="165" fontId="9" fillId="4" borderId="52" xfId="2" applyNumberFormat="1" applyFont="1" applyFill="1" applyBorder="1" applyAlignment="1" applyProtection="1">
      <alignment vertical="center"/>
      <protection hidden="1"/>
    </xf>
    <xf numFmtId="165" fontId="9" fillId="4" borderId="51" xfId="2" applyNumberFormat="1" applyFont="1" applyFill="1" applyBorder="1" applyAlignment="1" applyProtection="1">
      <alignment vertical="center"/>
      <protection hidden="1"/>
    </xf>
    <xf numFmtId="0" fontId="9" fillId="2" borderId="13" xfId="0" applyFont="1" applyFill="1" applyBorder="1" applyAlignment="1" applyProtection="1">
      <alignment horizontal="center" vertical="center"/>
      <protection hidden="1"/>
    </xf>
    <xf numFmtId="165" fontId="9" fillId="0" borderId="1" xfId="2" applyNumberFormat="1" applyFont="1" applyFill="1" applyBorder="1" applyAlignment="1" applyProtection="1">
      <alignment vertical="center"/>
      <protection locked="0"/>
    </xf>
    <xf numFmtId="165" fontId="9" fillId="0" borderId="3" xfId="2" applyNumberFormat="1" applyFont="1" applyFill="1" applyBorder="1" applyAlignment="1" applyProtection="1">
      <alignment vertical="center"/>
      <protection locked="0"/>
    </xf>
    <xf numFmtId="164" fontId="9" fillId="3" borderId="47" xfId="2" applyNumberFormat="1" applyFont="1" applyFill="1" applyBorder="1" applyAlignment="1" applyProtection="1">
      <alignment vertical="center"/>
      <protection hidden="1"/>
    </xf>
    <xf numFmtId="165" fontId="9" fillId="0" borderId="33" xfId="2" applyNumberFormat="1" applyFont="1" applyFill="1" applyBorder="1" applyAlignment="1" applyProtection="1">
      <alignment vertical="center"/>
      <protection locked="0"/>
    </xf>
    <xf numFmtId="165" fontId="9" fillId="0" borderId="34" xfId="2" applyNumberFormat="1" applyFont="1" applyFill="1" applyBorder="1" applyAlignment="1" applyProtection="1">
      <alignment vertical="center"/>
      <protection locked="0"/>
    </xf>
    <xf numFmtId="0" fontId="6" fillId="10" borderId="4" xfId="0" applyFont="1" applyFill="1" applyBorder="1" applyAlignment="1" applyProtection="1">
      <alignment horizontal="center" vertical="center" wrapText="1"/>
      <protection hidden="1"/>
    </xf>
    <xf numFmtId="0" fontId="6" fillId="10" borderId="15" xfId="0" applyFont="1" applyFill="1" applyBorder="1" applyAlignment="1" applyProtection="1">
      <alignment horizontal="center" vertical="center" wrapText="1"/>
      <protection hidden="1"/>
    </xf>
    <xf numFmtId="0" fontId="6" fillId="10" borderId="5" xfId="0" applyFont="1" applyFill="1" applyBorder="1" applyAlignment="1" applyProtection="1">
      <alignment horizontal="center" vertical="center" wrapText="1"/>
      <protection hidden="1"/>
    </xf>
    <xf numFmtId="166" fontId="23" fillId="2" borderId="5" xfId="2" applyNumberFormat="1" applyFont="1" applyFill="1" applyBorder="1" applyAlignment="1" applyProtection="1">
      <alignment horizontal="right" vertical="center" wrapText="1"/>
      <protection hidden="1"/>
    </xf>
    <xf numFmtId="0" fontId="8" fillId="2" borderId="27" xfId="0" applyFont="1" applyFill="1" applyBorder="1" applyAlignment="1" applyProtection="1">
      <alignment horizontal="center" vertical="center" wrapText="1"/>
      <protection hidden="1"/>
    </xf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165" fontId="9" fillId="0" borderId="14" xfId="2" applyNumberFormat="1" applyFont="1" applyFill="1" applyBorder="1" applyAlignment="1" applyProtection="1">
      <alignment horizontal="right" vertical="center"/>
      <protection locked="0"/>
    </xf>
    <xf numFmtId="165" fontId="9" fillId="0" borderId="16" xfId="2" applyNumberFormat="1" applyFont="1" applyFill="1" applyBorder="1" applyAlignment="1" applyProtection="1">
      <alignment horizontal="right" vertical="center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hidden="1"/>
    </xf>
    <xf numFmtId="0" fontId="10" fillId="2" borderId="17" xfId="0" applyFont="1" applyFill="1" applyBorder="1" applyAlignment="1" applyProtection="1">
      <alignment horizontal="center" vertical="center" wrapText="1"/>
      <protection hidden="1"/>
    </xf>
    <xf numFmtId="0" fontId="9" fillId="2" borderId="21" xfId="0" applyFont="1" applyFill="1" applyBorder="1" applyAlignment="1" applyProtection="1">
      <alignment horizontal="center" vertical="center" wrapText="1"/>
      <protection hidden="1"/>
    </xf>
    <xf numFmtId="0" fontId="9" fillId="2" borderId="49" xfId="0" applyFont="1" applyFill="1" applyBorder="1" applyAlignment="1" applyProtection="1">
      <alignment horizontal="center" vertical="center" wrapText="1"/>
      <protection hidden="1"/>
    </xf>
    <xf numFmtId="0" fontId="14" fillId="9" borderId="66" xfId="0" applyFont="1" applyFill="1" applyBorder="1" applyAlignment="1" applyProtection="1">
      <alignment horizontal="left" vertical="center"/>
      <protection hidden="1"/>
    </xf>
    <xf numFmtId="0" fontId="14" fillId="9" borderId="67" xfId="0" applyFont="1" applyFill="1" applyBorder="1" applyAlignment="1" applyProtection="1">
      <alignment horizontal="left" vertical="center"/>
      <protection hidden="1"/>
    </xf>
    <xf numFmtId="164" fontId="9" fillId="0" borderId="68" xfId="2" applyNumberFormat="1" applyFont="1" applyFill="1" applyBorder="1" applyAlignment="1" applyProtection="1">
      <alignment vertical="center"/>
      <protection locked="0"/>
    </xf>
    <xf numFmtId="164" fontId="9" fillId="0" borderId="69" xfId="2" applyNumberFormat="1" applyFont="1" applyFill="1" applyBorder="1" applyAlignment="1" applyProtection="1">
      <alignment vertical="center"/>
      <protection locked="0"/>
    </xf>
    <xf numFmtId="164" fontId="15" fillId="9" borderId="0" xfId="2" quotePrefix="1" applyNumberFormat="1" applyFont="1" applyFill="1" applyBorder="1" applyAlignment="1" applyProtection="1">
      <alignment horizontal="right" vertical="center"/>
      <protection hidden="1"/>
    </xf>
    <xf numFmtId="164" fontId="15" fillId="9" borderId="0" xfId="2" applyNumberFormat="1" applyFont="1" applyFill="1" applyBorder="1" applyAlignment="1" applyProtection="1">
      <alignment horizontal="right" vertical="center"/>
      <protection hidden="1"/>
    </xf>
    <xf numFmtId="165" fontId="9" fillId="0" borderId="14" xfId="2" applyNumberFormat="1" applyFont="1" applyFill="1" applyBorder="1" applyAlignment="1" applyProtection="1">
      <alignment vertical="center"/>
      <protection locked="0"/>
    </xf>
    <xf numFmtId="165" fontId="9" fillId="0" borderId="16" xfId="2" applyNumberFormat="1" applyFont="1" applyFill="1" applyBorder="1" applyAlignment="1" applyProtection="1">
      <alignment vertical="center"/>
      <protection locked="0"/>
    </xf>
    <xf numFmtId="165" fontId="21" fillId="6" borderId="10" xfId="0" applyNumberFormat="1" applyFont="1" applyFill="1" applyBorder="1" applyAlignment="1" applyProtection="1">
      <alignment horizontal="center" vertical="center" wrapText="1"/>
      <protection hidden="1"/>
    </xf>
    <xf numFmtId="165" fontId="21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6" borderId="45" xfId="0" applyFont="1" applyFill="1" applyBorder="1" applyAlignment="1" applyProtection="1">
      <alignment horizontal="left" vertical="center" wrapText="1"/>
      <protection hidden="1"/>
    </xf>
    <xf numFmtId="0" fontId="18" fillId="6" borderId="2" xfId="0" applyFont="1" applyFill="1" applyBorder="1" applyAlignment="1" applyProtection="1">
      <alignment horizontal="left" vertical="center" wrapText="1"/>
      <protection hidden="1"/>
    </xf>
    <xf numFmtId="0" fontId="18" fillId="6" borderId="3" xfId="0" applyFont="1" applyFill="1" applyBorder="1" applyAlignment="1" applyProtection="1">
      <alignment horizontal="left" vertical="center" wrapText="1"/>
      <protection hidden="1"/>
    </xf>
    <xf numFmtId="0" fontId="19" fillId="12" borderId="1" xfId="0" applyFont="1" applyFill="1" applyBorder="1" applyAlignment="1" applyProtection="1">
      <alignment horizontal="center" vertical="center"/>
      <protection hidden="1"/>
    </xf>
    <xf numFmtId="0" fontId="19" fillId="12" borderId="41" xfId="0" applyFont="1" applyFill="1" applyBorder="1" applyAlignment="1" applyProtection="1">
      <alignment horizontal="center" vertical="center"/>
      <protection hidden="1"/>
    </xf>
    <xf numFmtId="0" fontId="17" fillId="6" borderId="6" xfId="0" applyFont="1" applyFill="1" applyBorder="1" applyAlignment="1" applyProtection="1">
      <alignment horizontal="center" vertical="center"/>
      <protection hidden="1"/>
    </xf>
    <xf numFmtId="0" fontId="17" fillId="6" borderId="7" xfId="0" applyFont="1" applyFill="1" applyBorder="1" applyAlignment="1" applyProtection="1">
      <alignment horizontal="center" vertical="center"/>
      <protection hidden="1"/>
    </xf>
    <xf numFmtId="0" fontId="17" fillId="6" borderId="8" xfId="0" applyFont="1" applyFill="1" applyBorder="1" applyAlignment="1" applyProtection="1">
      <alignment horizontal="center" vertical="center"/>
      <protection hidden="1"/>
    </xf>
    <xf numFmtId="0" fontId="19" fillId="6" borderId="1" xfId="0" applyFont="1" applyFill="1" applyBorder="1" applyAlignment="1" applyProtection="1">
      <alignment horizontal="center" vertical="center" wrapText="1"/>
      <protection hidden="1"/>
    </xf>
    <xf numFmtId="0" fontId="19" fillId="6" borderId="41" xfId="0" applyFont="1" applyFill="1" applyBorder="1" applyAlignment="1" applyProtection="1">
      <alignment horizontal="center" vertical="center" wrapText="1"/>
      <protection hidden="1"/>
    </xf>
    <xf numFmtId="0" fontId="19" fillId="12" borderId="1" xfId="0" applyFont="1" applyFill="1" applyBorder="1" applyAlignment="1" applyProtection="1">
      <alignment horizontal="center" vertical="center" wrapText="1"/>
      <protection hidden="1"/>
    </xf>
    <xf numFmtId="0" fontId="19" fillId="12" borderId="41" xfId="0" applyFont="1" applyFill="1" applyBorder="1" applyAlignment="1" applyProtection="1">
      <alignment horizontal="center" vertical="center" wrapText="1"/>
      <protection hidden="1"/>
    </xf>
    <xf numFmtId="44" fontId="0" fillId="9" borderId="4" xfId="3" applyFont="1" applyFill="1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</xf>
    <xf numFmtId="0" fontId="0" fillId="0" borderId="15" xfId="0" applyBorder="1" applyAlignment="1" applyProtection="1">
      <alignment horizontal="right" vertical="center" wrapText="1"/>
    </xf>
    <xf numFmtId="0" fontId="0" fillId="0" borderId="5" xfId="0" applyBorder="1" applyAlignment="1" applyProtection="1">
      <alignment horizontal="right" vertical="center" wrapText="1"/>
    </xf>
    <xf numFmtId="0" fontId="14" fillId="9" borderId="65" xfId="0" applyFont="1" applyFill="1" applyBorder="1" applyAlignment="1" applyProtection="1">
      <alignment horizontal="left" vertical="center" wrapText="1"/>
      <protection hidden="1"/>
    </xf>
    <xf numFmtId="0" fontId="14" fillId="9" borderId="35" xfId="0" applyFont="1" applyFill="1" applyBorder="1" applyAlignment="1" applyProtection="1">
      <alignment horizontal="left" vertical="center" wrapText="1"/>
      <protection hidden="1"/>
    </xf>
    <xf numFmtId="10" fontId="10" fillId="0" borderId="63" xfId="2" applyNumberFormat="1" applyFont="1" applyFill="1" applyBorder="1" applyAlignment="1" applyProtection="1">
      <alignment horizontal="right" vertical="center"/>
      <protection locked="0" hidden="1"/>
    </xf>
    <xf numFmtId="10" fontId="10" fillId="0" borderId="15" xfId="2" applyNumberFormat="1" applyFont="1" applyFill="1" applyBorder="1" applyAlignment="1" applyProtection="1">
      <alignment horizontal="right" vertical="center"/>
      <protection locked="0" hidden="1"/>
    </xf>
    <xf numFmtId="10" fontId="0" fillId="0" borderId="15" xfId="0" applyNumberFormat="1" applyFill="1" applyBorder="1" applyAlignment="1" applyProtection="1">
      <alignment horizontal="right" vertical="center"/>
      <protection locked="0"/>
    </xf>
    <xf numFmtId="10" fontId="0" fillId="0" borderId="5" xfId="0" applyNumberFormat="1" applyFill="1" applyBorder="1" applyAlignment="1" applyProtection="1">
      <alignment horizontal="right" vertical="center"/>
      <protection locked="0"/>
    </xf>
    <xf numFmtId="0" fontId="18" fillId="6" borderId="56" xfId="0" applyFont="1" applyFill="1" applyBorder="1" applyAlignment="1" applyProtection="1">
      <alignment horizontal="left" vertical="center" wrapText="1"/>
      <protection hidden="1"/>
    </xf>
    <xf numFmtId="0" fontId="18" fillId="6" borderId="57" xfId="0" applyFont="1" applyFill="1" applyBorder="1" applyAlignment="1" applyProtection="1">
      <alignment horizontal="left" vertical="center" wrapText="1"/>
      <protection hidden="1"/>
    </xf>
    <xf numFmtId="0" fontId="18" fillId="6" borderId="16" xfId="0" applyFont="1" applyFill="1" applyBorder="1" applyAlignment="1" applyProtection="1">
      <alignment horizontal="left" vertical="center" wrapText="1"/>
      <protection hidden="1"/>
    </xf>
    <xf numFmtId="0" fontId="19" fillId="12" borderId="14" xfId="0" applyFont="1" applyFill="1" applyBorder="1" applyAlignment="1" applyProtection="1">
      <alignment horizontal="center" vertical="center"/>
      <protection hidden="1"/>
    </xf>
    <xf numFmtId="0" fontId="19" fillId="12" borderId="58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166" fontId="6" fillId="2" borderId="15" xfId="2" applyNumberFormat="1" applyFont="1" applyFill="1" applyBorder="1" applyAlignment="1" applyProtection="1">
      <alignment horizontal="right" vertical="center" wrapText="1"/>
      <protection hidden="1"/>
    </xf>
    <xf numFmtId="0" fontId="0" fillId="0" borderId="15" xfId="0" applyBorder="1" applyAlignment="1" applyProtection="1">
      <alignment vertical="center" wrapText="1"/>
    </xf>
    <xf numFmtId="166" fontId="27" fillId="2" borderId="63" xfId="2" applyNumberFormat="1" applyFont="1" applyFill="1" applyBorder="1" applyAlignment="1" applyProtection="1">
      <alignment horizontal="right" vertical="center" wrapText="1"/>
      <protection hidden="1"/>
    </xf>
    <xf numFmtId="0" fontId="8" fillId="2" borderId="44" xfId="0" applyFont="1" applyFill="1" applyBorder="1" applyAlignment="1" applyProtection="1">
      <alignment horizontal="left" vertical="center" wrapText="1"/>
      <protection hidden="1"/>
    </xf>
    <xf numFmtId="0" fontId="8" fillId="2" borderId="34" xfId="0" applyFont="1" applyFill="1" applyBorder="1" applyAlignment="1" applyProtection="1">
      <alignment horizontal="left" vertical="center" wrapText="1"/>
      <protection hidden="1"/>
    </xf>
  </cellXfs>
  <cellStyles count="4">
    <cellStyle name="Migliaia" xfId="1" builtinId="3"/>
    <cellStyle name="Migliaia 2 2" xfId="2"/>
    <cellStyle name="Normale" xfId="0" builtinId="0"/>
    <cellStyle name="Valuta" xfId="3" builtinId="4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000080"/>
      <color rgb="FFDAEEF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561975</xdr:colOff>
      <xdr:row>0</xdr:row>
      <xdr:rowOff>596791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504825" cy="53964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129</xdr:row>
      <xdr:rowOff>57150</xdr:rowOff>
    </xdr:from>
    <xdr:to>
      <xdr:col>3</xdr:col>
      <xdr:colOff>0</xdr:colOff>
      <xdr:row>131</xdr:row>
      <xdr:rowOff>66675</xdr:rowOff>
    </xdr:to>
    <xdr:sp macro="" textlink="">
      <xdr:nvSpPr>
        <xdr:cNvPr id="6" name="Rectangle 66"/>
        <xdr:cNvSpPr>
          <a:spLocks noChangeArrowheads="1"/>
        </xdr:cNvSpPr>
      </xdr:nvSpPr>
      <xdr:spPr bwMode="auto">
        <a:xfrm>
          <a:off x="28575" y="19764375"/>
          <a:ext cx="3486150" cy="3905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57150</xdr:colOff>
      <xdr:row>53</xdr:row>
      <xdr:rowOff>57150</xdr:rowOff>
    </xdr:from>
    <xdr:to>
      <xdr:col>0</xdr:col>
      <xdr:colOff>609600</xdr:colOff>
      <xdr:row>54</xdr:row>
      <xdr:rowOff>1</xdr:rowOff>
    </xdr:to>
    <xdr:pic>
      <xdr:nvPicPr>
        <xdr:cNvPr id="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8059400"/>
          <a:ext cx="552450" cy="58843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49</xdr:row>
      <xdr:rowOff>171450</xdr:rowOff>
    </xdr:from>
    <xdr:to>
      <xdr:col>3</xdr:col>
      <xdr:colOff>9525</xdr:colOff>
      <xdr:row>51</xdr:row>
      <xdr:rowOff>152400</xdr:rowOff>
    </xdr:to>
    <xdr:sp macro="" textlink="">
      <xdr:nvSpPr>
        <xdr:cNvPr id="8" name="Rectangle 66"/>
        <xdr:cNvSpPr>
          <a:spLocks noChangeArrowheads="1"/>
        </xdr:cNvSpPr>
      </xdr:nvSpPr>
      <xdr:spPr bwMode="auto">
        <a:xfrm>
          <a:off x="38100" y="16256794"/>
          <a:ext cx="5174456" cy="3619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89</xdr:row>
      <xdr:rowOff>171450</xdr:rowOff>
    </xdr:from>
    <xdr:to>
      <xdr:col>3</xdr:col>
      <xdr:colOff>9525</xdr:colOff>
      <xdr:row>91</xdr:row>
      <xdr:rowOff>152400</xdr:rowOff>
    </xdr:to>
    <xdr:sp macro="" textlink="">
      <xdr:nvSpPr>
        <xdr:cNvPr id="9" name="Rectangle 66"/>
        <xdr:cNvSpPr>
          <a:spLocks noChangeArrowheads="1"/>
        </xdr:cNvSpPr>
      </xdr:nvSpPr>
      <xdr:spPr bwMode="auto">
        <a:xfrm>
          <a:off x="38100" y="16244888"/>
          <a:ext cx="5174456" cy="3619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57150</xdr:colOff>
      <xdr:row>53</xdr:row>
      <xdr:rowOff>0</xdr:rowOff>
    </xdr:from>
    <xdr:to>
      <xdr:col>0</xdr:col>
      <xdr:colOff>609600</xdr:colOff>
      <xdr:row>53</xdr:row>
      <xdr:rowOff>561975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291482"/>
          <a:ext cx="55245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93</xdr:row>
      <xdr:rowOff>57149</xdr:rowOff>
    </xdr:from>
    <xdr:to>
      <xdr:col>0</xdr:col>
      <xdr:colOff>609600</xdr:colOff>
      <xdr:row>93</xdr:row>
      <xdr:rowOff>619124</xdr:rowOff>
    </xdr:to>
    <xdr:pic>
      <xdr:nvPicPr>
        <xdr:cNvPr id="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0183363"/>
          <a:ext cx="55245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7"/>
  <sheetViews>
    <sheetView tabSelected="1" topLeftCell="A8" zoomScale="90" zoomScaleNormal="90" zoomScaleSheetLayoutView="80" workbookViewId="0">
      <selection activeCell="F8" sqref="F8:G8"/>
    </sheetView>
  </sheetViews>
  <sheetFormatPr defaultRowHeight="15" x14ac:dyDescent="0.25"/>
  <cols>
    <col min="1" max="1" width="22.5703125" style="9" customWidth="1"/>
    <col min="2" max="2" width="46.140625" style="9" customWidth="1"/>
    <col min="3" max="3" width="43.7109375" style="9" customWidth="1"/>
    <col min="4" max="5" width="9" style="9" customWidth="1"/>
    <col min="6" max="6" width="21.5703125" style="9" customWidth="1"/>
    <col min="7" max="7" width="12.140625" style="9" customWidth="1"/>
    <col min="8" max="8" width="21.140625" style="9" customWidth="1"/>
    <col min="9" max="9" width="11.140625" style="9" customWidth="1"/>
    <col min="10" max="10" width="17.140625" style="9" customWidth="1"/>
    <col min="11" max="11" width="11.7109375" style="9" customWidth="1"/>
    <col min="12" max="12" width="19.28515625" style="8" customWidth="1"/>
    <col min="13" max="13" width="22.7109375" style="7" customWidth="1"/>
    <col min="14" max="14" width="20.85546875" style="7" customWidth="1"/>
    <col min="15" max="15" width="18.28515625" style="7" customWidth="1"/>
    <col min="16" max="16" width="9.140625" style="7"/>
    <col min="17" max="17" width="14.140625" style="7" bestFit="1" customWidth="1"/>
    <col min="18" max="18" width="9.140625" style="7"/>
    <col min="19" max="16384" width="9.140625" style="9"/>
  </cols>
  <sheetData>
    <row r="1" spans="1:25" s="5" customFormat="1" ht="50.25" customHeight="1" x14ac:dyDescent="0.25">
      <c r="A1" s="1"/>
      <c r="B1" s="112" t="s">
        <v>99</v>
      </c>
      <c r="C1" s="113"/>
      <c r="D1" s="113"/>
      <c r="E1" s="113"/>
      <c r="F1" s="113"/>
      <c r="G1" s="113"/>
      <c r="H1" s="113"/>
      <c r="I1" s="113"/>
      <c r="J1" s="113"/>
      <c r="K1" s="114"/>
      <c r="L1" s="3"/>
      <c r="M1" s="4"/>
      <c r="N1" s="4"/>
      <c r="O1" s="4"/>
      <c r="P1" s="4"/>
      <c r="Q1" s="4"/>
      <c r="R1" s="4"/>
      <c r="Y1" s="6"/>
    </row>
    <row r="2" spans="1:25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25" ht="17.25" customHeight="1" thickBot="1" x14ac:dyDescent="0.3">
      <c r="A3" s="198" t="s">
        <v>11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</row>
    <row r="4" spans="1:25" ht="19.5" thickBot="1" x14ac:dyDescent="0.3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</row>
    <row r="5" spans="1:25" x14ac:dyDescent="0.25">
      <c r="A5" s="161" t="s">
        <v>7</v>
      </c>
      <c r="B5" s="162"/>
      <c r="C5" s="167" t="s">
        <v>0</v>
      </c>
      <c r="D5" s="177" t="s">
        <v>81</v>
      </c>
      <c r="E5" s="178"/>
      <c r="F5" s="178"/>
      <c r="G5" s="178"/>
      <c r="H5" s="178"/>
      <c r="I5" s="178"/>
      <c r="J5" s="178"/>
      <c r="K5" s="179"/>
    </row>
    <row r="6" spans="1:25" x14ac:dyDescent="0.25">
      <c r="A6" s="163"/>
      <c r="B6" s="164"/>
      <c r="C6" s="168"/>
      <c r="D6" s="186" t="s">
        <v>1</v>
      </c>
      <c r="E6" s="180"/>
      <c r="F6" s="180"/>
      <c r="G6" s="180"/>
      <c r="H6" s="180" t="s">
        <v>2</v>
      </c>
      <c r="I6" s="180"/>
      <c r="J6" s="180" t="s">
        <v>3</v>
      </c>
      <c r="K6" s="181"/>
    </row>
    <row r="7" spans="1:25" ht="15" customHeight="1" thickBot="1" x14ac:dyDescent="0.3">
      <c r="A7" s="165"/>
      <c r="B7" s="166"/>
      <c r="C7" s="169"/>
      <c r="D7" s="159" t="s">
        <v>60</v>
      </c>
      <c r="E7" s="160"/>
      <c r="F7" s="192" t="s">
        <v>4</v>
      </c>
      <c r="G7" s="192"/>
      <c r="H7" s="160" t="s">
        <v>5</v>
      </c>
      <c r="I7" s="160"/>
      <c r="J7" s="160" t="s">
        <v>6</v>
      </c>
      <c r="K7" s="182"/>
    </row>
    <row r="8" spans="1:25" ht="15" customHeight="1" x14ac:dyDescent="0.25">
      <c r="A8" s="170" t="s">
        <v>8</v>
      </c>
      <c r="B8" s="12" t="s">
        <v>37</v>
      </c>
      <c r="C8" s="13" t="s">
        <v>57</v>
      </c>
      <c r="D8" s="195">
        <f>IF(L8="Inserire un valore con al massimo due decimali",0,ROUNDDOWN(($F8/100*75),2))</f>
        <v>0</v>
      </c>
      <c r="E8" s="176"/>
      <c r="F8" s="196"/>
      <c r="G8" s="197"/>
      <c r="H8" s="183">
        <f>IF(L8="Inserire un valore con al massimo due decimali",0,ROUNDDOWN(($F8/100*95),2))</f>
        <v>0</v>
      </c>
      <c r="I8" s="185"/>
      <c r="J8" s="183">
        <f t="shared" ref="J8:J19" si="0">IF(L8="Inserire un valore con al massimo due decimali",0,ROUNDDOWN(($F8/100*90),2))</f>
        <v>0</v>
      </c>
      <c r="K8" s="184"/>
      <c r="L8" s="136" t="str">
        <f t="shared" ref="L8" si="1">IF(TYPE(F8)=1,IF(OR(ROUNDDOWN(F8,2)&lt;&gt;F8,F8&lt;=0),"Inserire un valore con al massimo due decimali",""),"Inserire un valore con al massimo due decimali")</f>
        <v>Inserire un valore con al massimo due decimali</v>
      </c>
      <c r="M8" s="137"/>
    </row>
    <row r="9" spans="1:25" x14ac:dyDescent="0.25">
      <c r="A9" s="171"/>
      <c r="B9" s="14" t="s">
        <v>82</v>
      </c>
      <c r="C9" s="15" t="s">
        <v>57</v>
      </c>
      <c r="D9" s="158">
        <f>IF(L9="Inserire un valore con al massimo due decimali",0,ROUNDDOWN(($F9/100*75),2))</f>
        <v>0</v>
      </c>
      <c r="E9" s="154"/>
      <c r="F9" s="193"/>
      <c r="G9" s="194"/>
      <c r="H9" s="155">
        <f>IF(L9="Inserire un valore con al massimo due decimali",0,ROUNDDOWN(($F9/100*95),2))</f>
        <v>0</v>
      </c>
      <c r="I9" s="157"/>
      <c r="J9" s="155">
        <f>IF(L9="Inserire un valore con al massimo due decimali",0,ROUNDDOWN(($F9/100*90),2))</f>
        <v>0</v>
      </c>
      <c r="K9" s="156"/>
      <c r="L9" s="136" t="str">
        <f t="shared" ref="L9:L34" si="2">IF(TYPE(F9)=1,IF(OR(ROUNDDOWN(F9,2)&lt;&gt;F9,F9&lt;=0),"Inserire un valore con al massimo due decimali",""),"Inserire un valore con al massimo due decimali")</f>
        <v>Inserire un valore con al massimo due decimali</v>
      </c>
      <c r="M9" s="137"/>
    </row>
    <row r="10" spans="1:25" x14ac:dyDescent="0.25">
      <c r="A10" s="171"/>
      <c r="B10" s="14" t="s">
        <v>39</v>
      </c>
      <c r="C10" s="15" t="s">
        <v>57</v>
      </c>
      <c r="D10" s="158">
        <f t="shared" ref="D10:D17" si="3">IF(L10="Inserire un valore con al massimo due decimali",0,ROUNDDOWN(($F10/100*75),2))</f>
        <v>0</v>
      </c>
      <c r="E10" s="154"/>
      <c r="F10" s="193"/>
      <c r="G10" s="194"/>
      <c r="H10" s="155">
        <f t="shared" ref="H10:H19" si="4">IF(L10="Inserire un valore con al massimo due decimali",0,ROUNDDOWN(($F10/100*95),2))</f>
        <v>0</v>
      </c>
      <c r="I10" s="157"/>
      <c r="J10" s="155">
        <f t="shared" si="0"/>
        <v>0</v>
      </c>
      <c r="K10" s="156"/>
      <c r="L10" s="136" t="str">
        <f t="shared" si="2"/>
        <v>Inserire un valore con al massimo due decimali</v>
      </c>
      <c r="M10" s="137"/>
    </row>
    <row r="11" spans="1:25" x14ac:dyDescent="0.25">
      <c r="A11" s="171"/>
      <c r="B11" s="14" t="s">
        <v>40</v>
      </c>
      <c r="C11" s="15" t="s">
        <v>57</v>
      </c>
      <c r="D11" s="158">
        <f t="shared" si="3"/>
        <v>0</v>
      </c>
      <c r="E11" s="154"/>
      <c r="F11" s="193"/>
      <c r="G11" s="194"/>
      <c r="H11" s="155">
        <f t="shared" si="4"/>
        <v>0</v>
      </c>
      <c r="I11" s="157"/>
      <c r="J11" s="155">
        <f t="shared" si="0"/>
        <v>0</v>
      </c>
      <c r="K11" s="156"/>
      <c r="L11" s="136" t="str">
        <f t="shared" si="2"/>
        <v>Inserire un valore con al massimo due decimali</v>
      </c>
      <c r="M11" s="137"/>
    </row>
    <row r="12" spans="1:25" x14ac:dyDescent="0.25">
      <c r="A12" s="171"/>
      <c r="B12" s="14" t="s">
        <v>41</v>
      </c>
      <c r="C12" s="15" t="s">
        <v>57</v>
      </c>
      <c r="D12" s="158">
        <f t="shared" si="3"/>
        <v>0</v>
      </c>
      <c r="E12" s="154"/>
      <c r="F12" s="193"/>
      <c r="G12" s="194"/>
      <c r="H12" s="155">
        <f t="shared" si="4"/>
        <v>0</v>
      </c>
      <c r="I12" s="157"/>
      <c r="J12" s="155">
        <f t="shared" si="0"/>
        <v>0</v>
      </c>
      <c r="K12" s="156"/>
      <c r="L12" s="136" t="str">
        <f t="shared" si="2"/>
        <v>Inserire un valore con al massimo due decimali</v>
      </c>
      <c r="M12" s="137"/>
    </row>
    <row r="13" spans="1:25" x14ac:dyDescent="0.25">
      <c r="A13" s="171"/>
      <c r="B13" s="14" t="s">
        <v>42</v>
      </c>
      <c r="C13" s="15" t="s">
        <v>57</v>
      </c>
      <c r="D13" s="158">
        <f t="shared" si="3"/>
        <v>0</v>
      </c>
      <c r="E13" s="154"/>
      <c r="F13" s="193"/>
      <c r="G13" s="194"/>
      <c r="H13" s="155">
        <f t="shared" si="4"/>
        <v>0</v>
      </c>
      <c r="I13" s="157"/>
      <c r="J13" s="155">
        <f t="shared" si="0"/>
        <v>0</v>
      </c>
      <c r="K13" s="156"/>
      <c r="L13" s="136" t="str">
        <f t="shared" si="2"/>
        <v>Inserire un valore con al massimo due decimali</v>
      </c>
      <c r="M13" s="137"/>
    </row>
    <row r="14" spans="1:25" x14ac:dyDescent="0.25">
      <c r="A14" s="171"/>
      <c r="B14" s="14" t="s">
        <v>43</v>
      </c>
      <c r="C14" s="15" t="s">
        <v>57</v>
      </c>
      <c r="D14" s="158">
        <f t="shared" si="3"/>
        <v>0</v>
      </c>
      <c r="E14" s="154"/>
      <c r="F14" s="193"/>
      <c r="G14" s="194"/>
      <c r="H14" s="155">
        <f t="shared" si="4"/>
        <v>0</v>
      </c>
      <c r="I14" s="157"/>
      <c r="J14" s="155">
        <f t="shared" si="0"/>
        <v>0</v>
      </c>
      <c r="K14" s="156"/>
      <c r="L14" s="136" t="str">
        <f t="shared" si="2"/>
        <v>Inserire un valore con al massimo due decimali</v>
      </c>
      <c r="M14" s="137"/>
    </row>
    <row r="15" spans="1:25" x14ac:dyDescent="0.25">
      <c r="A15" s="171"/>
      <c r="B15" s="14" t="s">
        <v>44</v>
      </c>
      <c r="C15" s="15" t="s">
        <v>57</v>
      </c>
      <c r="D15" s="158">
        <f t="shared" si="3"/>
        <v>0</v>
      </c>
      <c r="E15" s="154"/>
      <c r="F15" s="193"/>
      <c r="G15" s="194"/>
      <c r="H15" s="155">
        <f t="shared" si="4"/>
        <v>0</v>
      </c>
      <c r="I15" s="157"/>
      <c r="J15" s="155">
        <f t="shared" si="0"/>
        <v>0</v>
      </c>
      <c r="K15" s="156"/>
      <c r="L15" s="136" t="str">
        <f t="shared" si="2"/>
        <v>Inserire un valore con al massimo due decimali</v>
      </c>
      <c r="M15" s="137"/>
    </row>
    <row r="16" spans="1:25" ht="15.75" thickBot="1" x14ac:dyDescent="0.3">
      <c r="A16" s="171"/>
      <c r="B16" s="16" t="s">
        <v>45</v>
      </c>
      <c r="C16" s="17" t="s">
        <v>57</v>
      </c>
      <c r="D16" s="173">
        <f t="shared" si="3"/>
        <v>0</v>
      </c>
      <c r="E16" s="174"/>
      <c r="F16" s="216"/>
      <c r="G16" s="217"/>
      <c r="H16" s="189">
        <f t="shared" si="4"/>
        <v>0</v>
      </c>
      <c r="I16" s="191"/>
      <c r="J16" s="189">
        <f t="shared" si="0"/>
        <v>0</v>
      </c>
      <c r="K16" s="190"/>
      <c r="L16" s="136" t="str">
        <f t="shared" si="2"/>
        <v>Inserire un valore con al massimo due decimali</v>
      </c>
      <c r="M16" s="137"/>
    </row>
    <row r="17" spans="1:13" ht="15" customHeight="1" x14ac:dyDescent="0.25">
      <c r="A17" s="171"/>
      <c r="B17" s="18" t="s">
        <v>46</v>
      </c>
      <c r="C17" s="19" t="s">
        <v>58</v>
      </c>
      <c r="D17" s="175">
        <f t="shared" si="3"/>
        <v>0</v>
      </c>
      <c r="E17" s="176"/>
      <c r="F17" s="187"/>
      <c r="G17" s="188"/>
      <c r="H17" s="183">
        <f t="shared" si="4"/>
        <v>0</v>
      </c>
      <c r="I17" s="185"/>
      <c r="J17" s="183">
        <f t="shared" si="0"/>
        <v>0</v>
      </c>
      <c r="K17" s="184"/>
      <c r="L17" s="136" t="str">
        <f t="shared" si="2"/>
        <v>Inserire un valore con al massimo due decimali</v>
      </c>
      <c r="M17" s="137"/>
    </row>
    <row r="18" spans="1:13" x14ac:dyDescent="0.25">
      <c r="A18" s="171"/>
      <c r="B18" s="14" t="s">
        <v>47</v>
      </c>
      <c r="C18" s="20" t="s">
        <v>58</v>
      </c>
      <c r="D18" s="153">
        <f>IF(L18="Inserire un valore con al massimo due decimali",0,ROUNDDOWN(($F18/100*75),2))</f>
        <v>0</v>
      </c>
      <c r="E18" s="154"/>
      <c r="F18" s="138"/>
      <c r="G18" s="139"/>
      <c r="H18" s="146">
        <f t="shared" si="4"/>
        <v>0</v>
      </c>
      <c r="I18" s="147"/>
      <c r="J18" s="155">
        <f t="shared" si="0"/>
        <v>0</v>
      </c>
      <c r="K18" s="156"/>
      <c r="L18" s="136" t="str">
        <f t="shared" si="2"/>
        <v>Inserire un valore con al massimo due decimali</v>
      </c>
      <c r="M18" s="137"/>
    </row>
    <row r="19" spans="1:13" x14ac:dyDescent="0.25">
      <c r="A19" s="171"/>
      <c r="B19" s="14" t="s">
        <v>48</v>
      </c>
      <c r="C19" s="20" t="s">
        <v>58</v>
      </c>
      <c r="D19" s="153">
        <f t="shared" ref="D19:D20" si="5">IF(L19="Inserire un valore con al massimo due decimali",0,ROUNDDOWN(($F19/100*75),2))</f>
        <v>0</v>
      </c>
      <c r="E19" s="154"/>
      <c r="F19" s="138"/>
      <c r="G19" s="139"/>
      <c r="H19" s="146">
        <f t="shared" si="4"/>
        <v>0</v>
      </c>
      <c r="I19" s="147"/>
      <c r="J19" s="155">
        <f t="shared" si="0"/>
        <v>0</v>
      </c>
      <c r="K19" s="156"/>
      <c r="L19" s="136" t="str">
        <f t="shared" si="2"/>
        <v>Inserire un valore con al massimo due decimali</v>
      </c>
      <c r="M19" s="137"/>
    </row>
    <row r="20" spans="1:13" x14ac:dyDescent="0.25">
      <c r="A20" s="171"/>
      <c r="B20" s="21" t="s">
        <v>49</v>
      </c>
      <c r="C20" s="20" t="s">
        <v>58</v>
      </c>
      <c r="D20" s="153">
        <f t="shared" si="5"/>
        <v>0</v>
      </c>
      <c r="E20" s="154"/>
      <c r="F20" s="138"/>
      <c r="G20" s="139"/>
      <c r="H20" s="146">
        <f t="shared" ref="H20:H27" si="6">IF(L20="Inserire un valore con al massimo due decimali",0,ROUNDDOWN(($F20/100*95),2))</f>
        <v>0</v>
      </c>
      <c r="I20" s="147"/>
      <c r="J20" s="155">
        <f t="shared" ref="J20:J27" si="7">IF(L20="Inserire un valore con al massimo due decimali",0,ROUNDDOWN(($F20/100*90),2))</f>
        <v>0</v>
      </c>
      <c r="K20" s="156"/>
      <c r="L20" s="136" t="str">
        <f t="shared" si="2"/>
        <v>Inserire un valore con al massimo due decimali</v>
      </c>
      <c r="M20" s="137"/>
    </row>
    <row r="21" spans="1:13" x14ac:dyDescent="0.25">
      <c r="A21" s="171"/>
      <c r="B21" s="21" t="s">
        <v>50</v>
      </c>
      <c r="C21" s="20" t="s">
        <v>59</v>
      </c>
      <c r="D21" s="153">
        <f t="shared" ref="D21:D27" si="8">IF(L21="Inserire un valore con al massimo due decimali",0,ROUNDDOWN(($F21/100*75),2))</f>
        <v>0</v>
      </c>
      <c r="E21" s="154"/>
      <c r="F21" s="138"/>
      <c r="G21" s="139"/>
      <c r="H21" s="155">
        <f t="shared" si="6"/>
        <v>0</v>
      </c>
      <c r="I21" s="157"/>
      <c r="J21" s="155">
        <f t="shared" si="7"/>
        <v>0</v>
      </c>
      <c r="K21" s="156"/>
      <c r="L21" s="136" t="str">
        <f t="shared" si="2"/>
        <v>Inserire un valore con al massimo due decimali</v>
      </c>
      <c r="M21" s="137"/>
    </row>
    <row r="22" spans="1:13" x14ac:dyDescent="0.25">
      <c r="A22" s="171"/>
      <c r="B22" s="21" t="s">
        <v>51</v>
      </c>
      <c r="C22" s="20" t="s">
        <v>58</v>
      </c>
      <c r="D22" s="153">
        <f t="shared" si="8"/>
        <v>0</v>
      </c>
      <c r="E22" s="154"/>
      <c r="F22" s="138"/>
      <c r="G22" s="139"/>
      <c r="H22" s="155">
        <f t="shared" si="6"/>
        <v>0</v>
      </c>
      <c r="I22" s="157"/>
      <c r="J22" s="155">
        <f t="shared" si="7"/>
        <v>0</v>
      </c>
      <c r="K22" s="156"/>
      <c r="L22" s="136" t="str">
        <f t="shared" si="2"/>
        <v>Inserire un valore con al massimo due decimali</v>
      </c>
      <c r="M22" s="137"/>
    </row>
    <row r="23" spans="1:13" x14ac:dyDescent="0.25">
      <c r="A23" s="171"/>
      <c r="B23" s="21" t="s">
        <v>52</v>
      </c>
      <c r="C23" s="20" t="s">
        <v>58</v>
      </c>
      <c r="D23" s="153">
        <f t="shared" si="8"/>
        <v>0</v>
      </c>
      <c r="E23" s="154"/>
      <c r="F23" s="138"/>
      <c r="G23" s="139"/>
      <c r="H23" s="155">
        <f t="shared" si="6"/>
        <v>0</v>
      </c>
      <c r="I23" s="157"/>
      <c r="J23" s="155">
        <f t="shared" si="7"/>
        <v>0</v>
      </c>
      <c r="K23" s="156"/>
      <c r="L23" s="136" t="str">
        <f t="shared" si="2"/>
        <v>Inserire un valore con al massimo due decimali</v>
      </c>
      <c r="M23" s="137"/>
    </row>
    <row r="24" spans="1:13" x14ac:dyDescent="0.25">
      <c r="A24" s="171"/>
      <c r="B24" s="21" t="s">
        <v>53</v>
      </c>
      <c r="C24" s="20" t="s">
        <v>58</v>
      </c>
      <c r="D24" s="153">
        <f t="shared" si="8"/>
        <v>0</v>
      </c>
      <c r="E24" s="154"/>
      <c r="F24" s="138"/>
      <c r="G24" s="139"/>
      <c r="H24" s="155">
        <f t="shared" si="6"/>
        <v>0</v>
      </c>
      <c r="I24" s="157"/>
      <c r="J24" s="155">
        <f t="shared" si="7"/>
        <v>0</v>
      </c>
      <c r="K24" s="156"/>
      <c r="L24" s="136" t="str">
        <f t="shared" si="2"/>
        <v>Inserire un valore con al massimo due decimali</v>
      </c>
      <c r="M24" s="137"/>
    </row>
    <row r="25" spans="1:13" x14ac:dyDescent="0.25">
      <c r="A25" s="171"/>
      <c r="B25" s="21" t="s">
        <v>54</v>
      </c>
      <c r="C25" s="20" t="s">
        <v>58</v>
      </c>
      <c r="D25" s="153">
        <f t="shared" si="8"/>
        <v>0</v>
      </c>
      <c r="E25" s="154"/>
      <c r="F25" s="138"/>
      <c r="G25" s="139"/>
      <c r="H25" s="155">
        <f t="shared" si="6"/>
        <v>0</v>
      </c>
      <c r="I25" s="157"/>
      <c r="J25" s="155">
        <f t="shared" si="7"/>
        <v>0</v>
      </c>
      <c r="K25" s="156"/>
      <c r="L25" s="136" t="str">
        <f t="shared" si="2"/>
        <v>Inserire un valore con al massimo due decimali</v>
      </c>
      <c r="M25" s="137"/>
    </row>
    <row r="26" spans="1:13" x14ac:dyDescent="0.25">
      <c r="A26" s="171"/>
      <c r="B26" s="21" t="s">
        <v>55</v>
      </c>
      <c r="C26" s="20" t="s">
        <v>58</v>
      </c>
      <c r="D26" s="153">
        <f t="shared" si="8"/>
        <v>0</v>
      </c>
      <c r="E26" s="154"/>
      <c r="F26" s="138"/>
      <c r="G26" s="139"/>
      <c r="H26" s="155">
        <f t="shared" si="6"/>
        <v>0</v>
      </c>
      <c r="I26" s="157"/>
      <c r="J26" s="155">
        <f t="shared" si="7"/>
        <v>0</v>
      </c>
      <c r="K26" s="156"/>
      <c r="L26" s="136" t="str">
        <f t="shared" si="2"/>
        <v>Inserire un valore con al massimo due decimali</v>
      </c>
      <c r="M26" s="137"/>
    </row>
    <row r="27" spans="1:13" x14ac:dyDescent="0.25">
      <c r="A27" s="171"/>
      <c r="B27" s="21" t="s">
        <v>56</v>
      </c>
      <c r="C27" s="20" t="s">
        <v>58</v>
      </c>
      <c r="D27" s="153">
        <f t="shared" si="8"/>
        <v>0</v>
      </c>
      <c r="E27" s="154"/>
      <c r="F27" s="138"/>
      <c r="G27" s="139"/>
      <c r="H27" s="155">
        <f t="shared" si="6"/>
        <v>0</v>
      </c>
      <c r="I27" s="157"/>
      <c r="J27" s="155">
        <f t="shared" si="7"/>
        <v>0</v>
      </c>
      <c r="K27" s="156"/>
      <c r="L27" s="136" t="str">
        <f t="shared" si="2"/>
        <v>Inserire un valore con al massimo due decimali</v>
      </c>
      <c r="M27" s="137"/>
    </row>
    <row r="28" spans="1:13" x14ac:dyDescent="0.25">
      <c r="A28" s="171"/>
      <c r="B28" s="14" t="s">
        <v>75</v>
      </c>
      <c r="C28" s="20" t="s">
        <v>58</v>
      </c>
      <c r="D28" s="153">
        <f t="shared" ref="D28" si="9">IF(L28="Inserire un valore con al massimo due decimali",0,ROUNDDOWN(($F28/100*75),2))</f>
        <v>0</v>
      </c>
      <c r="E28" s="154"/>
      <c r="F28" s="138"/>
      <c r="G28" s="139"/>
      <c r="H28" s="155">
        <f t="shared" ref="H28" si="10">IF(L28="Inserire un valore con al massimo due decimali",0,ROUNDDOWN(($F28/100*95),2))</f>
        <v>0</v>
      </c>
      <c r="I28" s="157"/>
      <c r="J28" s="155">
        <f t="shared" ref="J28" si="11">IF(L28="Inserire un valore con al massimo due decimali",0,ROUNDDOWN(($F28/100*90),2))</f>
        <v>0</v>
      </c>
      <c r="K28" s="156"/>
      <c r="L28" s="136" t="str">
        <f t="shared" si="2"/>
        <v>Inserire un valore con al massimo due decimali</v>
      </c>
      <c r="M28" s="137"/>
    </row>
    <row r="29" spans="1:13" x14ac:dyDescent="0.25">
      <c r="A29" s="171"/>
      <c r="B29" s="14" t="s">
        <v>76</v>
      </c>
      <c r="C29" s="20" t="s">
        <v>58</v>
      </c>
      <c r="D29" s="153">
        <f t="shared" ref="D29:D34" si="12">IF(L29="Inserire un valore con al massimo due decimali",0,ROUNDDOWN(($F29/100*75),2))</f>
        <v>0</v>
      </c>
      <c r="E29" s="154"/>
      <c r="F29" s="138"/>
      <c r="G29" s="139"/>
      <c r="H29" s="155">
        <f t="shared" ref="H29:H34" si="13">IF(L29="Inserire un valore con al massimo due decimali",0,ROUNDDOWN(($F29/100*95),2))</f>
        <v>0</v>
      </c>
      <c r="I29" s="157"/>
      <c r="J29" s="155">
        <f t="shared" ref="J29" si="14">IF(L29="Inserire un valore con al massimo due decimali",0,ROUNDDOWN(($F29/100*90),2))</f>
        <v>0</v>
      </c>
      <c r="K29" s="156"/>
      <c r="L29" s="136" t="str">
        <f t="shared" si="2"/>
        <v>Inserire un valore con al massimo due decimali</v>
      </c>
      <c r="M29" s="137"/>
    </row>
    <row r="30" spans="1:13" x14ac:dyDescent="0.25">
      <c r="A30" s="171"/>
      <c r="B30" s="14" t="s">
        <v>84</v>
      </c>
      <c r="C30" s="20" t="s">
        <v>85</v>
      </c>
      <c r="D30" s="153">
        <f t="shared" si="12"/>
        <v>0</v>
      </c>
      <c r="E30" s="154"/>
      <c r="F30" s="138"/>
      <c r="G30" s="139"/>
      <c r="H30" s="155">
        <f t="shared" si="13"/>
        <v>0</v>
      </c>
      <c r="I30" s="157"/>
      <c r="J30" s="155">
        <f t="shared" ref="J30" si="15">IF(L30="Inserire un valore con al massimo due decimali",0,ROUNDDOWN(($F30/100*90),2))</f>
        <v>0</v>
      </c>
      <c r="K30" s="156"/>
      <c r="L30" s="136" t="str">
        <f t="shared" si="2"/>
        <v>Inserire un valore con al massimo due decimali</v>
      </c>
      <c r="M30" s="137"/>
    </row>
    <row r="31" spans="1:13" x14ac:dyDescent="0.25">
      <c r="A31" s="171"/>
      <c r="B31" s="14" t="s">
        <v>86</v>
      </c>
      <c r="C31" s="20" t="s">
        <v>87</v>
      </c>
      <c r="D31" s="153">
        <f t="shared" si="12"/>
        <v>0</v>
      </c>
      <c r="E31" s="154"/>
      <c r="F31" s="138"/>
      <c r="G31" s="139"/>
      <c r="H31" s="155">
        <f t="shared" si="13"/>
        <v>0</v>
      </c>
      <c r="I31" s="157"/>
      <c r="J31" s="155">
        <f t="shared" ref="J31" si="16">IF(L31="Inserire un valore con al massimo due decimali",0,ROUNDDOWN(($F31/100*90),2))</f>
        <v>0</v>
      </c>
      <c r="K31" s="156"/>
      <c r="L31" s="136" t="str">
        <f t="shared" si="2"/>
        <v>Inserire un valore con al massimo due decimali</v>
      </c>
      <c r="M31" s="137"/>
    </row>
    <row r="32" spans="1:13" x14ac:dyDescent="0.25">
      <c r="A32" s="171"/>
      <c r="B32" s="14" t="s">
        <v>89</v>
      </c>
      <c r="C32" s="20" t="s">
        <v>87</v>
      </c>
      <c r="D32" s="153">
        <f t="shared" si="12"/>
        <v>0</v>
      </c>
      <c r="E32" s="154"/>
      <c r="F32" s="138"/>
      <c r="G32" s="139"/>
      <c r="H32" s="155">
        <f t="shared" si="13"/>
        <v>0</v>
      </c>
      <c r="I32" s="157"/>
      <c r="J32" s="155">
        <f t="shared" ref="J32:J34" si="17">IF(L32="Inserire un valore con al massimo due decimali",0,ROUNDDOWN(($F32/100*90),2))</f>
        <v>0</v>
      </c>
      <c r="K32" s="156"/>
      <c r="L32" s="136" t="str">
        <f t="shared" si="2"/>
        <v>Inserire un valore con al massimo due decimali</v>
      </c>
      <c r="M32" s="137"/>
    </row>
    <row r="33" spans="1:26" x14ac:dyDescent="0.25">
      <c r="A33" s="171"/>
      <c r="B33" s="14" t="s">
        <v>90</v>
      </c>
      <c r="C33" s="20" t="s">
        <v>91</v>
      </c>
      <c r="D33" s="153">
        <f t="shared" si="12"/>
        <v>0</v>
      </c>
      <c r="E33" s="154"/>
      <c r="F33" s="138"/>
      <c r="G33" s="139"/>
      <c r="H33" s="155">
        <f t="shared" si="13"/>
        <v>0</v>
      </c>
      <c r="I33" s="157"/>
      <c r="J33" s="155">
        <f t="shared" ref="J33" si="18">IF(L33="Inserire un valore con al massimo due decimali",0,ROUNDDOWN(($F33/100*90),2))</f>
        <v>0</v>
      </c>
      <c r="K33" s="156"/>
      <c r="L33" s="136" t="str">
        <f t="shared" si="2"/>
        <v>Inserire un valore con al massimo due decimali</v>
      </c>
      <c r="M33" s="137"/>
    </row>
    <row r="34" spans="1:26" ht="15.75" thickBot="1" x14ac:dyDescent="0.3">
      <c r="A34" s="172"/>
      <c r="B34" s="22" t="s">
        <v>88</v>
      </c>
      <c r="C34" s="17" t="s">
        <v>96</v>
      </c>
      <c r="D34" s="153">
        <f t="shared" si="12"/>
        <v>0</v>
      </c>
      <c r="E34" s="154"/>
      <c r="F34" s="204"/>
      <c r="G34" s="205"/>
      <c r="H34" s="155">
        <f t="shared" si="13"/>
        <v>0</v>
      </c>
      <c r="I34" s="157"/>
      <c r="J34" s="155">
        <f t="shared" si="17"/>
        <v>0</v>
      </c>
      <c r="K34" s="156"/>
      <c r="L34" s="136" t="str">
        <f t="shared" si="2"/>
        <v>Inserire un valore con al massimo due decimali</v>
      </c>
      <c r="M34" s="137"/>
    </row>
    <row r="35" spans="1:26" ht="24.75" thickBot="1" x14ac:dyDescent="0.3">
      <c r="A35" s="23" t="s">
        <v>80</v>
      </c>
      <c r="B35" s="24" t="s">
        <v>83</v>
      </c>
      <c r="C35" s="25" t="s">
        <v>77</v>
      </c>
      <c r="D35" s="140"/>
      <c r="E35" s="141"/>
      <c r="F35" s="141"/>
      <c r="G35" s="141"/>
      <c r="H35" s="141"/>
      <c r="I35" s="141"/>
      <c r="J35" s="141"/>
      <c r="K35" s="142"/>
      <c r="L35" s="136" t="str">
        <f>IF(TYPE(D35)=1,IF(OR(ROUNDDOWN(D35,2)&lt;&gt;D35,D35&lt;=0),"Inserire un valore con al massimo due decimali",""),"Inserire un valore con al massimo due decimali")</f>
        <v>Inserire un valore con al massimo due decimali</v>
      </c>
      <c r="M35" s="137"/>
    </row>
    <row r="36" spans="1:26" x14ac:dyDescent="0.25">
      <c r="A36" s="26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26" ht="15.75" thickBot="1" x14ac:dyDescent="0.3">
      <c r="A37" s="2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26" ht="17.25" customHeight="1" thickBot="1" x14ac:dyDescent="0.3">
      <c r="A38" s="198" t="s">
        <v>18</v>
      </c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26" ht="15.75" thickBot="1" x14ac:dyDescent="0.3">
      <c r="A39" s="2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26" ht="58.5" customHeight="1" thickBot="1" x14ac:dyDescent="0.3">
      <c r="A40" s="253" t="s">
        <v>12</v>
      </c>
      <c r="B40" s="254"/>
      <c r="C40" s="28" t="s">
        <v>0</v>
      </c>
      <c r="D40" s="145" t="s">
        <v>17</v>
      </c>
      <c r="E40" s="148"/>
      <c r="F40" s="208"/>
      <c r="G40" s="209"/>
      <c r="H40" s="8"/>
      <c r="I40" s="7"/>
      <c r="J40" s="7"/>
      <c r="K40" s="7"/>
      <c r="L40" s="7"/>
    </row>
    <row r="41" spans="1:26" ht="15" customHeight="1" x14ac:dyDescent="0.25">
      <c r="A41" s="104" t="s">
        <v>13</v>
      </c>
      <c r="B41" s="105"/>
      <c r="C41" s="12" t="s">
        <v>9</v>
      </c>
      <c r="D41" s="149"/>
      <c r="E41" s="150"/>
      <c r="F41" s="214"/>
      <c r="G41" s="215"/>
      <c r="H41" s="99" t="str">
        <f>IF(TYPE(D41)=1,IF(OR(ROUNDDOWN(D41,2)&lt;&gt;D41,D41&lt;=0),"Inserire un valore con al massimo due decimali"," "),"Inserire un valore con al massimo due decimali")</f>
        <v>Inserire un valore con al massimo due decimali</v>
      </c>
      <c r="I41" s="7"/>
      <c r="J41" s="7"/>
      <c r="K41" s="7"/>
      <c r="L41" s="7"/>
    </row>
    <row r="42" spans="1:26" ht="15" customHeight="1" x14ac:dyDescent="0.25">
      <c r="A42" s="106" t="s">
        <v>14</v>
      </c>
      <c r="B42" s="107"/>
      <c r="C42" s="14" t="s">
        <v>9</v>
      </c>
      <c r="D42" s="151"/>
      <c r="E42" s="152"/>
      <c r="F42" s="214"/>
      <c r="G42" s="215"/>
      <c r="H42" s="99" t="str">
        <f>IF(TYPE(D42)=1,IF(OR(ROUNDDOWN(D42,2)&lt;&gt;D42,D42&lt;=0),"Inserire un valore con al massimo due decimali"," "),"Inserire un valore con al massimo due decimali")</f>
        <v>Inserire un valore con al massimo due decimali</v>
      </c>
      <c r="I42" s="7"/>
      <c r="J42" s="7"/>
      <c r="K42" s="7"/>
      <c r="L42" s="7"/>
    </row>
    <row r="43" spans="1:26" ht="15" customHeight="1" x14ac:dyDescent="0.25">
      <c r="A43" s="106" t="s">
        <v>15</v>
      </c>
      <c r="B43" s="107"/>
      <c r="C43" s="14" t="s">
        <v>9</v>
      </c>
      <c r="D43" s="151"/>
      <c r="E43" s="152"/>
      <c r="F43" s="214"/>
      <c r="G43" s="215"/>
      <c r="H43" s="99" t="str">
        <f>IF(TYPE(D43)=1,IF(OR(ROUNDDOWN(D43,2)&lt;&gt;D43,D43&lt;=0),"Inserire un valore con al massimo due decimali"," "),"Inserire un valore con al massimo due decimali")</f>
        <v>Inserire un valore con al massimo due decimali</v>
      </c>
      <c r="I43" s="7"/>
      <c r="J43" s="7"/>
      <c r="K43" s="7"/>
      <c r="L43" s="7"/>
    </row>
    <row r="44" spans="1:26" ht="15" customHeight="1" x14ac:dyDescent="0.25">
      <c r="A44" s="106" t="s">
        <v>16</v>
      </c>
      <c r="B44" s="107"/>
      <c r="C44" s="14" t="s">
        <v>9</v>
      </c>
      <c r="D44" s="151"/>
      <c r="E44" s="152"/>
      <c r="F44" s="214"/>
      <c r="G44" s="215"/>
      <c r="H44" s="99" t="str">
        <f>IF(TYPE(D44)=1,IF(OR(ROUNDDOWN(D44,2)&lt;&gt;D44,D44&lt;=0),"Inserire un valore con al massimo due decimali"," "),"Inserire un valore con al massimo due decimali")</f>
        <v>Inserire un valore con al massimo due decimali</v>
      </c>
      <c r="I44" s="7"/>
      <c r="J44" s="7"/>
      <c r="K44" s="7"/>
      <c r="L44" s="7"/>
    </row>
    <row r="45" spans="1:26" ht="15" customHeight="1" thickBot="1" x14ac:dyDescent="0.3">
      <c r="A45" s="210" t="s">
        <v>10</v>
      </c>
      <c r="B45" s="211"/>
      <c r="C45" s="91" t="s">
        <v>9</v>
      </c>
      <c r="D45" s="212"/>
      <c r="E45" s="213"/>
      <c r="F45" s="214"/>
      <c r="G45" s="215"/>
      <c r="H45" s="99" t="str">
        <f>IF(TYPE(D45)=1,IF(OR(ROUNDDOWN(D45,2)&lt;&gt;D45,D45&lt;=0),"Inserire un valore con al massimo due decimali"," "),"Inserire un valore con al massimo due decimali")</f>
        <v>Inserire un valore con al massimo due decimali</v>
      </c>
      <c r="I45" s="7"/>
      <c r="J45" s="7"/>
      <c r="K45" s="7"/>
      <c r="L45" s="7"/>
    </row>
    <row r="46" spans="1:26" ht="15.75" thickBot="1" x14ac:dyDescent="0.3">
      <c r="A46" s="2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26" ht="17.25" customHeight="1" thickBot="1" x14ac:dyDescent="0.3">
      <c r="A47" s="198" t="s">
        <v>102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26" s="7" customFormat="1" ht="24" customHeight="1" thickBot="1" x14ac:dyDescent="0.3">
      <c r="A48" s="236" t="s">
        <v>104</v>
      </c>
      <c r="B48" s="237"/>
      <c r="C48" s="29" t="s">
        <v>103</v>
      </c>
      <c r="D48" s="238"/>
      <c r="E48" s="239"/>
      <c r="F48" s="240"/>
      <c r="G48" s="241"/>
      <c r="H48" s="99" t="str">
        <f>IF(TYPE(D48)=1,IF(OR(ROUNDDOWN(D48,2)&lt;&gt;D48,D48&lt;0,D48=""),"Inserire un valore con al massimo due decimali"," "),"Inserire un valore con al massimo due decimali")</f>
        <v>Inserire un valore con al massimo due decimali</v>
      </c>
      <c r="L48" s="8"/>
      <c r="S48" s="9"/>
      <c r="T48" s="9"/>
      <c r="U48" s="9"/>
      <c r="V48" s="9"/>
      <c r="W48" s="9"/>
      <c r="X48" s="9"/>
      <c r="Y48" s="9"/>
      <c r="Z48" s="9"/>
    </row>
    <row r="49" spans="1:26" ht="15" customHeight="1" x14ac:dyDescent="0.25">
      <c r="A49" s="30"/>
      <c r="B49" s="30"/>
      <c r="C49" s="30"/>
      <c r="D49" s="31"/>
      <c r="E49" s="31"/>
      <c r="F49" s="32"/>
      <c r="G49" s="32"/>
      <c r="H49" s="32"/>
      <c r="I49" s="32"/>
      <c r="J49" s="32"/>
      <c r="K49" s="32"/>
      <c r="L49" s="32"/>
      <c r="M49" s="32"/>
    </row>
    <row r="50" spans="1:26" x14ac:dyDescent="0.25">
      <c r="A50" s="33" t="s">
        <v>23</v>
      </c>
      <c r="B50" s="34"/>
      <c r="C50" s="35"/>
      <c r="D50" s="35"/>
      <c r="E50" s="35"/>
      <c r="F50" s="35"/>
      <c r="G50" s="35"/>
      <c r="H50" s="35"/>
      <c r="I50" s="35"/>
      <c r="J50" s="30"/>
      <c r="K50" s="7"/>
    </row>
    <row r="51" spans="1:26" x14ac:dyDescent="0.25">
      <c r="A51" s="34"/>
      <c r="B51" s="34"/>
      <c r="C51" s="35"/>
      <c r="D51" s="35"/>
      <c r="E51" s="35"/>
      <c r="F51" s="35"/>
      <c r="G51" s="35"/>
      <c r="H51" s="101" t="s">
        <v>116</v>
      </c>
      <c r="I51" s="101"/>
      <c r="J51" s="101"/>
      <c r="K51" s="7"/>
    </row>
    <row r="52" spans="1:26" x14ac:dyDescent="0.25">
      <c r="A52" s="36"/>
      <c r="B52" s="36"/>
      <c r="C52" s="34"/>
      <c r="D52" s="34"/>
      <c r="E52" s="34"/>
      <c r="F52" s="37"/>
      <c r="G52" s="37"/>
      <c r="H52" s="38"/>
      <c r="I52" s="38"/>
      <c r="J52" s="30"/>
      <c r="K52" s="7"/>
    </row>
    <row r="53" spans="1:26" x14ac:dyDescent="0.25">
      <c r="A53" s="36"/>
      <c r="B53" s="36"/>
      <c r="C53" s="34"/>
      <c r="D53" s="34"/>
      <c r="E53" s="34"/>
      <c r="F53" s="37"/>
      <c r="G53" s="37"/>
      <c r="H53" s="39" t="s">
        <v>113</v>
      </c>
      <c r="I53" s="39"/>
      <c r="J53" s="30"/>
      <c r="K53" s="7"/>
    </row>
    <row r="54" spans="1:26" s="5" customFormat="1" ht="51" customHeight="1" x14ac:dyDescent="0.25">
      <c r="A54" s="1"/>
      <c r="B54" s="112" t="s">
        <v>100</v>
      </c>
      <c r="C54" s="113"/>
      <c r="D54" s="113"/>
      <c r="E54" s="113"/>
      <c r="F54" s="113"/>
      <c r="G54" s="113"/>
      <c r="H54" s="113"/>
      <c r="I54" s="113"/>
      <c r="J54" s="113"/>
      <c r="K54" s="114"/>
      <c r="L54" s="3"/>
      <c r="M54" s="4"/>
      <c r="N54" s="7"/>
      <c r="O54" s="7"/>
      <c r="P54" s="7"/>
      <c r="Q54" s="7"/>
      <c r="R54" s="7"/>
      <c r="S54" s="9"/>
      <c r="T54" s="9"/>
      <c r="U54" s="9"/>
      <c r="V54" s="9"/>
      <c r="W54" s="9"/>
      <c r="X54" s="9"/>
      <c r="Y54" s="9"/>
      <c r="Z54" s="9"/>
    </row>
    <row r="55" spans="1:26" s="41" customFormat="1" ht="15.75" thickBot="1" x14ac:dyDescent="0.3">
      <c r="A55" s="36"/>
      <c r="B55" s="36"/>
      <c r="C55" s="34"/>
      <c r="D55" s="34"/>
      <c r="E55" s="34"/>
      <c r="F55" s="37"/>
      <c r="G55" s="37"/>
      <c r="H55" s="37"/>
      <c r="I55" s="37"/>
      <c r="J55" s="30"/>
      <c r="K55" s="37"/>
      <c r="L55" s="38"/>
      <c r="M55" s="38"/>
      <c r="N55" s="7"/>
      <c r="O55" s="7"/>
      <c r="P55" s="7"/>
      <c r="Q55" s="7"/>
      <c r="R55" s="7"/>
      <c r="S55" s="9"/>
      <c r="T55" s="9"/>
      <c r="U55" s="9"/>
      <c r="V55" s="9"/>
      <c r="W55" s="9"/>
      <c r="X55" s="9"/>
      <c r="Y55" s="9"/>
      <c r="Z55" s="9"/>
    </row>
    <row r="56" spans="1:26" ht="17.25" customHeight="1" thickBot="1" x14ac:dyDescent="0.3">
      <c r="A56" s="198" t="s">
        <v>114</v>
      </c>
      <c r="B56" s="199"/>
      <c r="C56" s="199"/>
      <c r="D56" s="199"/>
      <c r="E56" s="199"/>
      <c r="F56" s="199"/>
      <c r="G56" s="199"/>
      <c r="H56" s="199"/>
      <c r="I56" s="199"/>
      <c r="J56" s="199"/>
      <c r="K56" s="200"/>
    </row>
    <row r="57" spans="1:26" ht="15.75" thickBo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26" ht="46.5" customHeight="1" thickBot="1" x14ac:dyDescent="0.3">
      <c r="A58" s="115" t="s">
        <v>7</v>
      </c>
      <c r="B58" s="116"/>
      <c r="C58" s="119" t="s">
        <v>20</v>
      </c>
      <c r="D58" s="121" t="s">
        <v>78</v>
      </c>
      <c r="E58" s="122"/>
      <c r="F58" s="122"/>
      <c r="G58" s="123"/>
      <c r="H58" s="202" t="s">
        <v>22</v>
      </c>
      <c r="I58" s="7"/>
      <c r="J58" s="7"/>
      <c r="K58" s="7"/>
      <c r="L58" s="7"/>
    </row>
    <row r="59" spans="1:26" s="45" customFormat="1" ht="30.75" customHeight="1" thickBot="1" x14ac:dyDescent="0.3">
      <c r="A59" s="117"/>
      <c r="B59" s="118"/>
      <c r="C59" s="120"/>
      <c r="D59" s="42" t="s">
        <v>29</v>
      </c>
      <c r="E59" s="43" t="s">
        <v>28</v>
      </c>
      <c r="F59" s="43" t="s">
        <v>2</v>
      </c>
      <c r="G59" s="97" t="s">
        <v>3</v>
      </c>
      <c r="H59" s="203"/>
      <c r="I59" s="44"/>
      <c r="J59" s="44"/>
      <c r="K59" s="44"/>
      <c r="L59" s="44"/>
      <c r="M59" s="44"/>
      <c r="N59" s="7"/>
      <c r="O59" s="7"/>
      <c r="P59" s="7"/>
      <c r="Q59" s="7"/>
      <c r="R59" s="7"/>
      <c r="S59" s="9"/>
      <c r="T59" s="9"/>
      <c r="U59" s="9"/>
      <c r="V59" s="9"/>
      <c r="W59" s="9"/>
      <c r="X59" s="9"/>
      <c r="Y59" s="9"/>
      <c r="Z59" s="9"/>
    </row>
    <row r="60" spans="1:26" ht="15" customHeight="1" x14ac:dyDescent="0.25">
      <c r="A60" s="206" t="s">
        <v>8</v>
      </c>
      <c r="B60" s="12" t="s">
        <v>37</v>
      </c>
      <c r="C60" s="46" t="s">
        <v>61</v>
      </c>
      <c r="D60" s="47">
        <v>84</v>
      </c>
      <c r="E60" s="47">
        <v>84</v>
      </c>
      <c r="F60" s="47">
        <v>100</v>
      </c>
      <c r="G60" s="47">
        <v>100</v>
      </c>
      <c r="H60" s="48">
        <f t="shared" ref="H60:H86" si="19">IF(L8="Inserire un valore con al massimo due decimali",0,IF(OR(TYPE(F8)&gt;1,F8&lt;0)," ",ROUND(SUM(D60*D8*3,E60*F8*9,F60*H8*12,G60*J8*12),2)))</f>
        <v>0</v>
      </c>
      <c r="I60" s="7"/>
      <c r="J60" s="7"/>
      <c r="K60" s="7"/>
      <c r="L60" s="7"/>
    </row>
    <row r="61" spans="1:26" x14ac:dyDescent="0.25">
      <c r="A61" s="207"/>
      <c r="B61" s="14" t="s">
        <v>38</v>
      </c>
      <c r="C61" s="49" t="s">
        <v>61</v>
      </c>
      <c r="D61" s="50">
        <v>79</v>
      </c>
      <c r="E61" s="50">
        <v>79</v>
      </c>
      <c r="F61" s="50">
        <v>130</v>
      </c>
      <c r="G61" s="50">
        <v>180</v>
      </c>
      <c r="H61" s="51">
        <f t="shared" si="19"/>
        <v>0</v>
      </c>
      <c r="I61" s="7"/>
      <c r="J61" s="7"/>
      <c r="K61" s="7"/>
      <c r="L61" s="7"/>
    </row>
    <row r="62" spans="1:26" x14ac:dyDescent="0.25">
      <c r="A62" s="207"/>
      <c r="B62" s="14" t="s">
        <v>39</v>
      </c>
      <c r="C62" s="49" t="s">
        <v>61</v>
      </c>
      <c r="D62" s="50">
        <v>853</v>
      </c>
      <c r="E62" s="50">
        <v>853</v>
      </c>
      <c r="F62" s="50">
        <v>1000</v>
      </c>
      <c r="G62" s="50">
        <v>1200</v>
      </c>
      <c r="H62" s="52">
        <f t="shared" si="19"/>
        <v>0</v>
      </c>
      <c r="I62" s="7"/>
      <c r="J62" s="7"/>
      <c r="K62" s="7"/>
      <c r="L62" s="7"/>
    </row>
    <row r="63" spans="1:26" x14ac:dyDescent="0.25">
      <c r="A63" s="207"/>
      <c r="B63" s="14" t="s">
        <v>40</v>
      </c>
      <c r="C63" s="49" t="s">
        <v>61</v>
      </c>
      <c r="D63" s="50">
        <v>1</v>
      </c>
      <c r="E63" s="50">
        <v>1</v>
      </c>
      <c r="F63" s="50">
        <v>1</v>
      </c>
      <c r="G63" s="50">
        <v>1</v>
      </c>
      <c r="H63" s="52">
        <f t="shared" si="19"/>
        <v>0</v>
      </c>
      <c r="I63" s="7"/>
      <c r="J63" s="7"/>
      <c r="K63" s="7"/>
      <c r="L63" s="7"/>
    </row>
    <row r="64" spans="1:26" x14ac:dyDescent="0.25">
      <c r="A64" s="207"/>
      <c r="B64" s="14" t="s">
        <v>41</v>
      </c>
      <c r="C64" s="49" t="s">
        <v>61</v>
      </c>
      <c r="D64" s="50">
        <v>36</v>
      </c>
      <c r="E64" s="50">
        <v>36</v>
      </c>
      <c r="F64" s="50">
        <v>36</v>
      </c>
      <c r="G64" s="50">
        <v>36</v>
      </c>
      <c r="H64" s="52">
        <f t="shared" si="19"/>
        <v>0</v>
      </c>
      <c r="I64" s="7"/>
      <c r="J64" s="7"/>
      <c r="K64" s="7"/>
      <c r="L64" s="7"/>
    </row>
    <row r="65" spans="1:12" x14ac:dyDescent="0.25">
      <c r="A65" s="207"/>
      <c r="B65" s="14" t="s">
        <v>42</v>
      </c>
      <c r="C65" s="49" t="s">
        <v>61</v>
      </c>
      <c r="D65" s="50">
        <v>1</v>
      </c>
      <c r="E65" s="50">
        <v>1</v>
      </c>
      <c r="F65" s="50">
        <v>1</v>
      </c>
      <c r="G65" s="50">
        <v>1</v>
      </c>
      <c r="H65" s="52">
        <f t="shared" si="19"/>
        <v>0</v>
      </c>
      <c r="I65" s="7"/>
      <c r="J65" s="7"/>
      <c r="K65" s="7"/>
      <c r="L65" s="7"/>
    </row>
    <row r="66" spans="1:12" x14ac:dyDescent="0.25">
      <c r="A66" s="207"/>
      <c r="B66" s="14" t="s">
        <v>43</v>
      </c>
      <c r="C66" s="49" t="s">
        <v>61</v>
      </c>
      <c r="D66" s="50">
        <v>56</v>
      </c>
      <c r="E66" s="50">
        <v>56</v>
      </c>
      <c r="F66" s="50">
        <v>56</v>
      </c>
      <c r="G66" s="50">
        <v>56</v>
      </c>
      <c r="H66" s="52">
        <f t="shared" si="19"/>
        <v>0</v>
      </c>
      <c r="I66" s="7"/>
      <c r="J66" s="2"/>
      <c r="K66" s="7"/>
      <c r="L66" s="7"/>
    </row>
    <row r="67" spans="1:12" x14ac:dyDescent="0.25">
      <c r="A67" s="207"/>
      <c r="B67" s="14" t="s">
        <v>44</v>
      </c>
      <c r="C67" s="49" t="s">
        <v>61</v>
      </c>
      <c r="D67" s="50">
        <v>287</v>
      </c>
      <c r="E67" s="50">
        <v>287</v>
      </c>
      <c r="F67" s="50">
        <v>300</v>
      </c>
      <c r="G67" s="50">
        <v>310</v>
      </c>
      <c r="H67" s="52">
        <f t="shared" si="19"/>
        <v>0</v>
      </c>
      <c r="I67" s="7"/>
      <c r="J67" s="7"/>
      <c r="K67" s="7"/>
      <c r="L67" s="7"/>
    </row>
    <row r="68" spans="1:12" x14ac:dyDescent="0.25">
      <c r="A68" s="207"/>
      <c r="B68" s="14" t="s">
        <v>45</v>
      </c>
      <c r="C68" s="49" t="s">
        <v>61</v>
      </c>
      <c r="D68" s="50">
        <v>41</v>
      </c>
      <c r="E68" s="50">
        <v>41</v>
      </c>
      <c r="F68" s="50">
        <v>41</v>
      </c>
      <c r="G68" s="50">
        <v>41</v>
      </c>
      <c r="H68" s="52">
        <f t="shared" si="19"/>
        <v>0</v>
      </c>
      <c r="I68" s="7"/>
      <c r="J68" s="7"/>
      <c r="K68" s="7"/>
      <c r="L68" s="7"/>
    </row>
    <row r="69" spans="1:12" x14ac:dyDescent="0.25">
      <c r="A69" s="207"/>
      <c r="B69" s="14" t="s">
        <v>46</v>
      </c>
      <c r="C69" s="53" t="s">
        <v>62</v>
      </c>
      <c r="D69" s="54">
        <v>23</v>
      </c>
      <c r="E69" s="55">
        <v>23</v>
      </c>
      <c r="F69" s="55">
        <v>23</v>
      </c>
      <c r="G69" s="56">
        <v>23</v>
      </c>
      <c r="H69" s="52">
        <f t="shared" si="19"/>
        <v>0</v>
      </c>
      <c r="I69" s="7"/>
      <c r="J69" s="7"/>
      <c r="K69" s="7"/>
      <c r="L69" s="7"/>
    </row>
    <row r="70" spans="1:12" x14ac:dyDescent="0.25">
      <c r="A70" s="207"/>
      <c r="B70" s="14" t="s">
        <v>47</v>
      </c>
      <c r="C70" s="53" t="s">
        <v>63</v>
      </c>
      <c r="D70" s="54">
        <v>0</v>
      </c>
      <c r="E70" s="55">
        <v>0</v>
      </c>
      <c r="F70" s="55">
        <v>0</v>
      </c>
      <c r="G70" s="56">
        <v>0</v>
      </c>
      <c r="H70" s="52">
        <f t="shared" si="19"/>
        <v>0</v>
      </c>
      <c r="I70" s="7"/>
      <c r="J70" s="7"/>
      <c r="K70" s="7"/>
      <c r="L70" s="7"/>
    </row>
    <row r="71" spans="1:12" x14ac:dyDescent="0.25">
      <c r="A71" s="207"/>
      <c r="B71" s="14" t="s">
        <v>48</v>
      </c>
      <c r="C71" s="53" t="s">
        <v>64</v>
      </c>
      <c r="D71" s="54">
        <v>0</v>
      </c>
      <c r="E71" s="55">
        <v>0</v>
      </c>
      <c r="F71" s="55">
        <v>0</v>
      </c>
      <c r="G71" s="56">
        <v>0</v>
      </c>
      <c r="H71" s="52">
        <f t="shared" si="19"/>
        <v>0</v>
      </c>
      <c r="I71" s="7"/>
      <c r="J71" s="7"/>
      <c r="K71" s="7"/>
      <c r="L71" s="7"/>
    </row>
    <row r="72" spans="1:12" x14ac:dyDescent="0.25">
      <c r="A72" s="207"/>
      <c r="B72" s="21" t="s">
        <v>49</v>
      </c>
      <c r="C72" s="53" t="s">
        <v>65</v>
      </c>
      <c r="D72" s="54">
        <v>2</v>
      </c>
      <c r="E72" s="55">
        <v>2</v>
      </c>
      <c r="F72" s="55">
        <v>2</v>
      </c>
      <c r="G72" s="56">
        <v>2</v>
      </c>
      <c r="H72" s="52">
        <f t="shared" si="19"/>
        <v>0</v>
      </c>
      <c r="I72" s="7"/>
      <c r="J72" s="7"/>
      <c r="K72" s="7"/>
      <c r="L72" s="7"/>
    </row>
    <row r="73" spans="1:12" x14ac:dyDescent="0.25">
      <c r="A73" s="207"/>
      <c r="B73" s="21" t="s">
        <v>50</v>
      </c>
      <c r="C73" s="53" t="s">
        <v>66</v>
      </c>
      <c r="D73" s="54">
        <v>22300</v>
      </c>
      <c r="E73" s="55">
        <v>22300</v>
      </c>
      <c r="F73" s="55">
        <v>22300</v>
      </c>
      <c r="G73" s="56">
        <v>22300</v>
      </c>
      <c r="H73" s="52">
        <f t="shared" si="19"/>
        <v>0</v>
      </c>
      <c r="I73" s="7"/>
      <c r="J73" s="7"/>
      <c r="K73" s="7"/>
      <c r="L73" s="7"/>
    </row>
    <row r="74" spans="1:12" x14ac:dyDescent="0.25">
      <c r="A74" s="207"/>
      <c r="B74" s="21" t="s">
        <v>51</v>
      </c>
      <c r="C74" s="53" t="s">
        <v>67</v>
      </c>
      <c r="D74" s="54">
        <v>747</v>
      </c>
      <c r="E74" s="55">
        <v>747</v>
      </c>
      <c r="F74" s="55">
        <v>747</v>
      </c>
      <c r="G74" s="56">
        <v>747</v>
      </c>
      <c r="H74" s="52">
        <f t="shared" si="19"/>
        <v>0</v>
      </c>
      <c r="I74" s="7"/>
      <c r="J74" s="7"/>
      <c r="K74" s="7"/>
      <c r="L74" s="7"/>
    </row>
    <row r="75" spans="1:12" x14ac:dyDescent="0.25">
      <c r="A75" s="207"/>
      <c r="B75" s="21" t="s">
        <v>52</v>
      </c>
      <c r="C75" s="53" t="s">
        <v>69</v>
      </c>
      <c r="D75" s="54">
        <v>8</v>
      </c>
      <c r="E75" s="55">
        <v>8</v>
      </c>
      <c r="F75" s="55">
        <v>8</v>
      </c>
      <c r="G75" s="56">
        <v>8</v>
      </c>
      <c r="H75" s="57">
        <f t="shared" si="19"/>
        <v>0</v>
      </c>
      <c r="I75" s="7"/>
      <c r="J75" s="7"/>
      <c r="K75" s="7"/>
      <c r="L75" s="7"/>
    </row>
    <row r="76" spans="1:12" x14ac:dyDescent="0.25">
      <c r="A76" s="207"/>
      <c r="B76" s="21" t="s">
        <v>53</v>
      </c>
      <c r="C76" s="53" t="s">
        <v>68</v>
      </c>
      <c r="D76" s="54">
        <v>34</v>
      </c>
      <c r="E76" s="55">
        <v>34</v>
      </c>
      <c r="F76" s="55">
        <v>34</v>
      </c>
      <c r="G76" s="56">
        <v>34</v>
      </c>
      <c r="H76" s="51">
        <f t="shared" si="19"/>
        <v>0</v>
      </c>
      <c r="I76" s="7"/>
      <c r="J76" s="7"/>
      <c r="K76" s="7"/>
      <c r="L76" s="7"/>
    </row>
    <row r="77" spans="1:12" x14ac:dyDescent="0.25">
      <c r="A77" s="207"/>
      <c r="B77" s="21" t="s">
        <v>54</v>
      </c>
      <c r="C77" s="58" t="s">
        <v>70</v>
      </c>
      <c r="D77" s="54">
        <v>0</v>
      </c>
      <c r="E77" s="55">
        <v>0</v>
      </c>
      <c r="F77" s="55">
        <v>0</v>
      </c>
      <c r="G77" s="56">
        <v>0</v>
      </c>
      <c r="H77" s="52">
        <f t="shared" si="19"/>
        <v>0</v>
      </c>
      <c r="I77" s="7"/>
      <c r="J77" s="7"/>
      <c r="K77" s="7"/>
      <c r="L77" s="7"/>
    </row>
    <row r="78" spans="1:12" x14ac:dyDescent="0.25">
      <c r="A78" s="207"/>
      <c r="B78" s="21" t="s">
        <v>55</v>
      </c>
      <c r="C78" s="58" t="s">
        <v>71</v>
      </c>
      <c r="D78" s="54">
        <v>0</v>
      </c>
      <c r="E78" s="55">
        <v>0</v>
      </c>
      <c r="F78" s="55">
        <v>0</v>
      </c>
      <c r="G78" s="56">
        <v>0</v>
      </c>
      <c r="H78" s="52">
        <f t="shared" si="19"/>
        <v>0</v>
      </c>
      <c r="I78" s="7"/>
      <c r="J78" s="7"/>
      <c r="K78" s="7"/>
      <c r="L78" s="7"/>
    </row>
    <row r="79" spans="1:12" x14ac:dyDescent="0.25">
      <c r="A79" s="207"/>
      <c r="B79" s="21" t="s">
        <v>56</v>
      </c>
      <c r="C79" s="58" t="s">
        <v>72</v>
      </c>
      <c r="D79" s="54">
        <v>2</v>
      </c>
      <c r="E79" s="55">
        <v>2</v>
      </c>
      <c r="F79" s="55">
        <v>2</v>
      </c>
      <c r="G79" s="56">
        <v>2</v>
      </c>
      <c r="H79" s="52">
        <f t="shared" si="19"/>
        <v>0</v>
      </c>
      <c r="I79" s="7"/>
      <c r="J79" s="7"/>
      <c r="K79" s="7"/>
      <c r="L79" s="7"/>
    </row>
    <row r="80" spans="1:12" x14ac:dyDescent="0.25">
      <c r="A80" s="207"/>
      <c r="B80" s="14" t="s">
        <v>74</v>
      </c>
      <c r="C80" s="53" t="s">
        <v>21</v>
      </c>
      <c r="D80" s="54">
        <v>122</v>
      </c>
      <c r="E80" s="55">
        <v>122</v>
      </c>
      <c r="F80" s="55">
        <v>122</v>
      </c>
      <c r="G80" s="56">
        <v>122</v>
      </c>
      <c r="H80" s="52">
        <f t="shared" si="19"/>
        <v>0</v>
      </c>
      <c r="I80" s="7"/>
      <c r="J80" s="7"/>
      <c r="K80" s="7"/>
      <c r="L80" s="7"/>
    </row>
    <row r="81" spans="1:12" x14ac:dyDescent="0.25">
      <c r="A81" s="207"/>
      <c r="B81" s="14" t="s">
        <v>73</v>
      </c>
      <c r="C81" s="53" t="s">
        <v>21</v>
      </c>
      <c r="D81" s="54">
        <v>64</v>
      </c>
      <c r="E81" s="55">
        <v>64</v>
      </c>
      <c r="F81" s="55">
        <v>64</v>
      </c>
      <c r="G81" s="56">
        <v>64</v>
      </c>
      <c r="H81" s="52">
        <f t="shared" si="19"/>
        <v>0</v>
      </c>
      <c r="I81" s="7"/>
      <c r="J81" s="59"/>
      <c r="K81" s="7"/>
      <c r="L81" s="7"/>
    </row>
    <row r="82" spans="1:12" x14ac:dyDescent="0.25">
      <c r="A82" s="100"/>
      <c r="B82" s="16" t="s">
        <v>84</v>
      </c>
      <c r="C82" s="60" t="s">
        <v>93</v>
      </c>
      <c r="D82" s="61">
        <v>1</v>
      </c>
      <c r="E82" s="62">
        <v>1</v>
      </c>
      <c r="F82" s="62">
        <v>1</v>
      </c>
      <c r="G82" s="63">
        <v>1</v>
      </c>
      <c r="H82" s="52">
        <f t="shared" si="19"/>
        <v>0</v>
      </c>
      <c r="I82" s="7"/>
      <c r="J82" s="59"/>
      <c r="K82" s="7"/>
      <c r="L82" s="7"/>
    </row>
    <row r="83" spans="1:12" x14ac:dyDescent="0.25">
      <c r="A83" s="100"/>
      <c r="B83" s="16" t="s">
        <v>86</v>
      </c>
      <c r="C83" s="60" t="s">
        <v>21</v>
      </c>
      <c r="D83" s="61">
        <v>34</v>
      </c>
      <c r="E83" s="62">
        <v>34</v>
      </c>
      <c r="F83" s="62">
        <v>34</v>
      </c>
      <c r="G83" s="63">
        <v>34</v>
      </c>
      <c r="H83" s="52">
        <f t="shared" si="19"/>
        <v>0</v>
      </c>
      <c r="I83" s="7"/>
      <c r="J83" s="59"/>
      <c r="K83" s="7"/>
      <c r="L83" s="7"/>
    </row>
    <row r="84" spans="1:12" x14ac:dyDescent="0.25">
      <c r="A84" s="100"/>
      <c r="B84" s="16" t="s">
        <v>92</v>
      </c>
      <c r="C84" s="60" t="s">
        <v>21</v>
      </c>
      <c r="D84" s="61">
        <v>2</v>
      </c>
      <c r="E84" s="62">
        <v>2</v>
      </c>
      <c r="F84" s="62">
        <v>2</v>
      </c>
      <c r="G84" s="63">
        <v>2</v>
      </c>
      <c r="H84" s="52">
        <f t="shared" si="19"/>
        <v>0</v>
      </c>
      <c r="I84" s="7"/>
      <c r="J84" s="59"/>
      <c r="K84" s="7"/>
      <c r="L84" s="7"/>
    </row>
    <row r="85" spans="1:12" x14ac:dyDescent="0.25">
      <c r="A85" s="100"/>
      <c r="B85" s="16" t="s">
        <v>90</v>
      </c>
      <c r="C85" s="60" t="s">
        <v>94</v>
      </c>
      <c r="D85" s="61">
        <v>157</v>
      </c>
      <c r="E85" s="62">
        <v>157</v>
      </c>
      <c r="F85" s="64">
        <v>300</v>
      </c>
      <c r="G85" s="65">
        <v>400</v>
      </c>
      <c r="H85" s="52">
        <f t="shared" si="19"/>
        <v>0</v>
      </c>
      <c r="I85" s="7"/>
      <c r="J85" s="59"/>
      <c r="K85" s="7"/>
      <c r="L85" s="7"/>
    </row>
    <row r="86" spans="1:12" x14ac:dyDescent="0.25">
      <c r="A86" s="100"/>
      <c r="B86" s="16" t="s">
        <v>88</v>
      </c>
      <c r="C86" s="60" t="s">
        <v>95</v>
      </c>
      <c r="D86" s="61">
        <v>1000</v>
      </c>
      <c r="E86" s="62">
        <v>1000</v>
      </c>
      <c r="F86" s="64">
        <v>2000</v>
      </c>
      <c r="G86" s="65">
        <v>3000</v>
      </c>
      <c r="H86" s="52">
        <f t="shared" si="19"/>
        <v>0</v>
      </c>
      <c r="I86" s="7"/>
      <c r="J86" s="59"/>
      <c r="K86" s="7"/>
      <c r="L86" s="7"/>
    </row>
    <row r="87" spans="1:12" ht="24.75" thickBot="1" x14ac:dyDescent="0.3">
      <c r="A87" s="89" t="s">
        <v>101</v>
      </c>
      <c r="B87" s="66" t="s">
        <v>35</v>
      </c>
      <c r="C87" s="67" t="s">
        <v>79</v>
      </c>
      <c r="D87" s="68">
        <v>3</v>
      </c>
      <c r="E87" s="69">
        <v>9</v>
      </c>
      <c r="F87" s="69">
        <v>12</v>
      </c>
      <c r="G87" s="70">
        <v>12</v>
      </c>
      <c r="H87" s="71">
        <f>IF(L35="Inserire un valore con al massimo due decimali",0,IF(OR(TYPE(D35)&gt;1,D35&lt;0)," ",ROUND(D35*SUM(D87:G87),2)))</f>
        <v>0</v>
      </c>
      <c r="I87" s="7"/>
      <c r="J87" s="7"/>
      <c r="K87" s="7"/>
      <c r="L87" s="7"/>
    </row>
    <row r="88" spans="1:12" ht="17.25" customHeight="1" thickBot="1" x14ac:dyDescent="0.3">
      <c r="A88" s="108" t="s">
        <v>31</v>
      </c>
      <c r="B88" s="109"/>
      <c r="C88" s="109"/>
      <c r="D88" s="109"/>
      <c r="E88" s="109"/>
      <c r="F88" s="109"/>
      <c r="G88" s="201"/>
      <c r="H88" s="72">
        <f>SUM(H60:H87)</f>
        <v>0</v>
      </c>
      <c r="I88" s="7"/>
      <c r="J88" s="7"/>
      <c r="K88" s="7"/>
      <c r="L88" s="7"/>
    </row>
    <row r="89" spans="1:12" ht="17.25" customHeight="1" x14ac:dyDescent="0.25">
      <c r="A89" s="8"/>
      <c r="B89" s="7"/>
      <c r="C89" s="7"/>
      <c r="D89" s="8"/>
      <c r="E89" s="8"/>
      <c r="F89" s="8"/>
      <c r="G89" s="8"/>
      <c r="H89" s="8"/>
      <c r="I89" s="8"/>
      <c r="J89" s="8"/>
      <c r="K89" s="8"/>
    </row>
    <row r="90" spans="1:12" x14ac:dyDescent="0.25">
      <c r="A90" s="33" t="s">
        <v>23</v>
      </c>
      <c r="B90" s="34"/>
      <c r="C90" s="35"/>
      <c r="D90" s="35"/>
      <c r="E90" s="35"/>
      <c r="F90" s="35"/>
      <c r="G90" s="35"/>
      <c r="H90" s="35"/>
      <c r="I90" s="35"/>
      <c r="J90" s="30"/>
      <c r="K90" s="7"/>
    </row>
    <row r="91" spans="1:12" x14ac:dyDescent="0.25">
      <c r="A91" s="34"/>
      <c r="B91" s="34"/>
      <c r="C91" s="35"/>
      <c r="D91" s="35"/>
      <c r="E91" s="35"/>
      <c r="F91" s="35"/>
      <c r="G91" s="35"/>
      <c r="H91" s="101" t="s">
        <v>116</v>
      </c>
      <c r="I91" s="101"/>
      <c r="J91" s="101"/>
      <c r="K91" s="7"/>
    </row>
    <row r="92" spans="1:12" x14ac:dyDescent="0.25">
      <c r="A92" s="36"/>
      <c r="B92" s="36"/>
      <c r="C92" s="34"/>
      <c r="D92" s="34"/>
      <c r="E92" s="34"/>
      <c r="F92" s="37"/>
      <c r="G92" s="37"/>
      <c r="H92" s="38"/>
      <c r="I92" s="38"/>
      <c r="J92" s="30"/>
      <c r="K92" s="7"/>
    </row>
    <row r="93" spans="1:12" x14ac:dyDescent="0.25">
      <c r="A93" s="36"/>
      <c r="B93" s="36"/>
      <c r="C93" s="34"/>
      <c r="D93" s="34"/>
      <c r="E93" s="34"/>
      <c r="F93" s="37"/>
      <c r="G93" s="37"/>
      <c r="H93" s="39" t="s">
        <v>112</v>
      </c>
      <c r="I93" s="39"/>
      <c r="J93" s="30"/>
      <c r="K93" s="7"/>
    </row>
    <row r="94" spans="1:12" ht="51" customHeight="1" x14ac:dyDescent="0.25">
      <c r="A94" s="1"/>
      <c r="B94" s="112" t="s">
        <v>100</v>
      </c>
      <c r="C94" s="113"/>
      <c r="D94" s="113"/>
      <c r="E94" s="113"/>
      <c r="F94" s="113"/>
      <c r="G94" s="113"/>
      <c r="H94" s="113"/>
      <c r="I94" s="113"/>
      <c r="J94" s="113"/>
      <c r="K94" s="114"/>
    </row>
    <row r="95" spans="1:12" ht="15.75" thickBot="1" x14ac:dyDescent="0.3">
      <c r="A95" s="36"/>
      <c r="B95" s="36"/>
      <c r="C95" s="34"/>
      <c r="D95" s="34"/>
      <c r="E95" s="34"/>
      <c r="F95" s="37"/>
      <c r="G95" s="37"/>
      <c r="H95" s="39"/>
      <c r="I95" s="39"/>
      <c r="J95" s="30"/>
      <c r="K95" s="7"/>
    </row>
    <row r="96" spans="1:12" ht="17.25" customHeight="1" thickBot="1" x14ac:dyDescent="0.3">
      <c r="A96" s="198" t="s">
        <v>111</v>
      </c>
      <c r="B96" s="199"/>
      <c r="C96" s="199"/>
      <c r="D96" s="199"/>
      <c r="E96" s="199"/>
      <c r="F96" s="199"/>
      <c r="G96" s="199"/>
      <c r="H96" s="199"/>
      <c r="I96" s="199"/>
      <c r="J96" s="199"/>
      <c r="K96" s="200"/>
    </row>
    <row r="97" spans="1:18" ht="15.75" thickBot="1" x14ac:dyDescent="0.3">
      <c r="A97" s="36"/>
      <c r="B97" s="36"/>
      <c r="C97" s="34"/>
      <c r="D97" s="34"/>
      <c r="E97" s="34"/>
      <c r="F97" s="37"/>
      <c r="G97" s="37"/>
      <c r="H97" s="39"/>
      <c r="I97" s="39"/>
      <c r="J97" s="30"/>
      <c r="K97" s="7"/>
    </row>
    <row r="98" spans="1:18" ht="15.75" thickBot="1" x14ac:dyDescent="0.3">
      <c r="A98" s="247" t="s">
        <v>36</v>
      </c>
      <c r="B98" s="248"/>
      <c r="C98" s="248"/>
      <c r="D98" s="248"/>
      <c r="E98" s="248"/>
      <c r="F98" s="249"/>
      <c r="G98" s="93"/>
      <c r="H98" s="39"/>
      <c r="I98" s="39"/>
      <c r="J98" s="30"/>
      <c r="K98" s="7"/>
    </row>
    <row r="99" spans="1:18" ht="60" customHeight="1" thickBot="1" x14ac:dyDescent="0.3">
      <c r="A99" s="102" t="s">
        <v>12</v>
      </c>
      <c r="B99" s="103"/>
      <c r="C99" s="73" t="s">
        <v>20</v>
      </c>
      <c r="D99" s="145" t="s">
        <v>17</v>
      </c>
      <c r="E99" s="145"/>
      <c r="F99" s="98" t="s">
        <v>22</v>
      </c>
      <c r="G99" s="74"/>
      <c r="H99" s="7"/>
      <c r="I99" s="7"/>
      <c r="J99" s="7"/>
      <c r="K99" s="7"/>
      <c r="L99" s="7"/>
    </row>
    <row r="100" spans="1:18" ht="15" customHeight="1" x14ac:dyDescent="0.25">
      <c r="A100" s="104" t="s">
        <v>13</v>
      </c>
      <c r="B100" s="105"/>
      <c r="C100" s="75" t="s">
        <v>24</v>
      </c>
      <c r="D100" s="111">
        <v>1610</v>
      </c>
      <c r="E100" s="111"/>
      <c r="F100" s="76">
        <f>IF(H41="Inserire un valore con al massimo due decimali",0,IF(OR(TYPE(D41)&gt;1,D41&lt;0)," ",ROUND(((D41*D100)),2)))</f>
        <v>0</v>
      </c>
      <c r="G100" s="77"/>
      <c r="H100" s="7"/>
      <c r="I100" s="7"/>
      <c r="J100" s="7"/>
      <c r="K100" s="7"/>
      <c r="L100" s="7"/>
    </row>
    <row r="101" spans="1:18" ht="15" customHeight="1" x14ac:dyDescent="0.25">
      <c r="A101" s="106" t="s">
        <v>14</v>
      </c>
      <c r="B101" s="107"/>
      <c r="C101" s="78" t="s">
        <v>24</v>
      </c>
      <c r="D101" s="110">
        <v>1350</v>
      </c>
      <c r="E101" s="110"/>
      <c r="F101" s="79">
        <f>IF(H42="Inserire un valore con al massimo due decimali",0,IF(OR(TYPE(D42)&gt;1,D42&lt;0)," ",ROUND(((D42*D101)),2)))</f>
        <v>0</v>
      </c>
      <c r="G101" s="77"/>
      <c r="H101" s="7"/>
      <c r="I101" s="7"/>
      <c r="J101" s="7"/>
      <c r="K101" s="7"/>
      <c r="L101" s="7"/>
    </row>
    <row r="102" spans="1:18" ht="15" customHeight="1" x14ac:dyDescent="0.25">
      <c r="A102" s="106" t="s">
        <v>15</v>
      </c>
      <c r="B102" s="107"/>
      <c r="C102" s="78" t="s">
        <v>24</v>
      </c>
      <c r="D102" s="110">
        <v>5065</v>
      </c>
      <c r="E102" s="110"/>
      <c r="F102" s="79">
        <f>IF(H43="Inserire un valore con al massimo due decimali",0,IF(OR(TYPE(D43)&gt;1,D43&lt;0)," ",ROUND(((D43*D102)),2)))</f>
        <v>0</v>
      </c>
      <c r="G102" s="77"/>
      <c r="H102" s="7"/>
      <c r="I102" s="7"/>
      <c r="J102" s="7"/>
      <c r="K102" s="7"/>
      <c r="L102" s="7"/>
    </row>
    <row r="103" spans="1:18" ht="15" customHeight="1" x14ac:dyDescent="0.25">
      <c r="A103" s="106" t="s">
        <v>16</v>
      </c>
      <c r="B103" s="107"/>
      <c r="C103" s="78" t="s">
        <v>24</v>
      </c>
      <c r="D103" s="110">
        <v>6325</v>
      </c>
      <c r="E103" s="110"/>
      <c r="F103" s="79">
        <f>IF(H44="Inserire un valore con al massimo due decimali",0,IF(OR(TYPE(D44)&gt;1,D44&lt;0)," ",ROUND(((D44*D103)),2)))</f>
        <v>0</v>
      </c>
      <c r="G103" s="77"/>
      <c r="H103" s="7"/>
      <c r="I103" s="7"/>
      <c r="J103" s="7"/>
      <c r="K103" s="7"/>
      <c r="L103" s="7"/>
    </row>
    <row r="104" spans="1:18" ht="15" customHeight="1" thickBot="1" x14ac:dyDescent="0.3">
      <c r="A104" s="106" t="s">
        <v>10</v>
      </c>
      <c r="B104" s="107"/>
      <c r="C104" s="78" t="s">
        <v>24</v>
      </c>
      <c r="D104" s="110">
        <v>6390</v>
      </c>
      <c r="E104" s="110"/>
      <c r="F104" s="79">
        <f>IF(H45="Inserire un valore con al massimo due decimali",0,IF(OR(TYPE(D45)&gt;1,D45&lt;0)," ",ROUND(((D45*D104)),2)))</f>
        <v>0</v>
      </c>
      <c r="G104" s="77"/>
      <c r="H104" s="7"/>
      <c r="I104" s="7"/>
      <c r="J104" s="7"/>
      <c r="K104" s="7"/>
      <c r="L104" s="7"/>
    </row>
    <row r="105" spans="1:18" ht="17.25" customHeight="1" thickBot="1" x14ac:dyDescent="0.3">
      <c r="A105" s="108" t="s">
        <v>30</v>
      </c>
      <c r="B105" s="109"/>
      <c r="C105" s="109"/>
      <c r="D105" s="109"/>
      <c r="E105" s="109"/>
      <c r="F105" s="80">
        <f>SUM(F100:F104)</f>
        <v>0</v>
      </c>
      <c r="G105" s="81"/>
      <c r="H105" s="7"/>
      <c r="I105" s="7"/>
      <c r="J105" s="7"/>
      <c r="K105" s="7"/>
      <c r="L105" s="7"/>
    </row>
    <row r="106" spans="1:18" ht="17.25" customHeight="1" thickBot="1" x14ac:dyDescent="0.3">
      <c r="A106" s="247"/>
      <c r="B106" s="248"/>
      <c r="C106" s="248"/>
      <c r="D106" s="248"/>
      <c r="E106" s="248"/>
      <c r="F106" s="248"/>
      <c r="G106" s="96"/>
      <c r="H106" s="94"/>
      <c r="I106" s="7"/>
      <c r="J106" s="7"/>
      <c r="K106" s="7"/>
      <c r="L106" s="7"/>
    </row>
    <row r="107" spans="1:18" ht="17.25" customHeight="1" thickBot="1" x14ac:dyDescent="0.3">
      <c r="A107" s="250" t="s">
        <v>104</v>
      </c>
      <c r="B107" s="251"/>
      <c r="C107" s="251"/>
      <c r="D107" s="252" t="s">
        <v>109</v>
      </c>
      <c r="E107" s="234"/>
      <c r="F107" s="95" t="s">
        <v>108</v>
      </c>
      <c r="G107" s="81"/>
      <c r="H107" s="7"/>
      <c r="I107" s="7"/>
      <c r="J107" s="7"/>
      <c r="K107" s="7"/>
      <c r="L107" s="7"/>
    </row>
    <row r="108" spans="1:18" ht="17.25" customHeight="1" thickBot="1" x14ac:dyDescent="0.3">
      <c r="A108" s="108" t="s">
        <v>105</v>
      </c>
      <c r="B108" s="234"/>
      <c r="C108" s="235"/>
      <c r="D108" s="232">
        <v>378000</v>
      </c>
      <c r="E108" s="233"/>
      <c r="F108" s="80">
        <f>IF(H48="Inserire un valore con al massimo due decimali",0,IF(OR(TYPE(D48)&gt;1,D48&lt;0)," ",ROUND((((1-D48)*D108)),2)))</f>
        <v>0</v>
      </c>
      <c r="G108" s="81"/>
      <c r="H108" s="7"/>
      <c r="I108" s="7"/>
      <c r="J108" s="7"/>
      <c r="K108" s="7"/>
      <c r="L108" s="7"/>
    </row>
    <row r="109" spans="1:18" s="40" customFormat="1" ht="15.75" thickBot="1" x14ac:dyDescent="0.3">
      <c r="A109" s="82"/>
      <c r="B109" s="82"/>
      <c r="C109" s="82"/>
      <c r="D109" s="82"/>
      <c r="E109" s="82"/>
      <c r="F109" s="83"/>
      <c r="G109" s="83"/>
      <c r="H109" s="38"/>
      <c r="I109" s="38"/>
      <c r="J109" s="84"/>
      <c r="K109" s="7"/>
      <c r="L109" s="8"/>
      <c r="M109" s="7"/>
      <c r="N109" s="7"/>
      <c r="O109" s="7"/>
      <c r="P109" s="7"/>
      <c r="Q109" s="7"/>
      <c r="R109" s="7"/>
    </row>
    <row r="110" spans="1:18" ht="17.25" customHeight="1" thickBot="1" x14ac:dyDescent="0.3">
      <c r="A110" s="108" t="s">
        <v>107</v>
      </c>
      <c r="B110" s="109"/>
      <c r="C110" s="109"/>
      <c r="D110" s="109"/>
      <c r="E110" s="109"/>
      <c r="F110" s="90">
        <f>F108+F105</f>
        <v>0</v>
      </c>
      <c r="G110" s="81"/>
      <c r="H110" s="7"/>
      <c r="I110" s="7"/>
      <c r="J110" s="7"/>
      <c r="K110" s="7"/>
      <c r="L110" s="7"/>
    </row>
    <row r="111" spans="1:18" ht="15.75" thickBot="1" x14ac:dyDescent="0.3">
      <c r="A111" s="36"/>
      <c r="B111" s="36"/>
      <c r="C111" s="34"/>
      <c r="D111" s="34"/>
      <c r="E111" s="34"/>
      <c r="F111" s="37"/>
      <c r="G111" s="37"/>
      <c r="H111" s="39"/>
      <c r="I111" s="39"/>
      <c r="J111" s="30"/>
      <c r="K111" s="7"/>
    </row>
    <row r="112" spans="1:18" ht="17.25" customHeight="1" thickBot="1" x14ac:dyDescent="0.3">
      <c r="A112" s="198" t="s">
        <v>110</v>
      </c>
      <c r="B112" s="199"/>
      <c r="C112" s="199"/>
      <c r="D112" s="199"/>
      <c r="E112" s="199"/>
      <c r="F112" s="199"/>
      <c r="G112" s="199"/>
      <c r="H112" s="199"/>
      <c r="I112" s="199"/>
      <c r="J112" s="199"/>
      <c r="K112" s="200"/>
    </row>
    <row r="113" spans="1:18" ht="15.75" thickBo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8" ht="30" customHeight="1" x14ac:dyDescent="0.25">
      <c r="A114" s="225" t="s">
        <v>19</v>
      </c>
      <c r="B114" s="226"/>
      <c r="C114" s="226"/>
      <c r="D114" s="226"/>
      <c r="E114" s="226"/>
      <c r="F114" s="226"/>
      <c r="G114" s="226"/>
      <c r="H114" s="226"/>
      <c r="I114" s="226"/>
      <c r="J114" s="226"/>
      <c r="K114" s="227"/>
    </row>
    <row r="115" spans="1:18" ht="28.5" customHeight="1" x14ac:dyDescent="0.25">
      <c r="A115" s="143" t="s">
        <v>33</v>
      </c>
      <c r="B115" s="144"/>
      <c r="C115" s="144"/>
      <c r="D115" s="144"/>
      <c r="E115" s="144"/>
      <c r="F115" s="144"/>
      <c r="G115" s="144"/>
      <c r="H115" s="144"/>
      <c r="I115" s="144"/>
      <c r="J115" s="228" t="str">
        <f>IF(OR(L8="Inserire un valore con al massimo due decimali",L9="Inserire un valore con al massimo due decimali",L10="Inserire un valore con al massimo due decimali",L11="Inserire un valore con al massimo due decimali",L12="Inserire un valore con al massimo due decimali",L13="Inserire un valore con al massimo due decimali",L14="Inserire un valore con al massimo due decimali", L15="Inserire un valore con al massimo due decimali",L16="Inserire un valore con al massimo due decimali",L17="Inserire un valore con al massimo due decimali",L18="Inserire un valore con al massimo due decimali",L19="Inserire un valore con al massimo due decimali",L20="Inserire un valore con al massimo due decimali",L21="Inserire un valore con al massimo due decimali",L22="Inserire un valore con al massimo due decimali",L23="Inserire un valore con al massimo due decimali",L24="Inserire un valore con al massimo due decimali",L25="Inserire un valore con al massimo due decimali",L26="Inserire un valore con al massimo due decimali",L27="Inserire un valore con al massimo due decimali",L28="Inserire un valore con al massimo due decimali",L34="Inserire un valore con al massimo due decimali",L35="Inserire un valore con al massimo due decimali"),"Inserire tutti i canoni unitari"," ")</f>
        <v>Inserire tutti i canoni unitari</v>
      </c>
      <c r="K115" s="229"/>
    </row>
    <row r="116" spans="1:18" ht="28.5" customHeight="1" x14ac:dyDescent="0.25">
      <c r="A116" s="143" t="s">
        <v>34</v>
      </c>
      <c r="B116" s="144"/>
      <c r="C116" s="144"/>
      <c r="D116" s="144"/>
      <c r="E116" s="144"/>
      <c r="F116" s="144"/>
      <c r="G116" s="144"/>
      <c r="H116" s="144"/>
      <c r="I116" s="144"/>
      <c r="J116" s="230" t="str">
        <f>IF(OR(H41="Inserire un valore con al massimo due decimali", H42="Inserire un valore con al massimo due decimali",H43="Inserire un valore con al massimo due decimali", H44="Inserire un valore con al massimo due decimali",H45= "Inserire un valore con al massimo due decimali",H48= "Inserire un valore con al massimo due decimali"),"Inserire tutte le tariffe unitarie"," ")</f>
        <v>Inserire tutte le tariffe unitarie</v>
      </c>
      <c r="K116" s="231"/>
    </row>
    <row r="117" spans="1:18" ht="28.5" customHeight="1" x14ac:dyDescent="0.25">
      <c r="A117" s="220" t="s">
        <v>97</v>
      </c>
      <c r="B117" s="221"/>
      <c r="C117" s="221"/>
      <c r="D117" s="221"/>
      <c r="E117" s="221"/>
      <c r="F117" s="221"/>
      <c r="G117" s="222"/>
      <c r="H117" s="218">
        <v>45402219.450000003</v>
      </c>
      <c r="I117" s="219"/>
      <c r="J117" s="223" t="str">
        <f>IF(H88=0," ",IF(H88&gt;H117,"Importo massimo superato!"," "))</f>
        <v xml:space="preserve"> </v>
      </c>
      <c r="K117" s="224"/>
    </row>
    <row r="118" spans="1:18" ht="28.5" customHeight="1" x14ac:dyDescent="0.25">
      <c r="A118" s="220" t="s">
        <v>98</v>
      </c>
      <c r="B118" s="221"/>
      <c r="C118" s="221"/>
      <c r="D118" s="221"/>
      <c r="E118" s="221"/>
      <c r="F118" s="221"/>
      <c r="G118" s="222"/>
      <c r="H118" s="218">
        <v>2142000</v>
      </c>
      <c r="I118" s="219"/>
      <c r="J118" s="223" t="str">
        <f>IF(H87=0," ",IF(H87&gt;H118,"Importo massimo superato!"," "))</f>
        <v xml:space="preserve"> </v>
      </c>
      <c r="K118" s="224"/>
    </row>
    <row r="119" spans="1:18" ht="28.5" customHeight="1" thickBot="1" x14ac:dyDescent="0.3">
      <c r="A119" s="242" t="s">
        <v>106</v>
      </c>
      <c r="B119" s="243"/>
      <c r="C119" s="243"/>
      <c r="D119" s="243"/>
      <c r="E119" s="243"/>
      <c r="F119" s="243"/>
      <c r="G119" s="244"/>
      <c r="H119" s="132">
        <v>12600200</v>
      </c>
      <c r="I119" s="133"/>
      <c r="J119" s="245" t="str">
        <f>IF(F105=0," ",IF(F105&gt;H119,"Importo massimo superato!"," "))</f>
        <v xml:space="preserve"> </v>
      </c>
      <c r="K119" s="246"/>
    </row>
    <row r="120" spans="1:18" s="40" customFormat="1" ht="15.75" thickBot="1" x14ac:dyDescent="0.3">
      <c r="A120" s="82"/>
      <c r="B120" s="82"/>
      <c r="C120" s="82"/>
      <c r="D120" s="82"/>
      <c r="E120" s="82"/>
      <c r="F120" s="83"/>
      <c r="G120" s="83"/>
      <c r="H120" s="38"/>
      <c r="I120" s="38"/>
      <c r="J120" s="84"/>
      <c r="K120" s="7"/>
      <c r="L120" s="8"/>
      <c r="M120" s="7"/>
      <c r="N120" s="7"/>
      <c r="O120" s="7"/>
      <c r="P120" s="7"/>
      <c r="Q120" s="7"/>
      <c r="R120" s="7"/>
    </row>
    <row r="121" spans="1:18" s="40" customFormat="1" ht="15.75" thickBot="1" x14ac:dyDescent="0.3">
      <c r="A121" s="126" t="s">
        <v>25</v>
      </c>
      <c r="B121" s="127"/>
      <c r="C121" s="127"/>
      <c r="D121" s="127"/>
      <c r="E121" s="127"/>
      <c r="F121" s="127"/>
      <c r="G121" s="127"/>
      <c r="H121" s="127"/>
      <c r="I121" s="128"/>
      <c r="J121" s="124">
        <f>IF(AND(J115=" ",J116=" ",J117=" ",J118=" ",J119=" "),(H88+F110),0)</f>
        <v>0</v>
      </c>
      <c r="K121" s="125"/>
      <c r="L121" s="85" t="str">
        <f>IF(J121=0,IF((H88+F105)&gt;J123,"Importo di base d'asta superato!"," ")," ")</f>
        <v xml:space="preserve"> </v>
      </c>
      <c r="M121" s="7"/>
      <c r="N121" s="7"/>
      <c r="O121" s="7"/>
      <c r="P121" s="7"/>
      <c r="Q121" s="7"/>
      <c r="R121" s="7"/>
    </row>
    <row r="122" spans="1:18" s="40" customFormat="1" ht="15.75" thickBot="1" x14ac:dyDescent="0.3">
      <c r="A122" s="37"/>
      <c r="B122" s="37"/>
      <c r="C122" s="38"/>
      <c r="D122" s="37"/>
      <c r="E122" s="37"/>
      <c r="F122" s="7"/>
      <c r="G122" s="37"/>
      <c r="H122" s="39"/>
      <c r="I122" s="39"/>
      <c r="J122" s="37"/>
      <c r="K122" s="7"/>
      <c r="L122" s="8"/>
      <c r="M122" s="7"/>
      <c r="N122" s="7"/>
      <c r="O122" s="7"/>
      <c r="P122" s="7"/>
      <c r="Q122" s="7"/>
      <c r="R122" s="7"/>
    </row>
    <row r="123" spans="1:18" s="40" customFormat="1" ht="15.75" thickBot="1" x14ac:dyDescent="0.3">
      <c r="A123" s="129" t="s">
        <v>26</v>
      </c>
      <c r="B123" s="130"/>
      <c r="C123" s="130"/>
      <c r="D123" s="130"/>
      <c r="E123" s="130"/>
      <c r="F123" s="130"/>
      <c r="G123" s="130"/>
      <c r="H123" s="130"/>
      <c r="I123" s="131"/>
      <c r="J123" s="134">
        <v>58002419.450000003</v>
      </c>
      <c r="K123" s="135"/>
      <c r="L123" s="8"/>
      <c r="M123" s="7"/>
      <c r="N123" s="7"/>
      <c r="O123" s="7"/>
      <c r="P123" s="7"/>
      <c r="Q123" s="7"/>
      <c r="R123" s="7"/>
    </row>
    <row r="124" spans="1:18" s="40" customFormat="1" ht="15.75" thickBot="1" x14ac:dyDescent="0.3">
      <c r="A124" s="37"/>
      <c r="B124" s="37"/>
      <c r="C124" s="38"/>
      <c r="D124" s="86"/>
      <c r="E124" s="86"/>
      <c r="F124" s="7"/>
      <c r="G124" s="87"/>
      <c r="H124" s="39"/>
      <c r="I124" s="39"/>
      <c r="J124" s="87"/>
      <c r="K124" s="7"/>
      <c r="L124" s="8"/>
      <c r="M124" s="7"/>
      <c r="N124" s="7"/>
      <c r="O124" s="7"/>
      <c r="P124" s="7"/>
      <c r="Q124" s="7"/>
      <c r="R124" s="7"/>
    </row>
    <row r="125" spans="1:18" s="40" customFormat="1" ht="15.75" thickBot="1" x14ac:dyDescent="0.3">
      <c r="A125" s="129" t="s">
        <v>32</v>
      </c>
      <c r="B125" s="130"/>
      <c r="C125" s="130"/>
      <c r="D125" s="130"/>
      <c r="E125" s="130"/>
      <c r="F125" s="130"/>
      <c r="G125" s="130"/>
      <c r="H125" s="130"/>
      <c r="I125" s="131"/>
      <c r="J125" s="124">
        <v>8194</v>
      </c>
      <c r="K125" s="125"/>
      <c r="L125" s="8"/>
      <c r="M125" s="7"/>
      <c r="N125" s="7"/>
      <c r="O125" s="7"/>
      <c r="P125" s="7"/>
      <c r="Q125" s="7"/>
      <c r="R125" s="7"/>
    </row>
    <row r="126" spans="1:18" s="40" customFormat="1" ht="15.75" thickBot="1" x14ac:dyDescent="0.3">
      <c r="A126" s="37"/>
      <c r="B126" s="37"/>
      <c r="C126" s="38"/>
      <c r="D126" s="86"/>
      <c r="E126" s="86"/>
      <c r="F126" s="7"/>
      <c r="G126" s="87"/>
      <c r="H126" s="39"/>
      <c r="I126" s="39"/>
      <c r="J126" s="87"/>
      <c r="K126" s="7"/>
      <c r="L126" s="8"/>
      <c r="M126" s="7"/>
      <c r="N126" s="7"/>
      <c r="O126" s="7"/>
      <c r="P126" s="7"/>
      <c r="Q126" s="7"/>
      <c r="R126" s="7"/>
    </row>
    <row r="127" spans="1:18" s="40" customFormat="1" ht="15.75" thickBot="1" x14ac:dyDescent="0.3">
      <c r="A127" s="126" t="s">
        <v>27</v>
      </c>
      <c r="B127" s="127"/>
      <c r="C127" s="127"/>
      <c r="D127" s="127"/>
      <c r="E127" s="127"/>
      <c r="F127" s="127"/>
      <c r="G127" s="127"/>
      <c r="H127" s="127"/>
      <c r="I127" s="128"/>
      <c r="J127" s="124">
        <f>IF(J121&gt;0,(J121+J125),0)</f>
        <v>0</v>
      </c>
      <c r="K127" s="125"/>
      <c r="L127" s="8"/>
      <c r="M127" s="7"/>
      <c r="N127" s="7"/>
      <c r="O127" s="7"/>
      <c r="P127" s="7"/>
      <c r="Q127" s="7"/>
      <c r="R127" s="7"/>
    </row>
    <row r="128" spans="1:18" s="40" customFormat="1" x14ac:dyDescent="0.25">
      <c r="A128" s="37"/>
      <c r="B128" s="37"/>
      <c r="C128" s="37"/>
      <c r="D128" s="37"/>
      <c r="E128" s="37"/>
      <c r="F128" s="39"/>
      <c r="G128" s="39"/>
      <c r="H128" s="39"/>
      <c r="I128" s="39"/>
      <c r="J128" s="84"/>
      <c r="K128" s="7"/>
      <c r="L128" s="8"/>
      <c r="M128" s="7"/>
      <c r="N128" s="7"/>
      <c r="O128" s="7"/>
      <c r="P128" s="7"/>
      <c r="Q128" s="7"/>
      <c r="R128" s="7"/>
    </row>
    <row r="129" spans="1:18" s="40" customFormat="1" x14ac:dyDescent="0.25">
      <c r="A129" s="39" t="s">
        <v>23</v>
      </c>
      <c r="B129" s="39"/>
      <c r="C129" s="37"/>
      <c r="D129" s="37"/>
      <c r="E129" s="37"/>
      <c r="F129" s="39"/>
      <c r="G129" s="39"/>
      <c r="H129" s="39"/>
      <c r="I129" s="39"/>
      <c r="J129" s="84"/>
      <c r="K129" s="7"/>
      <c r="L129" s="8"/>
      <c r="M129" s="7"/>
      <c r="N129" s="7"/>
      <c r="O129" s="7"/>
      <c r="P129" s="7"/>
      <c r="Q129" s="7"/>
      <c r="R129" s="7"/>
    </row>
    <row r="130" spans="1:18" s="40" customFormat="1" x14ac:dyDescent="0.25">
      <c r="A130" s="37"/>
      <c r="B130" s="37"/>
      <c r="C130" s="37"/>
      <c r="D130" s="37"/>
      <c r="E130" s="37"/>
      <c r="F130" s="39"/>
      <c r="G130" s="39"/>
      <c r="H130" s="101" t="s">
        <v>116</v>
      </c>
      <c r="I130" s="101"/>
      <c r="J130" s="101"/>
      <c r="K130" s="7"/>
      <c r="L130" s="8"/>
      <c r="M130" s="7"/>
      <c r="N130" s="7"/>
      <c r="O130" s="7"/>
      <c r="P130" s="7"/>
      <c r="Q130" s="7"/>
      <c r="R130" s="7"/>
    </row>
    <row r="131" spans="1:18" s="40" customFormat="1" x14ac:dyDescent="0.25">
      <c r="A131" s="37"/>
      <c r="B131" s="37"/>
      <c r="C131" s="37"/>
      <c r="D131" s="37"/>
      <c r="E131" s="37"/>
      <c r="F131" s="39"/>
      <c r="G131" s="39"/>
      <c r="H131" s="39"/>
      <c r="I131" s="39"/>
      <c r="J131" s="84"/>
      <c r="K131" s="7"/>
      <c r="L131" s="8"/>
      <c r="M131" s="7"/>
      <c r="N131" s="7"/>
      <c r="O131" s="7"/>
      <c r="P131" s="7"/>
      <c r="Q131" s="7"/>
      <c r="R131" s="7"/>
    </row>
    <row r="132" spans="1:18" s="40" customFormat="1" x14ac:dyDescent="0.25">
      <c r="A132" s="37"/>
      <c r="B132" s="37"/>
      <c r="C132" s="37"/>
      <c r="D132" s="37"/>
      <c r="E132" s="37"/>
      <c r="F132" s="39"/>
      <c r="G132" s="39"/>
      <c r="H132" s="39" t="s">
        <v>115</v>
      </c>
      <c r="I132" s="39"/>
      <c r="J132" s="84"/>
      <c r="K132" s="7"/>
      <c r="L132" s="8"/>
      <c r="M132" s="7"/>
      <c r="N132" s="7"/>
      <c r="O132" s="7"/>
      <c r="P132" s="7"/>
      <c r="Q132" s="7"/>
      <c r="R132" s="7"/>
    </row>
    <row r="133" spans="1:18" s="40" customForma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92"/>
      <c r="K133" s="7"/>
      <c r="L133" s="7"/>
      <c r="M133" s="7"/>
      <c r="N133" s="7"/>
      <c r="O133" s="7"/>
      <c r="P133" s="7"/>
      <c r="Q133" s="7"/>
      <c r="R133" s="7"/>
    </row>
    <row r="134" spans="1:18" s="40" customForma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1:18" s="40" customForma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1:18" s="40" customForma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1:18" s="40" customForma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1:18" s="40" customForma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1:18" s="40" customForma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1:18" s="40" customForma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 s="40" customForma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1:18" s="40" customForma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1:18" s="40" customFormat="1" x14ac:dyDescent="0.25">
      <c r="L143" s="88"/>
    </row>
    <row r="144" spans="1:18" s="40" customFormat="1" x14ac:dyDescent="0.25">
      <c r="L144" s="88"/>
    </row>
    <row r="145" spans="12:12" s="40" customFormat="1" x14ac:dyDescent="0.25">
      <c r="L145" s="88"/>
    </row>
    <row r="146" spans="12:12" s="40" customFormat="1" x14ac:dyDescent="0.25">
      <c r="L146" s="88"/>
    </row>
    <row r="147" spans="12:12" s="40" customFormat="1" x14ac:dyDescent="0.25">
      <c r="L147" s="88"/>
    </row>
    <row r="148" spans="12:12" s="40" customFormat="1" x14ac:dyDescent="0.25">
      <c r="L148" s="88"/>
    </row>
    <row r="149" spans="12:12" s="40" customFormat="1" x14ac:dyDescent="0.25">
      <c r="L149" s="88"/>
    </row>
    <row r="150" spans="12:12" s="40" customFormat="1" x14ac:dyDescent="0.25">
      <c r="L150" s="88"/>
    </row>
    <row r="151" spans="12:12" s="40" customFormat="1" x14ac:dyDescent="0.25">
      <c r="L151" s="88"/>
    </row>
    <row r="152" spans="12:12" s="40" customFormat="1" x14ac:dyDescent="0.25">
      <c r="L152" s="88"/>
    </row>
    <row r="153" spans="12:12" s="40" customFormat="1" x14ac:dyDescent="0.25">
      <c r="L153" s="88"/>
    </row>
    <row r="154" spans="12:12" s="40" customFormat="1" x14ac:dyDescent="0.25">
      <c r="L154" s="88"/>
    </row>
    <row r="155" spans="12:12" s="40" customFormat="1" x14ac:dyDescent="0.25">
      <c r="L155" s="88"/>
    </row>
    <row r="156" spans="12:12" s="40" customFormat="1" x14ac:dyDescent="0.25">
      <c r="L156" s="88"/>
    </row>
    <row r="157" spans="12:12" s="40" customFormat="1" x14ac:dyDescent="0.25">
      <c r="L157" s="88"/>
    </row>
    <row r="158" spans="12:12" s="40" customFormat="1" x14ac:dyDescent="0.25">
      <c r="L158" s="88"/>
    </row>
    <row r="159" spans="12:12" s="40" customFormat="1" x14ac:dyDescent="0.25">
      <c r="L159" s="88"/>
    </row>
    <row r="160" spans="12:12" s="40" customFormat="1" x14ac:dyDescent="0.25">
      <c r="L160" s="88"/>
    </row>
    <row r="161" spans="12:12" s="40" customFormat="1" x14ac:dyDescent="0.25">
      <c r="L161" s="88"/>
    </row>
    <row r="162" spans="12:12" s="40" customFormat="1" x14ac:dyDescent="0.25">
      <c r="L162" s="88"/>
    </row>
    <row r="163" spans="12:12" s="40" customFormat="1" x14ac:dyDescent="0.25">
      <c r="L163" s="88"/>
    </row>
    <row r="164" spans="12:12" s="40" customFormat="1" x14ac:dyDescent="0.25">
      <c r="L164" s="88"/>
    </row>
    <row r="165" spans="12:12" s="40" customFormat="1" x14ac:dyDescent="0.25">
      <c r="L165" s="88"/>
    </row>
    <row r="166" spans="12:12" s="40" customFormat="1" x14ac:dyDescent="0.25">
      <c r="L166" s="88"/>
    </row>
    <row r="167" spans="12:12" s="40" customFormat="1" x14ac:dyDescent="0.25">
      <c r="L167" s="88"/>
    </row>
  </sheetData>
  <sheetProtection password="8970" sheet="1" objects="1" scenarios="1" selectLockedCells="1"/>
  <mergeCells count="228">
    <mergeCell ref="L32:M32"/>
    <mergeCell ref="A47:K47"/>
    <mergeCell ref="A48:B48"/>
    <mergeCell ref="D48:G48"/>
    <mergeCell ref="A119:G119"/>
    <mergeCell ref="J119:K119"/>
    <mergeCell ref="A104:B104"/>
    <mergeCell ref="A98:F98"/>
    <mergeCell ref="A106:F106"/>
    <mergeCell ref="A107:C107"/>
    <mergeCell ref="D107:E107"/>
    <mergeCell ref="L34:M34"/>
    <mergeCell ref="A43:B43"/>
    <mergeCell ref="A40:B40"/>
    <mergeCell ref="L35:M35"/>
    <mergeCell ref="D44:E44"/>
    <mergeCell ref="L33:M33"/>
    <mergeCell ref="F14:G14"/>
    <mergeCell ref="F15:G15"/>
    <mergeCell ref="F16:G16"/>
    <mergeCell ref="H118:I118"/>
    <mergeCell ref="A118:G118"/>
    <mergeCell ref="J118:K118"/>
    <mergeCell ref="A114:K114"/>
    <mergeCell ref="J117:K117"/>
    <mergeCell ref="A117:G117"/>
    <mergeCell ref="J22:K22"/>
    <mergeCell ref="J23:K23"/>
    <mergeCell ref="J24:K24"/>
    <mergeCell ref="J25:K25"/>
    <mergeCell ref="J26:K26"/>
    <mergeCell ref="J27:K27"/>
    <mergeCell ref="H25:I25"/>
    <mergeCell ref="H26:I26"/>
    <mergeCell ref="J115:K115"/>
    <mergeCell ref="J116:K116"/>
    <mergeCell ref="H117:I117"/>
    <mergeCell ref="A115:I115"/>
    <mergeCell ref="J33:K33"/>
    <mergeCell ref="H31:I31"/>
    <mergeCell ref="J29:K29"/>
    <mergeCell ref="D18:E18"/>
    <mergeCell ref="H32:I32"/>
    <mergeCell ref="J32:K32"/>
    <mergeCell ref="L29:M29"/>
    <mergeCell ref="A45:B45"/>
    <mergeCell ref="D45:E45"/>
    <mergeCell ref="F41:G41"/>
    <mergeCell ref="F42:G42"/>
    <mergeCell ref="F43:G43"/>
    <mergeCell ref="F44:G44"/>
    <mergeCell ref="F45:G45"/>
    <mergeCell ref="A44:B44"/>
    <mergeCell ref="D32:E32"/>
    <mergeCell ref="F32:G32"/>
    <mergeCell ref="D33:E33"/>
    <mergeCell ref="D31:E31"/>
    <mergeCell ref="F31:G31"/>
    <mergeCell ref="F33:G33"/>
    <mergeCell ref="H33:I33"/>
    <mergeCell ref="D29:E29"/>
    <mergeCell ref="F29:G29"/>
    <mergeCell ref="H29:I29"/>
    <mergeCell ref="L30:M30"/>
    <mergeCell ref="L31:M31"/>
    <mergeCell ref="A38:K38"/>
    <mergeCell ref="A112:K112"/>
    <mergeCell ref="A56:K56"/>
    <mergeCell ref="A96:K96"/>
    <mergeCell ref="A88:G88"/>
    <mergeCell ref="D28:E28"/>
    <mergeCell ref="F28:G28"/>
    <mergeCell ref="H28:I28"/>
    <mergeCell ref="J28:K28"/>
    <mergeCell ref="H58:H59"/>
    <mergeCell ref="J34:K34"/>
    <mergeCell ref="H34:I34"/>
    <mergeCell ref="F34:G34"/>
    <mergeCell ref="D34:E34"/>
    <mergeCell ref="A41:B41"/>
    <mergeCell ref="A60:A81"/>
    <mergeCell ref="F40:G40"/>
    <mergeCell ref="F30:G30"/>
    <mergeCell ref="D108:E108"/>
    <mergeCell ref="A108:C108"/>
    <mergeCell ref="H30:I30"/>
    <mergeCell ref="J30:K30"/>
    <mergeCell ref="J31:K31"/>
    <mergeCell ref="B54:K54"/>
    <mergeCell ref="L10:M10"/>
    <mergeCell ref="F10:G10"/>
    <mergeCell ref="D10:E10"/>
    <mergeCell ref="L9:M9"/>
    <mergeCell ref="D9:E9"/>
    <mergeCell ref="L8:M8"/>
    <mergeCell ref="D8:E8"/>
    <mergeCell ref="F11:G11"/>
    <mergeCell ref="F8:G8"/>
    <mergeCell ref="F9:G9"/>
    <mergeCell ref="L12:M12"/>
    <mergeCell ref="J12:K12"/>
    <mergeCell ref="H12:I12"/>
    <mergeCell ref="F12:G12"/>
    <mergeCell ref="D12:E12"/>
    <mergeCell ref="D13:E13"/>
    <mergeCell ref="L11:M11"/>
    <mergeCell ref="D11:E11"/>
    <mergeCell ref="L15:M15"/>
    <mergeCell ref="J15:K15"/>
    <mergeCell ref="H15:I15"/>
    <mergeCell ref="L14:M14"/>
    <mergeCell ref="J14:K14"/>
    <mergeCell ref="H14:I14"/>
    <mergeCell ref="L13:M13"/>
    <mergeCell ref="J13:K13"/>
    <mergeCell ref="H13:I13"/>
    <mergeCell ref="B1:K1"/>
    <mergeCell ref="L19:M19"/>
    <mergeCell ref="F19:G19"/>
    <mergeCell ref="D19:E19"/>
    <mergeCell ref="D20:E20"/>
    <mergeCell ref="L17:M17"/>
    <mergeCell ref="J17:K17"/>
    <mergeCell ref="H17:I17"/>
    <mergeCell ref="F17:G17"/>
    <mergeCell ref="L16:M16"/>
    <mergeCell ref="J16:K16"/>
    <mergeCell ref="H16:I16"/>
    <mergeCell ref="L18:M18"/>
    <mergeCell ref="J18:K18"/>
    <mergeCell ref="H18:I18"/>
    <mergeCell ref="F7:G7"/>
    <mergeCell ref="A3:K3"/>
    <mergeCell ref="J20:K20"/>
    <mergeCell ref="F13:G13"/>
    <mergeCell ref="F18:G18"/>
    <mergeCell ref="D21:E21"/>
    <mergeCell ref="D22:E22"/>
    <mergeCell ref="D14:E14"/>
    <mergeCell ref="D7:E7"/>
    <mergeCell ref="A5:B7"/>
    <mergeCell ref="C5:C7"/>
    <mergeCell ref="A8:A34"/>
    <mergeCell ref="D15:E15"/>
    <mergeCell ref="D16:E16"/>
    <mergeCell ref="D17:E17"/>
    <mergeCell ref="D5:K5"/>
    <mergeCell ref="J6:K6"/>
    <mergeCell ref="J7:K7"/>
    <mergeCell ref="J8:K8"/>
    <mergeCell ref="J9:K9"/>
    <mergeCell ref="J10:K10"/>
    <mergeCell ref="J11:K11"/>
    <mergeCell ref="H6:I6"/>
    <mergeCell ref="H7:I7"/>
    <mergeCell ref="H8:I8"/>
    <mergeCell ref="H9:I9"/>
    <mergeCell ref="H10:I10"/>
    <mergeCell ref="H11:I11"/>
    <mergeCell ref="D6:G6"/>
    <mergeCell ref="L22:M22"/>
    <mergeCell ref="L23:M23"/>
    <mergeCell ref="J19:K19"/>
    <mergeCell ref="H19:I19"/>
    <mergeCell ref="L24:M24"/>
    <mergeCell ref="H21:I21"/>
    <mergeCell ref="H22:I22"/>
    <mergeCell ref="H23:I23"/>
    <mergeCell ref="H24:I24"/>
    <mergeCell ref="L20:M20"/>
    <mergeCell ref="L21:M21"/>
    <mergeCell ref="J21:K21"/>
    <mergeCell ref="D24:E24"/>
    <mergeCell ref="D25:E25"/>
    <mergeCell ref="D26:E26"/>
    <mergeCell ref="D27:E27"/>
    <mergeCell ref="F24:G24"/>
    <mergeCell ref="F25:G25"/>
    <mergeCell ref="L25:M25"/>
    <mergeCell ref="L26:M26"/>
    <mergeCell ref="L27:M27"/>
    <mergeCell ref="H27:I27"/>
    <mergeCell ref="F26:G26"/>
    <mergeCell ref="F27:G27"/>
    <mergeCell ref="L28:M28"/>
    <mergeCell ref="F23:G23"/>
    <mergeCell ref="H51:J51"/>
    <mergeCell ref="D35:K35"/>
    <mergeCell ref="F20:G20"/>
    <mergeCell ref="F21:G21"/>
    <mergeCell ref="F22:G22"/>
    <mergeCell ref="A116:I116"/>
    <mergeCell ref="D99:E99"/>
    <mergeCell ref="D104:E104"/>
    <mergeCell ref="A103:B103"/>
    <mergeCell ref="D102:E102"/>
    <mergeCell ref="D103:E103"/>
    <mergeCell ref="A110:E110"/>
    <mergeCell ref="H91:J91"/>
    <mergeCell ref="A102:B102"/>
    <mergeCell ref="H20:I20"/>
    <mergeCell ref="D40:E40"/>
    <mergeCell ref="D41:E41"/>
    <mergeCell ref="D42:E42"/>
    <mergeCell ref="D43:E43"/>
    <mergeCell ref="D23:E23"/>
    <mergeCell ref="A42:B42"/>
    <mergeCell ref="D30:E30"/>
    <mergeCell ref="H130:J130"/>
    <mergeCell ref="A99:B99"/>
    <mergeCell ref="A100:B100"/>
    <mergeCell ref="A101:B101"/>
    <mergeCell ref="A105:E105"/>
    <mergeCell ref="D101:E101"/>
    <mergeCell ref="D100:E100"/>
    <mergeCell ref="B94:K94"/>
    <mergeCell ref="A58:B59"/>
    <mergeCell ref="C58:C59"/>
    <mergeCell ref="D58:G58"/>
    <mergeCell ref="J127:K127"/>
    <mergeCell ref="A121:I121"/>
    <mergeCell ref="A123:I123"/>
    <mergeCell ref="A125:I125"/>
    <mergeCell ref="A127:I127"/>
    <mergeCell ref="J121:K121"/>
    <mergeCell ref="J125:K125"/>
    <mergeCell ref="H119:I119"/>
    <mergeCell ref="J123:K123"/>
  </mergeCells>
  <conditionalFormatting sqref="J8:J28 F8:F28 D8:D35 H8:H34 D49 D41:D45 F41:F45">
    <cfRule type="cellIs" dxfId="13" priority="89" stopIfTrue="1" operator="lessThan">
      <formula>0</formula>
    </cfRule>
  </conditionalFormatting>
  <conditionalFormatting sqref="F29">
    <cfRule type="cellIs" dxfId="12" priority="14" stopIfTrue="1" operator="lessThan">
      <formula>0</formula>
    </cfRule>
  </conditionalFormatting>
  <conditionalFormatting sqref="F31">
    <cfRule type="cellIs" dxfId="11" priority="12" stopIfTrue="1" operator="lessThan">
      <formula>0</formula>
    </cfRule>
  </conditionalFormatting>
  <conditionalFormatting sqref="J29">
    <cfRule type="cellIs" dxfId="10" priority="11" stopIfTrue="1" operator="lessThan">
      <formula>0</formula>
    </cfRule>
  </conditionalFormatting>
  <conditionalFormatting sqref="F30">
    <cfRule type="cellIs" dxfId="9" priority="10" stopIfTrue="1" operator="lessThan">
      <formula>0</formula>
    </cfRule>
  </conditionalFormatting>
  <conditionalFormatting sqref="J30">
    <cfRule type="cellIs" dxfId="8" priority="9" stopIfTrue="1" operator="lessThan">
      <formula>0</formula>
    </cfRule>
  </conditionalFormatting>
  <conditionalFormatting sqref="J31">
    <cfRule type="cellIs" dxfId="7" priority="8" stopIfTrue="1" operator="lessThan">
      <formula>0</formula>
    </cfRule>
  </conditionalFormatting>
  <conditionalFormatting sqref="F32">
    <cfRule type="cellIs" dxfId="6" priority="7" stopIfTrue="1" operator="lessThan">
      <formula>0</formula>
    </cfRule>
  </conditionalFormatting>
  <conditionalFormatting sqref="J32">
    <cfRule type="cellIs" dxfId="5" priority="6" stopIfTrue="1" operator="lessThan">
      <formula>0</formula>
    </cfRule>
  </conditionalFormatting>
  <conditionalFormatting sqref="F34">
    <cfRule type="cellIs" dxfId="4" priority="5" stopIfTrue="1" operator="lessThan">
      <formula>0</formula>
    </cfRule>
  </conditionalFormatting>
  <conditionalFormatting sqref="J34">
    <cfRule type="cellIs" dxfId="3" priority="4" stopIfTrue="1" operator="lessThan">
      <formula>0</formula>
    </cfRule>
  </conditionalFormatting>
  <conditionalFormatting sqref="F33">
    <cfRule type="cellIs" dxfId="2" priority="3" stopIfTrue="1" operator="lessThan">
      <formula>0</formula>
    </cfRule>
  </conditionalFormatting>
  <conditionalFormatting sqref="J33">
    <cfRule type="cellIs" dxfId="1" priority="2" stopIfTrue="1" operator="lessThan">
      <formula>0</formula>
    </cfRule>
  </conditionalFormatting>
  <conditionalFormatting sqref="D48">
    <cfRule type="cellIs" dxfId="0" priority="1" stopIfTrue="1" operator="lessThan">
      <formula>0</formula>
    </cfRule>
  </conditionalFormatting>
  <pageMargins left="0.39370078740157483" right="0.39370078740157483" top="0.43307086614173229" bottom="0.47244094488188981" header="0.31496062992125984" footer="0.31496062992125984"/>
  <pageSetup paperSize="9" scale="52" fitToHeight="0" orientation="landscape" r:id="rId1"/>
  <rowBreaks count="2" manualBreakCount="2">
    <brk id="53" max="11" man="1"/>
    <brk id="93" max="11" man="1"/>
  </rowBreaks>
  <colBreaks count="1" manualBreakCount="1">
    <brk id="13" max="1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Economica</vt:lpstr>
      <vt:lpstr>Economica!Area_stampa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2014-09-18T13:54:15Z</dcterms:created>
  <dcterms:modified xsi:type="dcterms:W3CDTF">2016-08-31T14:08:50Z</dcterms:modified>
</cp:coreProperties>
</file>