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esca.belleggia\Desktop\ID 2793 AVIO 9\04_DOCUMENTAZIONE\04_MIO\03_ID 2793 AVIO 9 Documentazione di gara\"/>
    </mc:Choice>
  </mc:AlternateContent>
  <xr:revisionPtr revIDLastSave="0" documentId="13_ncr:1_{EBC715C5-B299-43E8-AA55-B0DA1536E0BE}" xr6:coauthVersionLast="47" xr6:coauthVersionMax="47" xr10:uidLastSave="{00000000-0000-0000-0000-000000000000}"/>
  <bookViews>
    <workbookView xWindow="28680" yWindow="-120" windowWidth="29040" windowHeight="15840" tabRatio="635" xr2:uid="{00000000-000D-0000-FFFF-FFFF00000000}"/>
  </bookViews>
  <sheets>
    <sheet name="ISTRUZIONI" sheetId="15" r:id="rId1"/>
    <sheet name="GARANZIE LOTTO 1" sheetId="16" r:id="rId2"/>
    <sheet name="GARANZIE LOTTO 2" sheetId="1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7" l="1"/>
  <c r="E23" i="17"/>
  <c r="D23" i="17"/>
  <c r="E22" i="17"/>
  <c r="D22" i="17"/>
  <c r="E21" i="17"/>
  <c r="E9" i="17"/>
  <c r="D10" i="17" s="1"/>
  <c r="E6" i="17"/>
  <c r="D14" i="16"/>
  <c r="E9" i="16"/>
  <c r="D24" i="17" l="1"/>
  <c r="D25" i="17"/>
  <c r="D15" i="17"/>
  <c r="D23" i="16"/>
  <c r="E23" i="16" s="1"/>
  <c r="D22" i="16"/>
  <c r="E22" i="16" s="1"/>
  <c r="E21" i="16"/>
  <c r="E6" i="16"/>
  <c r="D10" i="16" l="1"/>
  <c r="D24" i="16"/>
  <c r="D15" i="16" l="1"/>
  <c r="D25" i="16"/>
</calcChain>
</file>

<file path=xl/sharedStrings.xml><?xml version="1.0" encoding="utf-8"?>
<sst xmlns="http://schemas.openxmlformats.org/spreadsheetml/2006/main" count="61" uniqueCount="35">
  <si>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</si>
  <si>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</si>
  <si>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</si>
  <si>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</si>
  <si>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</si>
  <si>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</si>
  <si>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</si>
  <si>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</si>
  <si>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</si>
  <si>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</si>
  <si>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</si>
  <si>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</si>
  <si>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</si>
  <si>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</si>
  <si>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</si>
  <si>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</si>
  <si>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</si>
  <si>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</si>
  <si>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</si>
  <si>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</si>
  <si>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</si>
  <si>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</si>
  <si>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</si>
  <si>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</si>
  <si>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</si>
  <si>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</si>
  <si>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</si>
  <si>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Almeno una certificazione tra le certificazioni indicate al par. 9 del Disciplinare</t>
  </si>
  <si>
    <t>Importo finale garanzia definitiva</t>
  </si>
  <si>
    <t>Importo base della garanzia provvisoria
(Par.9 del Disciplinare di gara)</t>
  </si>
  <si>
    <r>
      <rPr>
        <b/>
        <sz val="10"/>
        <color theme="1"/>
        <rFont val="Calibri"/>
        <family val="2"/>
        <scheme val="minor"/>
      </rPr>
      <t>Importo contrattuale</t>
    </r>
    <r>
      <rPr>
        <sz val="10"/>
        <color theme="1"/>
        <rFont val="Calibri"/>
        <family val="2"/>
        <scheme val="minor"/>
      </rPr>
      <t xml:space="preserve"> 
</t>
    </r>
  </si>
  <si>
    <r>
      <t xml:space="preserve">Ribasso percentuale 
</t>
    </r>
    <r>
      <rPr>
        <sz val="10"/>
        <color rgb="FFFF0000"/>
        <rFont val="Calibri"/>
        <family val="2"/>
      </rPr>
      <t>Inserire ribasso R determinato come da par.21.2 del Disciplinare di gara (NB: il valore è indicato preventivamente a solo titolo di esempio)</t>
    </r>
  </si>
  <si>
    <t>CALCOLO RIDUZIONI AI SENSI DELL'ART. 106, COMMA 8, D.LGS. N. 36/2023
LOTTO 1</t>
  </si>
  <si>
    <t>CALCOLO RIDUZIONI AI SENSI DELL'ART. 106, COMMA 8, D.LGS. N. 36/2023
LOTTO 2</t>
  </si>
  <si>
    <t>Sono indicazioni fornite agli operatori economici per il corretto utilizzo del foglio di calcolo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</si>
</sst>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workbookViewId="0">
      <selection activeCell="C3" sqref="C3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14</v>
      </c>
    </row>
    <row r="4" spans="1:4" s="23" customFormat="1" ht="31.5" customHeight="1" x14ac:dyDescent="0.35">
      <c r="C4" s="25" t="s">
        <v>15</v>
      </c>
      <c r="D4" s="25"/>
    </row>
    <row r="5" spans="1:4" s="23" customFormat="1" ht="31.5" customHeight="1" x14ac:dyDescent="0.35">
      <c r="C5" s="25" t="s">
        <v>16</v>
      </c>
      <c r="D5" s="25"/>
    </row>
    <row r="6" spans="1:4" s="23" customFormat="1" ht="31.5" customHeight="1" x14ac:dyDescent="0.35">
      <c r="C6" s="25" t="s">
        <v>17</v>
      </c>
      <c r="D6" s="25"/>
    </row>
    <row r="7" spans="1:4" x14ac:dyDescent="0.35">
      <c r="C7" s="26"/>
      <c r="D7" s="26"/>
    </row>
    <row r="8" spans="1:4" x14ac:dyDescent="0.35">
      <c r="C8" s="25" t="s">
        <v>18</v>
      </c>
      <c r="D8" s="25"/>
    </row>
    <row r="9" spans="1:4" ht="34.5" customHeight="1" x14ac:dyDescent="0.35">
      <c r="C9" s="20" t="s">
        <v>19</v>
      </c>
      <c r="D9" s="19" t="s">
        <v>24</v>
      </c>
    </row>
    <row r="10" spans="1:4" ht="34.5" customHeight="1" x14ac:dyDescent="0.35">
      <c r="C10" s="21" t="s">
        <v>20</v>
      </c>
      <c r="D10" s="19" t="s">
        <v>21</v>
      </c>
    </row>
    <row r="11" spans="1:4" ht="34.5" customHeight="1" x14ac:dyDescent="0.35">
      <c r="C11" s="22" t="s">
        <v>22</v>
      </c>
      <c r="D11" s="19" t="s">
        <v>34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showGridLines="0" zoomScale="140" zoomScaleNormal="140" zoomScaleSheetLayoutView="97" workbookViewId="0">
      <selection activeCell="B2" sqref="B2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8" t="s">
        <v>32</v>
      </c>
      <c r="C3" s="37"/>
      <c r="D3" s="37"/>
      <c r="E3" s="37"/>
      <c r="F3" s="1"/>
    </row>
    <row r="4" spans="1:13" ht="28.5" customHeight="1" x14ac:dyDescent="0.35">
      <c r="B4" s="49" t="s">
        <v>11</v>
      </c>
      <c r="C4" s="50"/>
      <c r="D4" s="50"/>
      <c r="E4" s="51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52"/>
      <c r="B6" s="8" t="s">
        <v>5</v>
      </c>
      <c r="C6" s="3">
        <v>0.3</v>
      </c>
      <c r="D6" s="6" t="s">
        <v>23</v>
      </c>
      <c r="E6" s="53">
        <f>IF(D7="s",C7,IF(D6="s",C6,0))</f>
        <v>0</v>
      </c>
      <c r="F6" s="1"/>
    </row>
    <row r="7" spans="1:13" ht="26" x14ac:dyDescent="0.35">
      <c r="A7" s="52"/>
      <c r="B7" s="8" t="s">
        <v>6</v>
      </c>
      <c r="C7" s="3">
        <v>0.5</v>
      </c>
      <c r="D7" s="6" t="s">
        <v>23</v>
      </c>
      <c r="E7" s="54"/>
      <c r="F7" s="1"/>
    </row>
    <row r="8" spans="1:13" x14ac:dyDescent="0.35">
      <c r="B8" s="12" t="s">
        <v>7</v>
      </c>
      <c r="C8" s="13"/>
      <c r="D8" s="14"/>
      <c r="E8" s="15"/>
      <c r="F8" s="55"/>
      <c r="G8" s="56"/>
      <c r="H8" s="56"/>
      <c r="I8" s="56"/>
      <c r="J8" s="56"/>
      <c r="K8" s="56"/>
      <c r="L8" s="56"/>
      <c r="M8" s="56"/>
    </row>
    <row r="9" spans="1:13" ht="40.5" customHeight="1" x14ac:dyDescent="0.35">
      <c r="A9" s="10"/>
      <c r="B9" s="8" t="s">
        <v>27</v>
      </c>
      <c r="C9" s="3">
        <v>0.2</v>
      </c>
      <c r="D9" s="6" t="s">
        <v>23</v>
      </c>
      <c r="E9" s="9">
        <f>IF(D9="s",C9,0)</f>
        <v>0</v>
      </c>
      <c r="F9" s="55"/>
      <c r="G9" s="56"/>
      <c r="H9" s="56"/>
      <c r="I9" s="56"/>
      <c r="J9" s="56"/>
      <c r="K9" s="56"/>
      <c r="L9" s="56"/>
      <c r="M9" s="56"/>
    </row>
    <row r="10" spans="1:13" ht="43.5" customHeight="1" x14ac:dyDescent="0.35">
      <c r="B10" s="34" t="s">
        <v>4</v>
      </c>
      <c r="C10" s="35"/>
      <c r="D10" s="36">
        <f>IFERROR(1-(1-E6)*(1-#REF!)*(1-E9),1-(1-E6)*(1-E9))</f>
        <v>0</v>
      </c>
      <c r="E10" s="36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7" t="s">
        <v>8</v>
      </c>
      <c r="C13" s="37"/>
      <c r="D13" s="37"/>
      <c r="E13" s="37"/>
    </row>
    <row r="14" spans="1:13" ht="60.75" customHeight="1" x14ac:dyDescent="0.35">
      <c r="B14" s="44" t="s">
        <v>29</v>
      </c>
      <c r="C14" s="45"/>
      <c r="D14" s="42">
        <f>2%*2040000</f>
        <v>40800</v>
      </c>
      <c r="E14" s="43"/>
      <c r="F14" s="32"/>
      <c r="G14" s="33"/>
      <c r="H14" s="33"/>
      <c r="I14" s="33"/>
      <c r="J14" s="33"/>
      <c r="K14" s="33"/>
      <c r="L14" s="33"/>
      <c r="M14" s="33"/>
    </row>
    <row r="15" spans="1:13" x14ac:dyDescent="0.35">
      <c r="B15" s="46" t="s">
        <v>9</v>
      </c>
      <c r="C15" s="47"/>
      <c r="D15" s="30">
        <f>ROUND((1-$D$10)*$D14,0)</f>
        <v>40800</v>
      </c>
      <c r="E15" s="30"/>
    </row>
    <row r="18" spans="2:6" ht="31.5" customHeight="1" x14ac:dyDescent="0.35">
      <c r="B18" s="37" t="s">
        <v>25</v>
      </c>
      <c r="C18" s="38"/>
      <c r="D18" s="38"/>
      <c r="E18" s="39"/>
      <c r="F18" s="16"/>
    </row>
    <row r="19" spans="2:6" ht="38" customHeight="1" x14ac:dyDescent="0.35">
      <c r="B19" s="40" t="s">
        <v>30</v>
      </c>
      <c r="C19" s="41"/>
      <c r="D19" s="42">
        <v>1700000</v>
      </c>
      <c r="E19" s="43"/>
      <c r="F19" s="4"/>
    </row>
    <row r="20" spans="2:6" ht="44.25" customHeight="1" x14ac:dyDescent="0.35">
      <c r="B20" s="31" t="s">
        <v>31</v>
      </c>
      <c r="C20" s="31"/>
      <c r="D20" s="7">
        <v>0.24</v>
      </c>
      <c r="E20" s="17"/>
      <c r="F20" s="4"/>
    </row>
    <row r="21" spans="2:6" ht="29.25" customHeight="1" x14ac:dyDescent="0.35">
      <c r="B21" s="31" t="s">
        <v>10</v>
      </c>
      <c r="C21" s="31"/>
      <c r="D21" s="24">
        <v>0.1</v>
      </c>
      <c r="E21" s="2">
        <f>D21*D$19</f>
        <v>170000</v>
      </c>
      <c r="F21" s="4"/>
    </row>
    <row r="22" spans="2:6" ht="29.25" customHeight="1" x14ac:dyDescent="0.35">
      <c r="B22" s="31" t="s">
        <v>12</v>
      </c>
      <c r="C22" s="31"/>
      <c r="D22" s="9">
        <f>IF(D20&gt;10%,MIN(D20-10%,10%),0%)</f>
        <v>0.1</v>
      </c>
      <c r="E22" s="2">
        <f>D22*D$19</f>
        <v>170000</v>
      </c>
    </row>
    <row r="23" spans="2:6" ht="29.25" customHeight="1" x14ac:dyDescent="0.35">
      <c r="B23" s="31" t="s">
        <v>13</v>
      </c>
      <c r="C23" s="31"/>
      <c r="D23" s="9">
        <f>IF(D20&gt;20%,2*(D20-20%),0%)</f>
        <v>7.999999999999996E-2</v>
      </c>
      <c r="E23" s="2">
        <f>D23*D$19</f>
        <v>135999.99999999994</v>
      </c>
    </row>
    <row r="24" spans="2:6" ht="29.25" customHeight="1" x14ac:dyDescent="0.35">
      <c r="B24" s="27" t="s">
        <v>26</v>
      </c>
      <c r="C24" s="27"/>
      <c r="D24" s="28">
        <f>SUM(E21:E23)</f>
        <v>475999.99999999994</v>
      </c>
      <c r="E24" s="28"/>
    </row>
    <row r="25" spans="2:6" ht="30" customHeight="1" x14ac:dyDescent="0.35">
      <c r="B25" s="29" t="s">
        <v>28</v>
      </c>
      <c r="C25" s="29"/>
      <c r="D25" s="30">
        <f>ROUND((1-$D$10)*$D24,0)</f>
        <v>476000</v>
      </c>
      <c r="E25" s="30"/>
    </row>
  </sheetData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F82DA-A714-4FFD-A055-E5E29E64F9DF}">
  <dimension ref="A2:M25"/>
  <sheetViews>
    <sheetView showGridLines="0" zoomScale="140" zoomScaleNormal="140" zoomScaleSheetLayoutView="97" workbookViewId="0">
      <selection activeCell="F15" sqref="F15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8" t="s">
        <v>33</v>
      </c>
      <c r="C3" s="37"/>
      <c r="D3" s="37"/>
      <c r="E3" s="37"/>
      <c r="F3" s="1"/>
    </row>
    <row r="4" spans="1:13" ht="28.5" customHeight="1" x14ac:dyDescent="0.35">
      <c r="B4" s="49" t="s">
        <v>11</v>
      </c>
      <c r="C4" s="50"/>
      <c r="D4" s="50"/>
      <c r="E4" s="51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52"/>
      <c r="B6" s="8" t="s">
        <v>5</v>
      </c>
      <c r="C6" s="3">
        <v>0.3</v>
      </c>
      <c r="D6" s="6" t="s">
        <v>23</v>
      </c>
      <c r="E6" s="53">
        <f>IF(D7="s",C7,IF(D6="s",C6,0))</f>
        <v>0</v>
      </c>
      <c r="F6" s="1"/>
    </row>
    <row r="7" spans="1:13" ht="26" x14ac:dyDescent="0.35">
      <c r="A7" s="52"/>
      <c r="B7" s="8" t="s">
        <v>6</v>
      </c>
      <c r="C7" s="3">
        <v>0.5</v>
      </c>
      <c r="D7" s="6" t="s">
        <v>23</v>
      </c>
      <c r="E7" s="54"/>
      <c r="F7" s="1"/>
    </row>
    <row r="8" spans="1:13" x14ac:dyDescent="0.35">
      <c r="B8" s="12" t="s">
        <v>7</v>
      </c>
      <c r="C8" s="13"/>
      <c r="D8" s="14"/>
      <c r="E8" s="15"/>
      <c r="F8" s="55"/>
      <c r="G8" s="56"/>
      <c r="H8" s="56"/>
      <c r="I8" s="56"/>
      <c r="J8" s="56"/>
      <c r="K8" s="56"/>
      <c r="L8" s="56"/>
      <c r="M8" s="56"/>
    </row>
    <row r="9" spans="1:13" ht="40.5" customHeight="1" x14ac:dyDescent="0.35">
      <c r="A9" s="10"/>
      <c r="B9" s="8" t="s">
        <v>27</v>
      </c>
      <c r="C9" s="3">
        <v>0.2</v>
      </c>
      <c r="D9" s="6" t="s">
        <v>23</v>
      </c>
      <c r="E9" s="9">
        <f>IF(D9="s",C9,0)</f>
        <v>0</v>
      </c>
      <c r="F9" s="55"/>
      <c r="G9" s="56"/>
      <c r="H9" s="56"/>
      <c r="I9" s="56"/>
      <c r="J9" s="56"/>
      <c r="K9" s="56"/>
      <c r="L9" s="56"/>
      <c r="M9" s="56"/>
    </row>
    <row r="10" spans="1:13" ht="43.5" customHeight="1" x14ac:dyDescent="0.35">
      <c r="B10" s="34" t="s">
        <v>4</v>
      </c>
      <c r="C10" s="35"/>
      <c r="D10" s="36">
        <f>IFERROR(1-(1-E6)*(1-#REF!)*(1-E9),1-(1-E6)*(1-E9))</f>
        <v>0</v>
      </c>
      <c r="E10" s="36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7" t="s">
        <v>8</v>
      </c>
      <c r="C13" s="37"/>
      <c r="D13" s="37"/>
      <c r="E13" s="37"/>
    </row>
    <row r="14" spans="1:13" ht="60.75" customHeight="1" x14ac:dyDescent="0.35">
      <c r="B14" s="44" t="s">
        <v>29</v>
      </c>
      <c r="C14" s="45"/>
      <c r="D14" s="42">
        <f>2%*342000</f>
        <v>6840</v>
      </c>
      <c r="E14" s="43"/>
      <c r="F14" s="32"/>
      <c r="G14" s="33"/>
      <c r="H14" s="33"/>
      <c r="I14" s="33"/>
      <c r="J14" s="33"/>
      <c r="K14" s="33"/>
      <c r="L14" s="33"/>
      <c r="M14" s="33"/>
    </row>
    <row r="15" spans="1:13" x14ac:dyDescent="0.35">
      <c r="B15" s="46" t="s">
        <v>9</v>
      </c>
      <c r="C15" s="47"/>
      <c r="D15" s="30">
        <f>ROUND((1-$D$10)*$D14,0)</f>
        <v>6840</v>
      </c>
      <c r="E15" s="30"/>
    </row>
    <row r="18" spans="2:6" ht="31.5" customHeight="1" x14ac:dyDescent="0.35">
      <c r="B18" s="37" t="s">
        <v>25</v>
      </c>
      <c r="C18" s="38"/>
      <c r="D18" s="38"/>
      <c r="E18" s="39"/>
      <c r="F18" s="16"/>
    </row>
    <row r="19" spans="2:6" ht="38" customHeight="1" x14ac:dyDescent="0.35">
      <c r="B19" s="40" t="s">
        <v>30</v>
      </c>
      <c r="C19" s="41"/>
      <c r="D19" s="42">
        <v>285000</v>
      </c>
      <c r="E19" s="43"/>
      <c r="F19" s="4"/>
    </row>
    <row r="20" spans="2:6" ht="44.25" customHeight="1" x14ac:dyDescent="0.35">
      <c r="B20" s="31" t="s">
        <v>31</v>
      </c>
      <c r="C20" s="31"/>
      <c r="D20" s="7">
        <v>0.24</v>
      </c>
      <c r="E20" s="17"/>
      <c r="F20" s="4"/>
    </row>
    <row r="21" spans="2:6" ht="29.25" customHeight="1" x14ac:dyDescent="0.35">
      <c r="B21" s="31" t="s">
        <v>10</v>
      </c>
      <c r="C21" s="31"/>
      <c r="D21" s="24">
        <v>0.1</v>
      </c>
      <c r="E21" s="2">
        <f>D21*D$19</f>
        <v>28500</v>
      </c>
      <c r="F21" s="4"/>
    </row>
    <row r="22" spans="2:6" ht="29.25" customHeight="1" x14ac:dyDescent="0.35">
      <c r="B22" s="31" t="s">
        <v>12</v>
      </c>
      <c r="C22" s="31"/>
      <c r="D22" s="9">
        <f>IF(D20&gt;10%,MIN(D20-10%,10%),0%)</f>
        <v>0.1</v>
      </c>
      <c r="E22" s="2">
        <f>D22*D$19</f>
        <v>28500</v>
      </c>
    </row>
    <row r="23" spans="2:6" ht="29.25" customHeight="1" x14ac:dyDescent="0.35">
      <c r="B23" s="31" t="s">
        <v>13</v>
      </c>
      <c r="C23" s="31"/>
      <c r="D23" s="9">
        <f>IF(D20&gt;20%,2*(D20-20%),0%)</f>
        <v>7.999999999999996E-2</v>
      </c>
      <c r="E23" s="2">
        <f>D23*D$19</f>
        <v>22799.999999999989</v>
      </c>
    </row>
    <row r="24" spans="2:6" ht="29.25" customHeight="1" x14ac:dyDescent="0.35">
      <c r="B24" s="27" t="s">
        <v>26</v>
      </c>
      <c r="C24" s="27"/>
      <c r="D24" s="28">
        <f>SUM(E21:E23)</f>
        <v>79799.999999999985</v>
      </c>
      <c r="E24" s="28"/>
    </row>
    <row r="25" spans="2:6" ht="30" customHeight="1" x14ac:dyDescent="0.35">
      <c r="B25" s="29" t="s">
        <v>28</v>
      </c>
      <c r="C25" s="29"/>
      <c r="D25" s="30">
        <f>ROUND((1-$D$10)*$D24,0)</f>
        <v>79800</v>
      </c>
      <c r="E25" s="30"/>
    </row>
  </sheetData>
  <mergeCells count="24">
    <mergeCell ref="B25:C25"/>
    <mergeCell ref="D25:E25"/>
    <mergeCell ref="B10:C10"/>
    <mergeCell ref="D10:E10"/>
    <mergeCell ref="B23:C23"/>
    <mergeCell ref="B24:C24"/>
    <mergeCell ref="D24:E24"/>
    <mergeCell ref="B22:C22"/>
    <mergeCell ref="B13:E13"/>
    <mergeCell ref="B14:C14"/>
    <mergeCell ref="D14:E14"/>
    <mergeCell ref="F14:M14"/>
    <mergeCell ref="B15:C15"/>
    <mergeCell ref="D15:E15"/>
    <mergeCell ref="B18:E18"/>
    <mergeCell ref="B19:C19"/>
    <mergeCell ref="D19:E19"/>
    <mergeCell ref="B20:C20"/>
    <mergeCell ref="B21:C21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 xr:uid="{31785594-53A6-4177-967D-72B65EBCB85F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LOTTO 1</vt:lpstr>
      <vt:lpstr>GARANZIE LOTTO 2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Belleggia Francesca</cp:lastModifiedBy>
  <dcterms:created xsi:type="dcterms:W3CDTF">2016-02-02T10:53:31Z</dcterms:created>
  <dcterms:modified xsi:type="dcterms:W3CDTF">2024-09-02T13:06:19Z</dcterms:modified>
</cp:coreProperties>
</file>