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lerio.luzzi\Desktop\Consip\ID 2725_VIGILANZA COLOSSEO\Pubblicazione\pdf\"/>
    </mc:Choice>
  </mc:AlternateContent>
  <bookViews>
    <workbookView xWindow="0" yWindow="0" windowWidth="16449" windowHeight="4843" tabRatio="771"/>
  </bookViews>
  <sheets>
    <sheet name="Copertina" sheetId="16" r:id="rId1"/>
    <sheet name="GESTIONE VARCHI_Anno 1" sheetId="1" r:id="rId2"/>
    <sheet name="GESTIONE VARCHI_Anno 2" sheetId="4" r:id="rId3"/>
    <sheet name="GESTIONE VARCHI_Anno 3" sheetId="5" r:id="rId4"/>
    <sheet name="GESTIONE VARCHI_Anno 4" sheetId="6" r:id="rId5"/>
    <sheet name="RONDA DIURNA" sheetId="8" r:id="rId6"/>
    <sheet name="RONDA NOTTURNA" sheetId="15" r:id="rId7"/>
    <sheet name="COORDINATORE" sheetId="14" r:id="rId8"/>
  </sheets>
  <definedNames>
    <definedName name="_xlnm._FilterDatabase" localSheetId="7" hidden="1">COORDINATORE!$A$3:$N$11</definedName>
    <definedName name="_xlnm._FilterDatabase" localSheetId="1" hidden="1">'GESTIONE VARCHI_Anno 1'!$A$3:$S$53</definedName>
    <definedName name="_xlnm._FilterDatabase" localSheetId="6" hidden="1">'RONDA NOTTURNA'!$A$3:$N$7</definedName>
    <definedName name="_xlnm.Print_Area" localSheetId="7">COORDINATORE!#REF!</definedName>
    <definedName name="_xlnm.Print_Area" localSheetId="1">'GESTIONE VARCHI_Anno 1'!#REF!</definedName>
    <definedName name="_xlnm.Print_Area" localSheetId="2">'GESTIONE VARCHI_Anno 2'!#REF!</definedName>
    <definedName name="_xlnm.Print_Area" localSheetId="3">'GESTIONE VARCHI_Anno 3'!#REF!</definedName>
    <definedName name="_xlnm.Print_Area" localSheetId="4">'GESTIONE VARCHI_Anno 4'!#REF!</definedName>
    <definedName name="_xlnm.Print_Area" localSheetId="5">'RONDA DIURNA'!#REF!</definedName>
    <definedName name="_xlnm.Print_Area" localSheetId="6">'RONDA NOTTURNA'!#REF!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5" l="1"/>
  <c r="L5" i="15" s="1"/>
  <c r="J4" i="15"/>
  <c r="N4" i="15" s="1"/>
  <c r="L4" i="15" l="1"/>
  <c r="N5" i="15"/>
  <c r="O4" i="15"/>
  <c r="O5" i="15"/>
  <c r="M5" i="15"/>
  <c r="M4" i="15"/>
  <c r="M3" i="6"/>
  <c r="L6" i="14" l="1"/>
  <c r="M7" i="14"/>
  <c r="M10" i="14"/>
  <c r="M11" i="14"/>
  <c r="K11" i="14"/>
  <c r="I11" i="14"/>
  <c r="L11" i="14" s="1"/>
  <c r="I10" i="14"/>
  <c r="N10" i="14" s="1"/>
  <c r="I9" i="14"/>
  <c r="M9" i="14" s="1"/>
  <c r="I8" i="14"/>
  <c r="L8" i="14" s="1"/>
  <c r="I7" i="14"/>
  <c r="K7" i="14" s="1"/>
  <c r="I6" i="14"/>
  <c r="N6" i="14" s="1"/>
  <c r="I5" i="14"/>
  <c r="L5" i="14" s="1"/>
  <c r="I4" i="14"/>
  <c r="L4" i="14" s="1"/>
  <c r="M4" i="1"/>
  <c r="P4" i="1" l="1"/>
  <c r="N4" i="1"/>
  <c r="K4" i="14"/>
  <c r="N8" i="14"/>
  <c r="N4" i="14"/>
  <c r="N11" i="14"/>
  <c r="N7" i="14"/>
  <c r="M4" i="14"/>
  <c r="L9" i="14"/>
  <c r="K5" i="14"/>
  <c r="N5" i="14"/>
  <c r="K6" i="14"/>
  <c r="K9" i="14"/>
  <c r="N9" i="14"/>
  <c r="M8" i="14"/>
  <c r="L7" i="14"/>
  <c r="M5" i="14"/>
  <c r="K10" i="14"/>
  <c r="L10" i="14"/>
  <c r="K8" i="14"/>
  <c r="M6" i="14"/>
  <c r="M44" i="5"/>
  <c r="P44" i="5" s="1"/>
  <c r="M44" i="6"/>
  <c r="P44" i="6" s="1"/>
  <c r="M44" i="4"/>
  <c r="P44" i="4" s="1"/>
  <c r="M48" i="1"/>
  <c r="P48" i="1" s="1"/>
  <c r="N48" i="1"/>
  <c r="N44" i="4" l="1"/>
  <c r="N44" i="6"/>
  <c r="N44" i="5"/>
  <c r="M42" i="5" l="1"/>
  <c r="P42" i="5" s="1"/>
  <c r="M41" i="5"/>
  <c r="N41" i="5" s="1"/>
  <c r="M40" i="5"/>
  <c r="P40" i="5" s="1"/>
  <c r="M39" i="5"/>
  <c r="P39" i="5" s="1"/>
  <c r="M42" i="6"/>
  <c r="P42" i="6" s="1"/>
  <c r="M41" i="6"/>
  <c r="N41" i="6" s="1"/>
  <c r="M40" i="6"/>
  <c r="P40" i="6" s="1"/>
  <c r="M39" i="6"/>
  <c r="P39" i="6" s="1"/>
  <c r="M42" i="4"/>
  <c r="P42" i="4" s="1"/>
  <c r="M41" i="4"/>
  <c r="M40" i="4"/>
  <c r="P40" i="4" s="1"/>
  <c r="M39" i="4"/>
  <c r="P39" i="4" s="1"/>
  <c r="M27" i="5"/>
  <c r="P27" i="5" s="1"/>
  <c r="M26" i="5"/>
  <c r="P26" i="5" s="1"/>
  <c r="M25" i="5"/>
  <c r="P25" i="5" s="1"/>
  <c r="M24" i="5"/>
  <c r="P24" i="5" s="1"/>
  <c r="M23" i="5"/>
  <c r="P23" i="5" s="1"/>
  <c r="M22" i="5"/>
  <c r="P22" i="5" s="1"/>
  <c r="M27" i="6"/>
  <c r="P27" i="6" s="1"/>
  <c r="M26" i="6"/>
  <c r="M25" i="6"/>
  <c r="P25" i="6" s="1"/>
  <c r="M24" i="6"/>
  <c r="P24" i="6" s="1"/>
  <c r="M23" i="6"/>
  <c r="P23" i="6" s="1"/>
  <c r="M22" i="6"/>
  <c r="N22" i="6" s="1"/>
  <c r="M27" i="4"/>
  <c r="P27" i="4" s="1"/>
  <c r="M26" i="4"/>
  <c r="M25" i="4"/>
  <c r="P25" i="4" s="1"/>
  <c r="M24" i="4"/>
  <c r="P24" i="4" s="1"/>
  <c r="M23" i="4"/>
  <c r="M22" i="4"/>
  <c r="P22" i="4" s="1"/>
  <c r="M46" i="1"/>
  <c r="P46" i="1" s="1"/>
  <c r="M45" i="1"/>
  <c r="P45" i="1" s="1"/>
  <c r="M44" i="1"/>
  <c r="P44" i="1" s="1"/>
  <c r="M43" i="1"/>
  <c r="N43" i="1" s="1"/>
  <c r="M31" i="1"/>
  <c r="P31" i="1" s="1"/>
  <c r="M30" i="1"/>
  <c r="P30" i="1" s="1"/>
  <c r="M29" i="1"/>
  <c r="P29" i="1" s="1"/>
  <c r="M28" i="1"/>
  <c r="N28" i="1" s="1"/>
  <c r="M27" i="1"/>
  <c r="M26" i="1"/>
  <c r="N26" i="1" s="1"/>
  <c r="N27" i="1" l="1"/>
  <c r="P26" i="4"/>
  <c r="P23" i="4"/>
  <c r="N41" i="4"/>
  <c r="P41" i="4"/>
  <c r="N40" i="4"/>
  <c r="P41" i="5"/>
  <c r="P41" i="6"/>
  <c r="N40" i="5"/>
  <c r="N40" i="6"/>
  <c r="N39" i="4"/>
  <c r="N39" i="6"/>
  <c r="N39" i="5"/>
  <c r="N42" i="4"/>
  <c r="N42" i="6"/>
  <c r="N42" i="5"/>
  <c r="N25" i="4"/>
  <c r="N23" i="5"/>
  <c r="N24" i="5"/>
  <c r="P22" i="6"/>
  <c r="N27" i="4"/>
  <c r="N22" i="5"/>
  <c r="N26" i="4"/>
  <c r="N23" i="4"/>
  <c r="N24" i="4"/>
  <c r="N25" i="6"/>
  <c r="N26" i="6"/>
  <c r="N27" i="6"/>
  <c r="N22" i="4"/>
  <c r="N23" i="6"/>
  <c r="N24" i="6"/>
  <c r="P26" i="6"/>
  <c r="N25" i="5"/>
  <c r="N26" i="5"/>
  <c r="N27" i="5"/>
  <c r="P43" i="1"/>
  <c r="N46" i="1"/>
  <c r="P26" i="1"/>
  <c r="N45" i="1"/>
  <c r="N44" i="1"/>
  <c r="P28" i="1"/>
  <c r="P27" i="1"/>
  <c r="N29" i="1"/>
  <c r="N30" i="1"/>
  <c r="N31" i="1"/>
  <c r="K6" i="8" l="1"/>
  <c r="K5" i="8"/>
  <c r="K4" i="8"/>
  <c r="K3" i="8"/>
  <c r="L3" i="8" s="1"/>
  <c r="K14" i="8"/>
  <c r="K13" i="8"/>
  <c r="K12" i="8"/>
  <c r="K11" i="8"/>
  <c r="K10" i="8"/>
  <c r="K9" i="8"/>
  <c r="K8" i="8"/>
  <c r="K7" i="8"/>
  <c r="L8" i="8" l="1"/>
  <c r="P8" i="8"/>
  <c r="N8" i="8"/>
  <c r="Q8" i="8"/>
  <c r="O8" i="8"/>
  <c r="Q12" i="8"/>
  <c r="N12" i="8"/>
  <c r="O12" i="8"/>
  <c r="P12" i="8"/>
  <c r="O4" i="8"/>
  <c r="P4" i="8"/>
  <c r="N4" i="8"/>
  <c r="Q4" i="8"/>
  <c r="L9" i="8"/>
  <c r="O9" i="8"/>
  <c r="N9" i="8"/>
  <c r="P9" i="8"/>
  <c r="Q9" i="8"/>
  <c r="O13" i="8"/>
  <c r="N13" i="8"/>
  <c r="P13" i="8"/>
  <c r="Q13" i="8"/>
  <c r="P5" i="8"/>
  <c r="Q5" i="8"/>
  <c r="O5" i="8"/>
  <c r="N5" i="8"/>
  <c r="O10" i="8"/>
  <c r="P10" i="8"/>
  <c r="Q10" i="8"/>
  <c r="N10" i="8"/>
  <c r="L14" i="8"/>
  <c r="O14" i="8"/>
  <c r="P14" i="8"/>
  <c r="Q14" i="8"/>
  <c r="N14" i="8"/>
  <c r="L6" i="8"/>
  <c r="Q6" i="8"/>
  <c r="N6" i="8"/>
  <c r="O6" i="8"/>
  <c r="P6" i="8"/>
  <c r="L7" i="8"/>
  <c r="Q7" i="8"/>
  <c r="O7" i="8"/>
  <c r="P7" i="8"/>
  <c r="N7" i="8"/>
  <c r="L11" i="8"/>
  <c r="P11" i="8"/>
  <c r="Q11" i="8"/>
  <c r="O11" i="8"/>
  <c r="N11" i="8"/>
  <c r="O3" i="8"/>
  <c r="P3" i="8"/>
  <c r="N3" i="8"/>
  <c r="Q3" i="8"/>
  <c r="L10" i="8"/>
  <c r="L5" i="8"/>
  <c r="L13" i="8"/>
  <c r="L12" i="8"/>
  <c r="L4" i="8"/>
  <c r="M38" i="6" l="1"/>
  <c r="M37" i="6"/>
  <c r="P37" i="6" s="1"/>
  <c r="M36" i="6"/>
  <c r="N36" i="6" s="1"/>
  <c r="M35" i="6"/>
  <c r="N35" i="6" s="1"/>
  <c r="M34" i="6"/>
  <c r="P34" i="6" s="1"/>
  <c r="M33" i="6"/>
  <c r="P33" i="6" s="1"/>
  <c r="M32" i="6"/>
  <c r="P32" i="6" s="1"/>
  <c r="M31" i="6"/>
  <c r="N31" i="6" s="1"/>
  <c r="M30" i="6"/>
  <c r="P30" i="6" s="1"/>
  <c r="M29" i="6"/>
  <c r="P29" i="6" s="1"/>
  <c r="M21" i="6"/>
  <c r="P21" i="6" s="1"/>
  <c r="M20" i="6"/>
  <c r="P20" i="6" s="1"/>
  <c r="M19" i="6"/>
  <c r="M18" i="6"/>
  <c r="P18" i="6" s="1"/>
  <c r="M17" i="6"/>
  <c r="P17" i="6" s="1"/>
  <c r="M16" i="6"/>
  <c r="P16" i="6" s="1"/>
  <c r="M15" i="6"/>
  <c r="M14" i="6"/>
  <c r="P14" i="6" s="1"/>
  <c r="M13" i="6"/>
  <c r="P13" i="6" s="1"/>
  <c r="M12" i="6"/>
  <c r="P12" i="6" s="1"/>
  <c r="M11" i="6"/>
  <c r="N11" i="6" s="1"/>
  <c r="M10" i="6"/>
  <c r="P10" i="6" s="1"/>
  <c r="M9" i="6"/>
  <c r="M8" i="6"/>
  <c r="P8" i="6" s="1"/>
  <c r="M7" i="6"/>
  <c r="N7" i="6" s="1"/>
  <c r="M6" i="6"/>
  <c r="P6" i="6" s="1"/>
  <c r="M5" i="6"/>
  <c r="P5" i="6" s="1"/>
  <c r="M4" i="6"/>
  <c r="N3" i="6"/>
  <c r="M38" i="5"/>
  <c r="P38" i="5" s="1"/>
  <c r="M37" i="5"/>
  <c r="P37" i="5" s="1"/>
  <c r="M36" i="5"/>
  <c r="N36" i="5" s="1"/>
  <c r="M35" i="5"/>
  <c r="P35" i="5" s="1"/>
  <c r="M34" i="5"/>
  <c r="P34" i="5" s="1"/>
  <c r="M33" i="5"/>
  <c r="P33" i="5" s="1"/>
  <c r="M32" i="5"/>
  <c r="N32" i="5" s="1"/>
  <c r="M31" i="5"/>
  <c r="P31" i="5" s="1"/>
  <c r="M30" i="5"/>
  <c r="P30" i="5" s="1"/>
  <c r="M29" i="5"/>
  <c r="P29" i="5" s="1"/>
  <c r="M21" i="5"/>
  <c r="P21" i="5" s="1"/>
  <c r="M20" i="5"/>
  <c r="N20" i="5" s="1"/>
  <c r="M19" i="5"/>
  <c r="M18" i="5"/>
  <c r="P18" i="5" s="1"/>
  <c r="M17" i="5"/>
  <c r="P17" i="5" s="1"/>
  <c r="M16" i="5"/>
  <c r="N16" i="5" s="1"/>
  <c r="M15" i="5"/>
  <c r="M14" i="5"/>
  <c r="P14" i="5" s="1"/>
  <c r="M13" i="5"/>
  <c r="P13" i="5" s="1"/>
  <c r="M12" i="5"/>
  <c r="M11" i="5"/>
  <c r="M10" i="5"/>
  <c r="P10" i="5" s="1"/>
  <c r="M9" i="5"/>
  <c r="M8" i="5"/>
  <c r="N8" i="5" s="1"/>
  <c r="M7" i="5"/>
  <c r="M6" i="5"/>
  <c r="P6" i="5" s="1"/>
  <c r="M5" i="5"/>
  <c r="P5" i="5" s="1"/>
  <c r="M4" i="5"/>
  <c r="M3" i="5"/>
  <c r="P16" i="5" l="1"/>
  <c r="P9" i="5"/>
  <c r="P9" i="6"/>
  <c r="N15" i="6"/>
  <c r="N31" i="5"/>
  <c r="P4" i="6"/>
  <c r="N8" i="6"/>
  <c r="N10" i="6"/>
  <c r="N4" i="5"/>
  <c r="N12" i="5"/>
  <c r="P35" i="6"/>
  <c r="N12" i="6"/>
  <c r="N19" i="6"/>
  <c r="N4" i="6"/>
  <c r="N6" i="6"/>
  <c r="N20" i="6"/>
  <c r="P31" i="6"/>
  <c r="N16" i="6"/>
  <c r="N18" i="6"/>
  <c r="N14" i="6"/>
  <c r="P4" i="5"/>
  <c r="P20" i="5"/>
  <c r="P8" i="5"/>
  <c r="N35" i="5"/>
  <c r="P12" i="5"/>
  <c r="N11" i="5"/>
  <c r="P11" i="5"/>
  <c r="P15" i="5"/>
  <c r="N15" i="5"/>
  <c r="P7" i="5"/>
  <c r="N7" i="5"/>
  <c r="N38" i="6"/>
  <c r="P38" i="6"/>
  <c r="N3" i="5"/>
  <c r="P3" i="5"/>
  <c r="N19" i="5"/>
  <c r="P19" i="5"/>
  <c r="N30" i="5"/>
  <c r="N34" i="5"/>
  <c r="N38" i="5"/>
  <c r="P3" i="6"/>
  <c r="P7" i="6"/>
  <c r="P11" i="6"/>
  <c r="P15" i="6"/>
  <c r="P19" i="6"/>
  <c r="N30" i="6"/>
  <c r="N32" i="6"/>
  <c r="N34" i="6"/>
  <c r="P36" i="6"/>
  <c r="N6" i="5"/>
  <c r="N10" i="5"/>
  <c r="N14" i="5"/>
  <c r="N18" i="5"/>
  <c r="P32" i="5"/>
  <c r="P36" i="5"/>
  <c r="N5" i="6"/>
  <c r="N9" i="6"/>
  <c r="N13" i="6"/>
  <c r="N17" i="6"/>
  <c r="N21" i="6"/>
  <c r="N29" i="6"/>
  <c r="N33" i="6"/>
  <c r="N37" i="6"/>
  <c r="N5" i="5"/>
  <c r="N9" i="5"/>
  <c r="N13" i="5"/>
  <c r="N17" i="5"/>
  <c r="N21" i="5"/>
  <c r="N29" i="5"/>
  <c r="N33" i="5"/>
  <c r="N37" i="5"/>
  <c r="M38" i="4"/>
  <c r="M37" i="4"/>
  <c r="P37" i="4" s="1"/>
  <c r="M36" i="4"/>
  <c r="P36" i="4" s="1"/>
  <c r="M35" i="4"/>
  <c r="M34" i="4"/>
  <c r="P34" i="4" s="1"/>
  <c r="M33" i="4"/>
  <c r="P33" i="4" s="1"/>
  <c r="M32" i="4"/>
  <c r="P32" i="4" s="1"/>
  <c r="M31" i="4"/>
  <c r="M30" i="4"/>
  <c r="P30" i="4" s="1"/>
  <c r="M29" i="4"/>
  <c r="P29" i="4" s="1"/>
  <c r="M21" i="4"/>
  <c r="M20" i="4"/>
  <c r="P20" i="4" s="1"/>
  <c r="M19" i="4"/>
  <c r="P19" i="4" s="1"/>
  <c r="M18" i="4"/>
  <c r="P18" i="4" s="1"/>
  <c r="M17" i="4"/>
  <c r="M16" i="4"/>
  <c r="P16" i="4" s="1"/>
  <c r="M15" i="4"/>
  <c r="P15" i="4" s="1"/>
  <c r="M14" i="4"/>
  <c r="P14" i="4" s="1"/>
  <c r="M13" i="4"/>
  <c r="M12" i="4"/>
  <c r="P12" i="4" s="1"/>
  <c r="M11" i="4"/>
  <c r="P11" i="4" s="1"/>
  <c r="M10" i="4"/>
  <c r="P10" i="4" s="1"/>
  <c r="M9" i="4"/>
  <c r="P9" i="4" s="1"/>
  <c r="M8" i="4"/>
  <c r="P8" i="4" s="1"/>
  <c r="M7" i="4"/>
  <c r="P7" i="4" s="1"/>
  <c r="M6" i="4"/>
  <c r="P6" i="4" s="1"/>
  <c r="M5" i="4"/>
  <c r="M4" i="4"/>
  <c r="P4" i="4" s="1"/>
  <c r="M3" i="4"/>
  <c r="P3" i="4" s="1"/>
  <c r="N38" i="4" l="1"/>
  <c r="P38" i="4"/>
  <c r="N31" i="4"/>
  <c r="P31" i="4"/>
  <c r="N35" i="4"/>
  <c r="P35" i="4"/>
  <c r="N5" i="4"/>
  <c r="P5" i="4"/>
  <c r="N13" i="4"/>
  <c r="P13" i="4"/>
  <c r="N17" i="4"/>
  <c r="P17" i="4"/>
  <c r="N21" i="4"/>
  <c r="P21" i="4"/>
  <c r="N34" i="4"/>
  <c r="N9" i="4"/>
  <c r="N4" i="4"/>
  <c r="N36" i="4"/>
  <c r="N6" i="4"/>
  <c r="N30" i="4"/>
  <c r="N32" i="4"/>
  <c r="N12" i="4"/>
  <c r="N16" i="4"/>
  <c r="N20" i="4"/>
  <c r="N8" i="4"/>
  <c r="N10" i="4"/>
  <c r="N14" i="4"/>
  <c r="N18" i="4"/>
  <c r="N3" i="4"/>
  <c r="N7" i="4"/>
  <c r="N11" i="4"/>
  <c r="N15" i="4"/>
  <c r="N19" i="4"/>
  <c r="N29" i="4"/>
  <c r="N33" i="4"/>
  <c r="N37" i="4"/>
  <c r="M42" i="1" l="1"/>
  <c r="P42" i="1" s="1"/>
  <c r="M41" i="1"/>
  <c r="P41" i="1" s="1"/>
  <c r="M36" i="1"/>
  <c r="P36" i="1" s="1"/>
  <c r="M35" i="1"/>
  <c r="P35" i="1" s="1"/>
  <c r="M34" i="1"/>
  <c r="P34" i="1" s="1"/>
  <c r="M33" i="1"/>
  <c r="N33" i="1" s="1"/>
  <c r="M40" i="1"/>
  <c r="P40" i="1" s="1"/>
  <c r="M39" i="1"/>
  <c r="P39" i="1" s="1"/>
  <c r="M38" i="1"/>
  <c r="P38" i="1" s="1"/>
  <c r="M37" i="1"/>
  <c r="P37" i="1" s="1"/>
  <c r="M25" i="1"/>
  <c r="N25" i="1" s="1"/>
  <c r="M24" i="1"/>
  <c r="N24" i="1" s="1"/>
  <c r="M23" i="1"/>
  <c r="N23" i="1" s="1"/>
  <c r="M22" i="1"/>
  <c r="M21" i="1"/>
  <c r="N21" i="1" s="1"/>
  <c r="M20" i="1"/>
  <c r="M19" i="1"/>
  <c r="M8" i="1"/>
  <c r="M11" i="1"/>
  <c r="M10" i="1"/>
  <c r="P10" i="1" s="1"/>
  <c r="M9" i="1"/>
  <c r="N9" i="1" s="1"/>
  <c r="M7" i="1"/>
  <c r="P7" i="1" s="1"/>
  <c r="M6" i="1"/>
  <c r="P6" i="1" s="1"/>
  <c r="M5" i="1"/>
  <c r="M18" i="1"/>
  <c r="N18" i="1" s="1"/>
  <c r="M17" i="1"/>
  <c r="M16" i="1"/>
  <c r="N16" i="1" s="1"/>
  <c r="M15" i="1"/>
  <c r="N15" i="1" s="1"/>
  <c r="M14" i="1"/>
  <c r="N14" i="1" s="1"/>
  <c r="M13" i="1"/>
  <c r="M12" i="1"/>
  <c r="N12" i="1" s="1"/>
  <c r="N20" i="1" l="1"/>
  <c r="P5" i="1"/>
  <c r="N13" i="1"/>
  <c r="P19" i="1"/>
  <c r="N19" i="1"/>
  <c r="P17" i="1"/>
  <c r="N17" i="1"/>
  <c r="P22" i="1"/>
  <c r="N22" i="1"/>
  <c r="P8" i="1"/>
  <c r="N8" i="1"/>
  <c r="N7" i="1"/>
  <c r="P11" i="1"/>
  <c r="N11" i="1"/>
  <c r="N6" i="1"/>
  <c r="N5" i="1"/>
  <c r="N10" i="1"/>
  <c r="P16" i="1"/>
  <c r="P20" i="1"/>
  <c r="P24" i="1"/>
  <c r="P13" i="1"/>
  <c r="P12" i="1"/>
  <c r="P15" i="1"/>
  <c r="P9" i="1"/>
  <c r="P23" i="1"/>
  <c r="P18" i="1"/>
  <c r="N42" i="1"/>
  <c r="N41" i="1"/>
  <c r="P33" i="1"/>
  <c r="N36" i="1"/>
  <c r="N40" i="1"/>
  <c r="N39" i="1"/>
  <c r="N35" i="1"/>
  <c r="N37" i="1"/>
  <c r="N38" i="1"/>
  <c r="N34" i="1"/>
  <c r="P25" i="1"/>
  <c r="P21" i="1"/>
  <c r="P14" i="1"/>
</calcChain>
</file>

<file path=xl/sharedStrings.xml><?xml version="1.0" encoding="utf-8"?>
<sst xmlns="http://schemas.openxmlformats.org/spreadsheetml/2006/main" count="1063" uniqueCount="74">
  <si>
    <t xml:space="preserve"> </t>
  </si>
  <si>
    <t>periodo</t>
  </si>
  <si>
    <t>tipo turno</t>
  </si>
  <si>
    <t>Tipo di orario</t>
  </si>
  <si>
    <t xml:space="preserve">Orario richiesto        (inizio)        </t>
  </si>
  <si>
    <t xml:space="preserve">Orario richiesto        (fine)        </t>
  </si>
  <si>
    <t>N. giorni periodo</t>
  </si>
  <si>
    <t>Totale ore periodo</t>
  </si>
  <si>
    <t>dal 2 gennaio al 29 febbraio</t>
  </si>
  <si>
    <t>9:00 - 16:30</t>
  </si>
  <si>
    <t>diurno</t>
  </si>
  <si>
    <t>Completo</t>
  </si>
  <si>
    <t>9.00 - 16.30</t>
  </si>
  <si>
    <t>Prolungato</t>
  </si>
  <si>
    <t>dal 1 marzo al  25 marzo</t>
  </si>
  <si>
    <t>9:00 - 17:30</t>
  </si>
  <si>
    <t>9.00 - 19.15</t>
  </si>
  <si>
    <t>dal 26 marzo al 1 giugno</t>
  </si>
  <si>
    <t>dal 1 settembre al 30 settembre</t>
  </si>
  <si>
    <t>9.00 - 19.00</t>
  </si>
  <si>
    <t>dal 1 ottobre al 30 ottobre</t>
  </si>
  <si>
    <t>9.00 - 18.30</t>
  </si>
  <si>
    <t>dal 31 ottobre al 31 dicembre</t>
  </si>
  <si>
    <t>dal 31 ottobre al 30 novembre</t>
  </si>
  <si>
    <t>19:00-7:00</t>
  </si>
  <si>
    <t>21:00-7:00</t>
  </si>
  <si>
    <t>dal 01 luglio al 31 agosto</t>
  </si>
  <si>
    <t>dal 26 marzo al 31 maggio</t>
  </si>
  <si>
    <t>dal 01 giugno al 30 giugno</t>
  </si>
  <si>
    <t>dal 2 gennaio al 28 febbraio</t>
  </si>
  <si>
    <t>dal 1 luglio al 31 agosto</t>
  </si>
  <si>
    <t>dal 26 marzo al 30 giugno</t>
  </si>
  <si>
    <t>A - Colosseo</t>
  </si>
  <si>
    <t>B - Foro</t>
  </si>
  <si>
    <t>C - Domus Aurea</t>
  </si>
  <si>
    <t>N. ingressi</t>
  </si>
  <si>
    <t>anno</t>
  </si>
  <si>
    <t>D - Piazza Colosseo</t>
  </si>
  <si>
    <t xml:space="preserve">Giorni a sett.    </t>
  </si>
  <si>
    <t>stagionale /Stern</t>
  </si>
  <si>
    <t>stagionale/ Stern</t>
  </si>
  <si>
    <t xml:space="preserve">Giorni a settimana      </t>
  </si>
  <si>
    <t xml:space="preserve">B - Foro Romano/Palatino  </t>
  </si>
  <si>
    <t>dal 26 marzo al 31 agosto</t>
  </si>
  <si>
    <t>ANNO 1</t>
  </si>
  <si>
    <t>ANNO 2</t>
  </si>
  <si>
    <t>ANNO 3</t>
  </si>
  <si>
    <t>dal 1 ottobre al 30 settembre</t>
  </si>
  <si>
    <t>3*</t>
  </si>
  <si>
    <t>* venerdì-sabato-domenica</t>
  </si>
  <si>
    <t>2024-2025</t>
  </si>
  <si>
    <t>Sito</t>
  </si>
  <si>
    <t>stagionale - ingresso Staff</t>
  </si>
  <si>
    <t>stagionale - ingresso Stern</t>
  </si>
  <si>
    <t>2025-2026</t>
  </si>
  <si>
    <t>dal 2 gennaio al 28 febbraio*</t>
  </si>
  <si>
    <t>* dal 2 gennaio al 29 febbraio nel 2028</t>
  </si>
  <si>
    <t>orario ultimo ingresso visitatori</t>
  </si>
  <si>
    <t>orari apertura Siti</t>
  </si>
  <si>
    <t>N°  risorse per turno</t>
  </si>
  <si>
    <t>TURNO</t>
  </si>
  <si>
    <t>N. ore  totali</t>
  </si>
  <si>
    <t>N° ore per turno</t>
  </si>
  <si>
    <t>TOTALE ORE PER ANNO</t>
  </si>
  <si>
    <t>notturno</t>
  </si>
  <si>
    <t>N. giorni periodo*</t>
  </si>
  <si>
    <t>* 366 giorni nel 2028</t>
  </si>
  <si>
    <t>GESTIONE DI VARCHI DI SICUREZZA PER I VISITATORI (rif. 8.1 del Cap. Tecnico)</t>
  </si>
  <si>
    <t>RONDA NOTTURNA (rif. 8.3 del Cap. Tecnico)</t>
  </si>
  <si>
    <t>RONDA DIURNA (rif. 8.2 del Cap. Tecnico)</t>
  </si>
  <si>
    <t>COORDINATORE (rif. 5.1 del Cap. Tecnico)</t>
  </si>
  <si>
    <t>2024-2028</t>
  </si>
  <si>
    <t>ANNO 4*</t>
  </si>
  <si>
    <t>ANNO 4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</si>
</sst>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h]\.mm"/>
    <numFmt numFmtId="165" formatCode="_-* #,##0.00\ _€_-;\-* #,##0.00\ _€_-;_-* &quot;-&quot;??\ _€_-;_-@_-"/>
    <numFmt numFmtId="166" formatCode="#,##0_ ;\-#,##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6EFA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/>
      <top style="medium">
        <color indexed="64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medium">
        <color indexed="64"/>
      </top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30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0" fillId="0" borderId="0" xfId="0" applyFill="1"/>
    <xf numFmtId="164" fontId="4" fillId="0" borderId="0" xfId="1" applyNumberFormat="1" applyFont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20" fontId="8" fillId="3" borderId="0" xfId="0" applyNumberFormat="1" applyFont="1" applyFill="1" applyBorder="1" applyAlignment="1">
      <alignment horizontal="center" vertical="center"/>
    </xf>
    <xf numFmtId="166" fontId="8" fillId="0" borderId="0" xfId="1" applyNumberFormat="1" applyFont="1" applyBorder="1" applyAlignment="1">
      <alignment horizontal="center" vertical="center"/>
    </xf>
    <xf numFmtId="20" fontId="8" fillId="0" borderId="0" xfId="1" applyNumberFormat="1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164" fontId="9" fillId="0" borderId="0" xfId="1" applyNumberFormat="1" applyFont="1" applyBorder="1" applyAlignment="1">
      <alignment horizontal="center" vertical="center"/>
    </xf>
    <xf numFmtId="2" fontId="0" fillId="0" borderId="0" xfId="0" applyNumberFormat="1" applyBorder="1"/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20" fontId="8" fillId="3" borderId="3" xfId="0" applyNumberFormat="1" applyFont="1" applyFill="1" applyBorder="1" applyAlignment="1">
      <alignment horizontal="center" vertical="center"/>
    </xf>
    <xf numFmtId="166" fontId="8" fillId="0" borderId="3" xfId="1" applyNumberFormat="1" applyFont="1" applyBorder="1" applyAlignment="1">
      <alignment horizontal="center" vertical="center"/>
    </xf>
    <xf numFmtId="20" fontId="8" fillId="0" borderId="3" xfId="1" applyNumberFormat="1" applyFont="1" applyBorder="1" applyAlignment="1">
      <alignment horizontal="center" vertical="center"/>
    </xf>
    <xf numFmtId="166" fontId="2" fillId="0" borderId="3" xfId="1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vertical="center"/>
    </xf>
    <xf numFmtId="0" fontId="4" fillId="5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20" fontId="8" fillId="5" borderId="0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20" fontId="8" fillId="5" borderId="3" xfId="0" applyNumberFormat="1" applyFont="1" applyFill="1" applyBorder="1" applyAlignment="1">
      <alignment horizontal="center" vertical="center"/>
    </xf>
    <xf numFmtId="0" fontId="4" fillId="9" borderId="0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horizontal="center" vertical="center"/>
    </xf>
    <xf numFmtId="20" fontId="8" fillId="9" borderId="0" xfId="0" applyNumberFormat="1" applyFont="1" applyFill="1" applyBorder="1" applyAlignment="1">
      <alignment horizontal="center" vertical="center"/>
    </xf>
    <xf numFmtId="0" fontId="4" fillId="10" borderId="0" xfId="0" applyFont="1" applyFill="1" applyBorder="1" applyAlignment="1">
      <alignment horizontal="center" vertical="center" wrapText="1"/>
    </xf>
    <xf numFmtId="0" fontId="4" fillId="10" borderId="0" xfId="0" applyFont="1" applyFill="1" applyBorder="1" applyAlignment="1">
      <alignment horizontal="center" vertical="center"/>
    </xf>
    <xf numFmtId="20" fontId="8" fillId="10" borderId="0" xfId="0" applyNumberFormat="1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/>
    </xf>
    <xf numFmtId="20" fontId="8" fillId="10" borderId="3" xfId="0" applyNumberFormat="1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/>
    </xf>
    <xf numFmtId="20" fontId="8" fillId="8" borderId="0" xfId="0" applyNumberFormat="1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/>
    </xf>
    <xf numFmtId="20" fontId="8" fillId="8" borderId="3" xfId="0" applyNumberFormat="1" applyFont="1" applyFill="1" applyBorder="1" applyAlignment="1">
      <alignment horizontal="center" vertical="center"/>
    </xf>
    <xf numFmtId="0" fontId="4" fillId="11" borderId="0" xfId="0" applyFont="1" applyFill="1" applyBorder="1" applyAlignment="1">
      <alignment horizontal="center" vertical="center" wrapText="1"/>
    </xf>
    <xf numFmtId="0" fontId="4" fillId="11" borderId="0" xfId="0" applyFont="1" applyFill="1" applyBorder="1" applyAlignment="1">
      <alignment horizontal="center" vertical="center"/>
    </xf>
    <xf numFmtId="20" fontId="8" fillId="11" borderId="0" xfId="0" applyNumberFormat="1" applyFont="1" applyFill="1" applyBorder="1" applyAlignment="1">
      <alignment horizontal="center" vertical="center"/>
    </xf>
    <xf numFmtId="166" fontId="8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 wrapText="1"/>
    </xf>
    <xf numFmtId="0" fontId="4" fillId="12" borderId="3" xfId="0" applyFont="1" applyFill="1" applyBorder="1" applyAlignment="1">
      <alignment horizontal="center" vertical="center"/>
    </xf>
    <xf numFmtId="20" fontId="8" fillId="12" borderId="3" xfId="0" applyNumberFormat="1" applyFont="1" applyFill="1" applyBorder="1" applyAlignment="1">
      <alignment horizontal="center" vertical="center"/>
    </xf>
    <xf numFmtId="166" fontId="8" fillId="0" borderId="3" xfId="1" applyNumberFormat="1" applyFont="1" applyFill="1" applyBorder="1" applyAlignment="1">
      <alignment horizontal="center" vertical="center"/>
    </xf>
    <xf numFmtId="166" fontId="2" fillId="0" borderId="3" xfId="1" applyNumberFormat="1" applyFont="1" applyFill="1" applyBorder="1" applyAlignment="1">
      <alignment horizontal="center" vertical="center"/>
    </xf>
    <xf numFmtId="0" fontId="10" fillId="0" borderId="0" xfId="0" applyFont="1"/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20" fontId="8" fillId="5" borderId="2" xfId="0" applyNumberFormat="1" applyFont="1" applyFill="1" applyBorder="1" applyAlignment="1">
      <alignment horizontal="center" vertical="center"/>
    </xf>
    <xf numFmtId="166" fontId="8" fillId="0" borderId="2" xfId="1" applyNumberFormat="1" applyFont="1" applyBorder="1" applyAlignment="1">
      <alignment horizontal="center" vertical="center"/>
    </xf>
    <xf numFmtId="20" fontId="8" fillId="0" borderId="2" xfId="1" applyNumberFormat="1" applyFont="1" applyBorder="1" applyAlignment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164" fontId="9" fillId="0" borderId="2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vertical="center"/>
    </xf>
    <xf numFmtId="0" fontId="4" fillId="9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/>
    </xf>
    <xf numFmtId="20" fontId="8" fillId="9" borderId="2" xfId="0" applyNumberFormat="1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/>
    </xf>
    <xf numFmtId="20" fontId="8" fillId="9" borderId="3" xfId="0" applyNumberFormat="1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/>
    </xf>
    <xf numFmtId="20" fontId="8" fillId="10" borderId="2" xfId="0" applyNumberFormat="1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/>
    </xf>
    <xf numFmtId="20" fontId="8" fillId="8" borderId="2" xfId="0" applyNumberFormat="1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/>
    </xf>
    <xf numFmtId="20" fontId="8" fillId="11" borderId="2" xfId="0" applyNumberFormat="1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/>
    </xf>
    <xf numFmtId="20" fontId="8" fillId="11" borderId="3" xfId="0" applyNumberFormat="1" applyFont="1" applyFill="1" applyBorder="1" applyAlignment="1">
      <alignment horizontal="center" vertical="center"/>
    </xf>
    <xf numFmtId="2" fontId="0" fillId="0" borderId="0" xfId="0" applyNumberFormat="1"/>
    <xf numFmtId="20" fontId="0" fillId="0" borderId="0" xfId="0" applyNumberFormat="1"/>
    <xf numFmtId="0" fontId="4" fillId="4" borderId="3" xfId="0" applyFont="1" applyFill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20" fontId="8" fillId="0" borderId="1" xfId="1" applyNumberFormat="1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vertic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20" fontId="8" fillId="8" borderId="1" xfId="0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0" fillId="0" borderId="0" xfId="0" applyBorder="1"/>
    <xf numFmtId="0" fontId="4" fillId="6" borderId="0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/>
    </xf>
    <xf numFmtId="20" fontId="8" fillId="6" borderId="0" xfId="0" applyNumberFormat="1" applyFont="1" applyFill="1" applyBorder="1" applyAlignment="1">
      <alignment horizontal="center" vertical="center"/>
    </xf>
    <xf numFmtId="0" fontId="4" fillId="13" borderId="0" xfId="0" applyFont="1" applyFill="1" applyBorder="1" applyAlignment="1">
      <alignment horizontal="center" vertical="center" wrapText="1"/>
    </xf>
    <xf numFmtId="0" fontId="4" fillId="13" borderId="0" xfId="0" applyFont="1" applyFill="1" applyBorder="1" applyAlignment="1">
      <alignment horizontal="center" vertical="center"/>
    </xf>
    <xf numFmtId="20" fontId="8" fillId="13" borderId="0" xfId="0" applyNumberFormat="1" applyFont="1" applyFill="1" applyBorder="1" applyAlignment="1">
      <alignment horizontal="center" vertical="center"/>
    </xf>
    <xf numFmtId="0" fontId="0" fillId="6" borderId="0" xfId="0" applyFill="1"/>
    <xf numFmtId="2" fontId="0" fillId="6" borderId="0" xfId="0" applyNumberFormat="1" applyFill="1" applyBorder="1"/>
    <xf numFmtId="0" fontId="0" fillId="0" borderId="0" xfId="0" applyAlignment="1">
      <alignment horizontal="center"/>
    </xf>
    <xf numFmtId="164" fontId="4" fillId="6" borderId="0" xfId="1" applyNumberFormat="1" applyFont="1" applyFill="1" applyBorder="1" applyAlignment="1">
      <alignment vertical="center"/>
    </xf>
    <xf numFmtId="0" fontId="5" fillId="6" borderId="0" xfId="0" applyFont="1" applyFill="1" applyBorder="1" applyAlignment="1">
      <alignment horizontal="center"/>
    </xf>
    <xf numFmtId="164" fontId="0" fillId="0" borderId="0" xfId="0" applyNumberFormat="1"/>
    <xf numFmtId="166" fontId="8" fillId="6" borderId="0" xfId="1" applyNumberFormat="1" applyFont="1" applyFill="1" applyBorder="1" applyAlignment="1">
      <alignment horizontal="center" vertical="center"/>
    </xf>
    <xf numFmtId="20" fontId="8" fillId="6" borderId="0" xfId="1" applyNumberFormat="1" applyFont="1" applyFill="1" applyBorder="1" applyAlignment="1">
      <alignment horizontal="center" vertical="center"/>
    </xf>
    <xf numFmtId="166" fontId="2" fillId="6" borderId="0" xfId="1" applyNumberFormat="1" applyFont="1" applyFill="1" applyBorder="1" applyAlignment="1">
      <alignment horizontal="center" vertical="center"/>
    </xf>
    <xf numFmtId="164" fontId="9" fillId="6" borderId="0" xfId="1" applyNumberFormat="1" applyFont="1" applyFill="1" applyBorder="1" applyAlignment="1">
      <alignment horizontal="center" vertical="center"/>
    </xf>
    <xf numFmtId="2" fontId="8" fillId="6" borderId="0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13" borderId="3" xfId="0" applyFont="1" applyFill="1" applyBorder="1" applyAlignment="1">
      <alignment horizontal="center" vertical="center" wrapText="1"/>
    </xf>
    <xf numFmtId="0" fontId="4" fillId="13" borderId="3" xfId="0" applyFont="1" applyFill="1" applyBorder="1" applyAlignment="1">
      <alignment horizontal="center" vertical="center"/>
    </xf>
    <xf numFmtId="20" fontId="8" fillId="13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2" fontId="0" fillId="0" borderId="0" xfId="0" applyNumberFormat="1" applyFont="1"/>
    <xf numFmtId="0" fontId="4" fillId="4" borderId="1" xfId="0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horizontal="center"/>
    </xf>
    <xf numFmtId="0" fontId="8" fillId="4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5" fontId="8" fillId="0" borderId="0" xfId="1" applyFont="1" applyBorder="1" applyAlignment="1">
      <alignment horizontal="center" vertical="center" wrapText="1"/>
    </xf>
    <xf numFmtId="165" fontId="8" fillId="0" borderId="3" xfId="1" applyFont="1" applyBorder="1" applyAlignment="1">
      <alignment horizontal="center" vertical="center" wrapText="1"/>
    </xf>
    <xf numFmtId="165" fontId="8" fillId="6" borderId="0" xfId="1" applyFont="1" applyFill="1" applyBorder="1" applyAlignment="1">
      <alignment horizontal="center" vertical="center" wrapText="1"/>
    </xf>
    <xf numFmtId="165" fontId="8" fillId="0" borderId="2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8" fillId="0" borderId="1" xfId="1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 wrapText="1"/>
    </xf>
    <xf numFmtId="166" fontId="2" fillId="6" borderId="3" xfId="1" applyNumberFormat="1" applyFont="1" applyFill="1" applyBorder="1" applyAlignment="1">
      <alignment horizontal="center" vertical="center"/>
    </xf>
    <xf numFmtId="20" fontId="8" fillId="6" borderId="3" xfId="1" applyNumberFormat="1" applyFont="1" applyFill="1" applyBorder="1" applyAlignment="1">
      <alignment horizontal="center" vertical="center"/>
    </xf>
    <xf numFmtId="164" fontId="9" fillId="6" borderId="3" xfId="1" applyNumberFormat="1" applyFont="1" applyFill="1" applyBorder="1" applyAlignment="1">
      <alignment horizontal="center" vertical="center"/>
    </xf>
    <xf numFmtId="0" fontId="4" fillId="14" borderId="3" xfId="0" applyFont="1" applyFill="1" applyBorder="1" applyAlignment="1">
      <alignment horizontal="center" vertical="center" wrapText="1"/>
    </xf>
    <xf numFmtId="0" fontId="4" fillId="14" borderId="3" xfId="0" applyFont="1" applyFill="1" applyBorder="1" applyAlignment="1">
      <alignment horizontal="center" vertical="center"/>
    </xf>
    <xf numFmtId="20" fontId="8" fillId="14" borderId="3" xfId="0" applyNumberFormat="1" applyFont="1" applyFill="1" applyBorder="1" applyAlignment="1">
      <alignment horizontal="center" vertical="center"/>
    </xf>
    <xf numFmtId="1" fontId="8" fillId="0" borderId="0" xfId="1" applyNumberFormat="1" applyFont="1" applyBorder="1" applyAlignment="1">
      <alignment horizontal="center" vertical="center"/>
    </xf>
    <xf numFmtId="1" fontId="8" fillId="0" borderId="3" xfId="1" applyNumberFormat="1" applyFont="1" applyBorder="1" applyAlignment="1">
      <alignment horizontal="center" vertical="center"/>
    </xf>
    <xf numFmtId="1" fontId="8" fillId="6" borderId="0" xfId="1" applyNumberFormat="1" applyFont="1" applyFill="1" applyBorder="1" applyAlignment="1">
      <alignment horizontal="center" vertical="center"/>
    </xf>
    <xf numFmtId="1" fontId="8" fillId="0" borderId="2" xfId="1" applyNumberFormat="1" applyFont="1" applyBorder="1" applyAlignment="1">
      <alignment horizontal="center" vertical="center"/>
    </xf>
    <xf numFmtId="1" fontId="8" fillId="0" borderId="1" xfId="1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7" fillId="15" borderId="9" xfId="0" applyFont="1" applyFill="1" applyBorder="1" applyAlignment="1">
      <alignment horizontal="center" vertical="center" wrapText="1"/>
    </xf>
    <xf numFmtId="164" fontId="4" fillId="6" borderId="0" xfId="1" applyNumberFormat="1" applyFont="1" applyFill="1" applyBorder="1" applyAlignment="1">
      <alignment horizontal="center" vertical="center"/>
    </xf>
    <xf numFmtId="0" fontId="16" fillId="0" borderId="0" xfId="0" applyFont="1"/>
    <xf numFmtId="0" fontId="0" fillId="6" borderId="0" xfId="0" applyFill="1" applyBorder="1"/>
    <xf numFmtId="0" fontId="6" fillId="7" borderId="12" xfId="0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 wrapText="1"/>
    </xf>
    <xf numFmtId="0" fontId="7" fillId="16" borderId="0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165" fontId="8" fillId="0" borderId="0" xfId="1" applyFont="1" applyBorder="1" applyAlignment="1">
      <alignment vertical="center"/>
    </xf>
    <xf numFmtId="2" fontId="8" fillId="0" borderId="0" xfId="1" applyNumberFormat="1" applyFont="1" applyBorder="1" applyAlignment="1">
      <alignment horizontal="center" vertical="center"/>
    </xf>
    <xf numFmtId="165" fontId="8" fillId="0" borderId="3" xfId="1" applyFont="1" applyBorder="1" applyAlignment="1">
      <alignment vertical="center"/>
    </xf>
    <xf numFmtId="2" fontId="8" fillId="0" borderId="3" xfId="1" applyNumberFormat="1" applyFont="1" applyBorder="1" applyAlignment="1">
      <alignment horizontal="center" vertical="center"/>
    </xf>
    <xf numFmtId="165" fontId="8" fillId="0" borderId="2" xfId="1" applyFont="1" applyBorder="1" applyAlignment="1">
      <alignment vertical="center"/>
    </xf>
    <xf numFmtId="2" fontId="8" fillId="0" borderId="2" xfId="1" applyNumberFormat="1" applyFont="1" applyBorder="1" applyAlignment="1">
      <alignment horizontal="center" vertical="center"/>
    </xf>
    <xf numFmtId="164" fontId="0" fillId="6" borderId="0" xfId="0" applyNumberFormat="1" applyFill="1" applyBorder="1"/>
    <xf numFmtId="164" fontId="14" fillId="6" borderId="0" xfId="1" applyNumberFormat="1" applyFont="1" applyFill="1" applyBorder="1" applyAlignment="1">
      <alignment vertical="center"/>
    </xf>
    <xf numFmtId="166" fontId="17" fillId="6" borderId="0" xfId="1" applyNumberFormat="1" applyFont="1" applyFill="1" applyBorder="1" applyAlignment="1">
      <alignment horizontal="center" vertical="center"/>
    </xf>
    <xf numFmtId="166" fontId="17" fillId="0" borderId="0" xfId="1" applyNumberFormat="1" applyFont="1" applyBorder="1" applyAlignment="1">
      <alignment horizontal="center" vertical="center"/>
    </xf>
    <xf numFmtId="20" fontId="8" fillId="0" borderId="3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center" vertical="center"/>
    </xf>
    <xf numFmtId="1" fontId="8" fillId="0" borderId="3" xfId="1" applyNumberFormat="1" applyFont="1" applyFill="1" applyBorder="1" applyAlignment="1">
      <alignment horizontal="center" vertical="center"/>
    </xf>
    <xf numFmtId="1" fontId="8" fillId="6" borderId="3" xfId="1" applyNumberFormat="1" applyFont="1" applyFill="1" applyBorder="1" applyAlignment="1">
      <alignment horizontal="center" vertical="center"/>
    </xf>
    <xf numFmtId="1" fontId="8" fillId="6" borderId="2" xfId="1" applyNumberFormat="1" applyFont="1" applyFill="1" applyBorder="1" applyAlignment="1">
      <alignment horizontal="center" vertical="center"/>
    </xf>
    <xf numFmtId="165" fontId="12" fillId="6" borderId="0" xfId="1" applyFont="1" applyFill="1" applyBorder="1" applyAlignment="1">
      <alignment horizontal="center" vertical="center" wrapText="1"/>
    </xf>
    <xf numFmtId="0" fontId="4" fillId="6" borderId="0" xfId="0" quotePrefix="1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/>
    </xf>
    <xf numFmtId="165" fontId="8" fillId="6" borderId="1" xfId="1" applyFont="1" applyFill="1" applyBorder="1" applyAlignment="1">
      <alignment horizontal="center" vertical="center" wrapText="1"/>
    </xf>
    <xf numFmtId="20" fontId="8" fillId="6" borderId="1" xfId="1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center" vertical="center"/>
    </xf>
    <xf numFmtId="166" fontId="15" fillId="0" borderId="0" xfId="1" applyNumberFormat="1" applyFont="1" applyBorder="1" applyAlignment="1">
      <alignment horizontal="center" vertical="center"/>
    </xf>
    <xf numFmtId="166" fontId="15" fillId="0" borderId="3" xfId="1" applyNumberFormat="1" applyFont="1" applyBorder="1" applyAlignment="1">
      <alignment horizontal="center" vertical="center"/>
    </xf>
    <xf numFmtId="166" fontId="15" fillId="0" borderId="3" xfId="1" applyNumberFormat="1" applyFont="1" applyFill="1" applyBorder="1" applyAlignment="1">
      <alignment horizontal="center" vertical="center"/>
    </xf>
    <xf numFmtId="166" fontId="15" fillId="6" borderId="3" xfId="1" applyNumberFormat="1" applyFont="1" applyFill="1" applyBorder="1" applyAlignment="1">
      <alignment horizontal="center" vertical="center"/>
    </xf>
    <xf numFmtId="0" fontId="8" fillId="0" borderId="0" xfId="0" applyFont="1"/>
    <xf numFmtId="0" fontId="0" fillId="6" borderId="0" xfId="0" applyFill="1" applyBorder="1" applyAlignment="1">
      <alignment horizontal="center"/>
    </xf>
    <xf numFmtId="164" fontId="7" fillId="6" borderId="0" xfId="1" applyNumberFormat="1" applyFont="1" applyFill="1" applyBorder="1" applyAlignment="1">
      <alignment horizontal="center" vertical="center"/>
    </xf>
    <xf numFmtId="164" fontId="0" fillId="6" borderId="0" xfId="0" applyNumberFormat="1" applyFill="1" applyBorder="1" applyAlignment="1">
      <alignment horizontal="center"/>
    </xf>
    <xf numFmtId="0" fontId="5" fillId="6" borderId="0" xfId="0" applyFont="1" applyFill="1" applyBorder="1" applyAlignment="1"/>
    <xf numFmtId="0" fontId="5" fillId="6" borderId="4" xfId="0" applyFont="1" applyFill="1" applyBorder="1" applyAlignment="1"/>
    <xf numFmtId="0" fontId="5" fillId="6" borderId="5" xfId="0" applyFont="1" applyFill="1" applyBorder="1" applyAlignment="1"/>
    <xf numFmtId="0" fontId="5" fillId="6" borderId="6" xfId="0" applyFont="1" applyFill="1" applyBorder="1" applyAlignment="1"/>
    <xf numFmtId="0" fontId="6" fillId="7" borderId="14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/>
    <xf numFmtId="0" fontId="7" fillId="2" borderId="1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/>
    <xf numFmtId="0" fontId="5" fillId="0" borderId="5" xfId="0" applyFont="1" applyFill="1" applyBorder="1" applyAlignment="1"/>
    <xf numFmtId="164" fontId="4" fillId="0" borderId="2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0" fillId="0" borderId="0" xfId="0" applyNumberFormat="1" applyFill="1"/>
    <xf numFmtId="164" fontId="0" fillId="6" borderId="0" xfId="0" applyNumberFormat="1" applyFill="1"/>
    <xf numFmtId="0" fontId="11" fillId="0" borderId="0" xfId="0" applyFont="1" applyBorder="1" applyAlignment="1">
      <alignment vertical="center"/>
    </xf>
    <xf numFmtId="0" fontId="13" fillId="4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7" fillId="2" borderId="1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6" borderId="0" xfId="0" applyFont="1" applyFill="1" applyBorder="1" applyAlignment="1">
      <alignment horizontal="center" vertical="center" wrapText="1"/>
    </xf>
    <xf numFmtId="0" fontId="7" fillId="15" borderId="13" xfId="0" applyFont="1" applyFill="1" applyBorder="1" applyAlignment="1">
      <alignment horizontal="center" vertical="center" wrapText="1"/>
    </xf>
    <xf numFmtId="0" fontId="7" fillId="15" borderId="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520700</xdr:colOff>
      <xdr:row>3</xdr:row>
      <xdr:rowOff>41275</xdr:rowOff>
    </xdr:from>
    <xdr:to>
      <xdr:col>12</xdr:col>
      <xdr:colOff>120650</xdr:colOff>
      <xdr:row>13</xdr:row>
      <xdr:rowOff>94615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30300" y="593725"/>
          <a:ext cx="6305550" cy="189484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6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GARA</a:t>
          </a:r>
          <a:r>
            <a:rPr lang="it-IT" sz="16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PROCEDURA APERTA AI SENSI DEL D.LGS. </a:t>
          </a:r>
          <a:r>
            <a:rPr lang="it-IT" sz="16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36/2023 PER L’APPALTO DI SERVIZI DI VIGILANZA PRESSO IL PARCO ARCHEOLOGICO DEL COLOSSEO PER IL MINISTERO DELLA CULTURA</a:t>
          </a:r>
        </a:p>
        <a:p>
          <a:r>
            <a:rPr lang="it-IT" sz="16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ID 2725 </a:t>
          </a:r>
          <a:endParaRPr lang="it-IT" sz="2000">
            <a:effectLst/>
          </a:endParaRPr>
        </a:p>
        <a:p>
          <a:endParaRPr lang="it-IT" sz="1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6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Appendice 1 al</a:t>
          </a:r>
          <a:r>
            <a:rPr lang="it-IT" sz="16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Capitolato Tecnico</a:t>
          </a:r>
          <a:endParaRPr lang="it-IT" sz="2000">
            <a:effectLst/>
          </a:endParaRPr>
        </a:p>
        <a:p>
          <a:r>
            <a:rPr lang="it-IT" sz="16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Fabbisogno</a:t>
          </a:r>
          <a:endParaRPr lang="it-IT" sz="2000">
            <a:effectLst/>
          </a:endParaRPr>
        </a:p>
      </xdr:txBody>
    </xdr:sp>
    <xdr:clientData/>
  </xdr:twoCellAnchor>
  <xdr:twoCellAnchor editAs="oneCell">
    <xdr:from>
      <xdr:col>1</xdr:col>
      <xdr:colOff>539750</xdr:colOff>
      <xdr:row>0</xdr:row>
      <xdr:rowOff>19050</xdr:rowOff>
    </xdr:from>
    <xdr:to>
      <xdr:col>4</xdr:col>
      <xdr:colOff>382270</xdr:colOff>
      <xdr:row>2</xdr:row>
      <xdr:rowOff>38100</xdr:rowOff>
    </xdr:to>
    <xdr:pic>
      <xdr:nvPicPr>
        <xdr:cNvPr id="3" name="Immagine 2" descr="Consip bandiera grey1 x doc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753" t="63158" r="9404"/>
        <a:stretch/>
      </xdr:blipFill>
      <xdr:spPr bwMode="auto">
        <a:xfrm>
          <a:off x="1149350" y="19050"/>
          <a:ext cx="1671320" cy="387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D28" sqref="D28"/>
    </sheetView>
  </sheetViews>
  <sheetFormatPr defaultRowHeight="14.6" x14ac:dyDescent="0.4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showGridLines="0" zoomScale="110" zoomScaleNormal="110" workbookViewId="0">
      <pane xSplit="3" ySplit="3" topLeftCell="D4" activePane="bottomRight" state="frozen"/>
      <selection activeCell="G50" sqref="G50"/>
      <selection pane="topRight" activeCell="G50" sqref="G50"/>
      <selection pane="bottomLeft" activeCell="G50" sqref="G50"/>
      <selection pane="bottomRight" activeCell="R14" sqref="R14"/>
    </sheetView>
  </sheetViews>
  <sheetFormatPr defaultRowHeight="14.6" x14ac:dyDescent="0.4"/>
  <cols>
    <col min="1" max="1" width="5.69140625" style="115" customWidth="1"/>
    <col min="2" max="2" width="4.3828125" style="115" bestFit="1" customWidth="1"/>
    <col min="3" max="3" width="13.69140625" customWidth="1"/>
    <col min="4" max="4" width="22.07421875" bestFit="1" customWidth="1"/>
    <col min="5" max="5" width="10.3828125" bestFit="1" customWidth="1"/>
    <col min="6" max="6" width="9.921875" bestFit="1" customWidth="1"/>
    <col min="7" max="7" width="6.61328125" customWidth="1"/>
    <col min="8" max="8" width="5.61328125" customWidth="1"/>
    <col min="9" max="9" width="10.921875" style="131" customWidth="1"/>
    <col min="10" max="10" width="10.3828125" style="101" bestFit="1" customWidth="1"/>
    <col min="11" max="11" width="6" style="101" bestFit="1" customWidth="1"/>
    <col min="12" max="12" width="8.61328125" customWidth="1"/>
    <col min="13" max="13" width="9.61328125" customWidth="1"/>
    <col min="14" max="15" width="8.61328125" customWidth="1"/>
    <col min="16" max="16" width="10.61328125" bestFit="1" customWidth="1"/>
  </cols>
  <sheetData>
    <row r="1" spans="1:17" s="2" customFormat="1" ht="10" hidden="1" customHeight="1" thickBot="1" x14ac:dyDescent="0.45">
      <c r="A1" s="114"/>
      <c r="B1" s="114"/>
      <c r="C1" s="1"/>
      <c r="D1" s="1"/>
      <c r="E1" s="1"/>
      <c r="F1" s="1"/>
      <c r="I1" s="126"/>
      <c r="J1" s="110"/>
      <c r="K1" s="110"/>
    </row>
    <row r="2" spans="1:17" ht="15" customHeight="1" thickBot="1" x14ac:dyDescent="0.55000000000000004">
      <c r="A2" s="218" t="s">
        <v>67</v>
      </c>
      <c r="B2" s="218"/>
      <c r="C2" s="218"/>
      <c r="D2" s="218"/>
      <c r="E2" s="218"/>
      <c r="F2" s="218"/>
      <c r="G2" s="219"/>
      <c r="H2" s="215" t="s">
        <v>60</v>
      </c>
      <c r="I2" s="216"/>
      <c r="J2" s="216"/>
      <c r="K2" s="217"/>
      <c r="L2" s="191"/>
      <c r="M2" s="192"/>
      <c r="N2" s="192"/>
      <c r="O2" s="192"/>
      <c r="P2" s="193"/>
    </row>
    <row r="3" spans="1:17" ht="38.25" customHeight="1" x14ac:dyDescent="0.4">
      <c r="A3" s="194" t="s">
        <v>35</v>
      </c>
      <c r="B3" s="195" t="s">
        <v>36</v>
      </c>
      <c r="C3" s="195" t="s">
        <v>51</v>
      </c>
      <c r="D3" s="195" t="s">
        <v>1</v>
      </c>
      <c r="E3" s="197" t="s">
        <v>58</v>
      </c>
      <c r="F3" s="196" t="s">
        <v>57</v>
      </c>
      <c r="G3" s="133" t="s">
        <v>38</v>
      </c>
      <c r="H3" s="134" t="s">
        <v>2</v>
      </c>
      <c r="I3" s="134" t="s">
        <v>3</v>
      </c>
      <c r="J3" s="134" t="s">
        <v>4</v>
      </c>
      <c r="K3" s="134" t="s">
        <v>5</v>
      </c>
      <c r="L3" s="134" t="s">
        <v>59</v>
      </c>
      <c r="M3" s="134" t="s">
        <v>62</v>
      </c>
      <c r="N3" s="134" t="s">
        <v>61</v>
      </c>
      <c r="O3" s="134" t="s">
        <v>6</v>
      </c>
      <c r="P3" s="135" t="s">
        <v>7</v>
      </c>
    </row>
    <row r="4" spans="1:17" ht="20.149999999999999" customHeight="1" x14ac:dyDescent="0.4">
      <c r="A4" s="118">
        <v>8</v>
      </c>
      <c r="B4" s="118">
        <v>2024</v>
      </c>
      <c r="C4" s="4" t="s">
        <v>32</v>
      </c>
      <c r="D4" s="36" t="s">
        <v>20</v>
      </c>
      <c r="E4" s="37" t="s">
        <v>21</v>
      </c>
      <c r="F4" s="38">
        <v>0.72916666666666663</v>
      </c>
      <c r="G4" s="8">
        <v>7</v>
      </c>
      <c r="H4" s="8" t="s">
        <v>10</v>
      </c>
      <c r="I4" s="127" t="s">
        <v>11</v>
      </c>
      <c r="J4" s="9">
        <v>0.36458333333333331</v>
      </c>
      <c r="K4" s="9">
        <v>0.73958333333333337</v>
      </c>
      <c r="L4" s="10">
        <v>11</v>
      </c>
      <c r="M4" s="9">
        <f>K4-J4</f>
        <v>0.37500000000000006</v>
      </c>
      <c r="N4" s="11">
        <f>L4*M4</f>
        <v>4.1250000000000009</v>
      </c>
      <c r="O4" s="144">
        <v>30</v>
      </c>
      <c r="P4" s="3">
        <f>L4*M4*O4</f>
        <v>123.75000000000003</v>
      </c>
      <c r="Q4" s="12"/>
    </row>
    <row r="5" spans="1:17" ht="20.149999999999999" customHeight="1" x14ac:dyDescent="0.4">
      <c r="A5" s="118">
        <v>8</v>
      </c>
      <c r="B5" s="118">
        <v>2024</v>
      </c>
      <c r="C5" s="4" t="s">
        <v>32</v>
      </c>
      <c r="D5" s="36" t="s">
        <v>20</v>
      </c>
      <c r="E5" s="37" t="s">
        <v>21</v>
      </c>
      <c r="F5" s="38">
        <v>0.72916666666666663</v>
      </c>
      <c r="G5" s="8">
        <v>7</v>
      </c>
      <c r="H5" s="8" t="s">
        <v>10</v>
      </c>
      <c r="I5" s="127" t="s">
        <v>13</v>
      </c>
      <c r="J5" s="9">
        <v>0.36458333333333331</v>
      </c>
      <c r="K5" s="9">
        <v>0.77083333333333337</v>
      </c>
      <c r="L5" s="10">
        <v>4</v>
      </c>
      <c r="M5" s="9">
        <f t="shared" ref="M5:M11" si="0">K5-J5</f>
        <v>0.40625000000000006</v>
      </c>
      <c r="N5" s="11">
        <f t="shared" ref="N5:N25" si="1">L5*M5</f>
        <v>1.6250000000000002</v>
      </c>
      <c r="O5" s="144">
        <v>30</v>
      </c>
      <c r="P5" s="3">
        <f>L5*M5*O5</f>
        <v>48.750000000000007</v>
      </c>
      <c r="Q5" s="12"/>
    </row>
    <row r="6" spans="1:17" ht="20.149999999999999" customHeight="1" x14ac:dyDescent="0.4">
      <c r="A6" s="118">
        <v>8</v>
      </c>
      <c r="B6" s="118">
        <v>2024</v>
      </c>
      <c r="C6" s="4" t="s">
        <v>32</v>
      </c>
      <c r="D6" s="36" t="s">
        <v>20</v>
      </c>
      <c r="E6" s="37" t="s">
        <v>21</v>
      </c>
      <c r="F6" s="38">
        <v>0.72916666666666663</v>
      </c>
      <c r="G6" s="8">
        <v>7</v>
      </c>
      <c r="H6" s="8" t="s">
        <v>10</v>
      </c>
      <c r="I6" s="127" t="s">
        <v>52</v>
      </c>
      <c r="J6" s="9">
        <v>0.36458333333333331</v>
      </c>
      <c r="K6" s="9">
        <v>0.73958333333333337</v>
      </c>
      <c r="L6" s="10">
        <v>1</v>
      </c>
      <c r="M6" s="9">
        <f t="shared" si="0"/>
        <v>0.37500000000000006</v>
      </c>
      <c r="N6" s="11">
        <f t="shared" si="1"/>
        <v>0.37500000000000006</v>
      </c>
      <c r="O6" s="144">
        <v>30</v>
      </c>
      <c r="P6" s="3">
        <f>L6*M6*O6</f>
        <v>11.250000000000002</v>
      </c>
      <c r="Q6" s="12"/>
    </row>
    <row r="7" spans="1:17" ht="20.149999999999999" customHeight="1" x14ac:dyDescent="0.4">
      <c r="A7" s="118">
        <v>8</v>
      </c>
      <c r="B7" s="118">
        <v>2024</v>
      </c>
      <c r="C7" s="4" t="s">
        <v>32</v>
      </c>
      <c r="D7" s="39" t="s">
        <v>20</v>
      </c>
      <c r="E7" s="40" t="s">
        <v>21</v>
      </c>
      <c r="F7" s="41">
        <v>0.72916666666666663</v>
      </c>
      <c r="G7" s="16">
        <v>7</v>
      </c>
      <c r="H7" s="16" t="s">
        <v>10</v>
      </c>
      <c r="I7" s="128" t="s">
        <v>53</v>
      </c>
      <c r="J7" s="17">
        <v>0.3125</v>
      </c>
      <c r="K7" s="17">
        <v>0.375</v>
      </c>
      <c r="L7" s="18">
        <v>1</v>
      </c>
      <c r="M7" s="17">
        <f t="shared" si="0"/>
        <v>6.25E-2</v>
      </c>
      <c r="N7" s="19">
        <f t="shared" si="1"/>
        <v>6.25E-2</v>
      </c>
      <c r="O7" s="145">
        <v>30</v>
      </c>
      <c r="P7" s="20">
        <f>L7*M7*O7</f>
        <v>1.875</v>
      </c>
      <c r="Q7" s="12"/>
    </row>
    <row r="8" spans="1:17" ht="20.149999999999999" customHeight="1" x14ac:dyDescent="0.4">
      <c r="A8" s="118">
        <v>8</v>
      </c>
      <c r="B8" s="119">
        <v>2024</v>
      </c>
      <c r="C8" s="81" t="s">
        <v>32</v>
      </c>
      <c r="D8" s="47" t="s">
        <v>23</v>
      </c>
      <c r="E8" s="48" t="s">
        <v>12</v>
      </c>
      <c r="F8" s="49">
        <v>0.64583333333333337</v>
      </c>
      <c r="G8" s="50">
        <v>7</v>
      </c>
      <c r="H8" s="16" t="s">
        <v>10</v>
      </c>
      <c r="I8" s="132" t="s">
        <v>52</v>
      </c>
      <c r="J8" s="17">
        <v>0.36458333333333331</v>
      </c>
      <c r="K8" s="17">
        <v>0.65625</v>
      </c>
      <c r="L8" s="51">
        <v>1</v>
      </c>
      <c r="M8" s="17">
        <f>K8-J8</f>
        <v>0.29166666666666669</v>
      </c>
      <c r="N8" s="19">
        <f t="shared" si="1"/>
        <v>0.29166666666666669</v>
      </c>
      <c r="O8" s="145">
        <v>31</v>
      </c>
      <c r="P8" s="20">
        <f t="shared" ref="P8:P9" si="2">L8*M8*O8</f>
        <v>9.0416666666666679</v>
      </c>
      <c r="Q8" s="12"/>
    </row>
    <row r="9" spans="1:17" ht="20.149999999999999" customHeight="1" x14ac:dyDescent="0.4">
      <c r="A9" s="125">
        <v>8</v>
      </c>
      <c r="B9" s="118">
        <v>2024</v>
      </c>
      <c r="C9" s="4" t="s">
        <v>32</v>
      </c>
      <c r="D9" s="42" t="s">
        <v>22</v>
      </c>
      <c r="E9" s="43" t="s">
        <v>12</v>
      </c>
      <c r="F9" s="44">
        <v>0.64583333333333337</v>
      </c>
      <c r="G9" s="8">
        <v>7</v>
      </c>
      <c r="H9" s="8" t="s">
        <v>10</v>
      </c>
      <c r="I9" s="127" t="s">
        <v>11</v>
      </c>
      <c r="J9" s="9">
        <v>0.36458333333333331</v>
      </c>
      <c r="K9" s="9">
        <v>0.65625</v>
      </c>
      <c r="L9" s="10">
        <v>11</v>
      </c>
      <c r="M9" s="9">
        <f t="shared" si="0"/>
        <v>0.29166666666666669</v>
      </c>
      <c r="N9" s="11">
        <f t="shared" si="1"/>
        <v>3.2083333333333335</v>
      </c>
      <c r="O9" s="146">
        <v>61</v>
      </c>
      <c r="P9" s="3">
        <f t="shared" si="2"/>
        <v>195.70833333333334</v>
      </c>
      <c r="Q9" s="12"/>
    </row>
    <row r="10" spans="1:17" ht="20.149999999999999" customHeight="1" x14ac:dyDescent="0.4">
      <c r="A10" s="118">
        <v>8</v>
      </c>
      <c r="B10" s="118">
        <v>2024</v>
      </c>
      <c r="C10" s="4" t="s">
        <v>32</v>
      </c>
      <c r="D10" s="42" t="s">
        <v>22</v>
      </c>
      <c r="E10" s="43" t="s">
        <v>12</v>
      </c>
      <c r="F10" s="44">
        <v>0.64583333333333337</v>
      </c>
      <c r="G10" s="45">
        <v>7</v>
      </c>
      <c r="H10" s="8" t="s">
        <v>10</v>
      </c>
      <c r="I10" s="127" t="s">
        <v>13</v>
      </c>
      <c r="J10" s="9">
        <v>0.36458333333333331</v>
      </c>
      <c r="K10" s="9">
        <v>0.6875</v>
      </c>
      <c r="L10" s="46">
        <v>4</v>
      </c>
      <c r="M10" s="9">
        <f t="shared" si="0"/>
        <v>0.32291666666666669</v>
      </c>
      <c r="N10" s="11">
        <f t="shared" si="1"/>
        <v>1.2916666666666667</v>
      </c>
      <c r="O10" s="146">
        <v>61</v>
      </c>
      <c r="P10" s="3">
        <f>L10*M10*O10</f>
        <v>78.791666666666671</v>
      </c>
      <c r="Q10" s="12"/>
    </row>
    <row r="11" spans="1:17" ht="20.149999999999999" customHeight="1" x14ac:dyDescent="0.4">
      <c r="A11" s="118">
        <v>8</v>
      </c>
      <c r="B11" s="119">
        <v>2024</v>
      </c>
      <c r="C11" s="81" t="s">
        <v>32</v>
      </c>
      <c r="D11" s="76" t="s">
        <v>22</v>
      </c>
      <c r="E11" s="77" t="s">
        <v>12</v>
      </c>
      <c r="F11" s="78">
        <v>0.64583333333333337</v>
      </c>
      <c r="G11" s="50">
        <v>7</v>
      </c>
      <c r="H11" s="16" t="s">
        <v>10</v>
      </c>
      <c r="I11" s="128" t="s">
        <v>53</v>
      </c>
      <c r="J11" s="17">
        <v>0.3125</v>
      </c>
      <c r="K11" s="17">
        <v>0.375</v>
      </c>
      <c r="L11" s="51">
        <v>1</v>
      </c>
      <c r="M11" s="17">
        <f t="shared" si="0"/>
        <v>6.25E-2</v>
      </c>
      <c r="N11" s="19">
        <f t="shared" si="1"/>
        <v>6.25E-2</v>
      </c>
      <c r="O11" s="173">
        <v>61</v>
      </c>
      <c r="P11" s="20">
        <f t="shared" ref="P11:P14" si="3">L11*M11*O11</f>
        <v>3.8125</v>
      </c>
      <c r="Q11" s="12"/>
    </row>
    <row r="12" spans="1:17" ht="20.149999999999999" customHeight="1" x14ac:dyDescent="0.4">
      <c r="A12" s="125">
        <v>8</v>
      </c>
      <c r="B12" s="118">
        <v>2025</v>
      </c>
      <c r="C12" s="4" t="s">
        <v>32</v>
      </c>
      <c r="D12" s="5" t="s">
        <v>29</v>
      </c>
      <c r="E12" s="6" t="s">
        <v>9</v>
      </c>
      <c r="F12" s="7">
        <v>0.64583333333333337</v>
      </c>
      <c r="G12" s="8">
        <v>7</v>
      </c>
      <c r="H12" s="8" t="s">
        <v>10</v>
      </c>
      <c r="I12" s="127" t="s">
        <v>11</v>
      </c>
      <c r="J12" s="9">
        <v>0.36458333333333331</v>
      </c>
      <c r="K12" s="9">
        <v>0.65625</v>
      </c>
      <c r="L12" s="10">
        <v>11</v>
      </c>
      <c r="M12" s="9">
        <f t="shared" ref="M12:M18" si="4">K12-J12</f>
        <v>0.29166666666666669</v>
      </c>
      <c r="N12" s="11">
        <f t="shared" si="1"/>
        <v>3.2083333333333335</v>
      </c>
      <c r="O12" s="171">
        <v>58</v>
      </c>
      <c r="P12" s="3">
        <f>L12*M12*O12</f>
        <v>186.08333333333334</v>
      </c>
      <c r="Q12" s="12"/>
    </row>
    <row r="13" spans="1:17" ht="20.149999999999999" customHeight="1" x14ac:dyDescent="0.4">
      <c r="A13" s="118">
        <v>8</v>
      </c>
      <c r="B13" s="118">
        <v>2025</v>
      </c>
      <c r="C13" s="4" t="s">
        <v>32</v>
      </c>
      <c r="D13" s="5" t="s">
        <v>29</v>
      </c>
      <c r="E13" s="6" t="s">
        <v>12</v>
      </c>
      <c r="F13" s="7">
        <v>0.64583333333333337</v>
      </c>
      <c r="G13" s="8">
        <v>7</v>
      </c>
      <c r="H13" s="8" t="s">
        <v>10</v>
      </c>
      <c r="I13" s="127" t="s">
        <v>13</v>
      </c>
      <c r="J13" s="9">
        <v>0.36458333333333331</v>
      </c>
      <c r="K13" s="9">
        <v>0.6875</v>
      </c>
      <c r="L13" s="10">
        <v>4</v>
      </c>
      <c r="M13" s="9">
        <f t="shared" si="4"/>
        <v>0.32291666666666669</v>
      </c>
      <c r="N13" s="11">
        <f t="shared" si="1"/>
        <v>1.2916666666666667</v>
      </c>
      <c r="O13" s="171">
        <v>58</v>
      </c>
      <c r="P13" s="3">
        <f t="shared" si="3"/>
        <v>74.916666666666671</v>
      </c>
      <c r="Q13" s="12"/>
    </row>
    <row r="14" spans="1:17" ht="20.149999999999999" customHeight="1" x14ac:dyDescent="0.4">
      <c r="A14" s="118">
        <v>8</v>
      </c>
      <c r="B14" s="119">
        <v>2025</v>
      </c>
      <c r="C14" s="81" t="s">
        <v>32</v>
      </c>
      <c r="D14" s="13" t="s">
        <v>29</v>
      </c>
      <c r="E14" s="14" t="s">
        <v>12</v>
      </c>
      <c r="F14" s="15">
        <v>0.64583333333333337</v>
      </c>
      <c r="G14" s="16">
        <v>7</v>
      </c>
      <c r="H14" s="16" t="s">
        <v>10</v>
      </c>
      <c r="I14" s="128" t="s">
        <v>53</v>
      </c>
      <c r="J14" s="17">
        <v>0.3125</v>
      </c>
      <c r="K14" s="17">
        <v>0.375</v>
      </c>
      <c r="L14" s="18">
        <v>1</v>
      </c>
      <c r="M14" s="17">
        <f t="shared" si="4"/>
        <v>6.25E-2</v>
      </c>
      <c r="N14" s="19">
        <f t="shared" si="1"/>
        <v>6.25E-2</v>
      </c>
      <c r="O14" s="172">
        <v>58</v>
      </c>
      <c r="P14" s="20">
        <f t="shared" si="3"/>
        <v>3.625</v>
      </c>
      <c r="Q14" s="12"/>
    </row>
    <row r="15" spans="1:17" ht="20.149999999999999" customHeight="1" x14ac:dyDescent="0.4">
      <c r="A15" s="125">
        <v>8</v>
      </c>
      <c r="B15" s="118">
        <v>2025</v>
      </c>
      <c r="C15" s="4" t="s">
        <v>32</v>
      </c>
      <c r="D15" s="21" t="s">
        <v>14</v>
      </c>
      <c r="E15" s="22" t="s">
        <v>15</v>
      </c>
      <c r="F15" s="23">
        <v>0.6875</v>
      </c>
      <c r="G15" s="8">
        <v>7</v>
      </c>
      <c r="H15" s="8" t="s">
        <v>10</v>
      </c>
      <c r="I15" s="127" t="s">
        <v>11</v>
      </c>
      <c r="J15" s="9">
        <v>0.36458333333333331</v>
      </c>
      <c r="K15" s="9">
        <v>0.69791666666666663</v>
      </c>
      <c r="L15" s="10">
        <v>11</v>
      </c>
      <c r="M15" s="9">
        <f t="shared" si="4"/>
        <v>0.33333333333333331</v>
      </c>
      <c r="N15" s="11">
        <f t="shared" si="1"/>
        <v>3.6666666666666665</v>
      </c>
      <c r="O15" s="144">
        <v>25</v>
      </c>
      <c r="P15" s="3">
        <f>L15*M15*O15</f>
        <v>91.666666666666657</v>
      </c>
      <c r="Q15" s="12"/>
    </row>
    <row r="16" spans="1:17" ht="20.149999999999999" customHeight="1" x14ac:dyDescent="0.4">
      <c r="A16" s="118">
        <v>8</v>
      </c>
      <c r="B16" s="118">
        <v>2025</v>
      </c>
      <c r="C16" s="4" t="s">
        <v>32</v>
      </c>
      <c r="D16" s="21" t="s">
        <v>14</v>
      </c>
      <c r="E16" s="22" t="s">
        <v>15</v>
      </c>
      <c r="F16" s="23">
        <v>0.6875</v>
      </c>
      <c r="G16" s="8">
        <v>7</v>
      </c>
      <c r="H16" s="8" t="s">
        <v>10</v>
      </c>
      <c r="I16" s="127" t="s">
        <v>13</v>
      </c>
      <c r="J16" s="9">
        <v>0.36458333333333331</v>
      </c>
      <c r="K16" s="9">
        <v>0.72916666666666663</v>
      </c>
      <c r="L16" s="10">
        <v>4</v>
      </c>
      <c r="M16" s="9">
        <f t="shared" si="4"/>
        <v>0.36458333333333331</v>
      </c>
      <c r="N16" s="11">
        <f t="shared" si="1"/>
        <v>1.4583333333333333</v>
      </c>
      <c r="O16" s="144">
        <v>25</v>
      </c>
      <c r="P16" s="3">
        <f>L16*M16*O16</f>
        <v>36.458333333333329</v>
      </c>
      <c r="Q16" s="12"/>
    </row>
    <row r="17" spans="1:19" ht="20.149999999999999" customHeight="1" x14ac:dyDescent="0.4">
      <c r="A17" s="118">
        <v>8</v>
      </c>
      <c r="B17" s="118">
        <v>2025</v>
      </c>
      <c r="C17" s="4" t="s">
        <v>32</v>
      </c>
      <c r="D17" s="21" t="s">
        <v>14</v>
      </c>
      <c r="E17" s="22" t="s">
        <v>15</v>
      </c>
      <c r="F17" s="23">
        <v>0.6875</v>
      </c>
      <c r="G17" s="8">
        <v>7</v>
      </c>
      <c r="H17" s="8" t="s">
        <v>10</v>
      </c>
      <c r="I17" s="127" t="s">
        <v>52</v>
      </c>
      <c r="J17" s="9">
        <v>0.36458333333333331</v>
      </c>
      <c r="K17" s="9">
        <v>0.69791666666666663</v>
      </c>
      <c r="L17" s="10">
        <v>1</v>
      </c>
      <c r="M17" s="9">
        <f t="shared" si="4"/>
        <v>0.33333333333333331</v>
      </c>
      <c r="N17" s="11">
        <f t="shared" si="1"/>
        <v>0.33333333333333331</v>
      </c>
      <c r="O17" s="144">
        <v>25</v>
      </c>
      <c r="P17" s="3">
        <f>L17*M17*O17</f>
        <v>8.3333333333333321</v>
      </c>
      <c r="Q17" s="12"/>
    </row>
    <row r="18" spans="1:19" ht="20.149999999999999" customHeight="1" x14ac:dyDescent="0.4">
      <c r="A18" s="118">
        <v>8</v>
      </c>
      <c r="B18" s="119">
        <v>2025</v>
      </c>
      <c r="C18" s="81" t="s">
        <v>32</v>
      </c>
      <c r="D18" s="24" t="s">
        <v>14</v>
      </c>
      <c r="E18" s="25" t="s">
        <v>15</v>
      </c>
      <c r="F18" s="26">
        <v>0.6875</v>
      </c>
      <c r="G18" s="16">
        <v>7</v>
      </c>
      <c r="H18" s="16" t="s">
        <v>10</v>
      </c>
      <c r="I18" s="128" t="s">
        <v>53</v>
      </c>
      <c r="J18" s="17">
        <v>0.3125</v>
      </c>
      <c r="K18" s="17">
        <v>0.375</v>
      </c>
      <c r="L18" s="18">
        <v>1</v>
      </c>
      <c r="M18" s="17">
        <f t="shared" si="4"/>
        <v>6.25E-2</v>
      </c>
      <c r="N18" s="19">
        <f t="shared" si="1"/>
        <v>6.25E-2</v>
      </c>
      <c r="O18" s="145">
        <v>25</v>
      </c>
      <c r="P18" s="20">
        <f>L18*M18*O18</f>
        <v>1.5625</v>
      </c>
      <c r="Q18" s="12"/>
    </row>
    <row r="19" spans="1:19" ht="20.149999999999999" customHeight="1" x14ac:dyDescent="0.4">
      <c r="A19" s="125">
        <v>8</v>
      </c>
      <c r="B19" s="118">
        <v>2025</v>
      </c>
      <c r="C19" s="4" t="s">
        <v>32</v>
      </c>
      <c r="D19" s="27" t="s">
        <v>27</v>
      </c>
      <c r="E19" s="28" t="s">
        <v>16</v>
      </c>
      <c r="F19" s="29">
        <v>0.76041666666666663</v>
      </c>
      <c r="G19" s="8">
        <v>7</v>
      </c>
      <c r="H19" s="8" t="s">
        <v>10</v>
      </c>
      <c r="I19" s="127" t="s">
        <v>11</v>
      </c>
      <c r="J19" s="9">
        <v>0.36458333333333331</v>
      </c>
      <c r="K19" s="9">
        <v>0.77083333333333337</v>
      </c>
      <c r="L19" s="10">
        <v>11</v>
      </c>
      <c r="M19" s="9">
        <f t="shared" ref="M19:M22" si="5">K19-J19</f>
        <v>0.40625000000000006</v>
      </c>
      <c r="N19" s="11">
        <f t="shared" si="1"/>
        <v>4.4687500000000009</v>
      </c>
      <c r="O19" s="144">
        <v>67</v>
      </c>
      <c r="P19" s="3">
        <f t="shared" ref="P19:P22" si="6">L19*M19*O19</f>
        <v>299.40625000000006</v>
      </c>
      <c r="Q19" s="12"/>
    </row>
    <row r="20" spans="1:19" ht="20.149999999999999" customHeight="1" x14ac:dyDescent="0.4">
      <c r="A20" s="118">
        <v>8</v>
      </c>
      <c r="B20" s="118">
        <v>2025</v>
      </c>
      <c r="C20" s="4" t="s">
        <v>32</v>
      </c>
      <c r="D20" s="27" t="s">
        <v>27</v>
      </c>
      <c r="E20" s="28" t="s">
        <v>16</v>
      </c>
      <c r="F20" s="29">
        <v>0.76041666666666663</v>
      </c>
      <c r="G20" s="8">
        <v>7</v>
      </c>
      <c r="H20" s="8" t="s">
        <v>10</v>
      </c>
      <c r="I20" s="127" t="s">
        <v>13</v>
      </c>
      <c r="J20" s="9">
        <v>0.36458333333333331</v>
      </c>
      <c r="K20" s="9">
        <v>0.80208333333333337</v>
      </c>
      <c r="L20" s="10">
        <v>4</v>
      </c>
      <c r="M20" s="9">
        <f t="shared" si="5"/>
        <v>0.43750000000000006</v>
      </c>
      <c r="N20" s="11">
        <f t="shared" si="1"/>
        <v>1.7500000000000002</v>
      </c>
      <c r="O20" s="144">
        <v>67</v>
      </c>
      <c r="P20" s="3">
        <f t="shared" si="6"/>
        <v>117.25000000000001</v>
      </c>
      <c r="Q20" s="12"/>
    </row>
    <row r="21" spans="1:19" ht="20.149999999999999" customHeight="1" x14ac:dyDescent="0.4">
      <c r="A21" s="118">
        <v>8</v>
      </c>
      <c r="B21" s="118">
        <v>2025</v>
      </c>
      <c r="C21" s="4" t="s">
        <v>32</v>
      </c>
      <c r="D21" s="27" t="s">
        <v>27</v>
      </c>
      <c r="E21" s="28" t="s">
        <v>16</v>
      </c>
      <c r="F21" s="29">
        <v>0.76041666666666663</v>
      </c>
      <c r="G21" s="8">
        <v>7</v>
      </c>
      <c r="H21" s="8" t="s">
        <v>10</v>
      </c>
      <c r="I21" s="127" t="s">
        <v>40</v>
      </c>
      <c r="J21" s="9">
        <v>0.3125</v>
      </c>
      <c r="K21" s="9">
        <v>0.375</v>
      </c>
      <c r="L21" s="10">
        <v>1</v>
      </c>
      <c r="M21" s="9">
        <f t="shared" si="5"/>
        <v>6.25E-2</v>
      </c>
      <c r="N21" s="11">
        <f t="shared" si="1"/>
        <v>6.25E-2</v>
      </c>
      <c r="O21" s="144">
        <v>67</v>
      </c>
      <c r="P21" s="3">
        <f t="shared" si="6"/>
        <v>4.1875</v>
      </c>
      <c r="Q21" s="12"/>
    </row>
    <row r="22" spans="1:19" ht="20.149999999999999" customHeight="1" x14ac:dyDescent="0.4">
      <c r="A22" s="118">
        <v>8</v>
      </c>
      <c r="B22" s="119">
        <v>2025</v>
      </c>
      <c r="C22" s="81" t="s">
        <v>32</v>
      </c>
      <c r="D22" s="141" t="s">
        <v>17</v>
      </c>
      <c r="E22" s="142" t="s">
        <v>16</v>
      </c>
      <c r="F22" s="143">
        <v>0.76041666666666663</v>
      </c>
      <c r="G22" s="16">
        <v>7</v>
      </c>
      <c r="H22" s="16" t="s">
        <v>10</v>
      </c>
      <c r="I22" s="127" t="s">
        <v>52</v>
      </c>
      <c r="J22" s="17">
        <v>0.36458333333333331</v>
      </c>
      <c r="K22" s="17">
        <v>0.77083333333333337</v>
      </c>
      <c r="L22" s="138">
        <v>1</v>
      </c>
      <c r="M22" s="139">
        <f t="shared" si="5"/>
        <v>0.40625000000000006</v>
      </c>
      <c r="N22" s="140">
        <f t="shared" si="1"/>
        <v>0.40625000000000006</v>
      </c>
      <c r="O22" s="145">
        <v>68</v>
      </c>
      <c r="P22" s="20">
        <f t="shared" si="6"/>
        <v>27.625000000000004</v>
      </c>
      <c r="Q22" s="12"/>
    </row>
    <row r="23" spans="1:19" ht="20.149999999999999" customHeight="1" x14ac:dyDescent="0.4">
      <c r="A23" s="207">
        <v>11</v>
      </c>
      <c r="B23" s="118">
        <v>2025</v>
      </c>
      <c r="C23" s="4" t="s">
        <v>32</v>
      </c>
      <c r="D23" s="96" t="s">
        <v>28</v>
      </c>
      <c r="E23" s="97" t="s">
        <v>16</v>
      </c>
      <c r="F23" s="98">
        <v>0.76041666666666663</v>
      </c>
      <c r="G23" s="8">
        <v>7</v>
      </c>
      <c r="H23" s="8" t="s">
        <v>10</v>
      </c>
      <c r="I23" s="127" t="s">
        <v>11</v>
      </c>
      <c r="J23" s="9">
        <v>0.36458333333333331</v>
      </c>
      <c r="K23" s="9">
        <v>0.77083333333333337</v>
      </c>
      <c r="L23" s="167">
        <v>17</v>
      </c>
      <c r="M23" s="106">
        <f t="shared" ref="M23:M36" si="7">K23-J23</f>
        <v>0.40625000000000006</v>
      </c>
      <c r="N23" s="108">
        <f t="shared" si="1"/>
        <v>6.9062500000000009</v>
      </c>
      <c r="O23" s="144">
        <v>30</v>
      </c>
      <c r="P23" s="3">
        <f t="shared" ref="P23:P25" si="8">L23*M23*O23</f>
        <v>207.18750000000003</v>
      </c>
      <c r="Q23" s="12"/>
    </row>
    <row r="24" spans="1:19" ht="20.149999999999999" customHeight="1" x14ac:dyDescent="0.4">
      <c r="A24" s="120">
        <v>11</v>
      </c>
      <c r="B24" s="118">
        <v>2025</v>
      </c>
      <c r="C24" s="4" t="s">
        <v>32</v>
      </c>
      <c r="D24" s="96" t="s">
        <v>28</v>
      </c>
      <c r="E24" s="97" t="s">
        <v>16</v>
      </c>
      <c r="F24" s="98">
        <v>0.76041666666666663</v>
      </c>
      <c r="G24" s="8">
        <v>7</v>
      </c>
      <c r="H24" s="8" t="s">
        <v>10</v>
      </c>
      <c r="I24" s="127" t="s">
        <v>13</v>
      </c>
      <c r="J24" s="9">
        <v>0.36458333333333331</v>
      </c>
      <c r="K24" s="9">
        <v>0.80208333333333337</v>
      </c>
      <c r="L24" s="167">
        <v>5</v>
      </c>
      <c r="M24" s="106">
        <f t="shared" si="7"/>
        <v>0.43750000000000006</v>
      </c>
      <c r="N24" s="108">
        <f t="shared" si="1"/>
        <v>2.1875000000000004</v>
      </c>
      <c r="O24" s="144">
        <v>30</v>
      </c>
      <c r="P24" s="3">
        <f t="shared" si="8"/>
        <v>65.625000000000014</v>
      </c>
      <c r="Q24" s="12"/>
    </row>
    <row r="25" spans="1:19" ht="20.149999999999999" customHeight="1" x14ac:dyDescent="0.4">
      <c r="A25" s="121">
        <v>11</v>
      </c>
      <c r="B25" s="119">
        <v>2025</v>
      </c>
      <c r="C25" s="81" t="s">
        <v>32</v>
      </c>
      <c r="D25" s="111" t="s">
        <v>28</v>
      </c>
      <c r="E25" s="112" t="s">
        <v>16</v>
      </c>
      <c r="F25" s="113">
        <v>0.76041666666666663</v>
      </c>
      <c r="G25" s="16">
        <v>7</v>
      </c>
      <c r="H25" s="16" t="s">
        <v>10</v>
      </c>
      <c r="I25" s="128" t="s">
        <v>53</v>
      </c>
      <c r="J25" s="17">
        <v>0.3125</v>
      </c>
      <c r="K25" s="17">
        <v>0.375</v>
      </c>
      <c r="L25" s="138">
        <v>1</v>
      </c>
      <c r="M25" s="139">
        <f t="shared" si="7"/>
        <v>6.25E-2</v>
      </c>
      <c r="N25" s="140">
        <f t="shared" si="1"/>
        <v>6.25E-2</v>
      </c>
      <c r="O25" s="145">
        <v>30</v>
      </c>
      <c r="P25" s="20">
        <f t="shared" si="8"/>
        <v>1.875</v>
      </c>
      <c r="Q25" s="12"/>
    </row>
    <row r="26" spans="1:19" ht="20.149999999999999" customHeight="1" x14ac:dyDescent="0.4">
      <c r="A26" s="120">
        <v>11</v>
      </c>
      <c r="B26" s="118">
        <v>2025</v>
      </c>
      <c r="C26" s="4" t="s">
        <v>32</v>
      </c>
      <c r="D26" s="27" t="s">
        <v>26</v>
      </c>
      <c r="E26" s="28" t="s">
        <v>16</v>
      </c>
      <c r="F26" s="29">
        <v>0.76041666666666663</v>
      </c>
      <c r="G26" s="8">
        <v>7</v>
      </c>
      <c r="H26" s="8" t="s">
        <v>10</v>
      </c>
      <c r="I26" s="127" t="s">
        <v>11</v>
      </c>
      <c r="J26" s="9">
        <v>0.36458333333333331</v>
      </c>
      <c r="K26" s="9">
        <v>0.77083333333333337</v>
      </c>
      <c r="L26" s="168">
        <v>17</v>
      </c>
      <c r="M26" s="9">
        <f t="shared" si="7"/>
        <v>0.40625000000000006</v>
      </c>
      <c r="N26" s="11">
        <f t="shared" ref="N26:N31" si="9">L26*M26</f>
        <v>6.9062500000000009</v>
      </c>
      <c r="O26" s="144">
        <v>62</v>
      </c>
      <c r="P26" s="3">
        <f>L26*M26*O26</f>
        <v>428.18750000000006</v>
      </c>
      <c r="Q26" s="12"/>
    </row>
    <row r="27" spans="1:19" ht="20.149999999999999" customHeight="1" x14ac:dyDescent="0.4">
      <c r="A27" s="120">
        <v>11</v>
      </c>
      <c r="B27" s="118">
        <v>2025</v>
      </c>
      <c r="C27" s="4" t="s">
        <v>32</v>
      </c>
      <c r="D27" s="27" t="s">
        <v>26</v>
      </c>
      <c r="E27" s="28" t="s">
        <v>16</v>
      </c>
      <c r="F27" s="29">
        <v>0.76041666666666663</v>
      </c>
      <c r="G27" s="8">
        <v>7</v>
      </c>
      <c r="H27" s="8" t="s">
        <v>10</v>
      </c>
      <c r="I27" s="127" t="s">
        <v>13</v>
      </c>
      <c r="J27" s="9">
        <v>0.36458333333333331</v>
      </c>
      <c r="K27" s="9">
        <v>0.80208333333333337</v>
      </c>
      <c r="L27" s="168">
        <v>5</v>
      </c>
      <c r="M27" s="9">
        <f t="shared" si="7"/>
        <v>0.43750000000000006</v>
      </c>
      <c r="N27" s="11">
        <f t="shared" si="9"/>
        <v>2.1875000000000004</v>
      </c>
      <c r="O27" s="144">
        <v>62</v>
      </c>
      <c r="P27" s="3">
        <f>L27*M27*O27</f>
        <v>135.62500000000003</v>
      </c>
      <c r="Q27" s="12"/>
    </row>
    <row r="28" spans="1:19" ht="20.149999999999999" customHeight="1" x14ac:dyDescent="0.4">
      <c r="A28" s="121">
        <v>11</v>
      </c>
      <c r="B28" s="119">
        <v>2025</v>
      </c>
      <c r="C28" s="81" t="s">
        <v>32</v>
      </c>
      <c r="D28" s="64" t="s">
        <v>26</v>
      </c>
      <c r="E28" s="65" t="s">
        <v>16</v>
      </c>
      <c r="F28" s="66">
        <v>0.76041666666666663</v>
      </c>
      <c r="G28" s="16">
        <v>7</v>
      </c>
      <c r="H28" s="16" t="s">
        <v>10</v>
      </c>
      <c r="I28" s="128" t="s">
        <v>39</v>
      </c>
      <c r="J28" s="169">
        <v>0.3125</v>
      </c>
      <c r="K28" s="169">
        <v>0.375</v>
      </c>
      <c r="L28" s="18">
        <v>1</v>
      </c>
      <c r="M28" s="17">
        <f t="shared" si="7"/>
        <v>6.25E-2</v>
      </c>
      <c r="N28" s="19">
        <f t="shared" si="9"/>
        <v>6.25E-2</v>
      </c>
      <c r="O28" s="145">
        <v>62</v>
      </c>
      <c r="P28" s="20">
        <f t="shared" ref="P28:P31" si="10">L28*M28*O28</f>
        <v>3.875</v>
      </c>
      <c r="S28" s="3"/>
    </row>
    <row r="29" spans="1:19" ht="20.149999999999999" customHeight="1" x14ac:dyDescent="0.4">
      <c r="A29" s="120">
        <v>11</v>
      </c>
      <c r="B29" s="118">
        <v>2025</v>
      </c>
      <c r="C29" s="4" t="s">
        <v>32</v>
      </c>
      <c r="D29" s="30" t="s">
        <v>18</v>
      </c>
      <c r="E29" s="31" t="s">
        <v>19</v>
      </c>
      <c r="F29" s="32">
        <v>0.75</v>
      </c>
      <c r="G29" s="8">
        <v>7</v>
      </c>
      <c r="H29" s="8" t="s">
        <v>10</v>
      </c>
      <c r="I29" s="127" t="s">
        <v>11</v>
      </c>
      <c r="J29" s="9">
        <v>0.36458333333333331</v>
      </c>
      <c r="K29" s="9">
        <v>0.76041666666666663</v>
      </c>
      <c r="L29" s="168">
        <v>17</v>
      </c>
      <c r="M29" s="9">
        <f t="shared" si="7"/>
        <v>0.39583333333333331</v>
      </c>
      <c r="N29" s="11">
        <f t="shared" si="9"/>
        <v>6.7291666666666661</v>
      </c>
      <c r="O29" s="144">
        <v>30</v>
      </c>
      <c r="P29" s="3">
        <f t="shared" si="10"/>
        <v>201.87499999999997</v>
      </c>
      <c r="S29" s="12"/>
    </row>
    <row r="30" spans="1:19" ht="20.149999999999999" customHeight="1" x14ac:dyDescent="0.4">
      <c r="A30" s="120">
        <v>11</v>
      </c>
      <c r="B30" s="118">
        <v>2025</v>
      </c>
      <c r="C30" s="4" t="s">
        <v>32</v>
      </c>
      <c r="D30" s="30" t="s">
        <v>18</v>
      </c>
      <c r="E30" s="31" t="s">
        <v>19</v>
      </c>
      <c r="F30" s="32">
        <v>0.75</v>
      </c>
      <c r="G30" s="8">
        <v>7</v>
      </c>
      <c r="H30" s="8" t="s">
        <v>10</v>
      </c>
      <c r="I30" s="127" t="s">
        <v>13</v>
      </c>
      <c r="J30" s="9">
        <v>0.36458333333333331</v>
      </c>
      <c r="K30" s="9">
        <v>0.79166666666666663</v>
      </c>
      <c r="L30" s="168">
        <v>5</v>
      </c>
      <c r="M30" s="9">
        <f t="shared" si="7"/>
        <v>0.42708333333333331</v>
      </c>
      <c r="N30" s="11">
        <f t="shared" si="9"/>
        <v>2.1354166666666665</v>
      </c>
      <c r="O30" s="144">
        <v>30</v>
      </c>
      <c r="P30" s="3">
        <f t="shared" si="10"/>
        <v>64.0625</v>
      </c>
      <c r="Q30" s="12"/>
    </row>
    <row r="31" spans="1:19" ht="20.149999999999999" customHeight="1" x14ac:dyDescent="0.4">
      <c r="A31" s="121">
        <v>11</v>
      </c>
      <c r="B31" s="119">
        <v>2025</v>
      </c>
      <c r="C31" s="81" t="s">
        <v>32</v>
      </c>
      <c r="D31" s="33" t="s">
        <v>18</v>
      </c>
      <c r="E31" s="34" t="s">
        <v>19</v>
      </c>
      <c r="F31" s="35">
        <v>0.75</v>
      </c>
      <c r="G31" s="16">
        <v>7</v>
      </c>
      <c r="H31" s="16" t="s">
        <v>10</v>
      </c>
      <c r="I31" s="128" t="s">
        <v>53</v>
      </c>
      <c r="J31" s="169">
        <v>0.3125</v>
      </c>
      <c r="K31" s="169">
        <v>0.375</v>
      </c>
      <c r="L31" s="18">
        <v>1</v>
      </c>
      <c r="M31" s="17">
        <f t="shared" si="7"/>
        <v>6.25E-2</v>
      </c>
      <c r="N31" s="19">
        <f t="shared" si="9"/>
        <v>6.25E-2</v>
      </c>
      <c r="O31" s="145">
        <v>30</v>
      </c>
      <c r="P31" s="20">
        <f t="shared" si="10"/>
        <v>1.875</v>
      </c>
      <c r="Q31" s="12"/>
    </row>
    <row r="32" spans="1:19" s="99" customFormat="1" ht="25" customHeight="1" x14ac:dyDescent="0.4">
      <c r="A32" s="117"/>
      <c r="B32" s="116"/>
      <c r="C32" s="94"/>
      <c r="D32" s="93"/>
      <c r="E32" s="94"/>
      <c r="F32" s="95"/>
      <c r="G32" s="105"/>
      <c r="H32" s="105"/>
      <c r="I32" s="129"/>
      <c r="J32" s="106"/>
      <c r="K32" s="106"/>
      <c r="L32" s="107"/>
      <c r="M32" s="106"/>
      <c r="N32" s="108"/>
      <c r="O32" s="109"/>
      <c r="P32" s="102"/>
      <c r="Q32" s="100"/>
    </row>
    <row r="33" spans="1:17" ht="20.149999999999999" customHeight="1" x14ac:dyDescent="0.4">
      <c r="A33" s="125">
        <v>6</v>
      </c>
      <c r="B33" s="125">
        <v>2024</v>
      </c>
      <c r="C33" s="91" t="s">
        <v>33</v>
      </c>
      <c r="D33" s="70" t="s">
        <v>20</v>
      </c>
      <c r="E33" s="71" t="s">
        <v>21</v>
      </c>
      <c r="F33" s="72">
        <v>0.72916666666666663</v>
      </c>
      <c r="G33" s="56">
        <v>7</v>
      </c>
      <c r="H33" s="56" t="s">
        <v>10</v>
      </c>
      <c r="I33" s="130" t="s">
        <v>11</v>
      </c>
      <c r="J33" s="57">
        <v>0.36458333333333331</v>
      </c>
      <c r="K33" s="57">
        <v>0.73958333333333337</v>
      </c>
      <c r="L33" s="58">
        <v>10</v>
      </c>
      <c r="M33" s="57">
        <f t="shared" si="7"/>
        <v>0.37500000000000006</v>
      </c>
      <c r="N33" s="59">
        <f t="shared" ref="N33:N36" si="11">L33*M33</f>
        <v>3.7500000000000004</v>
      </c>
      <c r="O33" s="147">
        <v>30</v>
      </c>
      <c r="P33" s="60">
        <f t="shared" ref="P33:P34" si="12">L33*M33*O33</f>
        <v>112.50000000000001</v>
      </c>
    </row>
    <row r="34" spans="1:17" ht="20.149999999999999" customHeight="1" x14ac:dyDescent="0.4">
      <c r="A34" s="119">
        <v>6</v>
      </c>
      <c r="B34" s="119">
        <v>2024</v>
      </c>
      <c r="C34" s="81" t="s">
        <v>33</v>
      </c>
      <c r="D34" s="39" t="s">
        <v>20</v>
      </c>
      <c r="E34" s="40" t="s">
        <v>21</v>
      </c>
      <c r="F34" s="41">
        <v>0.72916666666666663</v>
      </c>
      <c r="G34" s="16">
        <v>7</v>
      </c>
      <c r="H34" s="16" t="s">
        <v>10</v>
      </c>
      <c r="I34" s="128" t="s">
        <v>13</v>
      </c>
      <c r="J34" s="17">
        <v>0.36458333333333331</v>
      </c>
      <c r="K34" s="17">
        <v>0.77083333333333337</v>
      </c>
      <c r="L34" s="18">
        <v>5</v>
      </c>
      <c r="M34" s="17">
        <f t="shared" si="7"/>
        <v>0.40625000000000006</v>
      </c>
      <c r="N34" s="19">
        <f t="shared" si="11"/>
        <v>2.0312500000000004</v>
      </c>
      <c r="O34" s="145">
        <v>30</v>
      </c>
      <c r="P34" s="20">
        <f t="shared" si="12"/>
        <v>60.937500000000014</v>
      </c>
    </row>
    <row r="35" spans="1:17" ht="20.149999999999999" customHeight="1" x14ac:dyDescent="0.4">
      <c r="A35" s="118">
        <v>6</v>
      </c>
      <c r="B35" s="118">
        <v>2024</v>
      </c>
      <c r="C35" s="4" t="s">
        <v>33</v>
      </c>
      <c r="D35" s="73" t="s">
        <v>22</v>
      </c>
      <c r="E35" s="74" t="s">
        <v>12</v>
      </c>
      <c r="F35" s="75">
        <v>0.64583333333333337</v>
      </c>
      <c r="G35" s="56">
        <v>7</v>
      </c>
      <c r="H35" s="56" t="s">
        <v>10</v>
      </c>
      <c r="I35" s="130" t="s">
        <v>11</v>
      </c>
      <c r="J35" s="57">
        <v>0.36458333333333331</v>
      </c>
      <c r="K35" s="57">
        <v>0.65625</v>
      </c>
      <c r="L35" s="58">
        <v>10</v>
      </c>
      <c r="M35" s="57">
        <f t="shared" si="7"/>
        <v>0.29166666666666669</v>
      </c>
      <c r="N35" s="59">
        <f t="shared" si="11"/>
        <v>2.916666666666667</v>
      </c>
      <c r="O35" s="174">
        <v>61</v>
      </c>
      <c r="P35" s="60">
        <f t="shared" ref="P35:P40" si="13">L35*M35*O35</f>
        <v>177.91666666666669</v>
      </c>
    </row>
    <row r="36" spans="1:17" ht="20.149999999999999" customHeight="1" x14ac:dyDescent="0.4">
      <c r="A36" s="119">
        <v>6</v>
      </c>
      <c r="B36" s="119">
        <v>2024</v>
      </c>
      <c r="C36" s="81" t="s">
        <v>33</v>
      </c>
      <c r="D36" s="76" t="s">
        <v>22</v>
      </c>
      <c r="E36" s="77" t="s">
        <v>12</v>
      </c>
      <c r="F36" s="78">
        <v>0.64583333333333337</v>
      </c>
      <c r="G36" s="50">
        <v>7</v>
      </c>
      <c r="H36" s="16" t="s">
        <v>10</v>
      </c>
      <c r="I36" s="128" t="s">
        <v>13</v>
      </c>
      <c r="J36" s="17">
        <v>0.36458333333333331</v>
      </c>
      <c r="K36" s="17">
        <v>0.6875</v>
      </c>
      <c r="L36" s="51">
        <v>5</v>
      </c>
      <c r="M36" s="17">
        <f t="shared" si="7"/>
        <v>0.32291666666666669</v>
      </c>
      <c r="N36" s="19">
        <f t="shared" si="11"/>
        <v>1.6145833333333335</v>
      </c>
      <c r="O36" s="173">
        <v>61</v>
      </c>
      <c r="P36" s="20">
        <f t="shared" si="13"/>
        <v>98.489583333333343</v>
      </c>
    </row>
    <row r="37" spans="1:17" ht="20.149999999999999" customHeight="1" x14ac:dyDescent="0.4">
      <c r="A37" s="118">
        <v>6</v>
      </c>
      <c r="B37" s="118">
        <v>2025</v>
      </c>
      <c r="C37" s="4" t="s">
        <v>33</v>
      </c>
      <c r="D37" s="5" t="s">
        <v>29</v>
      </c>
      <c r="E37" s="6" t="s">
        <v>9</v>
      </c>
      <c r="F37" s="7">
        <v>0.64583333333333337</v>
      </c>
      <c r="G37" s="8">
        <v>7</v>
      </c>
      <c r="H37" s="8" t="s">
        <v>10</v>
      </c>
      <c r="I37" s="127" t="s">
        <v>11</v>
      </c>
      <c r="J37" s="9">
        <v>0.36458333333333331</v>
      </c>
      <c r="K37" s="9">
        <v>0.65625</v>
      </c>
      <c r="L37" s="10">
        <v>10</v>
      </c>
      <c r="M37" s="9">
        <f>K37-J37</f>
        <v>0.29166666666666669</v>
      </c>
      <c r="N37" s="11">
        <f>L37*M37</f>
        <v>2.916666666666667</v>
      </c>
      <c r="O37" s="144">
        <v>58</v>
      </c>
      <c r="P37" s="3">
        <f t="shared" si="13"/>
        <v>169.16666666666669</v>
      </c>
    </row>
    <row r="38" spans="1:17" ht="20.149999999999999" customHeight="1" x14ac:dyDescent="0.4">
      <c r="A38" s="119">
        <v>6</v>
      </c>
      <c r="B38" s="119">
        <v>2025</v>
      </c>
      <c r="C38" s="81" t="s">
        <v>33</v>
      </c>
      <c r="D38" s="13" t="s">
        <v>29</v>
      </c>
      <c r="E38" s="14" t="s">
        <v>12</v>
      </c>
      <c r="F38" s="15">
        <v>0.64583333333333337</v>
      </c>
      <c r="G38" s="16">
        <v>7</v>
      </c>
      <c r="H38" s="16" t="s">
        <v>10</v>
      </c>
      <c r="I38" s="128" t="s">
        <v>13</v>
      </c>
      <c r="J38" s="17">
        <v>0.36458333333333331</v>
      </c>
      <c r="K38" s="17">
        <v>0.6875</v>
      </c>
      <c r="L38" s="18">
        <v>5</v>
      </c>
      <c r="M38" s="17">
        <f>K38-J38</f>
        <v>0.32291666666666669</v>
      </c>
      <c r="N38" s="19">
        <f>L38*M38</f>
        <v>1.6145833333333335</v>
      </c>
      <c r="O38" s="145">
        <v>58</v>
      </c>
      <c r="P38" s="20">
        <f t="shared" si="13"/>
        <v>93.645833333333343</v>
      </c>
    </row>
    <row r="39" spans="1:17" ht="20.149999999999999" customHeight="1" x14ac:dyDescent="0.4">
      <c r="A39" s="118">
        <v>6</v>
      </c>
      <c r="B39" s="118">
        <v>2025</v>
      </c>
      <c r="C39" s="4" t="s">
        <v>33</v>
      </c>
      <c r="D39" s="53" t="s">
        <v>14</v>
      </c>
      <c r="E39" s="54" t="s">
        <v>15</v>
      </c>
      <c r="F39" s="55">
        <v>0.6875</v>
      </c>
      <c r="G39" s="56">
        <v>7</v>
      </c>
      <c r="H39" s="56" t="s">
        <v>10</v>
      </c>
      <c r="I39" s="130" t="s">
        <v>11</v>
      </c>
      <c r="J39" s="57">
        <v>0.36458333333333331</v>
      </c>
      <c r="K39" s="57">
        <v>0.69791666666666663</v>
      </c>
      <c r="L39" s="58">
        <v>10</v>
      </c>
      <c r="M39" s="57">
        <f>K39-J39</f>
        <v>0.33333333333333331</v>
      </c>
      <c r="N39" s="59">
        <f>L39*M39</f>
        <v>3.333333333333333</v>
      </c>
      <c r="O39" s="147">
        <v>25</v>
      </c>
      <c r="P39" s="60">
        <f t="shared" si="13"/>
        <v>83.333333333333329</v>
      </c>
    </row>
    <row r="40" spans="1:17" ht="20.149999999999999" customHeight="1" x14ac:dyDescent="0.4">
      <c r="A40" s="119">
        <v>6</v>
      </c>
      <c r="B40" s="119">
        <v>2025</v>
      </c>
      <c r="C40" s="81" t="s">
        <v>33</v>
      </c>
      <c r="D40" s="24" t="s">
        <v>14</v>
      </c>
      <c r="E40" s="25" t="s">
        <v>15</v>
      </c>
      <c r="F40" s="26">
        <v>0.6875</v>
      </c>
      <c r="G40" s="16">
        <v>7</v>
      </c>
      <c r="H40" s="16" t="s">
        <v>10</v>
      </c>
      <c r="I40" s="128" t="s">
        <v>13</v>
      </c>
      <c r="J40" s="17">
        <v>0.36458333333333331</v>
      </c>
      <c r="K40" s="17">
        <v>0.72916666666666663</v>
      </c>
      <c r="L40" s="18">
        <v>5</v>
      </c>
      <c r="M40" s="17">
        <f>K40-J40</f>
        <v>0.36458333333333331</v>
      </c>
      <c r="N40" s="19">
        <f>L40*M40</f>
        <v>1.8229166666666665</v>
      </c>
      <c r="O40" s="145">
        <v>25</v>
      </c>
      <c r="P40" s="20">
        <f t="shared" si="13"/>
        <v>45.572916666666664</v>
      </c>
    </row>
    <row r="41" spans="1:17" ht="20.149999999999999" customHeight="1" x14ac:dyDescent="0.4">
      <c r="A41" s="118">
        <v>6</v>
      </c>
      <c r="B41" s="118">
        <v>2025</v>
      </c>
      <c r="C41" s="4" t="s">
        <v>33</v>
      </c>
      <c r="D41" s="61" t="s">
        <v>31</v>
      </c>
      <c r="E41" s="62" t="s">
        <v>16</v>
      </c>
      <c r="F41" s="63">
        <v>0.76041666666666663</v>
      </c>
      <c r="G41" s="56">
        <v>7</v>
      </c>
      <c r="H41" s="56" t="s">
        <v>10</v>
      </c>
      <c r="I41" s="130" t="s">
        <v>11</v>
      </c>
      <c r="J41" s="57">
        <v>0.36458333333333331</v>
      </c>
      <c r="K41" s="57">
        <v>0.77083333333333337</v>
      </c>
      <c r="L41" s="58">
        <v>10</v>
      </c>
      <c r="M41" s="57">
        <f t="shared" ref="M41:M46" si="14">K41-J41</f>
        <v>0.40625000000000006</v>
      </c>
      <c r="N41" s="59">
        <f t="shared" ref="N41:N44" si="15">L41*M41</f>
        <v>4.0625000000000009</v>
      </c>
      <c r="O41" s="147">
        <v>97</v>
      </c>
      <c r="P41" s="60">
        <f t="shared" ref="P41:P42" si="16">L41*M41*O41</f>
        <v>394.06250000000011</v>
      </c>
    </row>
    <row r="42" spans="1:17" ht="20.149999999999999" customHeight="1" x14ac:dyDescent="0.4">
      <c r="A42" s="119">
        <v>6</v>
      </c>
      <c r="B42" s="119">
        <v>2025</v>
      </c>
      <c r="C42" s="81" t="s">
        <v>33</v>
      </c>
      <c r="D42" s="64" t="s">
        <v>31</v>
      </c>
      <c r="E42" s="65" t="s">
        <v>16</v>
      </c>
      <c r="F42" s="66">
        <v>0.76041666666666663</v>
      </c>
      <c r="G42" s="16">
        <v>7</v>
      </c>
      <c r="H42" s="16" t="s">
        <v>10</v>
      </c>
      <c r="I42" s="128" t="s">
        <v>13</v>
      </c>
      <c r="J42" s="17">
        <v>0.36458333333333331</v>
      </c>
      <c r="K42" s="17">
        <v>0.80208333333333337</v>
      </c>
      <c r="L42" s="18">
        <v>5</v>
      </c>
      <c r="M42" s="17">
        <f t="shared" si="14"/>
        <v>0.43750000000000006</v>
      </c>
      <c r="N42" s="19">
        <f t="shared" si="15"/>
        <v>2.1875000000000004</v>
      </c>
      <c r="O42" s="145">
        <v>97</v>
      </c>
      <c r="P42" s="20">
        <f t="shared" si="16"/>
        <v>212.18750000000006</v>
      </c>
    </row>
    <row r="43" spans="1:17" ht="20.149999999999999" customHeight="1" x14ac:dyDescent="0.4">
      <c r="A43" s="125">
        <v>6</v>
      </c>
      <c r="B43" s="125">
        <v>2025</v>
      </c>
      <c r="C43" s="91" t="s">
        <v>33</v>
      </c>
      <c r="D43" s="61" t="s">
        <v>30</v>
      </c>
      <c r="E43" s="62" t="s">
        <v>16</v>
      </c>
      <c r="F43" s="63">
        <v>0.76041666666666663</v>
      </c>
      <c r="G43" s="56">
        <v>7</v>
      </c>
      <c r="H43" s="56" t="s">
        <v>10</v>
      </c>
      <c r="I43" s="130" t="s">
        <v>11</v>
      </c>
      <c r="J43" s="57">
        <v>0.36458333333333331</v>
      </c>
      <c r="K43" s="57">
        <v>0.77083333333333337</v>
      </c>
      <c r="L43" s="58">
        <v>10</v>
      </c>
      <c r="M43" s="57">
        <f t="shared" si="14"/>
        <v>0.40625000000000006</v>
      </c>
      <c r="N43" s="59">
        <f t="shared" si="15"/>
        <v>4.0625000000000009</v>
      </c>
      <c r="O43" s="147">
        <v>62</v>
      </c>
      <c r="P43" s="60">
        <f>L43*M43*O43</f>
        <v>251.87500000000006</v>
      </c>
    </row>
    <row r="44" spans="1:17" ht="20.149999999999999" customHeight="1" x14ac:dyDescent="0.4">
      <c r="A44" s="119">
        <v>6</v>
      </c>
      <c r="B44" s="119">
        <v>2025</v>
      </c>
      <c r="C44" s="81" t="s">
        <v>33</v>
      </c>
      <c r="D44" s="64" t="s">
        <v>30</v>
      </c>
      <c r="E44" s="65" t="s">
        <v>16</v>
      </c>
      <c r="F44" s="66">
        <v>0.76041666666666663</v>
      </c>
      <c r="G44" s="16">
        <v>7</v>
      </c>
      <c r="H44" s="16" t="s">
        <v>10</v>
      </c>
      <c r="I44" s="128" t="s">
        <v>13</v>
      </c>
      <c r="J44" s="17">
        <v>0.36458333333333331</v>
      </c>
      <c r="K44" s="17">
        <v>0.80208333333333337</v>
      </c>
      <c r="L44" s="18">
        <v>5</v>
      </c>
      <c r="M44" s="17">
        <f t="shared" si="14"/>
        <v>0.43750000000000006</v>
      </c>
      <c r="N44" s="19">
        <f t="shared" si="15"/>
        <v>2.1875000000000004</v>
      </c>
      <c r="O44" s="145">
        <v>62</v>
      </c>
      <c r="P44" s="20">
        <f>L44*M44*O44</f>
        <v>135.62500000000003</v>
      </c>
    </row>
    <row r="45" spans="1:17" ht="20.149999999999999" customHeight="1" x14ac:dyDescent="0.4">
      <c r="A45" s="118">
        <v>6</v>
      </c>
      <c r="B45" s="118">
        <v>2025</v>
      </c>
      <c r="C45" s="4" t="s">
        <v>33</v>
      </c>
      <c r="D45" s="67" t="s">
        <v>18</v>
      </c>
      <c r="E45" s="68" t="s">
        <v>19</v>
      </c>
      <c r="F45" s="69">
        <v>0.75</v>
      </c>
      <c r="G45" s="56">
        <v>7</v>
      </c>
      <c r="H45" s="56" t="s">
        <v>10</v>
      </c>
      <c r="I45" s="130" t="s">
        <v>11</v>
      </c>
      <c r="J45" s="57">
        <v>0.36458333333333331</v>
      </c>
      <c r="K45" s="57">
        <v>0.76041666666666663</v>
      </c>
      <c r="L45" s="58">
        <v>10</v>
      </c>
      <c r="M45" s="57">
        <f t="shared" si="14"/>
        <v>0.39583333333333331</v>
      </c>
      <c r="N45" s="59">
        <f>L45*M45</f>
        <v>3.958333333333333</v>
      </c>
      <c r="O45" s="147">
        <v>30</v>
      </c>
      <c r="P45" s="60">
        <f t="shared" ref="P45:P46" si="17">L45*M45*O45</f>
        <v>118.74999999999999</v>
      </c>
    </row>
    <row r="46" spans="1:17" ht="20.149999999999999" customHeight="1" x14ac:dyDescent="0.4">
      <c r="A46" s="119">
        <v>6</v>
      </c>
      <c r="B46" s="119">
        <v>2025</v>
      </c>
      <c r="C46" s="81" t="s">
        <v>33</v>
      </c>
      <c r="D46" s="33" t="s">
        <v>18</v>
      </c>
      <c r="E46" s="34" t="s">
        <v>19</v>
      </c>
      <c r="F46" s="35">
        <v>0.75</v>
      </c>
      <c r="G46" s="16">
        <v>7</v>
      </c>
      <c r="H46" s="16" t="s">
        <v>10</v>
      </c>
      <c r="I46" s="128" t="s">
        <v>13</v>
      </c>
      <c r="J46" s="17">
        <v>0.36458333333333331</v>
      </c>
      <c r="K46" s="17">
        <v>0.79166666666666663</v>
      </c>
      <c r="L46" s="18">
        <v>5</v>
      </c>
      <c r="M46" s="17">
        <f t="shared" si="14"/>
        <v>0.42708333333333331</v>
      </c>
      <c r="N46" s="19">
        <f>L46*M46</f>
        <v>2.1354166666666665</v>
      </c>
      <c r="O46" s="145">
        <v>30</v>
      </c>
      <c r="P46" s="20">
        <f t="shared" si="17"/>
        <v>64.0625</v>
      </c>
    </row>
    <row r="47" spans="1:17" ht="25" customHeight="1" x14ac:dyDescent="0.4">
      <c r="A47" s="122"/>
      <c r="B47" s="124"/>
      <c r="C47" s="79" t="s">
        <v>0</v>
      </c>
      <c r="F47" s="80"/>
      <c r="N47" s="52"/>
      <c r="O47" s="149"/>
      <c r="Q47" s="12"/>
    </row>
    <row r="48" spans="1:17" ht="20.149999999999999" customHeight="1" x14ac:dyDescent="0.4">
      <c r="A48" s="208">
        <v>1</v>
      </c>
      <c r="B48" s="180" t="s">
        <v>50</v>
      </c>
      <c r="C48" s="123" t="s">
        <v>34</v>
      </c>
      <c r="D48" s="87" t="s">
        <v>47</v>
      </c>
      <c r="E48" s="88"/>
      <c r="F48" s="89"/>
      <c r="G48" s="82" t="s">
        <v>48</v>
      </c>
      <c r="H48" s="82" t="s">
        <v>10</v>
      </c>
      <c r="I48" s="178" t="s">
        <v>13</v>
      </c>
      <c r="J48" s="179">
        <v>0.29166666666666669</v>
      </c>
      <c r="K48" s="179">
        <v>0.79166666666666663</v>
      </c>
      <c r="L48" s="84">
        <v>1</v>
      </c>
      <c r="M48" s="83">
        <f t="shared" ref="M48" si="18">K48-J48</f>
        <v>0.49999999999999994</v>
      </c>
      <c r="N48" s="85">
        <f>+L48*M48</f>
        <v>0.49999999999999994</v>
      </c>
      <c r="O48" s="148">
        <v>156</v>
      </c>
      <c r="P48" s="86">
        <f>L48*M48*O48</f>
        <v>77.999999999999986</v>
      </c>
      <c r="Q48" s="12"/>
    </row>
    <row r="49" spans="1:17" ht="20.149999999999999" customHeight="1" x14ac:dyDescent="0.4">
      <c r="A49" s="177"/>
      <c r="B49" s="177"/>
      <c r="C49" s="93"/>
      <c r="D49" s="176" t="s">
        <v>49</v>
      </c>
      <c r="E49" s="94"/>
      <c r="F49" s="95"/>
      <c r="G49" s="105"/>
      <c r="H49" s="105"/>
      <c r="I49" s="175"/>
      <c r="J49" s="106"/>
      <c r="K49" s="106"/>
      <c r="L49" s="46"/>
      <c r="M49" s="9"/>
      <c r="N49" s="11"/>
      <c r="O49" s="146"/>
      <c r="P49" s="203"/>
      <c r="Q49" s="12"/>
    </row>
    <row r="50" spans="1:17" ht="20.149999999999999" customHeight="1" x14ac:dyDescent="0.4">
      <c r="A50" s="177"/>
      <c r="B50" s="177"/>
      <c r="C50" s="93"/>
      <c r="D50" s="93"/>
      <c r="E50" s="94"/>
      <c r="F50" s="95"/>
      <c r="G50" s="105"/>
      <c r="H50" s="105"/>
      <c r="I50" s="175"/>
      <c r="J50" s="106"/>
      <c r="K50" s="106"/>
      <c r="L50" s="10"/>
      <c r="M50" s="9"/>
      <c r="N50" s="11"/>
      <c r="O50" s="144"/>
      <c r="P50" s="3"/>
      <c r="Q50" s="12"/>
    </row>
    <row r="51" spans="1:17" ht="25" customHeight="1" x14ac:dyDescent="0.4">
      <c r="C51" s="79"/>
      <c r="F51" s="80"/>
      <c r="N51" s="52"/>
      <c r="O51" s="149" t="s">
        <v>0</v>
      </c>
      <c r="Q51" s="12"/>
    </row>
    <row r="52" spans="1:17" x14ac:dyDescent="0.4">
      <c r="C52" s="79"/>
      <c r="F52" s="80"/>
      <c r="P52" s="205"/>
      <c r="Q52" s="12"/>
    </row>
    <row r="53" spans="1:17" x14ac:dyDescent="0.4">
      <c r="C53" s="79"/>
      <c r="F53" s="80"/>
      <c r="P53" s="166"/>
      <c r="Q53" s="100"/>
    </row>
  </sheetData>
  <mergeCells count="2">
    <mergeCell ref="H2:K2"/>
    <mergeCell ref="A2:G2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showGridLines="0" zoomScale="110" zoomScaleNormal="110" workbookViewId="0">
      <selection activeCell="G44" sqref="G44"/>
    </sheetView>
  </sheetViews>
  <sheetFormatPr defaultRowHeight="14.6" x14ac:dyDescent="0.4"/>
  <cols>
    <col min="1" max="1" width="7.07421875" style="115" customWidth="1"/>
    <col min="2" max="2" width="4.3828125" style="115" bestFit="1" customWidth="1"/>
    <col min="3" max="3" width="13.69140625" customWidth="1"/>
    <col min="4" max="4" width="23.921875" customWidth="1"/>
    <col min="5" max="5" width="10.3828125" bestFit="1" customWidth="1"/>
    <col min="6" max="6" width="9.921875" bestFit="1" customWidth="1"/>
    <col min="7" max="7" width="6.61328125" customWidth="1"/>
    <col min="8" max="8" width="5.61328125" customWidth="1"/>
    <col min="9" max="9" width="13.07421875" style="131" customWidth="1"/>
    <col min="10" max="10" width="10.3828125" style="101" bestFit="1" customWidth="1"/>
    <col min="11" max="11" width="6" style="101" bestFit="1" customWidth="1"/>
    <col min="12" max="15" width="8.61328125" customWidth="1"/>
    <col min="16" max="16" width="17.4609375" bestFit="1" customWidth="1"/>
    <col min="17" max="17" width="9" style="187" customWidth="1"/>
  </cols>
  <sheetData>
    <row r="1" spans="1:17" ht="18.899999999999999" thickBot="1" x14ac:dyDescent="0.55000000000000004">
      <c r="A1" s="218" t="s">
        <v>67</v>
      </c>
      <c r="B1" s="218"/>
      <c r="C1" s="218"/>
      <c r="D1" s="218"/>
      <c r="E1" s="218"/>
      <c r="F1" s="218"/>
      <c r="G1" s="219"/>
      <c r="H1" s="220" t="s">
        <v>60</v>
      </c>
      <c r="I1" s="221"/>
      <c r="J1" s="221"/>
      <c r="K1" s="222"/>
      <c r="L1" s="192"/>
      <c r="M1" s="192"/>
      <c r="N1" s="192"/>
      <c r="O1" s="192"/>
      <c r="P1" s="193"/>
      <c r="Q1" s="103"/>
    </row>
    <row r="2" spans="1:17" ht="38.25" customHeight="1" x14ac:dyDescent="0.4">
      <c r="A2" s="194" t="s">
        <v>35</v>
      </c>
      <c r="B2" s="195" t="s">
        <v>36</v>
      </c>
      <c r="C2" s="195" t="s">
        <v>51</v>
      </c>
      <c r="D2" s="195" t="s">
        <v>1</v>
      </c>
      <c r="E2" s="197" t="s">
        <v>58</v>
      </c>
      <c r="F2" s="196" t="s">
        <v>57</v>
      </c>
      <c r="G2" s="133" t="s">
        <v>38</v>
      </c>
      <c r="H2" s="134" t="s">
        <v>2</v>
      </c>
      <c r="I2" s="134" t="s">
        <v>3</v>
      </c>
      <c r="J2" s="134" t="s">
        <v>4</v>
      </c>
      <c r="K2" s="134" t="s">
        <v>5</v>
      </c>
      <c r="L2" s="134" t="s">
        <v>59</v>
      </c>
      <c r="M2" s="134" t="s">
        <v>62</v>
      </c>
      <c r="N2" s="134" t="s">
        <v>61</v>
      </c>
      <c r="O2" s="134" t="s">
        <v>6</v>
      </c>
      <c r="P2" s="135" t="s">
        <v>7</v>
      </c>
      <c r="Q2" s="158"/>
    </row>
    <row r="3" spans="1:17" ht="20.149999999999999" customHeight="1" x14ac:dyDescent="0.4">
      <c r="A3" s="118">
        <v>11</v>
      </c>
      <c r="B3" s="118">
        <v>2025</v>
      </c>
      <c r="C3" s="4" t="s">
        <v>32</v>
      </c>
      <c r="D3" s="36" t="s">
        <v>20</v>
      </c>
      <c r="E3" s="37" t="s">
        <v>21</v>
      </c>
      <c r="F3" s="38">
        <v>0.72916666666666663</v>
      </c>
      <c r="G3" s="8">
        <v>7</v>
      </c>
      <c r="H3" s="8" t="s">
        <v>10</v>
      </c>
      <c r="I3" s="127" t="s">
        <v>11</v>
      </c>
      <c r="J3" s="9">
        <v>0.36458333333333331</v>
      </c>
      <c r="K3" s="9">
        <v>0.73958333333333337</v>
      </c>
      <c r="L3" s="182">
        <v>17</v>
      </c>
      <c r="M3" s="9">
        <f t="shared" ref="M3:M32" si="0">K3-J3</f>
        <v>0.37500000000000006</v>
      </c>
      <c r="N3" s="11">
        <f t="shared" ref="N3:N21" si="1">L3*M3</f>
        <v>6.3750000000000009</v>
      </c>
      <c r="O3" s="144">
        <v>30</v>
      </c>
      <c r="P3" s="3">
        <f t="shared" ref="P3:P27" si="2">L3*M3*O3</f>
        <v>191.25000000000003</v>
      </c>
      <c r="Q3" s="151"/>
    </row>
    <row r="4" spans="1:17" ht="20.149999999999999" customHeight="1" x14ac:dyDescent="0.4">
      <c r="A4" s="118">
        <v>11</v>
      </c>
      <c r="B4" s="118">
        <v>2025</v>
      </c>
      <c r="C4" s="4" t="s">
        <v>32</v>
      </c>
      <c r="D4" s="36" t="s">
        <v>20</v>
      </c>
      <c r="E4" s="37" t="s">
        <v>21</v>
      </c>
      <c r="F4" s="38">
        <v>0.72916666666666663</v>
      </c>
      <c r="G4" s="8">
        <v>7</v>
      </c>
      <c r="H4" s="8" t="s">
        <v>10</v>
      </c>
      <c r="I4" s="127" t="s">
        <v>13</v>
      </c>
      <c r="J4" s="9">
        <v>0.36458333333333331</v>
      </c>
      <c r="K4" s="9">
        <v>0.77083333333333337</v>
      </c>
      <c r="L4" s="182">
        <v>5</v>
      </c>
      <c r="M4" s="9">
        <f t="shared" si="0"/>
        <v>0.40625000000000006</v>
      </c>
      <c r="N4" s="11">
        <f t="shared" si="1"/>
        <v>2.0312500000000004</v>
      </c>
      <c r="O4" s="144">
        <v>30</v>
      </c>
      <c r="P4" s="3">
        <f t="shared" si="2"/>
        <v>60.937500000000014</v>
      </c>
      <c r="Q4" s="151"/>
    </row>
    <row r="5" spans="1:17" ht="20.149999999999999" customHeight="1" x14ac:dyDescent="0.4">
      <c r="A5" s="118">
        <v>11</v>
      </c>
      <c r="B5" s="118">
        <v>2025</v>
      </c>
      <c r="C5" s="4" t="s">
        <v>32</v>
      </c>
      <c r="D5" s="36" t="s">
        <v>20</v>
      </c>
      <c r="E5" s="37" t="s">
        <v>21</v>
      </c>
      <c r="F5" s="38">
        <v>0.72916666666666663</v>
      </c>
      <c r="G5" s="8">
        <v>7</v>
      </c>
      <c r="H5" s="8" t="s">
        <v>10</v>
      </c>
      <c r="I5" s="127" t="s">
        <v>52</v>
      </c>
      <c r="J5" s="9">
        <v>0.36458333333333331</v>
      </c>
      <c r="K5" s="9">
        <v>0.73958333333333337</v>
      </c>
      <c r="L5" s="182">
        <v>1</v>
      </c>
      <c r="M5" s="9">
        <f t="shared" si="0"/>
        <v>0.37500000000000006</v>
      </c>
      <c r="N5" s="11">
        <f t="shared" si="1"/>
        <v>0.37500000000000006</v>
      </c>
      <c r="O5" s="144">
        <v>30</v>
      </c>
      <c r="P5" s="3">
        <f t="shared" si="2"/>
        <v>11.250000000000002</v>
      </c>
      <c r="Q5" s="151"/>
    </row>
    <row r="6" spans="1:17" ht="20.149999999999999" customHeight="1" x14ac:dyDescent="0.4">
      <c r="A6" s="118">
        <v>11</v>
      </c>
      <c r="B6" s="118">
        <v>2025</v>
      </c>
      <c r="C6" s="4" t="s">
        <v>32</v>
      </c>
      <c r="D6" s="39" t="s">
        <v>20</v>
      </c>
      <c r="E6" s="40" t="s">
        <v>21</v>
      </c>
      <c r="F6" s="41">
        <v>0.72916666666666663</v>
      </c>
      <c r="G6" s="16">
        <v>7</v>
      </c>
      <c r="H6" s="16" t="s">
        <v>10</v>
      </c>
      <c r="I6" s="128" t="s">
        <v>53</v>
      </c>
      <c r="J6" s="17">
        <v>0.3125</v>
      </c>
      <c r="K6" s="17">
        <v>0.375</v>
      </c>
      <c r="L6" s="183">
        <v>1</v>
      </c>
      <c r="M6" s="17">
        <f t="shared" si="0"/>
        <v>6.25E-2</v>
      </c>
      <c r="N6" s="19">
        <f t="shared" si="1"/>
        <v>6.25E-2</v>
      </c>
      <c r="O6" s="145">
        <v>30</v>
      </c>
      <c r="P6" s="20">
        <f t="shared" si="2"/>
        <v>1.875</v>
      </c>
      <c r="Q6" s="151"/>
    </row>
    <row r="7" spans="1:17" ht="20.149999999999999" customHeight="1" x14ac:dyDescent="0.4">
      <c r="A7" s="208">
        <v>11</v>
      </c>
      <c r="B7" s="208">
        <v>2025</v>
      </c>
      <c r="C7" s="209" t="s">
        <v>32</v>
      </c>
      <c r="D7" s="47" t="s">
        <v>23</v>
      </c>
      <c r="E7" s="48" t="s">
        <v>12</v>
      </c>
      <c r="F7" s="49">
        <v>0.64583333333333337</v>
      </c>
      <c r="G7" s="50">
        <v>7</v>
      </c>
      <c r="H7" s="16" t="s">
        <v>10</v>
      </c>
      <c r="I7" s="132" t="s">
        <v>52</v>
      </c>
      <c r="J7" s="17">
        <v>0.36458333333333331</v>
      </c>
      <c r="K7" s="17">
        <v>0.65625</v>
      </c>
      <c r="L7" s="184">
        <v>1</v>
      </c>
      <c r="M7" s="17">
        <f>K7-J7</f>
        <v>0.29166666666666669</v>
      </c>
      <c r="N7" s="19">
        <f>L7*M7</f>
        <v>0.29166666666666669</v>
      </c>
      <c r="O7" s="145">
        <v>31</v>
      </c>
      <c r="P7" s="20">
        <f t="shared" si="2"/>
        <v>9.0416666666666679</v>
      </c>
      <c r="Q7" s="151"/>
    </row>
    <row r="8" spans="1:17" ht="20.149999999999999" customHeight="1" x14ac:dyDescent="0.4">
      <c r="A8" s="118">
        <v>11</v>
      </c>
      <c r="B8" s="118">
        <v>2025</v>
      </c>
      <c r="C8" s="4" t="s">
        <v>32</v>
      </c>
      <c r="D8" s="42" t="s">
        <v>22</v>
      </c>
      <c r="E8" s="43" t="s">
        <v>12</v>
      </c>
      <c r="F8" s="44">
        <v>0.64583333333333337</v>
      </c>
      <c r="G8" s="8">
        <v>7</v>
      </c>
      <c r="H8" s="8" t="s">
        <v>10</v>
      </c>
      <c r="I8" s="127" t="s">
        <v>11</v>
      </c>
      <c r="J8" s="9">
        <v>0.36458333333333331</v>
      </c>
      <c r="K8" s="9">
        <v>0.65625</v>
      </c>
      <c r="L8" s="182">
        <v>17</v>
      </c>
      <c r="M8" s="9">
        <f t="shared" si="0"/>
        <v>0.29166666666666669</v>
      </c>
      <c r="N8" s="11">
        <f t="shared" si="1"/>
        <v>4.9583333333333339</v>
      </c>
      <c r="O8" s="144">
        <v>61</v>
      </c>
      <c r="P8" s="3">
        <f t="shared" si="2"/>
        <v>302.45833333333337</v>
      </c>
      <c r="Q8" s="151"/>
    </row>
    <row r="9" spans="1:17" ht="20.149999999999999" customHeight="1" x14ac:dyDescent="0.4">
      <c r="A9" s="118">
        <v>11</v>
      </c>
      <c r="B9" s="118">
        <v>2025</v>
      </c>
      <c r="C9" s="4" t="s">
        <v>32</v>
      </c>
      <c r="D9" s="42" t="s">
        <v>22</v>
      </c>
      <c r="E9" s="43" t="s">
        <v>12</v>
      </c>
      <c r="F9" s="44">
        <v>0.64583333333333337</v>
      </c>
      <c r="G9" s="45">
        <v>7</v>
      </c>
      <c r="H9" s="8" t="s">
        <v>10</v>
      </c>
      <c r="I9" s="127" t="s">
        <v>13</v>
      </c>
      <c r="J9" s="9">
        <v>0.36458333333333331</v>
      </c>
      <c r="K9" s="9">
        <v>0.6875</v>
      </c>
      <c r="L9" s="182">
        <v>5</v>
      </c>
      <c r="M9" s="9">
        <f t="shared" si="0"/>
        <v>0.32291666666666669</v>
      </c>
      <c r="N9" s="11">
        <f t="shared" si="1"/>
        <v>1.6145833333333335</v>
      </c>
      <c r="O9" s="144">
        <v>61</v>
      </c>
      <c r="P9" s="3">
        <f t="shared" si="2"/>
        <v>98.489583333333343</v>
      </c>
      <c r="Q9" s="151"/>
    </row>
    <row r="10" spans="1:17" ht="20.149999999999999" customHeight="1" x14ac:dyDescent="0.4">
      <c r="A10" s="119">
        <v>11</v>
      </c>
      <c r="B10" s="119">
        <v>2025</v>
      </c>
      <c r="C10" s="81" t="s">
        <v>32</v>
      </c>
      <c r="D10" s="76" t="s">
        <v>22</v>
      </c>
      <c r="E10" s="77" t="s">
        <v>12</v>
      </c>
      <c r="F10" s="78">
        <v>0.64583333333333337</v>
      </c>
      <c r="G10" s="50">
        <v>7</v>
      </c>
      <c r="H10" s="16" t="s">
        <v>10</v>
      </c>
      <c r="I10" s="128" t="s">
        <v>53</v>
      </c>
      <c r="J10" s="17">
        <v>0.3125</v>
      </c>
      <c r="K10" s="17">
        <v>0.375</v>
      </c>
      <c r="L10" s="184">
        <v>1</v>
      </c>
      <c r="M10" s="17">
        <f t="shared" si="0"/>
        <v>6.25E-2</v>
      </c>
      <c r="N10" s="19">
        <f t="shared" si="1"/>
        <v>6.25E-2</v>
      </c>
      <c r="O10" s="145">
        <v>61</v>
      </c>
      <c r="P10" s="20">
        <f t="shared" si="2"/>
        <v>3.8125</v>
      </c>
      <c r="Q10" s="151"/>
    </row>
    <row r="11" spans="1:17" ht="20.149999999999999" customHeight="1" x14ac:dyDescent="0.4">
      <c r="A11" s="118">
        <v>11</v>
      </c>
      <c r="B11" s="118">
        <v>2026</v>
      </c>
      <c r="C11" s="4" t="s">
        <v>32</v>
      </c>
      <c r="D11" s="5" t="s">
        <v>29</v>
      </c>
      <c r="E11" s="6" t="s">
        <v>9</v>
      </c>
      <c r="F11" s="7">
        <v>0.64583333333333337</v>
      </c>
      <c r="G11" s="8">
        <v>7</v>
      </c>
      <c r="H11" s="8" t="s">
        <v>10</v>
      </c>
      <c r="I11" s="127" t="s">
        <v>11</v>
      </c>
      <c r="J11" s="9">
        <v>0.36458333333333331</v>
      </c>
      <c r="K11" s="9">
        <v>0.65625</v>
      </c>
      <c r="L11" s="182">
        <v>17</v>
      </c>
      <c r="M11" s="9">
        <f t="shared" si="0"/>
        <v>0.29166666666666669</v>
      </c>
      <c r="N11" s="11">
        <f t="shared" si="1"/>
        <v>4.9583333333333339</v>
      </c>
      <c r="O11" s="144">
        <v>58</v>
      </c>
      <c r="P11" s="3">
        <f t="shared" si="2"/>
        <v>287.58333333333337</v>
      </c>
      <c r="Q11" s="151"/>
    </row>
    <row r="12" spans="1:17" ht="20.149999999999999" customHeight="1" x14ac:dyDescent="0.4">
      <c r="A12" s="118">
        <v>11</v>
      </c>
      <c r="B12" s="118">
        <v>2026</v>
      </c>
      <c r="C12" s="4" t="s">
        <v>32</v>
      </c>
      <c r="D12" s="5" t="s">
        <v>29</v>
      </c>
      <c r="E12" s="6" t="s">
        <v>12</v>
      </c>
      <c r="F12" s="7">
        <v>0.64583333333333337</v>
      </c>
      <c r="G12" s="8">
        <v>7</v>
      </c>
      <c r="H12" s="8" t="s">
        <v>10</v>
      </c>
      <c r="I12" s="127" t="s">
        <v>13</v>
      </c>
      <c r="J12" s="9">
        <v>0.36458333333333331</v>
      </c>
      <c r="K12" s="9">
        <v>0.6875</v>
      </c>
      <c r="L12" s="182">
        <v>5</v>
      </c>
      <c r="M12" s="9">
        <f t="shared" si="0"/>
        <v>0.32291666666666669</v>
      </c>
      <c r="N12" s="11">
        <f t="shared" si="1"/>
        <v>1.6145833333333335</v>
      </c>
      <c r="O12" s="144">
        <v>58</v>
      </c>
      <c r="P12" s="3">
        <f t="shared" si="2"/>
        <v>93.645833333333343</v>
      </c>
      <c r="Q12" s="151"/>
    </row>
    <row r="13" spans="1:17" ht="20.149999999999999" customHeight="1" x14ac:dyDescent="0.4">
      <c r="A13" s="119">
        <v>11</v>
      </c>
      <c r="B13" s="119">
        <v>2026</v>
      </c>
      <c r="C13" s="81" t="s">
        <v>32</v>
      </c>
      <c r="D13" s="13" t="s">
        <v>29</v>
      </c>
      <c r="E13" s="14" t="s">
        <v>12</v>
      </c>
      <c r="F13" s="15">
        <v>0.64583333333333337</v>
      </c>
      <c r="G13" s="16">
        <v>7</v>
      </c>
      <c r="H13" s="16" t="s">
        <v>10</v>
      </c>
      <c r="I13" s="128" t="s">
        <v>53</v>
      </c>
      <c r="J13" s="17">
        <v>0.3125</v>
      </c>
      <c r="K13" s="17">
        <v>0.375</v>
      </c>
      <c r="L13" s="183">
        <v>1</v>
      </c>
      <c r="M13" s="17">
        <f t="shared" si="0"/>
        <v>6.25E-2</v>
      </c>
      <c r="N13" s="19">
        <f t="shared" si="1"/>
        <v>6.25E-2</v>
      </c>
      <c r="O13" s="145">
        <v>58</v>
      </c>
      <c r="P13" s="20">
        <f t="shared" si="2"/>
        <v>3.625</v>
      </c>
      <c r="Q13" s="151"/>
    </row>
    <row r="14" spans="1:17" ht="20.149999999999999" customHeight="1" x14ac:dyDescent="0.4">
      <c r="A14" s="118">
        <v>11</v>
      </c>
      <c r="B14" s="118">
        <v>2026</v>
      </c>
      <c r="C14" s="4" t="s">
        <v>32</v>
      </c>
      <c r="D14" s="21" t="s">
        <v>14</v>
      </c>
      <c r="E14" s="22" t="s">
        <v>15</v>
      </c>
      <c r="F14" s="23">
        <v>0.6875</v>
      </c>
      <c r="G14" s="8">
        <v>7</v>
      </c>
      <c r="H14" s="8" t="s">
        <v>10</v>
      </c>
      <c r="I14" s="127" t="s">
        <v>11</v>
      </c>
      <c r="J14" s="9">
        <v>0.36458333333333331</v>
      </c>
      <c r="K14" s="9">
        <v>0.69791666666666663</v>
      </c>
      <c r="L14" s="182">
        <v>17</v>
      </c>
      <c r="M14" s="9">
        <f t="shared" si="0"/>
        <v>0.33333333333333331</v>
      </c>
      <c r="N14" s="11">
        <f t="shared" si="1"/>
        <v>5.6666666666666661</v>
      </c>
      <c r="O14" s="144">
        <v>25</v>
      </c>
      <c r="P14" s="3">
        <f t="shared" si="2"/>
        <v>141.66666666666666</v>
      </c>
      <c r="Q14" s="151"/>
    </row>
    <row r="15" spans="1:17" ht="20.149999999999999" customHeight="1" x14ac:dyDescent="0.4">
      <c r="A15" s="118">
        <v>11</v>
      </c>
      <c r="B15" s="118">
        <v>2026</v>
      </c>
      <c r="C15" s="4" t="s">
        <v>32</v>
      </c>
      <c r="D15" s="21" t="s">
        <v>14</v>
      </c>
      <c r="E15" s="22" t="s">
        <v>15</v>
      </c>
      <c r="F15" s="23">
        <v>0.6875</v>
      </c>
      <c r="G15" s="8">
        <v>7</v>
      </c>
      <c r="H15" s="8" t="s">
        <v>10</v>
      </c>
      <c r="I15" s="127" t="s">
        <v>13</v>
      </c>
      <c r="J15" s="9">
        <v>0.36458333333333331</v>
      </c>
      <c r="K15" s="9">
        <v>0.72916666666666663</v>
      </c>
      <c r="L15" s="182">
        <v>5</v>
      </c>
      <c r="M15" s="9">
        <f t="shared" si="0"/>
        <v>0.36458333333333331</v>
      </c>
      <c r="N15" s="11">
        <f t="shared" si="1"/>
        <v>1.8229166666666665</v>
      </c>
      <c r="O15" s="144">
        <v>25</v>
      </c>
      <c r="P15" s="3">
        <f t="shared" si="2"/>
        <v>45.572916666666664</v>
      </c>
      <c r="Q15" s="151"/>
    </row>
    <row r="16" spans="1:17" ht="20.149999999999999" customHeight="1" x14ac:dyDescent="0.4">
      <c r="A16" s="118">
        <v>11</v>
      </c>
      <c r="B16" s="118">
        <v>2026</v>
      </c>
      <c r="C16" s="4" t="s">
        <v>32</v>
      </c>
      <c r="D16" s="21" t="s">
        <v>14</v>
      </c>
      <c r="E16" s="22" t="s">
        <v>15</v>
      </c>
      <c r="F16" s="23">
        <v>0.6875</v>
      </c>
      <c r="G16" s="8">
        <v>7</v>
      </c>
      <c r="H16" s="8" t="s">
        <v>10</v>
      </c>
      <c r="I16" s="127" t="s">
        <v>52</v>
      </c>
      <c r="J16" s="9">
        <v>0.36458333333333331</v>
      </c>
      <c r="K16" s="9">
        <v>0.69791666666666663</v>
      </c>
      <c r="L16" s="182">
        <v>1</v>
      </c>
      <c r="M16" s="9">
        <f t="shared" si="0"/>
        <v>0.33333333333333331</v>
      </c>
      <c r="N16" s="11">
        <f t="shared" si="1"/>
        <v>0.33333333333333331</v>
      </c>
      <c r="O16" s="144">
        <v>25</v>
      </c>
      <c r="P16" s="3">
        <f t="shared" si="2"/>
        <v>8.3333333333333321</v>
      </c>
      <c r="Q16" s="151"/>
    </row>
    <row r="17" spans="1:18" ht="20.149999999999999" customHeight="1" x14ac:dyDescent="0.4">
      <c r="A17" s="119">
        <v>11</v>
      </c>
      <c r="B17" s="119">
        <v>2026</v>
      </c>
      <c r="C17" s="81" t="s">
        <v>32</v>
      </c>
      <c r="D17" s="24" t="s">
        <v>14</v>
      </c>
      <c r="E17" s="25" t="s">
        <v>15</v>
      </c>
      <c r="F17" s="26">
        <v>0.6875</v>
      </c>
      <c r="G17" s="16">
        <v>7</v>
      </c>
      <c r="H17" s="16" t="s">
        <v>10</v>
      </c>
      <c r="I17" s="128" t="s">
        <v>53</v>
      </c>
      <c r="J17" s="17">
        <v>0.3125</v>
      </c>
      <c r="K17" s="17">
        <v>0.375</v>
      </c>
      <c r="L17" s="183">
        <v>1</v>
      </c>
      <c r="M17" s="17">
        <f t="shared" si="0"/>
        <v>6.25E-2</v>
      </c>
      <c r="N17" s="19">
        <f t="shared" si="1"/>
        <v>6.25E-2</v>
      </c>
      <c r="O17" s="145">
        <v>25</v>
      </c>
      <c r="P17" s="20">
        <f t="shared" si="2"/>
        <v>1.5625</v>
      </c>
      <c r="Q17" s="151"/>
    </row>
    <row r="18" spans="1:18" ht="20.149999999999999" customHeight="1" x14ac:dyDescent="0.4">
      <c r="A18" s="118">
        <v>11</v>
      </c>
      <c r="B18" s="118">
        <v>2026</v>
      </c>
      <c r="C18" s="4" t="s">
        <v>32</v>
      </c>
      <c r="D18" s="27" t="s">
        <v>31</v>
      </c>
      <c r="E18" s="28" t="s">
        <v>16</v>
      </c>
      <c r="F18" s="29">
        <v>0.76041666666666663</v>
      </c>
      <c r="G18" s="8">
        <v>7</v>
      </c>
      <c r="H18" s="8" t="s">
        <v>10</v>
      </c>
      <c r="I18" s="127" t="s">
        <v>11</v>
      </c>
      <c r="J18" s="9">
        <v>0.36458333333333331</v>
      </c>
      <c r="K18" s="9">
        <v>0.77083333333333337</v>
      </c>
      <c r="L18" s="182">
        <v>17</v>
      </c>
      <c r="M18" s="9">
        <f t="shared" si="0"/>
        <v>0.40625000000000006</v>
      </c>
      <c r="N18" s="11">
        <f t="shared" si="1"/>
        <v>6.9062500000000009</v>
      </c>
      <c r="O18" s="144">
        <v>97</v>
      </c>
      <c r="P18" s="3">
        <f t="shared" si="2"/>
        <v>669.90625000000011</v>
      </c>
      <c r="Q18" s="151"/>
    </row>
    <row r="19" spans="1:18" ht="20.149999999999999" customHeight="1" x14ac:dyDescent="0.4">
      <c r="A19" s="118">
        <v>11</v>
      </c>
      <c r="B19" s="118">
        <v>2026</v>
      </c>
      <c r="C19" s="4" t="s">
        <v>32</v>
      </c>
      <c r="D19" s="27" t="s">
        <v>31</v>
      </c>
      <c r="E19" s="28" t="s">
        <v>16</v>
      </c>
      <c r="F19" s="29">
        <v>0.76041666666666663</v>
      </c>
      <c r="G19" s="8">
        <v>7</v>
      </c>
      <c r="H19" s="8" t="s">
        <v>10</v>
      </c>
      <c r="I19" s="127" t="s">
        <v>13</v>
      </c>
      <c r="J19" s="9">
        <v>0.36458333333333331</v>
      </c>
      <c r="K19" s="9">
        <v>0.80208333333333337</v>
      </c>
      <c r="L19" s="182">
        <v>5</v>
      </c>
      <c r="M19" s="9">
        <f t="shared" si="0"/>
        <v>0.43750000000000006</v>
      </c>
      <c r="N19" s="11">
        <f t="shared" si="1"/>
        <v>2.1875000000000004</v>
      </c>
      <c r="O19" s="144">
        <v>97</v>
      </c>
      <c r="P19" s="3">
        <f t="shared" si="2"/>
        <v>212.18750000000006</v>
      </c>
      <c r="Q19" s="151"/>
    </row>
    <row r="20" spans="1:18" ht="20.149999999999999" customHeight="1" x14ac:dyDescent="0.4">
      <c r="A20" s="118">
        <v>11</v>
      </c>
      <c r="B20" s="118">
        <v>2026</v>
      </c>
      <c r="C20" s="4" t="s">
        <v>32</v>
      </c>
      <c r="D20" s="27" t="s">
        <v>31</v>
      </c>
      <c r="E20" s="28" t="s">
        <v>16</v>
      </c>
      <c r="F20" s="29">
        <v>0.76041666666666663</v>
      </c>
      <c r="G20" s="8">
        <v>7</v>
      </c>
      <c r="H20" s="8" t="s">
        <v>10</v>
      </c>
      <c r="I20" s="127" t="s">
        <v>53</v>
      </c>
      <c r="J20" s="9">
        <v>0.3125</v>
      </c>
      <c r="K20" s="9">
        <v>0.375</v>
      </c>
      <c r="L20" s="182">
        <v>1</v>
      </c>
      <c r="M20" s="9">
        <f t="shared" si="0"/>
        <v>6.25E-2</v>
      </c>
      <c r="N20" s="11">
        <f t="shared" si="1"/>
        <v>6.25E-2</v>
      </c>
      <c r="O20" s="144">
        <v>97</v>
      </c>
      <c r="P20" s="3">
        <f t="shared" si="2"/>
        <v>6.0625</v>
      </c>
      <c r="Q20" s="151"/>
    </row>
    <row r="21" spans="1:18" ht="20.149999999999999" customHeight="1" x14ac:dyDescent="0.4">
      <c r="A21" s="119">
        <v>11</v>
      </c>
      <c r="B21" s="119">
        <v>2026</v>
      </c>
      <c r="C21" s="81" t="s">
        <v>32</v>
      </c>
      <c r="D21" s="141" t="s">
        <v>17</v>
      </c>
      <c r="E21" s="142" t="s">
        <v>16</v>
      </c>
      <c r="F21" s="143">
        <v>0.76041666666666663</v>
      </c>
      <c r="G21" s="16">
        <v>7</v>
      </c>
      <c r="H21" s="16" t="s">
        <v>10</v>
      </c>
      <c r="I21" s="128" t="s">
        <v>52</v>
      </c>
      <c r="J21" s="17">
        <v>0.36458333333333331</v>
      </c>
      <c r="K21" s="17">
        <v>0.77083333333333337</v>
      </c>
      <c r="L21" s="185">
        <v>1</v>
      </c>
      <c r="M21" s="139">
        <f t="shared" si="0"/>
        <v>0.40625000000000006</v>
      </c>
      <c r="N21" s="140">
        <f t="shared" si="1"/>
        <v>0.40625000000000006</v>
      </c>
      <c r="O21" s="145">
        <v>68</v>
      </c>
      <c r="P21" s="20">
        <f t="shared" si="2"/>
        <v>27.625000000000004</v>
      </c>
      <c r="Q21" s="151"/>
    </row>
    <row r="22" spans="1:18" ht="20.149999999999999" customHeight="1" x14ac:dyDescent="0.4">
      <c r="A22" s="118">
        <v>11</v>
      </c>
      <c r="B22" s="118">
        <v>2026</v>
      </c>
      <c r="C22" s="4" t="s">
        <v>32</v>
      </c>
      <c r="D22" s="27" t="s">
        <v>26</v>
      </c>
      <c r="E22" s="28" t="s">
        <v>16</v>
      </c>
      <c r="F22" s="29">
        <v>0.76041666666666663</v>
      </c>
      <c r="G22" s="8">
        <v>7</v>
      </c>
      <c r="H22" s="8" t="s">
        <v>10</v>
      </c>
      <c r="I22" s="127" t="s">
        <v>11</v>
      </c>
      <c r="J22" s="9">
        <v>0.36458333333333331</v>
      </c>
      <c r="K22" s="9">
        <v>0.77083333333333337</v>
      </c>
      <c r="L22" s="182">
        <v>17</v>
      </c>
      <c r="M22" s="9">
        <f t="shared" ref="M22:M27" si="3">K22-J22</f>
        <v>0.40625000000000006</v>
      </c>
      <c r="N22" s="11">
        <f>L22*M22</f>
        <v>6.9062500000000009</v>
      </c>
      <c r="O22" s="144">
        <v>62</v>
      </c>
      <c r="P22" s="3">
        <f t="shared" si="2"/>
        <v>428.18750000000006</v>
      </c>
      <c r="Q22" s="151"/>
    </row>
    <row r="23" spans="1:18" ht="20.149999999999999" customHeight="1" x14ac:dyDescent="0.4">
      <c r="A23" s="118">
        <v>11</v>
      </c>
      <c r="B23" s="118">
        <v>2026</v>
      </c>
      <c r="C23" s="4" t="s">
        <v>32</v>
      </c>
      <c r="D23" s="27" t="s">
        <v>26</v>
      </c>
      <c r="E23" s="28" t="s">
        <v>16</v>
      </c>
      <c r="F23" s="29">
        <v>0.76041666666666663</v>
      </c>
      <c r="G23" s="8">
        <v>7</v>
      </c>
      <c r="H23" s="8" t="s">
        <v>10</v>
      </c>
      <c r="I23" s="127" t="s">
        <v>13</v>
      </c>
      <c r="J23" s="9">
        <v>0.36458333333333331</v>
      </c>
      <c r="K23" s="9">
        <v>0.80208333333333337</v>
      </c>
      <c r="L23" s="182">
        <v>5</v>
      </c>
      <c r="M23" s="9">
        <f t="shared" si="3"/>
        <v>0.43750000000000006</v>
      </c>
      <c r="N23" s="11">
        <f>L23*M23</f>
        <v>2.1875000000000004</v>
      </c>
      <c r="O23" s="144">
        <v>62</v>
      </c>
      <c r="P23" s="3">
        <f t="shared" si="2"/>
        <v>135.62500000000003</v>
      </c>
      <c r="Q23" s="151"/>
    </row>
    <row r="24" spans="1:18" ht="20.149999999999999" customHeight="1" x14ac:dyDescent="0.4">
      <c r="A24" s="119">
        <v>11</v>
      </c>
      <c r="B24" s="119">
        <v>2026</v>
      </c>
      <c r="C24" s="81" t="s">
        <v>32</v>
      </c>
      <c r="D24" s="64" t="s">
        <v>26</v>
      </c>
      <c r="E24" s="65" t="s">
        <v>16</v>
      </c>
      <c r="F24" s="66">
        <v>0.76041666666666663</v>
      </c>
      <c r="G24" s="16">
        <v>7</v>
      </c>
      <c r="H24" s="16" t="s">
        <v>10</v>
      </c>
      <c r="I24" s="128" t="s">
        <v>53</v>
      </c>
      <c r="J24" s="17">
        <v>0.3125</v>
      </c>
      <c r="K24" s="17">
        <v>0.375</v>
      </c>
      <c r="L24" s="183">
        <v>1</v>
      </c>
      <c r="M24" s="17">
        <f t="shared" si="3"/>
        <v>6.25E-2</v>
      </c>
      <c r="N24" s="19">
        <f t="shared" ref="N24:N27" si="4">L24*M24</f>
        <v>6.25E-2</v>
      </c>
      <c r="O24" s="145">
        <v>62</v>
      </c>
      <c r="P24" s="20">
        <f t="shared" si="2"/>
        <v>3.875</v>
      </c>
      <c r="Q24" s="151"/>
      <c r="R24" s="3"/>
    </row>
    <row r="25" spans="1:18" ht="20.149999999999999" customHeight="1" x14ac:dyDescent="0.4">
      <c r="A25" s="118">
        <v>11</v>
      </c>
      <c r="B25" s="118">
        <v>2026</v>
      </c>
      <c r="C25" s="4" t="s">
        <v>32</v>
      </c>
      <c r="D25" s="30" t="s">
        <v>18</v>
      </c>
      <c r="E25" s="31" t="s">
        <v>19</v>
      </c>
      <c r="F25" s="32">
        <v>0.75</v>
      </c>
      <c r="G25" s="8">
        <v>7</v>
      </c>
      <c r="H25" s="8" t="s">
        <v>10</v>
      </c>
      <c r="I25" s="127" t="s">
        <v>11</v>
      </c>
      <c r="J25" s="9">
        <v>0.36458333333333331</v>
      </c>
      <c r="K25" s="9">
        <v>0.76041666666666663</v>
      </c>
      <c r="L25" s="182">
        <v>17</v>
      </c>
      <c r="M25" s="9">
        <f t="shared" si="3"/>
        <v>0.39583333333333331</v>
      </c>
      <c r="N25" s="11">
        <f t="shared" si="4"/>
        <v>6.7291666666666661</v>
      </c>
      <c r="O25" s="144">
        <v>30</v>
      </c>
      <c r="P25" s="3">
        <f t="shared" si="2"/>
        <v>201.87499999999997</v>
      </c>
      <c r="Q25" s="151"/>
      <c r="R25" s="12"/>
    </row>
    <row r="26" spans="1:18" ht="20.149999999999999" customHeight="1" x14ac:dyDescent="0.4">
      <c r="A26" s="118">
        <v>11</v>
      </c>
      <c r="B26" s="118">
        <v>2026</v>
      </c>
      <c r="C26" s="4" t="s">
        <v>32</v>
      </c>
      <c r="D26" s="30" t="s">
        <v>18</v>
      </c>
      <c r="E26" s="31" t="s">
        <v>19</v>
      </c>
      <c r="F26" s="32">
        <v>0.75</v>
      </c>
      <c r="G26" s="8">
        <v>7</v>
      </c>
      <c r="H26" s="8" t="s">
        <v>10</v>
      </c>
      <c r="I26" s="127" t="s">
        <v>13</v>
      </c>
      <c r="J26" s="9">
        <v>0.36458333333333331</v>
      </c>
      <c r="K26" s="9">
        <v>0.79166666666666663</v>
      </c>
      <c r="L26" s="182">
        <v>5</v>
      </c>
      <c r="M26" s="9">
        <f t="shared" si="3"/>
        <v>0.42708333333333331</v>
      </c>
      <c r="N26" s="11">
        <f t="shared" si="4"/>
        <v>2.1354166666666665</v>
      </c>
      <c r="O26" s="144">
        <v>30</v>
      </c>
      <c r="P26" s="3">
        <f t="shared" si="2"/>
        <v>64.0625</v>
      </c>
      <c r="Q26" s="151"/>
    </row>
    <row r="27" spans="1:18" ht="20.149999999999999" customHeight="1" x14ac:dyDescent="0.4">
      <c r="A27" s="119">
        <v>11</v>
      </c>
      <c r="B27" s="119">
        <v>2026</v>
      </c>
      <c r="C27" s="81" t="s">
        <v>32</v>
      </c>
      <c r="D27" s="33" t="s">
        <v>18</v>
      </c>
      <c r="E27" s="34" t="s">
        <v>19</v>
      </c>
      <c r="F27" s="35">
        <v>0.75</v>
      </c>
      <c r="G27" s="16">
        <v>7</v>
      </c>
      <c r="H27" s="16" t="s">
        <v>10</v>
      </c>
      <c r="I27" s="128" t="s">
        <v>53</v>
      </c>
      <c r="J27" s="17">
        <v>0.3125</v>
      </c>
      <c r="K27" s="17">
        <v>0.375</v>
      </c>
      <c r="L27" s="183">
        <v>1</v>
      </c>
      <c r="M27" s="17">
        <f t="shared" si="3"/>
        <v>6.25E-2</v>
      </c>
      <c r="N27" s="19">
        <f t="shared" si="4"/>
        <v>6.25E-2</v>
      </c>
      <c r="O27" s="145">
        <v>30</v>
      </c>
      <c r="P27" s="20">
        <f t="shared" si="2"/>
        <v>1.875</v>
      </c>
      <c r="Q27" s="151"/>
    </row>
    <row r="28" spans="1:18" s="99" customFormat="1" ht="25" customHeight="1" x14ac:dyDescent="0.4">
      <c r="A28" s="117"/>
      <c r="B28" s="116"/>
      <c r="C28" s="94"/>
      <c r="D28" s="93"/>
      <c r="E28" s="94"/>
      <c r="F28" s="95"/>
      <c r="G28" s="105"/>
      <c r="H28" s="105"/>
      <c r="I28" s="129"/>
      <c r="J28" s="106"/>
      <c r="K28" s="106"/>
      <c r="L28" s="107"/>
      <c r="M28" s="106"/>
      <c r="N28" s="108"/>
      <c r="O28" s="146"/>
      <c r="P28" s="102"/>
      <c r="Q28" s="188"/>
    </row>
    <row r="29" spans="1:18" ht="20.149999999999999" customHeight="1" x14ac:dyDescent="0.4">
      <c r="A29" s="125">
        <v>6</v>
      </c>
      <c r="B29" s="125">
        <v>2025</v>
      </c>
      <c r="C29" s="91" t="s">
        <v>33</v>
      </c>
      <c r="D29" s="70" t="s">
        <v>20</v>
      </c>
      <c r="E29" s="71" t="s">
        <v>21</v>
      </c>
      <c r="F29" s="72">
        <v>0.72916666666666663</v>
      </c>
      <c r="G29" s="56">
        <v>7</v>
      </c>
      <c r="H29" s="56" t="s">
        <v>10</v>
      </c>
      <c r="I29" s="130" t="s">
        <v>11</v>
      </c>
      <c r="J29" s="57">
        <v>0.36458333333333331</v>
      </c>
      <c r="K29" s="57">
        <v>0.73958333333333337</v>
      </c>
      <c r="L29" s="58">
        <v>10</v>
      </c>
      <c r="M29" s="57">
        <f t="shared" si="0"/>
        <v>0.37500000000000006</v>
      </c>
      <c r="N29" s="59">
        <f t="shared" ref="N29:N32" si="5">L29*M29</f>
        <v>3.7500000000000004</v>
      </c>
      <c r="O29" s="147">
        <v>30</v>
      </c>
      <c r="P29" s="60">
        <f t="shared" ref="P29:P42" si="6">L29*M29*O29</f>
        <v>112.50000000000001</v>
      </c>
      <c r="Q29" s="151"/>
    </row>
    <row r="30" spans="1:18" ht="20.149999999999999" customHeight="1" x14ac:dyDescent="0.4">
      <c r="A30" s="119">
        <v>6</v>
      </c>
      <c r="B30" s="119">
        <v>2025</v>
      </c>
      <c r="C30" s="81" t="s">
        <v>33</v>
      </c>
      <c r="D30" s="39" t="s">
        <v>20</v>
      </c>
      <c r="E30" s="40" t="s">
        <v>21</v>
      </c>
      <c r="F30" s="41">
        <v>0.72916666666666663</v>
      </c>
      <c r="G30" s="16">
        <v>7</v>
      </c>
      <c r="H30" s="16" t="s">
        <v>10</v>
      </c>
      <c r="I30" s="128" t="s">
        <v>13</v>
      </c>
      <c r="J30" s="17">
        <v>0.36458333333333331</v>
      </c>
      <c r="K30" s="17">
        <v>0.77083333333333337</v>
      </c>
      <c r="L30" s="18">
        <v>5</v>
      </c>
      <c r="M30" s="17">
        <f t="shared" si="0"/>
        <v>0.40625000000000006</v>
      </c>
      <c r="N30" s="19">
        <f t="shared" si="5"/>
        <v>2.0312500000000004</v>
      </c>
      <c r="O30" s="145">
        <v>30</v>
      </c>
      <c r="P30" s="20">
        <f t="shared" si="6"/>
        <v>60.937500000000014</v>
      </c>
      <c r="Q30" s="151"/>
    </row>
    <row r="31" spans="1:18" ht="20.149999999999999" customHeight="1" x14ac:dyDescent="0.4">
      <c r="A31" s="118">
        <v>6</v>
      </c>
      <c r="B31" s="118">
        <v>2025</v>
      </c>
      <c r="C31" s="4" t="s">
        <v>33</v>
      </c>
      <c r="D31" s="73" t="s">
        <v>22</v>
      </c>
      <c r="E31" s="74" t="s">
        <v>12</v>
      </c>
      <c r="F31" s="75">
        <v>0.64583333333333337</v>
      </c>
      <c r="G31" s="56">
        <v>7</v>
      </c>
      <c r="H31" s="56" t="s">
        <v>10</v>
      </c>
      <c r="I31" s="130" t="s">
        <v>11</v>
      </c>
      <c r="J31" s="57">
        <v>0.36458333333333331</v>
      </c>
      <c r="K31" s="57">
        <v>0.65625</v>
      </c>
      <c r="L31" s="58">
        <v>10</v>
      </c>
      <c r="M31" s="57">
        <f t="shared" si="0"/>
        <v>0.29166666666666669</v>
      </c>
      <c r="N31" s="59">
        <f t="shared" si="5"/>
        <v>2.916666666666667</v>
      </c>
      <c r="O31" s="147">
        <v>61</v>
      </c>
      <c r="P31" s="60">
        <f t="shared" si="6"/>
        <v>177.91666666666669</v>
      </c>
      <c r="Q31" s="151"/>
    </row>
    <row r="32" spans="1:18" ht="20.149999999999999" customHeight="1" x14ac:dyDescent="0.4">
      <c r="A32" s="119">
        <v>6</v>
      </c>
      <c r="B32" s="119">
        <v>2025</v>
      </c>
      <c r="C32" s="81" t="s">
        <v>33</v>
      </c>
      <c r="D32" s="76" t="s">
        <v>22</v>
      </c>
      <c r="E32" s="77" t="s">
        <v>12</v>
      </c>
      <c r="F32" s="78">
        <v>0.64583333333333337</v>
      </c>
      <c r="G32" s="50">
        <v>7</v>
      </c>
      <c r="H32" s="16" t="s">
        <v>10</v>
      </c>
      <c r="I32" s="128" t="s">
        <v>13</v>
      </c>
      <c r="J32" s="17">
        <v>0.36458333333333331</v>
      </c>
      <c r="K32" s="17">
        <v>0.6875</v>
      </c>
      <c r="L32" s="51">
        <v>5</v>
      </c>
      <c r="M32" s="17">
        <f t="shared" si="0"/>
        <v>0.32291666666666669</v>
      </c>
      <c r="N32" s="19">
        <f t="shared" si="5"/>
        <v>1.6145833333333335</v>
      </c>
      <c r="O32" s="145">
        <v>61</v>
      </c>
      <c r="P32" s="20">
        <f t="shared" si="6"/>
        <v>98.489583333333343</v>
      </c>
      <c r="Q32" s="151"/>
    </row>
    <row r="33" spans="1:17" ht="20.149999999999999" customHeight="1" x14ac:dyDescent="0.4">
      <c r="A33" s="118">
        <v>6</v>
      </c>
      <c r="B33" s="118">
        <v>2026</v>
      </c>
      <c r="C33" s="4" t="s">
        <v>33</v>
      </c>
      <c r="D33" s="5" t="s">
        <v>29</v>
      </c>
      <c r="E33" s="6" t="s">
        <v>9</v>
      </c>
      <c r="F33" s="7">
        <v>0.64583333333333337</v>
      </c>
      <c r="G33" s="8">
        <v>7</v>
      </c>
      <c r="H33" s="8" t="s">
        <v>10</v>
      </c>
      <c r="I33" s="127" t="s">
        <v>11</v>
      </c>
      <c r="J33" s="9">
        <v>0.36458333333333331</v>
      </c>
      <c r="K33" s="9">
        <v>0.65625</v>
      </c>
      <c r="L33" s="10">
        <v>10</v>
      </c>
      <c r="M33" s="9">
        <f>K33-J33</f>
        <v>0.29166666666666669</v>
      </c>
      <c r="N33" s="11">
        <f>L33*M33</f>
        <v>2.916666666666667</v>
      </c>
      <c r="O33" s="144">
        <v>58</v>
      </c>
      <c r="P33" s="3">
        <f t="shared" si="6"/>
        <v>169.16666666666669</v>
      </c>
      <c r="Q33" s="151"/>
    </row>
    <row r="34" spans="1:17" ht="20.149999999999999" customHeight="1" x14ac:dyDescent="0.4">
      <c r="A34" s="119">
        <v>6</v>
      </c>
      <c r="B34" s="119">
        <v>2026</v>
      </c>
      <c r="C34" s="81" t="s">
        <v>33</v>
      </c>
      <c r="D34" s="13" t="s">
        <v>29</v>
      </c>
      <c r="E34" s="14" t="s">
        <v>12</v>
      </c>
      <c r="F34" s="15">
        <v>0.64583333333333337</v>
      </c>
      <c r="G34" s="16">
        <v>7</v>
      </c>
      <c r="H34" s="16" t="s">
        <v>10</v>
      </c>
      <c r="I34" s="128" t="s">
        <v>13</v>
      </c>
      <c r="J34" s="17">
        <v>0.36458333333333331</v>
      </c>
      <c r="K34" s="17">
        <v>0.6875</v>
      </c>
      <c r="L34" s="18">
        <v>5</v>
      </c>
      <c r="M34" s="17">
        <f>K34-J34</f>
        <v>0.32291666666666669</v>
      </c>
      <c r="N34" s="19">
        <f>L34*M34</f>
        <v>1.6145833333333335</v>
      </c>
      <c r="O34" s="145">
        <v>58</v>
      </c>
      <c r="P34" s="20">
        <f t="shared" si="6"/>
        <v>93.645833333333343</v>
      </c>
      <c r="Q34" s="151"/>
    </row>
    <row r="35" spans="1:17" ht="20.149999999999999" customHeight="1" x14ac:dyDescent="0.4">
      <c r="A35" s="118">
        <v>6</v>
      </c>
      <c r="B35" s="118">
        <v>2026</v>
      </c>
      <c r="C35" s="4" t="s">
        <v>33</v>
      </c>
      <c r="D35" s="53" t="s">
        <v>14</v>
      </c>
      <c r="E35" s="54" t="s">
        <v>15</v>
      </c>
      <c r="F35" s="55">
        <v>0.6875</v>
      </c>
      <c r="G35" s="56">
        <v>7</v>
      </c>
      <c r="H35" s="56" t="s">
        <v>10</v>
      </c>
      <c r="I35" s="130" t="s">
        <v>11</v>
      </c>
      <c r="J35" s="57">
        <v>0.36458333333333331</v>
      </c>
      <c r="K35" s="57">
        <v>0.69791666666666663</v>
      </c>
      <c r="L35" s="58">
        <v>10</v>
      </c>
      <c r="M35" s="57">
        <f>K35-J35</f>
        <v>0.33333333333333331</v>
      </c>
      <c r="N35" s="59">
        <f>L35*M35</f>
        <v>3.333333333333333</v>
      </c>
      <c r="O35" s="147">
        <v>25</v>
      </c>
      <c r="P35" s="60">
        <f t="shared" si="6"/>
        <v>83.333333333333329</v>
      </c>
      <c r="Q35" s="151"/>
    </row>
    <row r="36" spans="1:17" ht="20.149999999999999" customHeight="1" x14ac:dyDescent="0.4">
      <c r="A36" s="119">
        <v>6</v>
      </c>
      <c r="B36" s="119">
        <v>2026</v>
      </c>
      <c r="C36" s="81" t="s">
        <v>33</v>
      </c>
      <c r="D36" s="24" t="s">
        <v>14</v>
      </c>
      <c r="E36" s="25" t="s">
        <v>15</v>
      </c>
      <c r="F36" s="26">
        <v>0.6875</v>
      </c>
      <c r="G36" s="16">
        <v>7</v>
      </c>
      <c r="H36" s="16" t="s">
        <v>10</v>
      </c>
      <c r="I36" s="128" t="s">
        <v>13</v>
      </c>
      <c r="J36" s="17">
        <v>0.36458333333333331</v>
      </c>
      <c r="K36" s="17">
        <v>0.72916666666666663</v>
      </c>
      <c r="L36" s="18">
        <v>5</v>
      </c>
      <c r="M36" s="17">
        <f>K36-J36</f>
        <v>0.36458333333333331</v>
      </c>
      <c r="N36" s="19">
        <f>L36*M36</f>
        <v>1.8229166666666665</v>
      </c>
      <c r="O36" s="145">
        <v>25</v>
      </c>
      <c r="P36" s="20">
        <f t="shared" si="6"/>
        <v>45.572916666666664</v>
      </c>
      <c r="Q36" s="151"/>
    </row>
    <row r="37" spans="1:17" ht="20.149999999999999" customHeight="1" x14ac:dyDescent="0.4">
      <c r="A37" s="118">
        <v>6</v>
      </c>
      <c r="B37" s="118">
        <v>2026</v>
      </c>
      <c r="C37" s="4" t="s">
        <v>33</v>
      </c>
      <c r="D37" s="61" t="s">
        <v>31</v>
      </c>
      <c r="E37" s="62" t="s">
        <v>16</v>
      </c>
      <c r="F37" s="63">
        <v>0.76041666666666663</v>
      </c>
      <c r="G37" s="56">
        <v>7</v>
      </c>
      <c r="H37" s="56" t="s">
        <v>10</v>
      </c>
      <c r="I37" s="130" t="s">
        <v>11</v>
      </c>
      <c r="J37" s="57">
        <v>0.36458333333333331</v>
      </c>
      <c r="K37" s="57">
        <v>0.77083333333333337</v>
      </c>
      <c r="L37" s="58">
        <v>10</v>
      </c>
      <c r="M37" s="57">
        <f t="shared" ref="M37:M42" si="7">K37-J37</f>
        <v>0.40625000000000006</v>
      </c>
      <c r="N37" s="59">
        <f t="shared" ref="N37:N40" si="8">L37*M37</f>
        <v>4.0625000000000009</v>
      </c>
      <c r="O37" s="147">
        <v>97</v>
      </c>
      <c r="P37" s="60">
        <f t="shared" si="6"/>
        <v>394.06250000000011</v>
      </c>
      <c r="Q37" s="151"/>
    </row>
    <row r="38" spans="1:17" ht="20.149999999999999" customHeight="1" x14ac:dyDescent="0.4">
      <c r="A38" s="119">
        <v>6</v>
      </c>
      <c r="B38" s="119">
        <v>2026</v>
      </c>
      <c r="C38" s="81" t="s">
        <v>33</v>
      </c>
      <c r="D38" s="64" t="s">
        <v>31</v>
      </c>
      <c r="E38" s="65" t="s">
        <v>16</v>
      </c>
      <c r="F38" s="66">
        <v>0.76041666666666663</v>
      </c>
      <c r="G38" s="16">
        <v>7</v>
      </c>
      <c r="H38" s="16" t="s">
        <v>10</v>
      </c>
      <c r="I38" s="128" t="s">
        <v>13</v>
      </c>
      <c r="J38" s="17">
        <v>0.36458333333333331</v>
      </c>
      <c r="K38" s="17">
        <v>0.80208333333333337</v>
      </c>
      <c r="L38" s="18">
        <v>5</v>
      </c>
      <c r="M38" s="17">
        <f t="shared" si="7"/>
        <v>0.43750000000000006</v>
      </c>
      <c r="N38" s="19">
        <f t="shared" si="8"/>
        <v>2.1875000000000004</v>
      </c>
      <c r="O38" s="145">
        <v>97</v>
      </c>
      <c r="P38" s="20">
        <f t="shared" si="6"/>
        <v>212.18750000000006</v>
      </c>
      <c r="Q38" s="151"/>
    </row>
    <row r="39" spans="1:17" ht="20.149999999999999" customHeight="1" x14ac:dyDescent="0.4">
      <c r="A39" s="125">
        <v>6</v>
      </c>
      <c r="B39" s="125">
        <v>2026</v>
      </c>
      <c r="C39" s="91" t="s">
        <v>33</v>
      </c>
      <c r="D39" s="61" t="s">
        <v>30</v>
      </c>
      <c r="E39" s="62" t="s">
        <v>16</v>
      </c>
      <c r="F39" s="63">
        <v>0.76041666666666663</v>
      </c>
      <c r="G39" s="56">
        <v>7</v>
      </c>
      <c r="H39" s="56" t="s">
        <v>10</v>
      </c>
      <c r="I39" s="130" t="s">
        <v>11</v>
      </c>
      <c r="J39" s="57">
        <v>0.36458333333333331</v>
      </c>
      <c r="K39" s="57">
        <v>0.77083333333333337</v>
      </c>
      <c r="L39" s="58">
        <v>10</v>
      </c>
      <c r="M39" s="57">
        <f t="shared" si="7"/>
        <v>0.40625000000000006</v>
      </c>
      <c r="N39" s="59">
        <f t="shared" si="8"/>
        <v>4.0625000000000009</v>
      </c>
      <c r="O39" s="147">
        <v>62</v>
      </c>
      <c r="P39" s="60">
        <f t="shared" si="6"/>
        <v>251.87500000000006</v>
      </c>
      <c r="Q39" s="151"/>
    </row>
    <row r="40" spans="1:17" ht="20.149999999999999" customHeight="1" x14ac:dyDescent="0.4">
      <c r="A40" s="119">
        <v>6</v>
      </c>
      <c r="B40" s="119">
        <v>2026</v>
      </c>
      <c r="C40" s="81" t="s">
        <v>33</v>
      </c>
      <c r="D40" s="64" t="s">
        <v>30</v>
      </c>
      <c r="E40" s="65" t="s">
        <v>16</v>
      </c>
      <c r="F40" s="66">
        <v>0.76041666666666663</v>
      </c>
      <c r="G40" s="16">
        <v>7</v>
      </c>
      <c r="H40" s="16" t="s">
        <v>10</v>
      </c>
      <c r="I40" s="128" t="s">
        <v>13</v>
      </c>
      <c r="J40" s="17">
        <v>0.36458333333333331</v>
      </c>
      <c r="K40" s="17">
        <v>0.80208333333333337</v>
      </c>
      <c r="L40" s="18">
        <v>5</v>
      </c>
      <c r="M40" s="17">
        <f t="shared" si="7"/>
        <v>0.43750000000000006</v>
      </c>
      <c r="N40" s="19">
        <f t="shared" si="8"/>
        <v>2.1875000000000004</v>
      </c>
      <c r="O40" s="145">
        <v>62</v>
      </c>
      <c r="P40" s="20">
        <f t="shared" si="6"/>
        <v>135.62500000000003</v>
      </c>
      <c r="Q40" s="151"/>
    </row>
    <row r="41" spans="1:17" ht="20.149999999999999" customHeight="1" x14ac:dyDescent="0.4">
      <c r="A41" s="118">
        <v>6</v>
      </c>
      <c r="B41" s="118">
        <v>2026</v>
      </c>
      <c r="C41" s="4" t="s">
        <v>33</v>
      </c>
      <c r="D41" s="67" t="s">
        <v>18</v>
      </c>
      <c r="E41" s="68" t="s">
        <v>19</v>
      </c>
      <c r="F41" s="69">
        <v>0.75</v>
      </c>
      <c r="G41" s="56">
        <v>7</v>
      </c>
      <c r="H41" s="56" t="s">
        <v>10</v>
      </c>
      <c r="I41" s="130" t="s">
        <v>11</v>
      </c>
      <c r="J41" s="57">
        <v>0.36458333333333331</v>
      </c>
      <c r="K41" s="57">
        <v>0.76041666666666663</v>
      </c>
      <c r="L41" s="58">
        <v>10</v>
      </c>
      <c r="M41" s="57">
        <f t="shared" si="7"/>
        <v>0.39583333333333331</v>
      </c>
      <c r="N41" s="59">
        <f>L41*M41</f>
        <v>3.958333333333333</v>
      </c>
      <c r="O41" s="147">
        <v>30</v>
      </c>
      <c r="P41" s="60">
        <f t="shared" si="6"/>
        <v>118.74999999999999</v>
      </c>
      <c r="Q41" s="151"/>
    </row>
    <row r="42" spans="1:17" ht="20.149999999999999" customHeight="1" x14ac:dyDescent="0.4">
      <c r="A42" s="119">
        <v>6</v>
      </c>
      <c r="B42" s="119">
        <v>2026</v>
      </c>
      <c r="C42" s="81" t="s">
        <v>33</v>
      </c>
      <c r="D42" s="33" t="s">
        <v>18</v>
      </c>
      <c r="E42" s="34" t="s">
        <v>19</v>
      </c>
      <c r="F42" s="35">
        <v>0.75</v>
      </c>
      <c r="G42" s="16">
        <v>7</v>
      </c>
      <c r="H42" s="16" t="s">
        <v>10</v>
      </c>
      <c r="I42" s="128" t="s">
        <v>13</v>
      </c>
      <c r="J42" s="17">
        <v>0.36458333333333331</v>
      </c>
      <c r="K42" s="17">
        <v>0.79166666666666663</v>
      </c>
      <c r="L42" s="18">
        <v>5</v>
      </c>
      <c r="M42" s="17">
        <f t="shared" si="7"/>
        <v>0.42708333333333331</v>
      </c>
      <c r="N42" s="19">
        <f>L42*M42</f>
        <v>2.1354166666666665</v>
      </c>
      <c r="O42" s="145">
        <v>30</v>
      </c>
      <c r="P42" s="20">
        <f t="shared" si="6"/>
        <v>64.0625</v>
      </c>
      <c r="Q42" s="151"/>
    </row>
    <row r="43" spans="1:17" ht="25" customHeight="1" x14ac:dyDescent="0.4">
      <c r="A43" s="122"/>
      <c r="B43" s="124"/>
      <c r="C43" s="79" t="s">
        <v>0</v>
      </c>
      <c r="F43" s="80"/>
      <c r="N43" s="52"/>
      <c r="O43" s="149"/>
      <c r="Q43" s="151"/>
    </row>
    <row r="44" spans="1:17" ht="20.149999999999999" customHeight="1" x14ac:dyDescent="0.4">
      <c r="A44" s="208">
        <v>1</v>
      </c>
      <c r="B44" s="180" t="s">
        <v>54</v>
      </c>
      <c r="C44" s="123" t="s">
        <v>34</v>
      </c>
      <c r="D44" s="87" t="s">
        <v>47</v>
      </c>
      <c r="E44" s="88"/>
      <c r="F44" s="89"/>
      <c r="G44" s="82" t="s">
        <v>48</v>
      </c>
      <c r="H44" s="82" t="s">
        <v>10</v>
      </c>
      <c r="I44" s="178" t="s">
        <v>13</v>
      </c>
      <c r="J44" s="179">
        <v>0.29166666666666669</v>
      </c>
      <c r="K44" s="179">
        <v>0.79166666666666663</v>
      </c>
      <c r="L44" s="84">
        <v>1</v>
      </c>
      <c r="M44" s="83">
        <f t="shared" ref="M44" si="9">K44-J44</f>
        <v>0.49999999999999994</v>
      </c>
      <c r="N44" s="85">
        <f>+L44*M44</f>
        <v>0.49999999999999994</v>
      </c>
      <c r="O44" s="148">
        <v>155</v>
      </c>
      <c r="P44" s="86">
        <f>L44*M44*O44</f>
        <v>77.499999999999986</v>
      </c>
      <c r="Q44" s="151"/>
    </row>
    <row r="45" spans="1:17" ht="20.149999999999999" customHeight="1" x14ac:dyDescent="0.4">
      <c r="A45" s="177"/>
      <c r="B45" s="177"/>
      <c r="C45" s="93"/>
      <c r="D45" s="176" t="s">
        <v>49</v>
      </c>
      <c r="E45" s="94"/>
      <c r="F45" s="95"/>
      <c r="G45" s="105"/>
      <c r="H45" s="105"/>
      <c r="I45" s="129"/>
      <c r="J45" s="106"/>
      <c r="K45" s="106"/>
      <c r="L45" s="107"/>
      <c r="M45" s="106"/>
      <c r="N45" s="108"/>
      <c r="O45" s="146"/>
      <c r="P45" s="203"/>
      <c r="Q45" s="151"/>
    </row>
    <row r="46" spans="1:17" ht="20.149999999999999" customHeight="1" x14ac:dyDescent="0.4">
      <c r="A46" s="177"/>
      <c r="B46" s="177"/>
      <c r="C46" s="93"/>
      <c r="D46" s="93"/>
      <c r="E46" s="94"/>
      <c r="F46" s="95"/>
      <c r="G46" s="105"/>
      <c r="H46" s="105"/>
      <c r="I46" s="129"/>
      <c r="J46" s="106"/>
      <c r="K46" s="106"/>
      <c r="L46" s="107"/>
      <c r="M46" s="106"/>
      <c r="N46" s="108"/>
      <c r="O46" s="146"/>
      <c r="P46" s="203"/>
      <c r="Q46" s="151"/>
    </row>
    <row r="47" spans="1:17" ht="25" customHeight="1" x14ac:dyDescent="0.4">
      <c r="C47" s="79"/>
      <c r="F47" s="80"/>
      <c r="N47" s="52"/>
      <c r="O47" s="149" t="s">
        <v>0</v>
      </c>
      <c r="P47" s="2"/>
      <c r="Q47" s="151"/>
    </row>
    <row r="48" spans="1:17" x14ac:dyDescent="0.4">
      <c r="C48" s="79"/>
      <c r="F48" s="80"/>
      <c r="P48" s="204"/>
    </row>
    <row r="49" spans="3:17" x14ac:dyDescent="0.4">
      <c r="C49" s="79"/>
      <c r="F49" s="80"/>
      <c r="P49" s="166"/>
      <c r="Q49" s="151"/>
    </row>
    <row r="50" spans="3:17" x14ac:dyDescent="0.4">
      <c r="Q50" s="151"/>
    </row>
    <row r="51" spans="3:17" x14ac:dyDescent="0.4">
      <c r="Q51" s="189"/>
    </row>
  </sheetData>
  <mergeCells count="2">
    <mergeCell ref="H1:K1"/>
    <mergeCell ref="A1:G1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1"/>
  <sheetViews>
    <sheetView showGridLines="0" zoomScale="110" zoomScaleNormal="110" workbookViewId="0">
      <selection activeCell="O44" sqref="O44"/>
    </sheetView>
  </sheetViews>
  <sheetFormatPr defaultRowHeight="14.6" x14ac:dyDescent="0.4"/>
  <cols>
    <col min="1" max="1" width="7.07421875" style="115" customWidth="1"/>
    <col min="2" max="2" width="4.3828125" style="115" bestFit="1" customWidth="1"/>
    <col min="3" max="3" width="13.69140625" customWidth="1"/>
    <col min="4" max="4" width="23.4609375" customWidth="1"/>
    <col min="5" max="5" width="10.3828125" bestFit="1" customWidth="1"/>
    <col min="6" max="6" width="9.921875" bestFit="1" customWidth="1"/>
    <col min="7" max="7" width="6.61328125" customWidth="1"/>
    <col min="8" max="8" width="5.61328125" customWidth="1"/>
    <col min="9" max="9" width="13.07421875" style="131" customWidth="1"/>
    <col min="10" max="10" width="10.3828125" style="101" bestFit="1" customWidth="1"/>
    <col min="11" max="11" width="6" style="101" bestFit="1" customWidth="1"/>
    <col min="12" max="15" width="8.61328125" customWidth="1"/>
    <col min="16" max="16" width="9.15234375" bestFit="1" customWidth="1"/>
    <col min="17" max="17" width="9" style="153" customWidth="1"/>
  </cols>
  <sheetData>
    <row r="1" spans="1:18" ht="18.899999999999999" thickBot="1" x14ac:dyDescent="0.55000000000000004">
      <c r="A1" s="218" t="s">
        <v>67</v>
      </c>
      <c r="B1" s="218"/>
      <c r="C1" s="218"/>
      <c r="D1" s="218"/>
      <c r="E1" s="218"/>
      <c r="F1" s="218"/>
      <c r="G1" s="219"/>
      <c r="H1" s="220" t="s">
        <v>60</v>
      </c>
      <c r="I1" s="221"/>
      <c r="J1" s="221"/>
      <c r="K1" s="222"/>
      <c r="L1" s="192"/>
      <c r="M1" s="192"/>
      <c r="N1" s="192"/>
      <c r="O1" s="192"/>
      <c r="P1" s="193"/>
      <c r="Q1" s="103"/>
    </row>
    <row r="2" spans="1:18" ht="38.25" customHeight="1" x14ac:dyDescent="0.4">
      <c r="A2" s="194" t="s">
        <v>35</v>
      </c>
      <c r="B2" s="195" t="s">
        <v>36</v>
      </c>
      <c r="C2" s="195" t="s">
        <v>51</v>
      </c>
      <c r="D2" s="195" t="s">
        <v>1</v>
      </c>
      <c r="E2" s="197" t="s">
        <v>58</v>
      </c>
      <c r="F2" s="196" t="s">
        <v>57</v>
      </c>
      <c r="G2" s="133" t="s">
        <v>38</v>
      </c>
      <c r="H2" s="134" t="s">
        <v>2</v>
      </c>
      <c r="I2" s="134" t="s">
        <v>3</v>
      </c>
      <c r="J2" s="134" t="s">
        <v>4</v>
      </c>
      <c r="K2" s="134" t="s">
        <v>5</v>
      </c>
      <c r="L2" s="134" t="s">
        <v>59</v>
      </c>
      <c r="M2" s="134" t="s">
        <v>62</v>
      </c>
      <c r="N2" s="134" t="s">
        <v>61</v>
      </c>
      <c r="O2" s="134" t="s">
        <v>6</v>
      </c>
      <c r="P2" s="135" t="s">
        <v>7</v>
      </c>
      <c r="Q2" s="158"/>
    </row>
    <row r="3" spans="1:18" ht="20.149999999999999" customHeight="1" x14ac:dyDescent="0.4">
      <c r="A3" s="118">
        <v>11</v>
      </c>
      <c r="B3" s="118">
        <v>2026</v>
      </c>
      <c r="C3" s="4" t="s">
        <v>32</v>
      </c>
      <c r="D3" s="36" t="s">
        <v>20</v>
      </c>
      <c r="E3" s="37" t="s">
        <v>21</v>
      </c>
      <c r="F3" s="38">
        <v>0.72916666666666663</v>
      </c>
      <c r="G3" s="8">
        <v>7</v>
      </c>
      <c r="H3" s="8" t="s">
        <v>10</v>
      </c>
      <c r="I3" s="127" t="s">
        <v>11</v>
      </c>
      <c r="J3" s="9">
        <v>0.36458333333333331</v>
      </c>
      <c r="K3" s="9">
        <v>0.73958333333333337</v>
      </c>
      <c r="L3" s="182">
        <v>17</v>
      </c>
      <c r="M3" s="9">
        <f t="shared" ref="M3:M32" si="0">K3-J3</f>
        <v>0.37500000000000006</v>
      </c>
      <c r="N3" s="11">
        <f t="shared" ref="N3:N21" si="1">L3*M3</f>
        <v>6.3750000000000009</v>
      </c>
      <c r="O3" s="144">
        <v>30</v>
      </c>
      <c r="P3" s="3">
        <f t="shared" ref="P3:P8" si="2">L3*M3*O3</f>
        <v>191.25000000000003</v>
      </c>
      <c r="Q3" s="102"/>
      <c r="R3" s="12"/>
    </row>
    <row r="4" spans="1:18" ht="20.149999999999999" customHeight="1" x14ac:dyDescent="0.4">
      <c r="A4" s="118">
        <v>11</v>
      </c>
      <c r="B4" s="118">
        <v>2026</v>
      </c>
      <c r="C4" s="4" t="s">
        <v>32</v>
      </c>
      <c r="D4" s="36" t="s">
        <v>20</v>
      </c>
      <c r="E4" s="37" t="s">
        <v>21</v>
      </c>
      <c r="F4" s="38">
        <v>0.72916666666666663</v>
      </c>
      <c r="G4" s="8">
        <v>7</v>
      </c>
      <c r="H4" s="8" t="s">
        <v>10</v>
      </c>
      <c r="I4" s="127" t="s">
        <v>13</v>
      </c>
      <c r="J4" s="9">
        <v>0.36458333333333331</v>
      </c>
      <c r="K4" s="9">
        <v>0.77083333333333337</v>
      </c>
      <c r="L4" s="182">
        <v>5</v>
      </c>
      <c r="M4" s="9">
        <f t="shared" si="0"/>
        <v>0.40625000000000006</v>
      </c>
      <c r="N4" s="11">
        <f t="shared" si="1"/>
        <v>2.0312500000000004</v>
      </c>
      <c r="O4" s="144">
        <v>30</v>
      </c>
      <c r="P4" s="3">
        <f t="shared" si="2"/>
        <v>60.937500000000014</v>
      </c>
      <c r="Q4" s="102"/>
      <c r="R4" s="12"/>
    </row>
    <row r="5" spans="1:18" ht="20.149999999999999" customHeight="1" x14ac:dyDescent="0.4">
      <c r="A5" s="118">
        <v>11</v>
      </c>
      <c r="B5" s="118">
        <v>2026</v>
      </c>
      <c r="C5" s="4" t="s">
        <v>32</v>
      </c>
      <c r="D5" s="36" t="s">
        <v>20</v>
      </c>
      <c r="E5" s="37" t="s">
        <v>21</v>
      </c>
      <c r="F5" s="38">
        <v>0.72916666666666663</v>
      </c>
      <c r="G5" s="8">
        <v>7</v>
      </c>
      <c r="H5" s="8" t="s">
        <v>10</v>
      </c>
      <c r="I5" s="127" t="s">
        <v>52</v>
      </c>
      <c r="J5" s="9">
        <v>0.36458333333333331</v>
      </c>
      <c r="K5" s="9">
        <v>0.73958333333333337</v>
      </c>
      <c r="L5" s="182">
        <v>1</v>
      </c>
      <c r="M5" s="9">
        <f t="shared" si="0"/>
        <v>0.37500000000000006</v>
      </c>
      <c r="N5" s="11">
        <f t="shared" si="1"/>
        <v>0.37500000000000006</v>
      </c>
      <c r="O5" s="144">
        <v>30</v>
      </c>
      <c r="P5" s="3">
        <f t="shared" si="2"/>
        <v>11.250000000000002</v>
      </c>
      <c r="Q5" s="102"/>
      <c r="R5" s="12"/>
    </row>
    <row r="6" spans="1:18" ht="20.149999999999999" customHeight="1" x14ac:dyDescent="0.4">
      <c r="A6" s="118">
        <v>11</v>
      </c>
      <c r="B6" s="118">
        <v>2026</v>
      </c>
      <c r="C6" s="4" t="s">
        <v>32</v>
      </c>
      <c r="D6" s="39" t="s">
        <v>20</v>
      </c>
      <c r="E6" s="40" t="s">
        <v>21</v>
      </c>
      <c r="F6" s="41">
        <v>0.72916666666666663</v>
      </c>
      <c r="G6" s="16">
        <v>7</v>
      </c>
      <c r="H6" s="16" t="s">
        <v>10</v>
      </c>
      <c r="I6" s="128" t="s">
        <v>53</v>
      </c>
      <c r="J6" s="17">
        <v>0.3125</v>
      </c>
      <c r="K6" s="17">
        <v>0.375</v>
      </c>
      <c r="L6" s="183">
        <v>1</v>
      </c>
      <c r="M6" s="17">
        <f t="shared" si="0"/>
        <v>6.25E-2</v>
      </c>
      <c r="N6" s="19">
        <f t="shared" si="1"/>
        <v>6.25E-2</v>
      </c>
      <c r="O6" s="145">
        <v>30</v>
      </c>
      <c r="P6" s="20">
        <f t="shared" si="2"/>
        <v>1.875</v>
      </c>
      <c r="Q6" s="102"/>
      <c r="R6" s="12"/>
    </row>
    <row r="7" spans="1:18" ht="20.149999999999999" customHeight="1" x14ac:dyDescent="0.4">
      <c r="A7" s="208">
        <v>11</v>
      </c>
      <c r="B7" s="208">
        <v>2026</v>
      </c>
      <c r="C7" s="209" t="s">
        <v>32</v>
      </c>
      <c r="D7" s="47" t="s">
        <v>23</v>
      </c>
      <c r="E7" s="48" t="s">
        <v>12</v>
      </c>
      <c r="F7" s="49">
        <v>0.64583333333333337</v>
      </c>
      <c r="G7" s="50">
        <v>7</v>
      </c>
      <c r="H7" s="16" t="s">
        <v>10</v>
      </c>
      <c r="I7" s="132" t="s">
        <v>52</v>
      </c>
      <c r="J7" s="17">
        <v>0.36458333333333331</v>
      </c>
      <c r="K7" s="17">
        <v>0.65625</v>
      </c>
      <c r="L7" s="184">
        <v>1</v>
      </c>
      <c r="M7" s="17">
        <f>K7-J7</f>
        <v>0.29166666666666669</v>
      </c>
      <c r="N7" s="19">
        <f>L7*M7</f>
        <v>0.29166666666666669</v>
      </c>
      <c r="O7" s="145">
        <v>31</v>
      </c>
      <c r="P7" s="20">
        <f t="shared" si="2"/>
        <v>9.0416666666666679</v>
      </c>
      <c r="Q7" s="102"/>
      <c r="R7" s="12"/>
    </row>
    <row r="8" spans="1:18" ht="20.149999999999999" customHeight="1" x14ac:dyDescent="0.4">
      <c r="A8" s="118">
        <v>11</v>
      </c>
      <c r="B8" s="118">
        <v>2026</v>
      </c>
      <c r="C8" s="4" t="s">
        <v>32</v>
      </c>
      <c r="D8" s="42" t="s">
        <v>22</v>
      </c>
      <c r="E8" s="43" t="s">
        <v>12</v>
      </c>
      <c r="F8" s="44">
        <v>0.64583333333333337</v>
      </c>
      <c r="G8" s="8">
        <v>7</v>
      </c>
      <c r="H8" s="8" t="s">
        <v>10</v>
      </c>
      <c r="I8" s="127" t="s">
        <v>11</v>
      </c>
      <c r="J8" s="9">
        <v>0.36458333333333331</v>
      </c>
      <c r="K8" s="9">
        <v>0.65625</v>
      </c>
      <c r="L8" s="182">
        <v>17</v>
      </c>
      <c r="M8" s="9">
        <f t="shared" si="0"/>
        <v>0.29166666666666669</v>
      </c>
      <c r="N8" s="11">
        <f t="shared" si="1"/>
        <v>4.9583333333333339</v>
      </c>
      <c r="O8" s="144">
        <v>61</v>
      </c>
      <c r="P8" s="3">
        <f t="shared" si="2"/>
        <v>302.45833333333337</v>
      </c>
      <c r="Q8" s="102"/>
      <c r="R8" s="12"/>
    </row>
    <row r="9" spans="1:18" ht="20.149999999999999" customHeight="1" x14ac:dyDescent="0.4">
      <c r="A9" s="118">
        <v>11</v>
      </c>
      <c r="B9" s="118">
        <v>2026</v>
      </c>
      <c r="C9" s="4" t="s">
        <v>32</v>
      </c>
      <c r="D9" s="42" t="s">
        <v>22</v>
      </c>
      <c r="E9" s="43" t="s">
        <v>12</v>
      </c>
      <c r="F9" s="44">
        <v>0.64583333333333337</v>
      </c>
      <c r="G9" s="45">
        <v>7</v>
      </c>
      <c r="H9" s="8" t="s">
        <v>10</v>
      </c>
      <c r="I9" s="127" t="s">
        <v>13</v>
      </c>
      <c r="J9" s="9">
        <v>0.36458333333333331</v>
      </c>
      <c r="K9" s="9">
        <v>0.6875</v>
      </c>
      <c r="L9" s="182">
        <v>5</v>
      </c>
      <c r="M9" s="9">
        <f t="shared" si="0"/>
        <v>0.32291666666666669</v>
      </c>
      <c r="N9" s="11">
        <f t="shared" si="1"/>
        <v>1.6145833333333335</v>
      </c>
      <c r="O9" s="144">
        <v>61</v>
      </c>
      <c r="P9" s="3">
        <f t="shared" ref="P9:P13" si="3">L9*M9*O9</f>
        <v>98.489583333333343</v>
      </c>
      <c r="Q9" s="102"/>
      <c r="R9" s="12"/>
    </row>
    <row r="10" spans="1:18" ht="20.149999999999999" customHeight="1" x14ac:dyDescent="0.4">
      <c r="A10" s="119">
        <v>11</v>
      </c>
      <c r="B10" s="119">
        <v>2026</v>
      </c>
      <c r="C10" s="81" t="s">
        <v>32</v>
      </c>
      <c r="D10" s="76" t="s">
        <v>22</v>
      </c>
      <c r="E10" s="77" t="s">
        <v>12</v>
      </c>
      <c r="F10" s="78">
        <v>0.64583333333333337</v>
      </c>
      <c r="G10" s="50">
        <v>7</v>
      </c>
      <c r="H10" s="16" t="s">
        <v>10</v>
      </c>
      <c r="I10" s="128" t="s">
        <v>53</v>
      </c>
      <c r="J10" s="17">
        <v>0.3125</v>
      </c>
      <c r="K10" s="17">
        <v>0.375</v>
      </c>
      <c r="L10" s="184">
        <v>1</v>
      </c>
      <c r="M10" s="17">
        <f t="shared" si="0"/>
        <v>6.25E-2</v>
      </c>
      <c r="N10" s="19">
        <f t="shared" si="1"/>
        <v>6.25E-2</v>
      </c>
      <c r="O10" s="145">
        <v>61</v>
      </c>
      <c r="P10" s="20">
        <f t="shared" si="3"/>
        <v>3.8125</v>
      </c>
      <c r="Q10" s="102"/>
      <c r="R10" s="12"/>
    </row>
    <row r="11" spans="1:18" ht="20.149999999999999" customHeight="1" x14ac:dyDescent="0.4">
      <c r="A11" s="118">
        <v>11</v>
      </c>
      <c r="B11" s="118">
        <v>2027</v>
      </c>
      <c r="C11" s="4" t="s">
        <v>32</v>
      </c>
      <c r="D11" s="5" t="s">
        <v>29</v>
      </c>
      <c r="E11" s="6" t="s">
        <v>9</v>
      </c>
      <c r="F11" s="7">
        <v>0.64583333333333337</v>
      </c>
      <c r="G11" s="8">
        <v>7</v>
      </c>
      <c r="H11" s="8" t="s">
        <v>10</v>
      </c>
      <c r="I11" s="127" t="s">
        <v>11</v>
      </c>
      <c r="J11" s="9">
        <v>0.36458333333333331</v>
      </c>
      <c r="K11" s="9">
        <v>0.65625</v>
      </c>
      <c r="L11" s="182">
        <v>17</v>
      </c>
      <c r="M11" s="9">
        <f t="shared" si="0"/>
        <v>0.29166666666666669</v>
      </c>
      <c r="N11" s="11">
        <f t="shared" si="1"/>
        <v>4.9583333333333339</v>
      </c>
      <c r="O11" s="144">
        <v>58</v>
      </c>
      <c r="P11" s="3">
        <f t="shared" si="3"/>
        <v>287.58333333333337</v>
      </c>
      <c r="Q11" s="102"/>
      <c r="R11" s="12"/>
    </row>
    <row r="12" spans="1:18" ht="20.149999999999999" customHeight="1" x14ac:dyDescent="0.4">
      <c r="A12" s="118">
        <v>11</v>
      </c>
      <c r="B12" s="118">
        <v>2027</v>
      </c>
      <c r="C12" s="4" t="s">
        <v>32</v>
      </c>
      <c r="D12" s="5" t="s">
        <v>29</v>
      </c>
      <c r="E12" s="6" t="s">
        <v>12</v>
      </c>
      <c r="F12" s="7">
        <v>0.64583333333333337</v>
      </c>
      <c r="G12" s="8">
        <v>7</v>
      </c>
      <c r="H12" s="8" t="s">
        <v>10</v>
      </c>
      <c r="I12" s="127" t="s">
        <v>13</v>
      </c>
      <c r="J12" s="9">
        <v>0.36458333333333331</v>
      </c>
      <c r="K12" s="9">
        <v>0.6875</v>
      </c>
      <c r="L12" s="182">
        <v>5</v>
      </c>
      <c r="M12" s="9">
        <f t="shared" si="0"/>
        <v>0.32291666666666669</v>
      </c>
      <c r="N12" s="11">
        <f t="shared" si="1"/>
        <v>1.6145833333333335</v>
      </c>
      <c r="O12" s="144">
        <v>58</v>
      </c>
      <c r="P12" s="3">
        <f t="shared" si="3"/>
        <v>93.645833333333343</v>
      </c>
      <c r="Q12" s="102"/>
      <c r="R12" s="12"/>
    </row>
    <row r="13" spans="1:18" ht="20.149999999999999" customHeight="1" x14ac:dyDescent="0.4">
      <c r="A13" s="119">
        <v>11</v>
      </c>
      <c r="B13" s="119">
        <v>2027</v>
      </c>
      <c r="C13" s="81" t="s">
        <v>32</v>
      </c>
      <c r="D13" s="13" t="s">
        <v>29</v>
      </c>
      <c r="E13" s="14" t="s">
        <v>12</v>
      </c>
      <c r="F13" s="15">
        <v>0.64583333333333337</v>
      </c>
      <c r="G13" s="16">
        <v>7</v>
      </c>
      <c r="H13" s="16" t="s">
        <v>10</v>
      </c>
      <c r="I13" s="128" t="s">
        <v>53</v>
      </c>
      <c r="J13" s="17">
        <v>0.3125</v>
      </c>
      <c r="K13" s="17">
        <v>0.375</v>
      </c>
      <c r="L13" s="183">
        <v>1</v>
      </c>
      <c r="M13" s="17">
        <f t="shared" si="0"/>
        <v>6.25E-2</v>
      </c>
      <c r="N13" s="19">
        <f t="shared" si="1"/>
        <v>6.25E-2</v>
      </c>
      <c r="O13" s="145">
        <v>58</v>
      </c>
      <c r="P13" s="20">
        <f t="shared" si="3"/>
        <v>3.625</v>
      </c>
      <c r="Q13" s="102"/>
      <c r="R13" s="12"/>
    </row>
    <row r="14" spans="1:18" ht="20.149999999999999" customHeight="1" x14ac:dyDescent="0.4">
      <c r="A14" s="118">
        <v>11</v>
      </c>
      <c r="B14" s="118">
        <v>2027</v>
      </c>
      <c r="C14" s="4" t="s">
        <v>32</v>
      </c>
      <c r="D14" s="21" t="s">
        <v>14</v>
      </c>
      <c r="E14" s="22" t="s">
        <v>15</v>
      </c>
      <c r="F14" s="23">
        <v>0.6875</v>
      </c>
      <c r="G14" s="8">
        <v>7</v>
      </c>
      <c r="H14" s="8" t="s">
        <v>10</v>
      </c>
      <c r="I14" s="127" t="s">
        <v>11</v>
      </c>
      <c r="J14" s="9">
        <v>0.36458333333333331</v>
      </c>
      <c r="K14" s="9">
        <v>0.69791666666666663</v>
      </c>
      <c r="L14" s="182">
        <v>17</v>
      </c>
      <c r="M14" s="9">
        <f t="shared" si="0"/>
        <v>0.33333333333333331</v>
      </c>
      <c r="N14" s="11">
        <f t="shared" si="1"/>
        <v>5.6666666666666661</v>
      </c>
      <c r="O14" s="144">
        <v>25</v>
      </c>
      <c r="P14" s="3">
        <f>L14*M14*O14</f>
        <v>141.66666666666666</v>
      </c>
      <c r="Q14" s="102"/>
      <c r="R14" s="12"/>
    </row>
    <row r="15" spans="1:18" ht="20.149999999999999" customHeight="1" x14ac:dyDescent="0.4">
      <c r="A15" s="118">
        <v>11</v>
      </c>
      <c r="B15" s="118">
        <v>2027</v>
      </c>
      <c r="C15" s="4" t="s">
        <v>32</v>
      </c>
      <c r="D15" s="21" t="s">
        <v>14</v>
      </c>
      <c r="E15" s="22" t="s">
        <v>15</v>
      </c>
      <c r="F15" s="23">
        <v>0.6875</v>
      </c>
      <c r="G15" s="8">
        <v>7</v>
      </c>
      <c r="H15" s="8" t="s">
        <v>10</v>
      </c>
      <c r="I15" s="127" t="s">
        <v>13</v>
      </c>
      <c r="J15" s="9">
        <v>0.36458333333333331</v>
      </c>
      <c r="K15" s="9">
        <v>0.72916666666666663</v>
      </c>
      <c r="L15" s="182">
        <v>5</v>
      </c>
      <c r="M15" s="9">
        <f t="shared" si="0"/>
        <v>0.36458333333333331</v>
      </c>
      <c r="N15" s="11">
        <f t="shared" si="1"/>
        <v>1.8229166666666665</v>
      </c>
      <c r="O15" s="144">
        <v>25</v>
      </c>
      <c r="P15" s="3">
        <f>L15*M15*O15</f>
        <v>45.572916666666664</v>
      </c>
      <c r="Q15" s="102"/>
      <c r="R15" s="12"/>
    </row>
    <row r="16" spans="1:18" ht="20.149999999999999" customHeight="1" x14ac:dyDescent="0.4">
      <c r="A16" s="118">
        <v>11</v>
      </c>
      <c r="B16" s="118">
        <v>2027</v>
      </c>
      <c r="C16" s="4" t="s">
        <v>32</v>
      </c>
      <c r="D16" s="21" t="s">
        <v>14</v>
      </c>
      <c r="E16" s="22" t="s">
        <v>15</v>
      </c>
      <c r="F16" s="23">
        <v>0.6875</v>
      </c>
      <c r="G16" s="8">
        <v>7</v>
      </c>
      <c r="H16" s="8" t="s">
        <v>10</v>
      </c>
      <c r="I16" s="127" t="s">
        <v>52</v>
      </c>
      <c r="J16" s="9">
        <v>0.36458333333333331</v>
      </c>
      <c r="K16" s="9">
        <v>0.69791666666666663</v>
      </c>
      <c r="L16" s="182">
        <v>1</v>
      </c>
      <c r="M16" s="9">
        <f t="shared" si="0"/>
        <v>0.33333333333333331</v>
      </c>
      <c r="N16" s="11">
        <f t="shared" si="1"/>
        <v>0.33333333333333331</v>
      </c>
      <c r="O16" s="144">
        <v>25</v>
      </c>
      <c r="P16" s="3">
        <f>L16*M16*O16</f>
        <v>8.3333333333333321</v>
      </c>
      <c r="Q16" s="102"/>
      <c r="R16" s="12"/>
    </row>
    <row r="17" spans="1:20" ht="20.149999999999999" customHeight="1" x14ac:dyDescent="0.4">
      <c r="A17" s="119">
        <v>11</v>
      </c>
      <c r="B17" s="119">
        <v>2027</v>
      </c>
      <c r="C17" s="81" t="s">
        <v>32</v>
      </c>
      <c r="D17" s="24" t="s">
        <v>14</v>
      </c>
      <c r="E17" s="25" t="s">
        <v>15</v>
      </c>
      <c r="F17" s="26">
        <v>0.6875</v>
      </c>
      <c r="G17" s="16">
        <v>7</v>
      </c>
      <c r="H17" s="16" t="s">
        <v>10</v>
      </c>
      <c r="I17" s="128" t="s">
        <v>53</v>
      </c>
      <c r="J17" s="17">
        <v>0.3125</v>
      </c>
      <c r="K17" s="17">
        <v>0.375</v>
      </c>
      <c r="L17" s="183">
        <v>1</v>
      </c>
      <c r="M17" s="17">
        <f t="shared" si="0"/>
        <v>6.25E-2</v>
      </c>
      <c r="N17" s="19">
        <f t="shared" si="1"/>
        <v>6.25E-2</v>
      </c>
      <c r="O17" s="145">
        <v>25</v>
      </c>
      <c r="P17" s="20">
        <f>L17*M17*O17</f>
        <v>1.5625</v>
      </c>
      <c r="Q17" s="102"/>
      <c r="R17" s="12"/>
    </row>
    <row r="18" spans="1:20" ht="20.149999999999999" customHeight="1" x14ac:dyDescent="0.4">
      <c r="A18" s="118">
        <v>11</v>
      </c>
      <c r="B18" s="118">
        <v>2027</v>
      </c>
      <c r="C18" s="4" t="s">
        <v>32</v>
      </c>
      <c r="D18" s="27" t="s">
        <v>31</v>
      </c>
      <c r="E18" s="28" t="s">
        <v>16</v>
      </c>
      <c r="F18" s="29">
        <v>0.76041666666666663</v>
      </c>
      <c r="G18" s="8">
        <v>7</v>
      </c>
      <c r="H18" s="8" t="s">
        <v>10</v>
      </c>
      <c r="I18" s="127" t="s">
        <v>11</v>
      </c>
      <c r="J18" s="9">
        <v>0.36458333333333331</v>
      </c>
      <c r="K18" s="9">
        <v>0.77083333333333337</v>
      </c>
      <c r="L18" s="182">
        <v>17</v>
      </c>
      <c r="M18" s="9">
        <f t="shared" si="0"/>
        <v>0.40625000000000006</v>
      </c>
      <c r="N18" s="11">
        <f t="shared" si="1"/>
        <v>6.9062500000000009</v>
      </c>
      <c r="O18" s="144">
        <v>97</v>
      </c>
      <c r="P18" s="3">
        <f t="shared" ref="P18:P21" si="4">L18*M18*O18</f>
        <v>669.90625000000011</v>
      </c>
      <c r="Q18" s="102"/>
      <c r="R18" s="12"/>
    </row>
    <row r="19" spans="1:20" ht="20.149999999999999" customHeight="1" x14ac:dyDescent="0.4">
      <c r="A19" s="118">
        <v>11</v>
      </c>
      <c r="B19" s="118">
        <v>2027</v>
      </c>
      <c r="C19" s="4" t="s">
        <v>32</v>
      </c>
      <c r="D19" s="27" t="s">
        <v>31</v>
      </c>
      <c r="E19" s="28" t="s">
        <v>16</v>
      </c>
      <c r="F19" s="29">
        <v>0.76041666666666663</v>
      </c>
      <c r="G19" s="8">
        <v>7</v>
      </c>
      <c r="H19" s="8" t="s">
        <v>10</v>
      </c>
      <c r="I19" s="127" t="s">
        <v>13</v>
      </c>
      <c r="J19" s="9">
        <v>0.36458333333333331</v>
      </c>
      <c r="K19" s="9">
        <v>0.80208333333333337</v>
      </c>
      <c r="L19" s="182">
        <v>5</v>
      </c>
      <c r="M19" s="9">
        <f t="shared" si="0"/>
        <v>0.43750000000000006</v>
      </c>
      <c r="N19" s="11">
        <f t="shared" si="1"/>
        <v>2.1875000000000004</v>
      </c>
      <c r="O19" s="144">
        <v>97</v>
      </c>
      <c r="P19" s="3">
        <f t="shared" si="4"/>
        <v>212.18750000000006</v>
      </c>
      <c r="Q19" s="102"/>
      <c r="R19" s="12"/>
    </row>
    <row r="20" spans="1:20" ht="20.149999999999999" customHeight="1" x14ac:dyDescent="0.4">
      <c r="A20" s="118">
        <v>11</v>
      </c>
      <c r="B20" s="118">
        <v>2027</v>
      </c>
      <c r="C20" s="4" t="s">
        <v>32</v>
      </c>
      <c r="D20" s="27" t="s">
        <v>31</v>
      </c>
      <c r="E20" s="28" t="s">
        <v>16</v>
      </c>
      <c r="F20" s="29">
        <v>0.76041666666666663</v>
      </c>
      <c r="G20" s="8">
        <v>7</v>
      </c>
      <c r="H20" s="8" t="s">
        <v>10</v>
      </c>
      <c r="I20" s="127" t="s">
        <v>53</v>
      </c>
      <c r="J20" s="9">
        <v>0.3125</v>
      </c>
      <c r="K20" s="9">
        <v>0.375</v>
      </c>
      <c r="L20" s="182">
        <v>1</v>
      </c>
      <c r="M20" s="9">
        <f t="shared" si="0"/>
        <v>6.25E-2</v>
      </c>
      <c r="N20" s="11">
        <f t="shared" si="1"/>
        <v>6.25E-2</v>
      </c>
      <c r="O20" s="144">
        <v>97</v>
      </c>
      <c r="P20" s="3">
        <f t="shared" si="4"/>
        <v>6.0625</v>
      </c>
      <c r="Q20" s="102"/>
      <c r="R20" s="12"/>
    </row>
    <row r="21" spans="1:20" ht="20.149999999999999" customHeight="1" x14ac:dyDescent="0.4">
      <c r="A21" s="119">
        <v>11</v>
      </c>
      <c r="B21" s="119">
        <v>2027</v>
      </c>
      <c r="C21" s="81" t="s">
        <v>32</v>
      </c>
      <c r="D21" s="141" t="s">
        <v>17</v>
      </c>
      <c r="E21" s="142" t="s">
        <v>16</v>
      </c>
      <c r="F21" s="143">
        <v>0.76041666666666663</v>
      </c>
      <c r="G21" s="16">
        <v>7</v>
      </c>
      <c r="H21" s="16" t="s">
        <v>10</v>
      </c>
      <c r="I21" s="128" t="s">
        <v>52</v>
      </c>
      <c r="J21" s="17">
        <v>0.36458333333333331</v>
      </c>
      <c r="K21" s="17">
        <v>0.77083333333333337</v>
      </c>
      <c r="L21" s="185">
        <v>1</v>
      </c>
      <c r="M21" s="139">
        <f t="shared" si="0"/>
        <v>0.40625000000000006</v>
      </c>
      <c r="N21" s="140">
        <f t="shared" si="1"/>
        <v>0.40625000000000006</v>
      </c>
      <c r="O21" s="145">
        <v>68</v>
      </c>
      <c r="P21" s="20">
        <f t="shared" si="4"/>
        <v>27.625000000000004</v>
      </c>
      <c r="Q21" s="102"/>
      <c r="R21" s="12"/>
    </row>
    <row r="22" spans="1:20" ht="20.149999999999999" customHeight="1" x14ac:dyDescent="0.4">
      <c r="A22" s="118">
        <v>11</v>
      </c>
      <c r="B22" s="118">
        <v>2026</v>
      </c>
      <c r="C22" s="4" t="s">
        <v>32</v>
      </c>
      <c r="D22" s="27" t="s">
        <v>26</v>
      </c>
      <c r="E22" s="28" t="s">
        <v>16</v>
      </c>
      <c r="F22" s="29">
        <v>0.76041666666666663</v>
      </c>
      <c r="G22" s="8">
        <v>7</v>
      </c>
      <c r="H22" s="8" t="s">
        <v>10</v>
      </c>
      <c r="I22" s="127" t="s">
        <v>11</v>
      </c>
      <c r="J22" s="9">
        <v>0.36458333333333331</v>
      </c>
      <c r="K22" s="9">
        <v>0.77083333333333337</v>
      </c>
      <c r="L22" s="182">
        <v>17</v>
      </c>
      <c r="M22" s="9">
        <f t="shared" ref="M22:M27" si="5">K22-J22</f>
        <v>0.40625000000000006</v>
      </c>
      <c r="N22" s="11">
        <f>L22*M22</f>
        <v>6.9062500000000009</v>
      </c>
      <c r="O22" s="144">
        <v>62</v>
      </c>
      <c r="P22" s="3">
        <f>L22*M22*O22</f>
        <v>428.18750000000006</v>
      </c>
      <c r="Q22" s="151"/>
      <c r="R22" s="12"/>
    </row>
    <row r="23" spans="1:20" ht="20.149999999999999" customHeight="1" x14ac:dyDescent="0.4">
      <c r="A23" s="118">
        <v>11</v>
      </c>
      <c r="B23" s="118">
        <v>2026</v>
      </c>
      <c r="C23" s="4" t="s">
        <v>32</v>
      </c>
      <c r="D23" s="27" t="s">
        <v>26</v>
      </c>
      <c r="E23" s="28" t="s">
        <v>16</v>
      </c>
      <c r="F23" s="29">
        <v>0.76041666666666663</v>
      </c>
      <c r="G23" s="8">
        <v>7</v>
      </c>
      <c r="H23" s="8" t="s">
        <v>10</v>
      </c>
      <c r="I23" s="127" t="s">
        <v>13</v>
      </c>
      <c r="J23" s="9">
        <v>0.36458333333333331</v>
      </c>
      <c r="K23" s="9">
        <v>0.80208333333333337</v>
      </c>
      <c r="L23" s="182">
        <v>5</v>
      </c>
      <c r="M23" s="9">
        <f t="shared" si="5"/>
        <v>0.43750000000000006</v>
      </c>
      <c r="N23" s="11">
        <f>L23*M23</f>
        <v>2.1875000000000004</v>
      </c>
      <c r="O23" s="144">
        <v>62</v>
      </c>
      <c r="P23" s="3">
        <f t="shared" ref="P23:P27" si="6">L23*M23*O23</f>
        <v>135.62500000000003</v>
      </c>
      <c r="Q23" s="102"/>
      <c r="R23" s="12"/>
    </row>
    <row r="24" spans="1:20" ht="20.149999999999999" customHeight="1" x14ac:dyDescent="0.4">
      <c r="A24" s="119">
        <v>11</v>
      </c>
      <c r="B24" s="119">
        <v>2026</v>
      </c>
      <c r="C24" s="81" t="s">
        <v>32</v>
      </c>
      <c r="D24" s="64" t="s">
        <v>26</v>
      </c>
      <c r="E24" s="65" t="s">
        <v>16</v>
      </c>
      <c r="F24" s="66">
        <v>0.76041666666666663</v>
      </c>
      <c r="G24" s="16">
        <v>7</v>
      </c>
      <c r="H24" s="16" t="s">
        <v>10</v>
      </c>
      <c r="I24" s="128" t="s">
        <v>53</v>
      </c>
      <c r="J24" s="17">
        <v>0.3125</v>
      </c>
      <c r="K24" s="17">
        <v>0.375</v>
      </c>
      <c r="L24" s="183">
        <v>1</v>
      </c>
      <c r="M24" s="17">
        <f t="shared" si="5"/>
        <v>6.25E-2</v>
      </c>
      <c r="N24" s="19">
        <f t="shared" ref="N24:N27" si="7">L24*M24</f>
        <v>6.25E-2</v>
      </c>
      <c r="O24" s="145">
        <v>62</v>
      </c>
      <c r="P24" s="20">
        <f t="shared" si="6"/>
        <v>3.875</v>
      </c>
      <c r="Q24" s="102"/>
      <c r="T24" s="3"/>
    </row>
    <row r="25" spans="1:20" ht="20.149999999999999" customHeight="1" x14ac:dyDescent="0.4">
      <c r="A25" s="118">
        <v>11</v>
      </c>
      <c r="B25" s="118">
        <v>2026</v>
      </c>
      <c r="C25" s="4" t="s">
        <v>32</v>
      </c>
      <c r="D25" s="30" t="s">
        <v>18</v>
      </c>
      <c r="E25" s="31" t="s">
        <v>19</v>
      </c>
      <c r="F25" s="32">
        <v>0.75</v>
      </c>
      <c r="G25" s="8">
        <v>7</v>
      </c>
      <c r="H25" s="8" t="s">
        <v>10</v>
      </c>
      <c r="I25" s="127" t="s">
        <v>11</v>
      </c>
      <c r="J25" s="9">
        <v>0.36458333333333331</v>
      </c>
      <c r="K25" s="9">
        <v>0.76041666666666663</v>
      </c>
      <c r="L25" s="182">
        <v>17</v>
      </c>
      <c r="M25" s="9">
        <f t="shared" si="5"/>
        <v>0.39583333333333331</v>
      </c>
      <c r="N25" s="11">
        <f t="shared" si="7"/>
        <v>6.7291666666666661</v>
      </c>
      <c r="O25" s="144">
        <v>30</v>
      </c>
      <c r="P25" s="3">
        <f t="shared" si="6"/>
        <v>201.87499999999997</v>
      </c>
      <c r="Q25" s="102"/>
      <c r="T25" s="12"/>
    </row>
    <row r="26" spans="1:20" ht="20.149999999999999" customHeight="1" x14ac:dyDescent="0.4">
      <c r="A26" s="118">
        <v>11</v>
      </c>
      <c r="B26" s="118">
        <v>2026</v>
      </c>
      <c r="C26" s="4" t="s">
        <v>32</v>
      </c>
      <c r="D26" s="30" t="s">
        <v>18</v>
      </c>
      <c r="E26" s="31" t="s">
        <v>19</v>
      </c>
      <c r="F26" s="32">
        <v>0.75</v>
      </c>
      <c r="G26" s="8">
        <v>7</v>
      </c>
      <c r="H26" s="8" t="s">
        <v>10</v>
      </c>
      <c r="I26" s="127" t="s">
        <v>13</v>
      </c>
      <c r="J26" s="9">
        <v>0.36458333333333331</v>
      </c>
      <c r="K26" s="9">
        <v>0.79166666666666663</v>
      </c>
      <c r="L26" s="182">
        <v>5</v>
      </c>
      <c r="M26" s="9">
        <f t="shared" si="5"/>
        <v>0.42708333333333331</v>
      </c>
      <c r="N26" s="11">
        <f t="shared" si="7"/>
        <v>2.1354166666666665</v>
      </c>
      <c r="O26" s="144">
        <v>30</v>
      </c>
      <c r="P26" s="3">
        <f t="shared" si="6"/>
        <v>64.0625</v>
      </c>
      <c r="Q26" s="102"/>
      <c r="R26" s="12"/>
    </row>
    <row r="27" spans="1:20" ht="20.149999999999999" customHeight="1" x14ac:dyDescent="0.4">
      <c r="A27" s="119">
        <v>11</v>
      </c>
      <c r="B27" s="119">
        <v>2026</v>
      </c>
      <c r="C27" s="81" t="s">
        <v>32</v>
      </c>
      <c r="D27" s="33" t="s">
        <v>18</v>
      </c>
      <c r="E27" s="34" t="s">
        <v>19</v>
      </c>
      <c r="F27" s="35">
        <v>0.75</v>
      </c>
      <c r="G27" s="16">
        <v>7</v>
      </c>
      <c r="H27" s="16" t="s">
        <v>10</v>
      </c>
      <c r="I27" s="128" t="s">
        <v>53</v>
      </c>
      <c r="J27" s="17">
        <v>0.3125</v>
      </c>
      <c r="K27" s="17">
        <v>0.375</v>
      </c>
      <c r="L27" s="183">
        <v>1</v>
      </c>
      <c r="M27" s="17">
        <f t="shared" si="5"/>
        <v>6.25E-2</v>
      </c>
      <c r="N27" s="19">
        <f t="shared" si="7"/>
        <v>6.25E-2</v>
      </c>
      <c r="O27" s="145">
        <v>30</v>
      </c>
      <c r="P27" s="20">
        <f t="shared" si="6"/>
        <v>1.875</v>
      </c>
      <c r="Q27" s="102"/>
      <c r="R27" s="12"/>
    </row>
    <row r="28" spans="1:20" s="99" customFormat="1" ht="25" customHeight="1" x14ac:dyDescent="0.4">
      <c r="A28" s="117"/>
      <c r="B28" s="116"/>
      <c r="C28" s="94"/>
      <c r="D28" s="93"/>
      <c r="E28" s="94"/>
      <c r="F28" s="95"/>
      <c r="G28" s="105"/>
      <c r="H28" s="105"/>
      <c r="I28" s="129"/>
      <c r="J28" s="106"/>
      <c r="K28" s="106"/>
      <c r="L28" s="107"/>
      <c r="M28" s="106"/>
      <c r="N28" s="108"/>
      <c r="O28" s="146"/>
      <c r="P28" s="102"/>
      <c r="Q28" s="188"/>
      <c r="R28" s="100"/>
    </row>
    <row r="29" spans="1:20" ht="20.149999999999999" customHeight="1" x14ac:dyDescent="0.4">
      <c r="A29" s="125">
        <v>6</v>
      </c>
      <c r="B29" s="125">
        <v>2026</v>
      </c>
      <c r="C29" s="91" t="s">
        <v>33</v>
      </c>
      <c r="D29" s="70" t="s">
        <v>20</v>
      </c>
      <c r="E29" s="71" t="s">
        <v>21</v>
      </c>
      <c r="F29" s="72">
        <v>0.72916666666666663</v>
      </c>
      <c r="G29" s="56">
        <v>7</v>
      </c>
      <c r="H29" s="56" t="s">
        <v>10</v>
      </c>
      <c r="I29" s="130" t="s">
        <v>11</v>
      </c>
      <c r="J29" s="57">
        <v>0.36458333333333331</v>
      </c>
      <c r="K29" s="57">
        <v>0.73958333333333337</v>
      </c>
      <c r="L29" s="58">
        <v>10</v>
      </c>
      <c r="M29" s="57">
        <f t="shared" si="0"/>
        <v>0.37500000000000006</v>
      </c>
      <c r="N29" s="59">
        <f t="shared" ref="N29:N32" si="8">L29*M29</f>
        <v>3.7500000000000004</v>
      </c>
      <c r="O29" s="147">
        <v>30</v>
      </c>
      <c r="P29" s="60">
        <f t="shared" ref="P29:P30" si="9">L29*M29*O29</f>
        <v>112.50000000000001</v>
      </c>
      <c r="Q29" s="102"/>
    </row>
    <row r="30" spans="1:20" ht="20.149999999999999" customHeight="1" x14ac:dyDescent="0.4">
      <c r="A30" s="119">
        <v>6</v>
      </c>
      <c r="B30" s="119">
        <v>2026</v>
      </c>
      <c r="C30" s="81" t="s">
        <v>33</v>
      </c>
      <c r="D30" s="39" t="s">
        <v>20</v>
      </c>
      <c r="E30" s="40" t="s">
        <v>21</v>
      </c>
      <c r="F30" s="41">
        <v>0.72916666666666663</v>
      </c>
      <c r="G30" s="16">
        <v>7</v>
      </c>
      <c r="H30" s="16" t="s">
        <v>10</v>
      </c>
      <c r="I30" s="128" t="s">
        <v>13</v>
      </c>
      <c r="J30" s="17">
        <v>0.36458333333333331</v>
      </c>
      <c r="K30" s="17">
        <v>0.77083333333333337</v>
      </c>
      <c r="L30" s="18">
        <v>5</v>
      </c>
      <c r="M30" s="17">
        <f t="shared" si="0"/>
        <v>0.40625000000000006</v>
      </c>
      <c r="N30" s="19">
        <f t="shared" si="8"/>
        <v>2.0312500000000004</v>
      </c>
      <c r="O30" s="145">
        <v>30</v>
      </c>
      <c r="P30" s="20">
        <f t="shared" si="9"/>
        <v>60.937500000000014</v>
      </c>
      <c r="Q30" s="102"/>
    </row>
    <row r="31" spans="1:20" ht="20.149999999999999" customHeight="1" x14ac:dyDescent="0.4">
      <c r="A31" s="118">
        <v>6</v>
      </c>
      <c r="B31" s="118">
        <v>2026</v>
      </c>
      <c r="C31" s="4" t="s">
        <v>33</v>
      </c>
      <c r="D31" s="73" t="s">
        <v>22</v>
      </c>
      <c r="E31" s="74" t="s">
        <v>12</v>
      </c>
      <c r="F31" s="75">
        <v>0.64583333333333337</v>
      </c>
      <c r="G31" s="56">
        <v>7</v>
      </c>
      <c r="H31" s="56" t="s">
        <v>10</v>
      </c>
      <c r="I31" s="130" t="s">
        <v>11</v>
      </c>
      <c r="J31" s="57">
        <v>0.36458333333333331</v>
      </c>
      <c r="K31" s="57">
        <v>0.65625</v>
      </c>
      <c r="L31" s="58">
        <v>10</v>
      </c>
      <c r="M31" s="57">
        <f t="shared" si="0"/>
        <v>0.29166666666666669</v>
      </c>
      <c r="N31" s="59">
        <f t="shared" si="8"/>
        <v>2.916666666666667</v>
      </c>
      <c r="O31" s="147">
        <v>61</v>
      </c>
      <c r="P31" s="60">
        <f t="shared" ref="P31:P36" si="10">L31*M31*O31</f>
        <v>177.91666666666669</v>
      </c>
      <c r="Q31" s="102"/>
    </row>
    <row r="32" spans="1:20" ht="20.149999999999999" customHeight="1" x14ac:dyDescent="0.4">
      <c r="A32" s="119">
        <v>6</v>
      </c>
      <c r="B32" s="119">
        <v>2026</v>
      </c>
      <c r="C32" s="81" t="s">
        <v>33</v>
      </c>
      <c r="D32" s="76" t="s">
        <v>22</v>
      </c>
      <c r="E32" s="77" t="s">
        <v>12</v>
      </c>
      <c r="F32" s="78">
        <v>0.64583333333333337</v>
      </c>
      <c r="G32" s="50">
        <v>7</v>
      </c>
      <c r="H32" s="16" t="s">
        <v>10</v>
      </c>
      <c r="I32" s="128" t="s">
        <v>13</v>
      </c>
      <c r="J32" s="17">
        <v>0.36458333333333331</v>
      </c>
      <c r="K32" s="17">
        <v>0.6875</v>
      </c>
      <c r="L32" s="51">
        <v>5</v>
      </c>
      <c r="M32" s="17">
        <f t="shared" si="0"/>
        <v>0.32291666666666669</v>
      </c>
      <c r="N32" s="19">
        <f t="shared" si="8"/>
        <v>1.6145833333333335</v>
      </c>
      <c r="O32" s="145">
        <v>61</v>
      </c>
      <c r="P32" s="20">
        <f t="shared" si="10"/>
        <v>98.489583333333343</v>
      </c>
      <c r="Q32" s="102"/>
    </row>
    <row r="33" spans="1:18" ht="20.149999999999999" customHeight="1" x14ac:dyDescent="0.4">
      <c r="A33" s="118">
        <v>6</v>
      </c>
      <c r="B33" s="118">
        <v>2027</v>
      </c>
      <c r="C33" s="4" t="s">
        <v>33</v>
      </c>
      <c r="D33" s="5" t="s">
        <v>29</v>
      </c>
      <c r="E33" s="6" t="s">
        <v>9</v>
      </c>
      <c r="F33" s="7">
        <v>0.64583333333333337</v>
      </c>
      <c r="G33" s="8">
        <v>7</v>
      </c>
      <c r="H33" s="8" t="s">
        <v>10</v>
      </c>
      <c r="I33" s="127" t="s">
        <v>11</v>
      </c>
      <c r="J33" s="9">
        <v>0.36458333333333331</v>
      </c>
      <c r="K33" s="9">
        <v>0.65625</v>
      </c>
      <c r="L33" s="10">
        <v>10</v>
      </c>
      <c r="M33" s="9">
        <f>K33-J33</f>
        <v>0.29166666666666669</v>
      </c>
      <c r="N33" s="11">
        <f>L33*M33</f>
        <v>2.916666666666667</v>
      </c>
      <c r="O33" s="144">
        <v>58</v>
      </c>
      <c r="P33" s="3">
        <f t="shared" si="10"/>
        <v>169.16666666666669</v>
      </c>
      <c r="Q33" s="102"/>
    </row>
    <row r="34" spans="1:18" ht="20.149999999999999" customHeight="1" x14ac:dyDescent="0.4">
      <c r="A34" s="119">
        <v>6</v>
      </c>
      <c r="B34" s="119">
        <v>2027</v>
      </c>
      <c r="C34" s="81" t="s">
        <v>33</v>
      </c>
      <c r="D34" s="13" t="s">
        <v>29</v>
      </c>
      <c r="E34" s="14" t="s">
        <v>12</v>
      </c>
      <c r="F34" s="15">
        <v>0.64583333333333337</v>
      </c>
      <c r="G34" s="16">
        <v>7</v>
      </c>
      <c r="H34" s="16" t="s">
        <v>10</v>
      </c>
      <c r="I34" s="128" t="s">
        <v>13</v>
      </c>
      <c r="J34" s="17">
        <v>0.36458333333333331</v>
      </c>
      <c r="K34" s="17">
        <v>0.6875</v>
      </c>
      <c r="L34" s="18">
        <v>5</v>
      </c>
      <c r="M34" s="17">
        <f>K34-J34</f>
        <v>0.32291666666666669</v>
      </c>
      <c r="N34" s="19">
        <f>L34*M34</f>
        <v>1.6145833333333335</v>
      </c>
      <c r="O34" s="145">
        <v>58</v>
      </c>
      <c r="P34" s="20">
        <f t="shared" si="10"/>
        <v>93.645833333333343</v>
      </c>
      <c r="Q34" s="102"/>
    </row>
    <row r="35" spans="1:18" ht="20.149999999999999" customHeight="1" x14ac:dyDescent="0.4">
      <c r="A35" s="118">
        <v>6</v>
      </c>
      <c r="B35" s="118">
        <v>2027</v>
      </c>
      <c r="C35" s="4" t="s">
        <v>33</v>
      </c>
      <c r="D35" s="53" t="s">
        <v>14</v>
      </c>
      <c r="E35" s="54" t="s">
        <v>15</v>
      </c>
      <c r="F35" s="55">
        <v>0.6875</v>
      </c>
      <c r="G35" s="56">
        <v>7</v>
      </c>
      <c r="H35" s="56" t="s">
        <v>10</v>
      </c>
      <c r="I35" s="130" t="s">
        <v>11</v>
      </c>
      <c r="J35" s="57">
        <v>0.36458333333333331</v>
      </c>
      <c r="K35" s="57">
        <v>0.69791666666666663</v>
      </c>
      <c r="L35" s="58">
        <v>10</v>
      </c>
      <c r="M35" s="57">
        <f>K35-J35</f>
        <v>0.33333333333333331</v>
      </c>
      <c r="N35" s="59">
        <f>L35*M35</f>
        <v>3.333333333333333</v>
      </c>
      <c r="O35" s="147">
        <v>25</v>
      </c>
      <c r="P35" s="60">
        <f t="shared" si="10"/>
        <v>83.333333333333329</v>
      </c>
      <c r="Q35" s="102"/>
    </row>
    <row r="36" spans="1:18" ht="20.149999999999999" customHeight="1" x14ac:dyDescent="0.4">
      <c r="A36" s="119">
        <v>6</v>
      </c>
      <c r="B36" s="119">
        <v>2027</v>
      </c>
      <c r="C36" s="81" t="s">
        <v>33</v>
      </c>
      <c r="D36" s="24" t="s">
        <v>14</v>
      </c>
      <c r="E36" s="25" t="s">
        <v>15</v>
      </c>
      <c r="F36" s="26">
        <v>0.6875</v>
      </c>
      <c r="G36" s="16">
        <v>7</v>
      </c>
      <c r="H36" s="16" t="s">
        <v>10</v>
      </c>
      <c r="I36" s="128" t="s">
        <v>13</v>
      </c>
      <c r="J36" s="17">
        <v>0.36458333333333331</v>
      </c>
      <c r="K36" s="17">
        <v>0.72916666666666663</v>
      </c>
      <c r="L36" s="18">
        <v>5</v>
      </c>
      <c r="M36" s="17">
        <f>K36-J36</f>
        <v>0.36458333333333331</v>
      </c>
      <c r="N36" s="19">
        <f>L36*M36</f>
        <v>1.8229166666666665</v>
      </c>
      <c r="O36" s="145">
        <v>25</v>
      </c>
      <c r="P36" s="20">
        <f t="shared" si="10"/>
        <v>45.572916666666664</v>
      </c>
      <c r="Q36" s="102"/>
    </row>
    <row r="37" spans="1:18" ht="20.149999999999999" customHeight="1" x14ac:dyDescent="0.4">
      <c r="A37" s="118">
        <v>6</v>
      </c>
      <c r="B37" s="118">
        <v>2027</v>
      </c>
      <c r="C37" s="4" t="s">
        <v>33</v>
      </c>
      <c r="D37" s="61" t="s">
        <v>31</v>
      </c>
      <c r="E37" s="62" t="s">
        <v>16</v>
      </c>
      <c r="F37" s="63">
        <v>0.76041666666666663</v>
      </c>
      <c r="G37" s="56">
        <v>7</v>
      </c>
      <c r="H37" s="56" t="s">
        <v>10</v>
      </c>
      <c r="I37" s="130" t="s">
        <v>11</v>
      </c>
      <c r="J37" s="57">
        <v>0.36458333333333331</v>
      </c>
      <c r="K37" s="57">
        <v>0.77083333333333337</v>
      </c>
      <c r="L37" s="58">
        <v>10</v>
      </c>
      <c r="M37" s="57">
        <f t="shared" ref="M37:M42" si="11">K37-J37</f>
        <v>0.40625000000000006</v>
      </c>
      <c r="N37" s="59">
        <f t="shared" ref="N37:N40" si="12">L37*M37</f>
        <v>4.0625000000000009</v>
      </c>
      <c r="O37" s="147">
        <v>97</v>
      </c>
      <c r="P37" s="60">
        <f t="shared" ref="P37:P38" si="13">L37*M37*O37</f>
        <v>394.06250000000011</v>
      </c>
      <c r="Q37" s="102"/>
    </row>
    <row r="38" spans="1:18" ht="20.149999999999999" customHeight="1" x14ac:dyDescent="0.4">
      <c r="A38" s="119">
        <v>6</v>
      </c>
      <c r="B38" s="119">
        <v>2027</v>
      </c>
      <c r="C38" s="81" t="s">
        <v>33</v>
      </c>
      <c r="D38" s="64" t="s">
        <v>31</v>
      </c>
      <c r="E38" s="65" t="s">
        <v>16</v>
      </c>
      <c r="F38" s="66">
        <v>0.76041666666666663</v>
      </c>
      <c r="G38" s="16">
        <v>7</v>
      </c>
      <c r="H38" s="16" t="s">
        <v>10</v>
      </c>
      <c r="I38" s="128" t="s">
        <v>13</v>
      </c>
      <c r="J38" s="17">
        <v>0.36458333333333331</v>
      </c>
      <c r="K38" s="17">
        <v>0.80208333333333337</v>
      </c>
      <c r="L38" s="18">
        <v>5</v>
      </c>
      <c r="M38" s="17">
        <f t="shared" si="11"/>
        <v>0.43750000000000006</v>
      </c>
      <c r="N38" s="19">
        <f t="shared" si="12"/>
        <v>2.1875000000000004</v>
      </c>
      <c r="O38" s="145">
        <v>97</v>
      </c>
      <c r="P38" s="20">
        <f t="shared" si="13"/>
        <v>212.18750000000006</v>
      </c>
      <c r="Q38" s="102"/>
    </row>
    <row r="39" spans="1:18" ht="20.149999999999999" customHeight="1" x14ac:dyDescent="0.4">
      <c r="A39" s="125">
        <v>6</v>
      </c>
      <c r="B39" s="125">
        <v>2026</v>
      </c>
      <c r="C39" s="91" t="s">
        <v>33</v>
      </c>
      <c r="D39" s="61" t="s">
        <v>30</v>
      </c>
      <c r="E39" s="62" t="s">
        <v>16</v>
      </c>
      <c r="F39" s="63">
        <v>0.76041666666666663</v>
      </c>
      <c r="G39" s="56">
        <v>7</v>
      </c>
      <c r="H39" s="56" t="s">
        <v>10</v>
      </c>
      <c r="I39" s="130" t="s">
        <v>11</v>
      </c>
      <c r="J39" s="57">
        <v>0.36458333333333331</v>
      </c>
      <c r="K39" s="57">
        <v>0.77083333333333337</v>
      </c>
      <c r="L39" s="58">
        <v>10</v>
      </c>
      <c r="M39" s="57">
        <f t="shared" si="11"/>
        <v>0.40625000000000006</v>
      </c>
      <c r="N39" s="59">
        <f t="shared" si="12"/>
        <v>4.0625000000000009</v>
      </c>
      <c r="O39" s="147">
        <v>62</v>
      </c>
      <c r="P39" s="60">
        <f>L39*M39*O39</f>
        <v>251.87500000000006</v>
      </c>
      <c r="Q39" s="102"/>
    </row>
    <row r="40" spans="1:18" ht="20.149999999999999" customHeight="1" x14ac:dyDescent="0.4">
      <c r="A40" s="119">
        <v>6</v>
      </c>
      <c r="B40" s="119">
        <v>2026</v>
      </c>
      <c r="C40" s="81" t="s">
        <v>33</v>
      </c>
      <c r="D40" s="64" t="s">
        <v>30</v>
      </c>
      <c r="E40" s="65" t="s">
        <v>16</v>
      </c>
      <c r="F40" s="66">
        <v>0.76041666666666663</v>
      </c>
      <c r="G40" s="16">
        <v>7</v>
      </c>
      <c r="H40" s="16" t="s">
        <v>10</v>
      </c>
      <c r="I40" s="128" t="s">
        <v>13</v>
      </c>
      <c r="J40" s="17">
        <v>0.36458333333333331</v>
      </c>
      <c r="K40" s="17">
        <v>0.80208333333333337</v>
      </c>
      <c r="L40" s="18">
        <v>5</v>
      </c>
      <c r="M40" s="17">
        <f t="shared" si="11"/>
        <v>0.43750000000000006</v>
      </c>
      <c r="N40" s="19">
        <f t="shared" si="12"/>
        <v>2.1875000000000004</v>
      </c>
      <c r="O40" s="145">
        <v>62</v>
      </c>
      <c r="P40" s="20">
        <f>L40*M40*O40</f>
        <v>135.62500000000003</v>
      </c>
      <c r="Q40" s="102"/>
    </row>
    <row r="41" spans="1:18" ht="20.149999999999999" customHeight="1" x14ac:dyDescent="0.4">
      <c r="A41" s="118">
        <v>6</v>
      </c>
      <c r="B41" s="118">
        <v>2026</v>
      </c>
      <c r="C41" s="4" t="s">
        <v>33</v>
      </c>
      <c r="D41" s="67" t="s">
        <v>18</v>
      </c>
      <c r="E41" s="68" t="s">
        <v>19</v>
      </c>
      <c r="F41" s="69">
        <v>0.75</v>
      </c>
      <c r="G41" s="56">
        <v>7</v>
      </c>
      <c r="H41" s="56" t="s">
        <v>10</v>
      </c>
      <c r="I41" s="130" t="s">
        <v>11</v>
      </c>
      <c r="J41" s="57">
        <v>0.36458333333333331</v>
      </c>
      <c r="K41" s="57">
        <v>0.76041666666666663</v>
      </c>
      <c r="L41" s="58">
        <v>10</v>
      </c>
      <c r="M41" s="57">
        <f t="shared" si="11"/>
        <v>0.39583333333333331</v>
      </c>
      <c r="N41" s="59">
        <f>L41*M41</f>
        <v>3.958333333333333</v>
      </c>
      <c r="O41" s="147">
        <v>30</v>
      </c>
      <c r="P41" s="60">
        <f t="shared" ref="P41:P42" si="14">L41*M41*O41</f>
        <v>118.74999999999999</v>
      </c>
      <c r="Q41" s="102"/>
    </row>
    <row r="42" spans="1:18" ht="20.149999999999999" customHeight="1" x14ac:dyDescent="0.4">
      <c r="A42" s="119">
        <v>6</v>
      </c>
      <c r="B42" s="119">
        <v>2026</v>
      </c>
      <c r="C42" s="81" t="s">
        <v>33</v>
      </c>
      <c r="D42" s="33" t="s">
        <v>18</v>
      </c>
      <c r="E42" s="34" t="s">
        <v>19</v>
      </c>
      <c r="F42" s="35">
        <v>0.75</v>
      </c>
      <c r="G42" s="16">
        <v>7</v>
      </c>
      <c r="H42" s="16" t="s">
        <v>10</v>
      </c>
      <c r="I42" s="128" t="s">
        <v>13</v>
      </c>
      <c r="J42" s="17">
        <v>0.36458333333333331</v>
      </c>
      <c r="K42" s="17">
        <v>0.79166666666666663</v>
      </c>
      <c r="L42" s="18">
        <v>5</v>
      </c>
      <c r="M42" s="17">
        <f t="shared" si="11"/>
        <v>0.42708333333333331</v>
      </c>
      <c r="N42" s="19">
        <f>L42*M42</f>
        <v>2.1354166666666665</v>
      </c>
      <c r="O42" s="145">
        <v>30</v>
      </c>
      <c r="P42" s="20">
        <f t="shared" si="14"/>
        <v>64.0625</v>
      </c>
      <c r="Q42" s="102"/>
    </row>
    <row r="43" spans="1:18" ht="25" customHeight="1" x14ac:dyDescent="0.4">
      <c r="A43" s="122"/>
      <c r="B43" s="124"/>
      <c r="C43" s="79" t="s">
        <v>0</v>
      </c>
      <c r="F43" s="80"/>
      <c r="N43" s="52"/>
      <c r="O43" s="149"/>
      <c r="Q43" s="102"/>
      <c r="R43" s="12"/>
    </row>
    <row r="44" spans="1:18" ht="20.149999999999999" customHeight="1" x14ac:dyDescent="0.4">
      <c r="A44" s="125">
        <v>1</v>
      </c>
      <c r="B44" s="210" t="s">
        <v>54</v>
      </c>
      <c r="C44" s="211" t="s">
        <v>34</v>
      </c>
      <c r="D44" s="87" t="s">
        <v>47</v>
      </c>
      <c r="E44" s="88"/>
      <c r="F44" s="89"/>
      <c r="G44" s="82" t="s">
        <v>48</v>
      </c>
      <c r="H44" s="82" t="s">
        <v>10</v>
      </c>
      <c r="I44" s="178" t="s">
        <v>13</v>
      </c>
      <c r="J44" s="179">
        <v>0.29166666666666669</v>
      </c>
      <c r="K44" s="179">
        <v>0.79166666666666663</v>
      </c>
      <c r="L44" s="84">
        <v>1</v>
      </c>
      <c r="M44" s="83">
        <f t="shared" ref="M44" si="15">K44-J44</f>
        <v>0.49999999999999994</v>
      </c>
      <c r="N44" s="85">
        <f>+L44*M44</f>
        <v>0.49999999999999994</v>
      </c>
      <c r="O44" s="148">
        <v>153</v>
      </c>
      <c r="P44" s="86">
        <f>L44*M44*O44</f>
        <v>76.499999999999986</v>
      </c>
      <c r="Q44" s="102"/>
      <c r="R44" s="12"/>
    </row>
    <row r="45" spans="1:18" ht="20.149999999999999" customHeight="1" x14ac:dyDescent="0.4">
      <c r="A45" s="212"/>
      <c r="B45" s="212"/>
      <c r="C45" s="213"/>
      <c r="D45" s="176" t="s">
        <v>49</v>
      </c>
      <c r="E45" s="94"/>
      <c r="F45" s="95"/>
      <c r="G45" s="105"/>
      <c r="H45" s="105"/>
      <c r="I45" s="129"/>
      <c r="J45" s="106"/>
      <c r="K45" s="106"/>
      <c r="L45" s="107"/>
      <c r="M45" s="106"/>
      <c r="N45" s="108"/>
      <c r="O45" s="146"/>
      <c r="P45" s="203"/>
      <c r="Q45" s="102"/>
      <c r="R45" s="12"/>
    </row>
    <row r="46" spans="1:18" ht="20.149999999999999" customHeight="1" x14ac:dyDescent="0.4">
      <c r="A46" s="177"/>
      <c r="B46" s="177"/>
      <c r="C46" s="93"/>
      <c r="D46" s="93"/>
      <c r="E46" s="94"/>
      <c r="F46" s="95"/>
      <c r="G46" s="105"/>
      <c r="H46" s="105"/>
      <c r="I46" s="129"/>
      <c r="J46" s="106"/>
      <c r="K46" s="106"/>
      <c r="L46" s="107"/>
      <c r="M46" s="106"/>
      <c r="N46" s="108"/>
      <c r="O46" s="146"/>
      <c r="P46" s="203"/>
      <c r="Q46" s="102"/>
      <c r="R46" s="12"/>
    </row>
    <row r="47" spans="1:18" ht="25" customHeight="1" x14ac:dyDescent="0.4">
      <c r="C47" s="79"/>
      <c r="F47" s="80"/>
      <c r="N47" s="52"/>
      <c r="O47" s="149" t="s">
        <v>0</v>
      </c>
      <c r="P47" s="2"/>
      <c r="Q47" s="102"/>
      <c r="R47" s="12"/>
    </row>
    <row r="48" spans="1:18" x14ac:dyDescent="0.4">
      <c r="C48" s="79"/>
      <c r="F48" s="80"/>
      <c r="P48" s="204"/>
      <c r="R48" s="12"/>
    </row>
    <row r="49" spans="3:18" x14ac:dyDescent="0.4">
      <c r="C49" s="79"/>
      <c r="F49" s="80"/>
      <c r="P49" s="166"/>
      <c r="Q49" s="102"/>
      <c r="R49" s="12"/>
    </row>
    <row r="50" spans="3:18" x14ac:dyDescent="0.4">
      <c r="Q50" s="102"/>
    </row>
    <row r="51" spans="3:18" x14ac:dyDescent="0.4">
      <c r="Q51" s="165"/>
    </row>
  </sheetData>
  <mergeCells count="2">
    <mergeCell ref="H1:K1"/>
    <mergeCell ref="A1:G1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1"/>
  <sheetViews>
    <sheetView showGridLines="0" zoomScale="110" zoomScaleNormal="110" workbookViewId="0">
      <selection sqref="A1:G1"/>
    </sheetView>
  </sheetViews>
  <sheetFormatPr defaultRowHeight="14.6" x14ac:dyDescent="0.4"/>
  <cols>
    <col min="1" max="1" width="7.07421875" style="115" customWidth="1"/>
    <col min="2" max="2" width="4.23046875" style="115" customWidth="1"/>
    <col min="3" max="3" width="13.69140625" customWidth="1"/>
    <col min="4" max="4" width="22.07421875" bestFit="1" customWidth="1"/>
    <col min="5" max="5" width="10.3828125" bestFit="1" customWidth="1"/>
    <col min="6" max="6" width="9.921875" bestFit="1" customWidth="1"/>
    <col min="7" max="7" width="6.61328125" customWidth="1"/>
    <col min="8" max="8" width="5.61328125" customWidth="1"/>
    <col min="9" max="9" width="13.07421875" style="131" customWidth="1"/>
    <col min="10" max="10" width="10.3828125" style="101" bestFit="1" customWidth="1"/>
    <col min="11" max="11" width="6" style="101" bestFit="1" customWidth="1"/>
    <col min="12" max="15" width="8.61328125" customWidth="1"/>
    <col min="16" max="16" width="9.15234375" bestFit="1" customWidth="1"/>
    <col min="17" max="17" width="9" style="153" customWidth="1"/>
  </cols>
  <sheetData>
    <row r="1" spans="1:18" ht="18.899999999999999" thickBot="1" x14ac:dyDescent="0.55000000000000004">
      <c r="A1" s="218" t="s">
        <v>67</v>
      </c>
      <c r="B1" s="218"/>
      <c r="C1" s="218"/>
      <c r="D1" s="218"/>
      <c r="E1" s="218"/>
      <c r="F1" s="218"/>
      <c r="G1" s="219"/>
      <c r="H1" s="220" t="s">
        <v>60</v>
      </c>
      <c r="I1" s="221"/>
      <c r="J1" s="221"/>
      <c r="K1" s="222"/>
      <c r="L1" s="192"/>
      <c r="M1" s="192"/>
      <c r="N1" s="192"/>
      <c r="O1" s="192"/>
      <c r="P1" s="193"/>
      <c r="Q1" s="103"/>
    </row>
    <row r="2" spans="1:18" ht="38.25" customHeight="1" x14ac:dyDescent="0.4">
      <c r="A2" s="194" t="s">
        <v>35</v>
      </c>
      <c r="B2" s="195" t="s">
        <v>36</v>
      </c>
      <c r="C2" s="195" t="s">
        <v>51</v>
      </c>
      <c r="D2" s="195" t="s">
        <v>1</v>
      </c>
      <c r="E2" s="197" t="s">
        <v>58</v>
      </c>
      <c r="F2" s="196" t="s">
        <v>57</v>
      </c>
      <c r="G2" s="133" t="s">
        <v>38</v>
      </c>
      <c r="H2" s="134" t="s">
        <v>2</v>
      </c>
      <c r="I2" s="134" t="s">
        <v>3</v>
      </c>
      <c r="J2" s="134" t="s">
        <v>4</v>
      </c>
      <c r="K2" s="134" t="s">
        <v>5</v>
      </c>
      <c r="L2" s="134" t="s">
        <v>59</v>
      </c>
      <c r="M2" s="134" t="s">
        <v>62</v>
      </c>
      <c r="N2" s="134" t="s">
        <v>61</v>
      </c>
      <c r="O2" s="134" t="s">
        <v>6</v>
      </c>
      <c r="P2" s="135" t="s">
        <v>7</v>
      </c>
      <c r="Q2" s="158"/>
    </row>
    <row r="3" spans="1:18" ht="20.149999999999999" customHeight="1" x14ac:dyDescent="0.4">
      <c r="A3" s="118">
        <v>11</v>
      </c>
      <c r="B3" s="118">
        <v>2027</v>
      </c>
      <c r="C3" s="4" t="s">
        <v>32</v>
      </c>
      <c r="D3" s="36" t="s">
        <v>20</v>
      </c>
      <c r="E3" s="37" t="s">
        <v>21</v>
      </c>
      <c r="F3" s="38">
        <v>0.72916666666666663</v>
      </c>
      <c r="G3" s="8">
        <v>7</v>
      </c>
      <c r="H3" s="8" t="s">
        <v>10</v>
      </c>
      <c r="I3" s="127" t="s">
        <v>11</v>
      </c>
      <c r="J3" s="9">
        <v>0.36458333333333331</v>
      </c>
      <c r="K3" s="9">
        <v>0.73958333333333337</v>
      </c>
      <c r="L3" s="182">
        <v>17</v>
      </c>
      <c r="M3" s="9">
        <f>K3-J3</f>
        <v>0.37500000000000006</v>
      </c>
      <c r="N3" s="11">
        <f t="shared" ref="N3:N21" si="0">L3*M3</f>
        <v>6.3750000000000009</v>
      </c>
      <c r="O3" s="144">
        <v>30</v>
      </c>
      <c r="P3" s="3">
        <f t="shared" ref="P3:P8" si="1">L3*M3*O3</f>
        <v>191.25000000000003</v>
      </c>
      <c r="Q3" s="102"/>
      <c r="R3" s="12"/>
    </row>
    <row r="4" spans="1:18" ht="20.149999999999999" customHeight="1" x14ac:dyDescent="0.4">
      <c r="A4" s="118">
        <v>11</v>
      </c>
      <c r="B4" s="118">
        <v>2027</v>
      </c>
      <c r="C4" s="4" t="s">
        <v>32</v>
      </c>
      <c r="D4" s="36" t="s">
        <v>20</v>
      </c>
      <c r="E4" s="37" t="s">
        <v>21</v>
      </c>
      <c r="F4" s="38">
        <v>0.72916666666666663</v>
      </c>
      <c r="G4" s="8">
        <v>7</v>
      </c>
      <c r="H4" s="8" t="s">
        <v>10</v>
      </c>
      <c r="I4" s="127" t="s">
        <v>13</v>
      </c>
      <c r="J4" s="9">
        <v>0.36458333333333331</v>
      </c>
      <c r="K4" s="9">
        <v>0.77083333333333337</v>
      </c>
      <c r="L4" s="182">
        <v>5</v>
      </c>
      <c r="M4" s="9">
        <f t="shared" ref="M4:M32" si="2">K4-J4</f>
        <v>0.40625000000000006</v>
      </c>
      <c r="N4" s="11">
        <f t="shared" si="0"/>
        <v>2.0312500000000004</v>
      </c>
      <c r="O4" s="144">
        <v>30</v>
      </c>
      <c r="P4" s="3">
        <f t="shared" si="1"/>
        <v>60.937500000000014</v>
      </c>
      <c r="Q4" s="102"/>
      <c r="R4" s="12"/>
    </row>
    <row r="5" spans="1:18" ht="20.149999999999999" customHeight="1" x14ac:dyDescent="0.4">
      <c r="A5" s="118">
        <v>11</v>
      </c>
      <c r="B5" s="118">
        <v>2027</v>
      </c>
      <c r="C5" s="4" t="s">
        <v>32</v>
      </c>
      <c r="D5" s="36" t="s">
        <v>20</v>
      </c>
      <c r="E5" s="37" t="s">
        <v>21</v>
      </c>
      <c r="F5" s="38">
        <v>0.72916666666666663</v>
      </c>
      <c r="G5" s="8">
        <v>7</v>
      </c>
      <c r="H5" s="8" t="s">
        <v>10</v>
      </c>
      <c r="I5" s="127" t="s">
        <v>52</v>
      </c>
      <c r="J5" s="9">
        <v>0.36458333333333331</v>
      </c>
      <c r="K5" s="9">
        <v>0.73958333333333337</v>
      </c>
      <c r="L5" s="182">
        <v>1</v>
      </c>
      <c r="M5" s="9">
        <f t="shared" si="2"/>
        <v>0.37500000000000006</v>
      </c>
      <c r="N5" s="11">
        <f t="shared" si="0"/>
        <v>0.37500000000000006</v>
      </c>
      <c r="O5" s="144">
        <v>30</v>
      </c>
      <c r="P5" s="3">
        <f t="shared" si="1"/>
        <v>11.250000000000002</v>
      </c>
      <c r="Q5" s="102"/>
      <c r="R5" s="12"/>
    </row>
    <row r="6" spans="1:18" ht="20.149999999999999" customHeight="1" x14ac:dyDescent="0.4">
      <c r="A6" s="118">
        <v>11</v>
      </c>
      <c r="B6" s="118">
        <v>2027</v>
      </c>
      <c r="C6" s="4" t="s">
        <v>32</v>
      </c>
      <c r="D6" s="39" t="s">
        <v>20</v>
      </c>
      <c r="E6" s="40" t="s">
        <v>21</v>
      </c>
      <c r="F6" s="41">
        <v>0.72916666666666663</v>
      </c>
      <c r="G6" s="16">
        <v>7</v>
      </c>
      <c r="H6" s="16" t="s">
        <v>10</v>
      </c>
      <c r="I6" s="128" t="s">
        <v>53</v>
      </c>
      <c r="J6" s="17">
        <v>0.3125</v>
      </c>
      <c r="K6" s="17">
        <v>0.375</v>
      </c>
      <c r="L6" s="183">
        <v>1</v>
      </c>
      <c r="M6" s="17">
        <f t="shared" si="2"/>
        <v>6.25E-2</v>
      </c>
      <c r="N6" s="19">
        <f t="shared" si="0"/>
        <v>6.25E-2</v>
      </c>
      <c r="O6" s="145">
        <v>30</v>
      </c>
      <c r="P6" s="20">
        <f t="shared" si="1"/>
        <v>1.875</v>
      </c>
      <c r="Q6" s="102"/>
      <c r="R6" s="12"/>
    </row>
    <row r="7" spans="1:18" ht="20.149999999999999" customHeight="1" x14ac:dyDescent="0.4">
      <c r="A7" s="208">
        <v>11</v>
      </c>
      <c r="B7" s="208">
        <v>2027</v>
      </c>
      <c r="C7" s="209" t="s">
        <v>32</v>
      </c>
      <c r="D7" s="47" t="s">
        <v>23</v>
      </c>
      <c r="E7" s="48" t="s">
        <v>12</v>
      </c>
      <c r="F7" s="49">
        <v>0.64583333333333337</v>
      </c>
      <c r="G7" s="50">
        <v>7</v>
      </c>
      <c r="H7" s="16" t="s">
        <v>10</v>
      </c>
      <c r="I7" s="132" t="s">
        <v>52</v>
      </c>
      <c r="J7" s="17">
        <v>0.36458333333333331</v>
      </c>
      <c r="K7" s="17">
        <v>0.65625</v>
      </c>
      <c r="L7" s="184">
        <v>1</v>
      </c>
      <c r="M7" s="17">
        <f>K7-J7</f>
        <v>0.29166666666666669</v>
      </c>
      <c r="N7" s="19">
        <f>L7*M7</f>
        <v>0.29166666666666669</v>
      </c>
      <c r="O7" s="145">
        <v>31</v>
      </c>
      <c r="P7" s="20">
        <f t="shared" si="1"/>
        <v>9.0416666666666679</v>
      </c>
      <c r="Q7" s="102"/>
      <c r="R7" s="12"/>
    </row>
    <row r="8" spans="1:18" ht="20.149999999999999" customHeight="1" x14ac:dyDescent="0.4">
      <c r="A8" s="118">
        <v>11</v>
      </c>
      <c r="B8" s="118">
        <v>2027</v>
      </c>
      <c r="C8" s="4" t="s">
        <v>32</v>
      </c>
      <c r="D8" s="42" t="s">
        <v>22</v>
      </c>
      <c r="E8" s="43" t="s">
        <v>12</v>
      </c>
      <c r="F8" s="44">
        <v>0.64583333333333337</v>
      </c>
      <c r="G8" s="8">
        <v>7</v>
      </c>
      <c r="H8" s="8" t="s">
        <v>10</v>
      </c>
      <c r="I8" s="127" t="s">
        <v>11</v>
      </c>
      <c r="J8" s="9">
        <v>0.36458333333333331</v>
      </c>
      <c r="K8" s="9">
        <v>0.65625</v>
      </c>
      <c r="L8" s="182">
        <v>17</v>
      </c>
      <c r="M8" s="9">
        <f t="shared" si="2"/>
        <v>0.29166666666666669</v>
      </c>
      <c r="N8" s="11">
        <f t="shared" si="0"/>
        <v>4.9583333333333339</v>
      </c>
      <c r="O8" s="144">
        <v>61</v>
      </c>
      <c r="P8" s="3">
        <f t="shared" si="1"/>
        <v>302.45833333333337</v>
      </c>
      <c r="Q8" s="102"/>
      <c r="R8" s="12"/>
    </row>
    <row r="9" spans="1:18" ht="20.149999999999999" customHeight="1" x14ac:dyDescent="0.4">
      <c r="A9" s="118">
        <v>11</v>
      </c>
      <c r="B9" s="118">
        <v>2027</v>
      </c>
      <c r="C9" s="4" t="s">
        <v>32</v>
      </c>
      <c r="D9" s="42" t="s">
        <v>22</v>
      </c>
      <c r="E9" s="43" t="s">
        <v>12</v>
      </c>
      <c r="F9" s="44">
        <v>0.64583333333333337</v>
      </c>
      <c r="G9" s="45">
        <v>7</v>
      </c>
      <c r="H9" s="8" t="s">
        <v>10</v>
      </c>
      <c r="I9" s="127" t="s">
        <v>13</v>
      </c>
      <c r="J9" s="9">
        <v>0.36458333333333331</v>
      </c>
      <c r="K9" s="9">
        <v>0.6875</v>
      </c>
      <c r="L9" s="182">
        <v>5</v>
      </c>
      <c r="M9" s="9">
        <f t="shared" si="2"/>
        <v>0.32291666666666669</v>
      </c>
      <c r="N9" s="11">
        <f t="shared" si="0"/>
        <v>1.6145833333333335</v>
      </c>
      <c r="O9" s="144">
        <v>61</v>
      </c>
      <c r="P9" s="3">
        <f t="shared" ref="P9:P13" si="3">L9*M9*O9</f>
        <v>98.489583333333343</v>
      </c>
      <c r="Q9" s="102"/>
      <c r="R9" s="12"/>
    </row>
    <row r="10" spans="1:18" ht="20.149999999999999" customHeight="1" x14ac:dyDescent="0.4">
      <c r="A10" s="119">
        <v>11</v>
      </c>
      <c r="B10" s="119">
        <v>2027</v>
      </c>
      <c r="C10" s="81" t="s">
        <v>32</v>
      </c>
      <c r="D10" s="76" t="s">
        <v>22</v>
      </c>
      <c r="E10" s="77" t="s">
        <v>12</v>
      </c>
      <c r="F10" s="78">
        <v>0.64583333333333337</v>
      </c>
      <c r="G10" s="50">
        <v>7</v>
      </c>
      <c r="H10" s="16" t="s">
        <v>10</v>
      </c>
      <c r="I10" s="128" t="s">
        <v>53</v>
      </c>
      <c r="J10" s="17">
        <v>0.3125</v>
      </c>
      <c r="K10" s="17">
        <v>0.375</v>
      </c>
      <c r="L10" s="184">
        <v>1</v>
      </c>
      <c r="M10" s="17">
        <f t="shared" si="2"/>
        <v>6.25E-2</v>
      </c>
      <c r="N10" s="19">
        <f t="shared" si="0"/>
        <v>6.25E-2</v>
      </c>
      <c r="O10" s="145">
        <v>61</v>
      </c>
      <c r="P10" s="20">
        <f t="shared" si="3"/>
        <v>3.8125</v>
      </c>
      <c r="Q10" s="102"/>
      <c r="R10" s="12"/>
    </row>
    <row r="11" spans="1:18" ht="20.149999999999999" customHeight="1" x14ac:dyDescent="0.4">
      <c r="A11" s="118">
        <v>11</v>
      </c>
      <c r="B11" s="118">
        <v>2028</v>
      </c>
      <c r="C11" s="4" t="s">
        <v>32</v>
      </c>
      <c r="D11" s="5" t="s">
        <v>8</v>
      </c>
      <c r="E11" s="6" t="s">
        <v>9</v>
      </c>
      <c r="F11" s="7">
        <v>0.64583333333333337</v>
      </c>
      <c r="G11" s="8">
        <v>7</v>
      </c>
      <c r="H11" s="8" t="s">
        <v>10</v>
      </c>
      <c r="I11" s="127" t="s">
        <v>11</v>
      </c>
      <c r="J11" s="9">
        <v>0.36458333333333331</v>
      </c>
      <c r="K11" s="9">
        <v>0.65625</v>
      </c>
      <c r="L11" s="182">
        <v>17</v>
      </c>
      <c r="M11" s="9">
        <f t="shared" si="2"/>
        <v>0.29166666666666669</v>
      </c>
      <c r="N11" s="11">
        <f t="shared" si="0"/>
        <v>4.9583333333333339</v>
      </c>
      <c r="O11" s="144">
        <v>59</v>
      </c>
      <c r="P11" s="3">
        <f t="shared" si="3"/>
        <v>292.54166666666669</v>
      </c>
      <c r="Q11" s="102"/>
      <c r="R11" s="12"/>
    </row>
    <row r="12" spans="1:18" ht="20.149999999999999" customHeight="1" x14ac:dyDescent="0.4">
      <c r="A12" s="118">
        <v>11</v>
      </c>
      <c r="B12" s="118">
        <v>2028</v>
      </c>
      <c r="C12" s="4" t="s">
        <v>32</v>
      </c>
      <c r="D12" s="5" t="s">
        <v>8</v>
      </c>
      <c r="E12" s="6" t="s">
        <v>12</v>
      </c>
      <c r="F12" s="7">
        <v>0.64583333333333337</v>
      </c>
      <c r="G12" s="8">
        <v>7</v>
      </c>
      <c r="H12" s="8" t="s">
        <v>10</v>
      </c>
      <c r="I12" s="127" t="s">
        <v>13</v>
      </c>
      <c r="J12" s="9">
        <v>0.36458333333333331</v>
      </c>
      <c r="K12" s="9">
        <v>0.6875</v>
      </c>
      <c r="L12" s="182">
        <v>5</v>
      </c>
      <c r="M12" s="9">
        <f t="shared" si="2"/>
        <v>0.32291666666666669</v>
      </c>
      <c r="N12" s="11">
        <f t="shared" si="0"/>
        <v>1.6145833333333335</v>
      </c>
      <c r="O12" s="144">
        <v>59</v>
      </c>
      <c r="P12" s="3">
        <f t="shared" si="3"/>
        <v>95.260416666666671</v>
      </c>
      <c r="Q12" s="102"/>
      <c r="R12" s="12"/>
    </row>
    <row r="13" spans="1:18" ht="20.149999999999999" customHeight="1" x14ac:dyDescent="0.4">
      <c r="A13" s="119">
        <v>11</v>
      </c>
      <c r="B13" s="119">
        <v>2028</v>
      </c>
      <c r="C13" s="81" t="s">
        <v>32</v>
      </c>
      <c r="D13" s="13" t="s">
        <v>8</v>
      </c>
      <c r="E13" s="14" t="s">
        <v>12</v>
      </c>
      <c r="F13" s="15">
        <v>0.64583333333333337</v>
      </c>
      <c r="G13" s="16">
        <v>7</v>
      </c>
      <c r="H13" s="16" t="s">
        <v>10</v>
      </c>
      <c r="I13" s="128" t="s">
        <v>53</v>
      </c>
      <c r="J13" s="17">
        <v>0.3125</v>
      </c>
      <c r="K13" s="17">
        <v>0.375</v>
      </c>
      <c r="L13" s="183">
        <v>1</v>
      </c>
      <c r="M13" s="17">
        <f t="shared" si="2"/>
        <v>6.25E-2</v>
      </c>
      <c r="N13" s="19">
        <f t="shared" si="0"/>
        <v>6.25E-2</v>
      </c>
      <c r="O13" s="145">
        <v>59</v>
      </c>
      <c r="P13" s="20">
        <f t="shared" si="3"/>
        <v>3.6875</v>
      </c>
      <c r="Q13" s="102"/>
      <c r="R13" s="12"/>
    </row>
    <row r="14" spans="1:18" ht="20.149999999999999" customHeight="1" x14ac:dyDescent="0.4">
      <c r="A14" s="118">
        <v>11</v>
      </c>
      <c r="B14" s="118">
        <v>2028</v>
      </c>
      <c r="C14" s="4" t="s">
        <v>32</v>
      </c>
      <c r="D14" s="21" t="s">
        <v>14</v>
      </c>
      <c r="E14" s="22" t="s">
        <v>15</v>
      </c>
      <c r="F14" s="23">
        <v>0.6875</v>
      </c>
      <c r="G14" s="8">
        <v>7</v>
      </c>
      <c r="H14" s="8" t="s">
        <v>10</v>
      </c>
      <c r="I14" s="127" t="s">
        <v>11</v>
      </c>
      <c r="J14" s="9">
        <v>0.36458333333333331</v>
      </c>
      <c r="K14" s="9">
        <v>0.69791666666666663</v>
      </c>
      <c r="L14" s="182">
        <v>17</v>
      </c>
      <c r="M14" s="9">
        <f t="shared" si="2"/>
        <v>0.33333333333333331</v>
      </c>
      <c r="N14" s="11">
        <f t="shared" si="0"/>
        <v>5.6666666666666661</v>
      </c>
      <c r="O14" s="144">
        <v>25</v>
      </c>
      <c r="P14" s="3">
        <f>L14*M14*O14</f>
        <v>141.66666666666666</v>
      </c>
      <c r="Q14" s="102"/>
      <c r="R14" s="12"/>
    </row>
    <row r="15" spans="1:18" ht="20.149999999999999" customHeight="1" x14ac:dyDescent="0.4">
      <c r="A15" s="118">
        <v>11</v>
      </c>
      <c r="B15" s="118">
        <v>2028</v>
      </c>
      <c r="C15" s="4" t="s">
        <v>32</v>
      </c>
      <c r="D15" s="21" t="s">
        <v>14</v>
      </c>
      <c r="E15" s="22" t="s">
        <v>15</v>
      </c>
      <c r="F15" s="23">
        <v>0.6875</v>
      </c>
      <c r="G15" s="8">
        <v>7</v>
      </c>
      <c r="H15" s="8" t="s">
        <v>10</v>
      </c>
      <c r="I15" s="127" t="s">
        <v>13</v>
      </c>
      <c r="J15" s="9">
        <v>0.36458333333333331</v>
      </c>
      <c r="K15" s="9">
        <v>0.72916666666666663</v>
      </c>
      <c r="L15" s="182">
        <v>5</v>
      </c>
      <c r="M15" s="9">
        <f t="shared" si="2"/>
        <v>0.36458333333333331</v>
      </c>
      <c r="N15" s="11">
        <f t="shared" si="0"/>
        <v>1.8229166666666665</v>
      </c>
      <c r="O15" s="144">
        <v>25</v>
      </c>
      <c r="P15" s="3">
        <f>L15*M15*O15</f>
        <v>45.572916666666664</v>
      </c>
      <c r="Q15" s="102"/>
      <c r="R15" s="12"/>
    </row>
    <row r="16" spans="1:18" ht="20.149999999999999" customHeight="1" x14ac:dyDescent="0.4">
      <c r="A16" s="118">
        <v>11</v>
      </c>
      <c r="B16" s="118">
        <v>2028</v>
      </c>
      <c r="C16" s="4" t="s">
        <v>32</v>
      </c>
      <c r="D16" s="21" t="s">
        <v>14</v>
      </c>
      <c r="E16" s="22" t="s">
        <v>15</v>
      </c>
      <c r="F16" s="23">
        <v>0.6875</v>
      </c>
      <c r="G16" s="8">
        <v>7</v>
      </c>
      <c r="H16" s="8" t="s">
        <v>10</v>
      </c>
      <c r="I16" s="127" t="s">
        <v>52</v>
      </c>
      <c r="J16" s="9">
        <v>0.36458333333333331</v>
      </c>
      <c r="K16" s="9">
        <v>0.69791666666666663</v>
      </c>
      <c r="L16" s="182">
        <v>1</v>
      </c>
      <c r="M16" s="9">
        <f t="shared" si="2"/>
        <v>0.33333333333333331</v>
      </c>
      <c r="N16" s="11">
        <f t="shared" si="0"/>
        <v>0.33333333333333331</v>
      </c>
      <c r="O16" s="144">
        <v>25</v>
      </c>
      <c r="P16" s="3">
        <f>L16*M16*O16</f>
        <v>8.3333333333333321</v>
      </c>
      <c r="Q16" s="102"/>
      <c r="R16" s="12"/>
    </row>
    <row r="17" spans="1:20" ht="20.149999999999999" customHeight="1" x14ac:dyDescent="0.4">
      <c r="A17" s="119">
        <v>11</v>
      </c>
      <c r="B17" s="119">
        <v>2028</v>
      </c>
      <c r="C17" s="81" t="s">
        <v>32</v>
      </c>
      <c r="D17" s="24" t="s">
        <v>14</v>
      </c>
      <c r="E17" s="25" t="s">
        <v>15</v>
      </c>
      <c r="F17" s="26">
        <v>0.6875</v>
      </c>
      <c r="G17" s="16">
        <v>7</v>
      </c>
      <c r="H17" s="16" t="s">
        <v>10</v>
      </c>
      <c r="I17" s="128" t="s">
        <v>53</v>
      </c>
      <c r="J17" s="17">
        <v>0.3125</v>
      </c>
      <c r="K17" s="17">
        <v>0.375</v>
      </c>
      <c r="L17" s="183">
        <v>1</v>
      </c>
      <c r="M17" s="17">
        <f t="shared" si="2"/>
        <v>6.25E-2</v>
      </c>
      <c r="N17" s="19">
        <f t="shared" si="0"/>
        <v>6.25E-2</v>
      </c>
      <c r="O17" s="145">
        <v>25</v>
      </c>
      <c r="P17" s="20">
        <f>L17*M17*O17</f>
        <v>1.5625</v>
      </c>
      <c r="Q17" s="102"/>
      <c r="R17" s="12"/>
    </row>
    <row r="18" spans="1:20" ht="20.149999999999999" customHeight="1" x14ac:dyDescent="0.4">
      <c r="A18" s="118">
        <v>11</v>
      </c>
      <c r="B18" s="118">
        <v>2028</v>
      </c>
      <c r="C18" s="4" t="s">
        <v>32</v>
      </c>
      <c r="D18" s="27" t="s">
        <v>31</v>
      </c>
      <c r="E18" s="28" t="s">
        <v>16</v>
      </c>
      <c r="F18" s="29">
        <v>0.76041666666666663</v>
      </c>
      <c r="G18" s="8">
        <v>7</v>
      </c>
      <c r="H18" s="8" t="s">
        <v>10</v>
      </c>
      <c r="I18" s="127" t="s">
        <v>11</v>
      </c>
      <c r="J18" s="9">
        <v>0.36458333333333331</v>
      </c>
      <c r="K18" s="9">
        <v>0.77083333333333337</v>
      </c>
      <c r="L18" s="182">
        <v>17</v>
      </c>
      <c r="M18" s="9">
        <f t="shared" si="2"/>
        <v>0.40625000000000006</v>
      </c>
      <c r="N18" s="11">
        <f t="shared" si="0"/>
        <v>6.9062500000000009</v>
      </c>
      <c r="O18" s="144">
        <v>97</v>
      </c>
      <c r="P18" s="3">
        <f t="shared" ref="P18:P21" si="4">L18*M18*O18</f>
        <v>669.90625000000011</v>
      </c>
      <c r="Q18" s="102"/>
      <c r="R18" s="12"/>
    </row>
    <row r="19" spans="1:20" ht="20.149999999999999" customHeight="1" x14ac:dyDescent="0.4">
      <c r="A19" s="118">
        <v>11</v>
      </c>
      <c r="B19" s="118">
        <v>2028</v>
      </c>
      <c r="C19" s="4" t="s">
        <v>32</v>
      </c>
      <c r="D19" s="27" t="s">
        <v>31</v>
      </c>
      <c r="E19" s="28" t="s">
        <v>16</v>
      </c>
      <c r="F19" s="29">
        <v>0.76041666666666663</v>
      </c>
      <c r="G19" s="8">
        <v>7</v>
      </c>
      <c r="H19" s="8" t="s">
        <v>10</v>
      </c>
      <c r="I19" s="127" t="s">
        <v>13</v>
      </c>
      <c r="J19" s="9">
        <v>0.36458333333333331</v>
      </c>
      <c r="K19" s="9">
        <v>0.80208333333333337</v>
      </c>
      <c r="L19" s="182">
        <v>5</v>
      </c>
      <c r="M19" s="9">
        <f t="shared" si="2"/>
        <v>0.43750000000000006</v>
      </c>
      <c r="N19" s="11">
        <f t="shared" si="0"/>
        <v>2.1875000000000004</v>
      </c>
      <c r="O19" s="144">
        <v>97</v>
      </c>
      <c r="P19" s="3">
        <f t="shared" si="4"/>
        <v>212.18750000000006</v>
      </c>
      <c r="Q19" s="102"/>
      <c r="R19" s="12"/>
    </row>
    <row r="20" spans="1:20" ht="20.149999999999999" customHeight="1" x14ac:dyDescent="0.4">
      <c r="A20" s="118">
        <v>11</v>
      </c>
      <c r="B20" s="118">
        <v>2028</v>
      </c>
      <c r="C20" s="4" t="s">
        <v>32</v>
      </c>
      <c r="D20" s="27" t="s">
        <v>31</v>
      </c>
      <c r="E20" s="28" t="s">
        <v>16</v>
      </c>
      <c r="F20" s="29">
        <v>0.76041666666666663</v>
      </c>
      <c r="G20" s="8">
        <v>7</v>
      </c>
      <c r="H20" s="8" t="s">
        <v>10</v>
      </c>
      <c r="I20" s="127" t="s">
        <v>53</v>
      </c>
      <c r="J20" s="9">
        <v>0.3125</v>
      </c>
      <c r="K20" s="9">
        <v>0.375</v>
      </c>
      <c r="L20" s="182">
        <v>1</v>
      </c>
      <c r="M20" s="9">
        <f t="shared" si="2"/>
        <v>6.25E-2</v>
      </c>
      <c r="N20" s="11">
        <f t="shared" si="0"/>
        <v>6.25E-2</v>
      </c>
      <c r="O20" s="144">
        <v>97</v>
      </c>
      <c r="P20" s="3">
        <f t="shared" si="4"/>
        <v>6.0625</v>
      </c>
      <c r="Q20" s="102"/>
      <c r="R20" s="12"/>
    </row>
    <row r="21" spans="1:20" ht="20.149999999999999" customHeight="1" x14ac:dyDescent="0.4">
      <c r="A21" s="119">
        <v>11</v>
      </c>
      <c r="B21" s="119">
        <v>2028</v>
      </c>
      <c r="C21" s="81" t="s">
        <v>32</v>
      </c>
      <c r="D21" s="141" t="s">
        <v>17</v>
      </c>
      <c r="E21" s="142" t="s">
        <v>16</v>
      </c>
      <c r="F21" s="143">
        <v>0.76041666666666663</v>
      </c>
      <c r="G21" s="16">
        <v>7</v>
      </c>
      <c r="H21" s="16" t="s">
        <v>10</v>
      </c>
      <c r="I21" s="128" t="s">
        <v>52</v>
      </c>
      <c r="J21" s="17">
        <v>0.36458333333333331</v>
      </c>
      <c r="K21" s="17">
        <v>0.77083333333333337</v>
      </c>
      <c r="L21" s="185">
        <v>1</v>
      </c>
      <c r="M21" s="139">
        <f t="shared" si="2"/>
        <v>0.40625000000000006</v>
      </c>
      <c r="N21" s="140">
        <f t="shared" si="0"/>
        <v>0.40625000000000006</v>
      </c>
      <c r="O21" s="145">
        <v>68</v>
      </c>
      <c r="P21" s="20">
        <f t="shared" si="4"/>
        <v>27.625000000000004</v>
      </c>
      <c r="Q21" s="102"/>
      <c r="R21" s="12"/>
    </row>
    <row r="22" spans="1:20" ht="20.149999999999999" customHeight="1" x14ac:dyDescent="0.4">
      <c r="A22" s="118">
        <v>11</v>
      </c>
      <c r="B22" s="118">
        <v>2026</v>
      </c>
      <c r="C22" s="4" t="s">
        <v>32</v>
      </c>
      <c r="D22" s="27" t="s">
        <v>26</v>
      </c>
      <c r="E22" s="28" t="s">
        <v>16</v>
      </c>
      <c r="F22" s="29">
        <v>0.76041666666666663</v>
      </c>
      <c r="G22" s="8">
        <v>7</v>
      </c>
      <c r="H22" s="8" t="s">
        <v>10</v>
      </c>
      <c r="I22" s="127" t="s">
        <v>11</v>
      </c>
      <c r="J22" s="9">
        <v>0.36458333333333331</v>
      </c>
      <c r="K22" s="9">
        <v>0.77083333333333337</v>
      </c>
      <c r="L22" s="182">
        <v>17</v>
      </c>
      <c r="M22" s="9">
        <f t="shared" ref="M22:M27" si="5">K22-J22</f>
        <v>0.40625000000000006</v>
      </c>
      <c r="N22" s="11">
        <f>L22*M22</f>
        <v>6.9062500000000009</v>
      </c>
      <c r="O22" s="144">
        <v>62</v>
      </c>
      <c r="P22" s="3">
        <f>L22*M22*O22</f>
        <v>428.18750000000006</v>
      </c>
      <c r="Q22" s="151"/>
      <c r="R22" s="12"/>
    </row>
    <row r="23" spans="1:20" ht="20.149999999999999" customHeight="1" x14ac:dyDescent="0.4">
      <c r="A23" s="118">
        <v>11</v>
      </c>
      <c r="B23" s="118">
        <v>2026</v>
      </c>
      <c r="C23" s="4" t="s">
        <v>32</v>
      </c>
      <c r="D23" s="27" t="s">
        <v>26</v>
      </c>
      <c r="E23" s="28" t="s">
        <v>16</v>
      </c>
      <c r="F23" s="29">
        <v>0.76041666666666663</v>
      </c>
      <c r="G23" s="8">
        <v>7</v>
      </c>
      <c r="H23" s="8" t="s">
        <v>10</v>
      </c>
      <c r="I23" s="127" t="s">
        <v>13</v>
      </c>
      <c r="J23" s="9">
        <v>0.36458333333333331</v>
      </c>
      <c r="K23" s="9">
        <v>0.80208333333333337</v>
      </c>
      <c r="L23" s="182">
        <v>5</v>
      </c>
      <c r="M23" s="9">
        <f t="shared" si="5"/>
        <v>0.43750000000000006</v>
      </c>
      <c r="N23" s="11">
        <f>L23*M23</f>
        <v>2.1875000000000004</v>
      </c>
      <c r="O23" s="144">
        <v>62</v>
      </c>
      <c r="P23" s="3">
        <f t="shared" ref="P23:P27" si="6">L23*M23*O23</f>
        <v>135.62500000000003</v>
      </c>
      <c r="Q23" s="102"/>
      <c r="R23" s="12"/>
    </row>
    <row r="24" spans="1:20" ht="20.149999999999999" customHeight="1" x14ac:dyDescent="0.4">
      <c r="A24" s="119">
        <v>11</v>
      </c>
      <c r="B24" s="119">
        <v>2026</v>
      </c>
      <c r="C24" s="81" t="s">
        <v>32</v>
      </c>
      <c r="D24" s="64" t="s">
        <v>26</v>
      </c>
      <c r="E24" s="65" t="s">
        <v>16</v>
      </c>
      <c r="F24" s="66">
        <v>0.76041666666666663</v>
      </c>
      <c r="G24" s="16">
        <v>7</v>
      </c>
      <c r="H24" s="16" t="s">
        <v>10</v>
      </c>
      <c r="I24" s="128" t="s">
        <v>53</v>
      </c>
      <c r="J24" s="17">
        <v>0.3125</v>
      </c>
      <c r="K24" s="17">
        <v>0.375</v>
      </c>
      <c r="L24" s="183">
        <v>1</v>
      </c>
      <c r="M24" s="17">
        <f t="shared" si="5"/>
        <v>6.25E-2</v>
      </c>
      <c r="N24" s="19">
        <f t="shared" ref="N24:N27" si="7">L24*M24</f>
        <v>6.25E-2</v>
      </c>
      <c r="O24" s="145">
        <v>62</v>
      </c>
      <c r="P24" s="20">
        <f t="shared" si="6"/>
        <v>3.875</v>
      </c>
      <c r="Q24" s="102"/>
      <c r="T24" s="3"/>
    </row>
    <row r="25" spans="1:20" ht="20.149999999999999" customHeight="1" x14ac:dyDescent="0.4">
      <c r="A25" s="118">
        <v>11</v>
      </c>
      <c r="B25" s="118">
        <v>2026</v>
      </c>
      <c r="C25" s="4" t="s">
        <v>32</v>
      </c>
      <c r="D25" s="30" t="s">
        <v>18</v>
      </c>
      <c r="E25" s="31" t="s">
        <v>19</v>
      </c>
      <c r="F25" s="32">
        <v>0.75</v>
      </c>
      <c r="G25" s="8">
        <v>7</v>
      </c>
      <c r="H25" s="8" t="s">
        <v>10</v>
      </c>
      <c r="I25" s="127" t="s">
        <v>11</v>
      </c>
      <c r="J25" s="9">
        <v>0.36458333333333331</v>
      </c>
      <c r="K25" s="9">
        <v>0.76041666666666663</v>
      </c>
      <c r="L25" s="182">
        <v>17</v>
      </c>
      <c r="M25" s="9">
        <f t="shared" si="5"/>
        <v>0.39583333333333331</v>
      </c>
      <c r="N25" s="11">
        <f t="shared" si="7"/>
        <v>6.7291666666666661</v>
      </c>
      <c r="O25" s="144">
        <v>30</v>
      </c>
      <c r="P25" s="3">
        <f t="shared" si="6"/>
        <v>201.87499999999997</v>
      </c>
      <c r="Q25" s="102"/>
      <c r="T25" s="12"/>
    </row>
    <row r="26" spans="1:20" ht="20.149999999999999" customHeight="1" x14ac:dyDescent="0.4">
      <c r="A26" s="118">
        <v>11</v>
      </c>
      <c r="B26" s="118">
        <v>2026</v>
      </c>
      <c r="C26" s="4" t="s">
        <v>32</v>
      </c>
      <c r="D26" s="30" t="s">
        <v>18</v>
      </c>
      <c r="E26" s="31" t="s">
        <v>19</v>
      </c>
      <c r="F26" s="32">
        <v>0.75</v>
      </c>
      <c r="G26" s="8">
        <v>7</v>
      </c>
      <c r="H26" s="8" t="s">
        <v>10</v>
      </c>
      <c r="I26" s="127" t="s">
        <v>13</v>
      </c>
      <c r="J26" s="9">
        <v>0.36458333333333331</v>
      </c>
      <c r="K26" s="9">
        <v>0.79166666666666663</v>
      </c>
      <c r="L26" s="182">
        <v>5</v>
      </c>
      <c r="M26" s="9">
        <f t="shared" si="5"/>
        <v>0.42708333333333331</v>
      </c>
      <c r="N26" s="11">
        <f t="shared" si="7"/>
        <v>2.1354166666666665</v>
      </c>
      <c r="O26" s="144">
        <v>30</v>
      </c>
      <c r="P26" s="3">
        <f t="shared" si="6"/>
        <v>64.0625</v>
      </c>
      <c r="Q26" s="102"/>
      <c r="R26" s="12"/>
    </row>
    <row r="27" spans="1:20" ht="20.149999999999999" customHeight="1" x14ac:dyDescent="0.4">
      <c r="A27" s="119">
        <v>11</v>
      </c>
      <c r="B27" s="119">
        <v>2026</v>
      </c>
      <c r="C27" s="81" t="s">
        <v>32</v>
      </c>
      <c r="D27" s="33" t="s">
        <v>18</v>
      </c>
      <c r="E27" s="34" t="s">
        <v>19</v>
      </c>
      <c r="F27" s="35">
        <v>0.75</v>
      </c>
      <c r="G27" s="16">
        <v>7</v>
      </c>
      <c r="H27" s="16" t="s">
        <v>10</v>
      </c>
      <c r="I27" s="128" t="s">
        <v>53</v>
      </c>
      <c r="J27" s="17">
        <v>0.3125</v>
      </c>
      <c r="K27" s="17">
        <v>0.375</v>
      </c>
      <c r="L27" s="183">
        <v>1</v>
      </c>
      <c r="M27" s="17">
        <f t="shared" si="5"/>
        <v>6.25E-2</v>
      </c>
      <c r="N27" s="19">
        <f t="shared" si="7"/>
        <v>6.25E-2</v>
      </c>
      <c r="O27" s="145">
        <v>30</v>
      </c>
      <c r="P27" s="20">
        <f t="shared" si="6"/>
        <v>1.875</v>
      </c>
      <c r="Q27" s="102"/>
      <c r="R27" s="12"/>
    </row>
    <row r="28" spans="1:20" s="99" customFormat="1" ht="25" customHeight="1" x14ac:dyDescent="0.4">
      <c r="A28" s="117"/>
      <c r="B28" s="116"/>
      <c r="C28" s="94"/>
      <c r="D28" s="93"/>
      <c r="E28" s="94"/>
      <c r="F28" s="95"/>
      <c r="G28" s="105"/>
      <c r="H28" s="105"/>
      <c r="I28" s="129"/>
      <c r="J28" s="106"/>
      <c r="K28" s="106"/>
      <c r="L28" s="107"/>
      <c r="M28" s="106"/>
      <c r="N28" s="108"/>
      <c r="O28" s="146"/>
      <c r="P28" s="102"/>
      <c r="Q28" s="188"/>
      <c r="R28" s="100"/>
    </row>
    <row r="29" spans="1:20" ht="20.149999999999999" customHeight="1" x14ac:dyDescent="0.4">
      <c r="A29" s="125">
        <v>6</v>
      </c>
      <c r="B29" s="125">
        <v>2027</v>
      </c>
      <c r="C29" s="91" t="s">
        <v>33</v>
      </c>
      <c r="D29" s="70" t="s">
        <v>20</v>
      </c>
      <c r="E29" s="71" t="s">
        <v>21</v>
      </c>
      <c r="F29" s="72">
        <v>0.72916666666666663</v>
      </c>
      <c r="G29" s="56">
        <v>7</v>
      </c>
      <c r="H29" s="56" t="s">
        <v>10</v>
      </c>
      <c r="I29" s="130" t="s">
        <v>11</v>
      </c>
      <c r="J29" s="57">
        <v>0.36458333333333331</v>
      </c>
      <c r="K29" s="57">
        <v>0.73958333333333337</v>
      </c>
      <c r="L29" s="58">
        <v>10</v>
      </c>
      <c r="M29" s="57">
        <f t="shared" si="2"/>
        <v>0.37500000000000006</v>
      </c>
      <c r="N29" s="59">
        <f t="shared" ref="N29:N32" si="8">L29*M29</f>
        <v>3.7500000000000004</v>
      </c>
      <c r="O29" s="147">
        <v>30</v>
      </c>
      <c r="P29" s="60">
        <f t="shared" ref="P29:P30" si="9">L29*M29*O29</f>
        <v>112.50000000000001</v>
      </c>
      <c r="Q29" s="102"/>
    </row>
    <row r="30" spans="1:20" ht="20.149999999999999" customHeight="1" x14ac:dyDescent="0.4">
      <c r="A30" s="119">
        <v>6</v>
      </c>
      <c r="B30" s="119">
        <v>2027</v>
      </c>
      <c r="C30" s="81" t="s">
        <v>33</v>
      </c>
      <c r="D30" s="39" t="s">
        <v>20</v>
      </c>
      <c r="E30" s="40" t="s">
        <v>21</v>
      </c>
      <c r="F30" s="41">
        <v>0.72916666666666663</v>
      </c>
      <c r="G30" s="16">
        <v>7</v>
      </c>
      <c r="H30" s="16" t="s">
        <v>10</v>
      </c>
      <c r="I30" s="128" t="s">
        <v>13</v>
      </c>
      <c r="J30" s="17">
        <v>0.36458333333333331</v>
      </c>
      <c r="K30" s="17">
        <v>0.77083333333333337</v>
      </c>
      <c r="L30" s="18">
        <v>5</v>
      </c>
      <c r="M30" s="17">
        <f t="shared" si="2"/>
        <v>0.40625000000000006</v>
      </c>
      <c r="N30" s="19">
        <f t="shared" si="8"/>
        <v>2.0312500000000004</v>
      </c>
      <c r="O30" s="145">
        <v>30</v>
      </c>
      <c r="P30" s="20">
        <f t="shared" si="9"/>
        <v>60.937500000000014</v>
      </c>
      <c r="Q30" s="102"/>
    </row>
    <row r="31" spans="1:20" ht="20.149999999999999" customHeight="1" x14ac:dyDescent="0.4">
      <c r="A31" s="118">
        <v>6</v>
      </c>
      <c r="B31" s="118">
        <v>2027</v>
      </c>
      <c r="C31" s="4" t="s">
        <v>33</v>
      </c>
      <c r="D31" s="73" t="s">
        <v>22</v>
      </c>
      <c r="E31" s="74" t="s">
        <v>12</v>
      </c>
      <c r="F31" s="75">
        <v>0.64583333333333337</v>
      </c>
      <c r="G31" s="56">
        <v>7</v>
      </c>
      <c r="H31" s="56" t="s">
        <v>10</v>
      </c>
      <c r="I31" s="130" t="s">
        <v>11</v>
      </c>
      <c r="J31" s="57">
        <v>0.36458333333333331</v>
      </c>
      <c r="K31" s="57">
        <v>0.65625</v>
      </c>
      <c r="L31" s="58">
        <v>10</v>
      </c>
      <c r="M31" s="57">
        <f t="shared" si="2"/>
        <v>0.29166666666666669</v>
      </c>
      <c r="N31" s="59">
        <f t="shared" si="8"/>
        <v>2.916666666666667</v>
      </c>
      <c r="O31" s="147">
        <v>61</v>
      </c>
      <c r="P31" s="60">
        <f t="shared" ref="P31:P36" si="10">L31*M31*O31</f>
        <v>177.91666666666669</v>
      </c>
      <c r="Q31" s="102"/>
    </row>
    <row r="32" spans="1:20" ht="20.149999999999999" customHeight="1" x14ac:dyDescent="0.4">
      <c r="A32" s="119">
        <v>6</v>
      </c>
      <c r="B32" s="119">
        <v>2027</v>
      </c>
      <c r="C32" s="81" t="s">
        <v>33</v>
      </c>
      <c r="D32" s="76" t="s">
        <v>22</v>
      </c>
      <c r="E32" s="77" t="s">
        <v>12</v>
      </c>
      <c r="F32" s="78">
        <v>0.64583333333333337</v>
      </c>
      <c r="G32" s="50">
        <v>7</v>
      </c>
      <c r="H32" s="16" t="s">
        <v>10</v>
      </c>
      <c r="I32" s="128" t="s">
        <v>13</v>
      </c>
      <c r="J32" s="17">
        <v>0.36458333333333331</v>
      </c>
      <c r="K32" s="17">
        <v>0.6875</v>
      </c>
      <c r="L32" s="51">
        <v>5</v>
      </c>
      <c r="M32" s="17">
        <f t="shared" si="2"/>
        <v>0.32291666666666669</v>
      </c>
      <c r="N32" s="19">
        <f t="shared" si="8"/>
        <v>1.6145833333333335</v>
      </c>
      <c r="O32" s="145">
        <v>61</v>
      </c>
      <c r="P32" s="20">
        <f t="shared" si="10"/>
        <v>98.489583333333343</v>
      </c>
      <c r="Q32" s="102"/>
    </row>
    <row r="33" spans="1:18" ht="20.149999999999999" customHeight="1" x14ac:dyDescent="0.4">
      <c r="A33" s="118">
        <v>6</v>
      </c>
      <c r="B33" s="118">
        <v>2028</v>
      </c>
      <c r="C33" s="4" t="s">
        <v>33</v>
      </c>
      <c r="D33" s="5" t="s">
        <v>8</v>
      </c>
      <c r="E33" s="6" t="s">
        <v>9</v>
      </c>
      <c r="F33" s="7">
        <v>0.64583333333333337</v>
      </c>
      <c r="G33" s="8">
        <v>7</v>
      </c>
      <c r="H33" s="8" t="s">
        <v>10</v>
      </c>
      <c r="I33" s="127" t="s">
        <v>11</v>
      </c>
      <c r="J33" s="9">
        <v>0.36458333333333331</v>
      </c>
      <c r="K33" s="9">
        <v>0.65625</v>
      </c>
      <c r="L33" s="10">
        <v>10</v>
      </c>
      <c r="M33" s="9">
        <f>K33-J33</f>
        <v>0.29166666666666669</v>
      </c>
      <c r="N33" s="11">
        <f>L33*M33</f>
        <v>2.916666666666667</v>
      </c>
      <c r="O33" s="144">
        <v>59</v>
      </c>
      <c r="P33" s="3">
        <f t="shared" si="10"/>
        <v>172.08333333333334</v>
      </c>
      <c r="Q33" s="102"/>
    </row>
    <row r="34" spans="1:18" ht="20.149999999999999" customHeight="1" x14ac:dyDescent="0.4">
      <c r="A34" s="119">
        <v>6</v>
      </c>
      <c r="B34" s="119">
        <v>2028</v>
      </c>
      <c r="C34" s="81" t="s">
        <v>33</v>
      </c>
      <c r="D34" s="13" t="s">
        <v>8</v>
      </c>
      <c r="E34" s="14" t="s">
        <v>12</v>
      </c>
      <c r="F34" s="15">
        <v>0.64583333333333337</v>
      </c>
      <c r="G34" s="16">
        <v>7</v>
      </c>
      <c r="H34" s="16" t="s">
        <v>10</v>
      </c>
      <c r="I34" s="128" t="s">
        <v>13</v>
      </c>
      <c r="J34" s="17">
        <v>0.36458333333333331</v>
      </c>
      <c r="K34" s="17">
        <v>0.6875</v>
      </c>
      <c r="L34" s="18">
        <v>5</v>
      </c>
      <c r="M34" s="17">
        <f>K34-J34</f>
        <v>0.32291666666666669</v>
      </c>
      <c r="N34" s="19">
        <f>L34*M34</f>
        <v>1.6145833333333335</v>
      </c>
      <c r="O34" s="145">
        <v>59</v>
      </c>
      <c r="P34" s="20">
        <f t="shared" si="10"/>
        <v>95.260416666666671</v>
      </c>
      <c r="Q34" s="102"/>
    </row>
    <row r="35" spans="1:18" ht="20.149999999999999" customHeight="1" x14ac:dyDescent="0.4">
      <c r="A35" s="118">
        <v>6</v>
      </c>
      <c r="B35" s="118">
        <v>2028</v>
      </c>
      <c r="C35" s="4" t="s">
        <v>33</v>
      </c>
      <c r="D35" s="53" t="s">
        <v>14</v>
      </c>
      <c r="E35" s="54" t="s">
        <v>15</v>
      </c>
      <c r="F35" s="55">
        <v>0.6875</v>
      </c>
      <c r="G35" s="56">
        <v>7</v>
      </c>
      <c r="H35" s="56" t="s">
        <v>10</v>
      </c>
      <c r="I35" s="130" t="s">
        <v>11</v>
      </c>
      <c r="J35" s="57">
        <v>0.36458333333333331</v>
      </c>
      <c r="K35" s="57">
        <v>0.69791666666666663</v>
      </c>
      <c r="L35" s="58">
        <v>10</v>
      </c>
      <c r="M35" s="57">
        <f>K35-J35</f>
        <v>0.33333333333333331</v>
      </c>
      <c r="N35" s="59">
        <f>L35*M35</f>
        <v>3.333333333333333</v>
      </c>
      <c r="O35" s="147">
        <v>25</v>
      </c>
      <c r="P35" s="60">
        <f t="shared" si="10"/>
        <v>83.333333333333329</v>
      </c>
      <c r="Q35" s="102"/>
    </row>
    <row r="36" spans="1:18" ht="20.149999999999999" customHeight="1" x14ac:dyDescent="0.4">
      <c r="A36" s="119">
        <v>6</v>
      </c>
      <c r="B36" s="119">
        <v>2028</v>
      </c>
      <c r="C36" s="81" t="s">
        <v>33</v>
      </c>
      <c r="D36" s="24" t="s">
        <v>14</v>
      </c>
      <c r="E36" s="25" t="s">
        <v>15</v>
      </c>
      <c r="F36" s="26">
        <v>0.6875</v>
      </c>
      <c r="G36" s="16">
        <v>7</v>
      </c>
      <c r="H36" s="16" t="s">
        <v>10</v>
      </c>
      <c r="I36" s="128" t="s">
        <v>13</v>
      </c>
      <c r="J36" s="17">
        <v>0.36458333333333331</v>
      </c>
      <c r="K36" s="17">
        <v>0.72916666666666663</v>
      </c>
      <c r="L36" s="18">
        <v>5</v>
      </c>
      <c r="M36" s="17">
        <f>K36-J36</f>
        <v>0.36458333333333331</v>
      </c>
      <c r="N36" s="19">
        <f>L36*M36</f>
        <v>1.8229166666666665</v>
      </c>
      <c r="O36" s="145">
        <v>25</v>
      </c>
      <c r="P36" s="20">
        <f t="shared" si="10"/>
        <v>45.572916666666664</v>
      </c>
      <c r="Q36" s="102"/>
    </row>
    <row r="37" spans="1:18" ht="20.149999999999999" customHeight="1" x14ac:dyDescent="0.4">
      <c r="A37" s="118">
        <v>6</v>
      </c>
      <c r="B37" s="118">
        <v>2028</v>
      </c>
      <c r="C37" s="4" t="s">
        <v>33</v>
      </c>
      <c r="D37" s="61" t="s">
        <v>31</v>
      </c>
      <c r="E37" s="62" t="s">
        <v>16</v>
      </c>
      <c r="F37" s="63">
        <v>0.76041666666666663</v>
      </c>
      <c r="G37" s="56">
        <v>7</v>
      </c>
      <c r="H37" s="56" t="s">
        <v>10</v>
      </c>
      <c r="I37" s="130" t="s">
        <v>11</v>
      </c>
      <c r="J37" s="57">
        <v>0.36458333333333331</v>
      </c>
      <c r="K37" s="57">
        <v>0.77083333333333337</v>
      </c>
      <c r="L37" s="58">
        <v>10</v>
      </c>
      <c r="M37" s="57">
        <f t="shared" ref="M37:M42" si="11">K37-J37</f>
        <v>0.40625000000000006</v>
      </c>
      <c r="N37" s="59">
        <f t="shared" ref="N37:N40" si="12">L37*M37</f>
        <v>4.0625000000000009</v>
      </c>
      <c r="O37" s="147">
        <v>97</v>
      </c>
      <c r="P37" s="60">
        <f t="shared" ref="P37:P38" si="13">L37*M37*O37</f>
        <v>394.06250000000011</v>
      </c>
      <c r="Q37" s="102"/>
    </row>
    <row r="38" spans="1:18" ht="20.149999999999999" customHeight="1" x14ac:dyDescent="0.4">
      <c r="A38" s="119">
        <v>6</v>
      </c>
      <c r="B38" s="119">
        <v>2028</v>
      </c>
      <c r="C38" s="81" t="s">
        <v>33</v>
      </c>
      <c r="D38" s="64" t="s">
        <v>31</v>
      </c>
      <c r="E38" s="65" t="s">
        <v>16</v>
      </c>
      <c r="F38" s="66">
        <v>0.76041666666666663</v>
      </c>
      <c r="G38" s="16">
        <v>7</v>
      </c>
      <c r="H38" s="16" t="s">
        <v>10</v>
      </c>
      <c r="I38" s="128" t="s">
        <v>13</v>
      </c>
      <c r="J38" s="17">
        <v>0.36458333333333331</v>
      </c>
      <c r="K38" s="17">
        <v>0.80208333333333337</v>
      </c>
      <c r="L38" s="18">
        <v>5</v>
      </c>
      <c r="M38" s="17">
        <f t="shared" si="11"/>
        <v>0.43750000000000006</v>
      </c>
      <c r="N38" s="19">
        <f t="shared" si="12"/>
        <v>2.1875000000000004</v>
      </c>
      <c r="O38" s="145">
        <v>97</v>
      </c>
      <c r="P38" s="20">
        <f t="shared" si="13"/>
        <v>212.18750000000006</v>
      </c>
      <c r="Q38" s="102"/>
    </row>
    <row r="39" spans="1:18" ht="20.149999999999999" customHeight="1" x14ac:dyDescent="0.4">
      <c r="A39" s="125">
        <v>6</v>
      </c>
      <c r="B39" s="125">
        <v>2026</v>
      </c>
      <c r="C39" s="91" t="s">
        <v>33</v>
      </c>
      <c r="D39" s="61" t="s">
        <v>30</v>
      </c>
      <c r="E39" s="62" t="s">
        <v>16</v>
      </c>
      <c r="F39" s="63">
        <v>0.76041666666666663</v>
      </c>
      <c r="G39" s="56">
        <v>7</v>
      </c>
      <c r="H39" s="56" t="s">
        <v>10</v>
      </c>
      <c r="I39" s="130" t="s">
        <v>11</v>
      </c>
      <c r="J39" s="57">
        <v>0.36458333333333331</v>
      </c>
      <c r="K39" s="57">
        <v>0.77083333333333337</v>
      </c>
      <c r="L39" s="58">
        <v>10</v>
      </c>
      <c r="M39" s="57">
        <f t="shared" si="11"/>
        <v>0.40625000000000006</v>
      </c>
      <c r="N39" s="59">
        <f t="shared" si="12"/>
        <v>4.0625000000000009</v>
      </c>
      <c r="O39" s="147">
        <v>62</v>
      </c>
      <c r="P39" s="60">
        <f>L39*M39*O39</f>
        <v>251.87500000000006</v>
      </c>
      <c r="Q39" s="102"/>
    </row>
    <row r="40" spans="1:18" ht="20.149999999999999" customHeight="1" x14ac:dyDescent="0.4">
      <c r="A40" s="119">
        <v>6</v>
      </c>
      <c r="B40" s="119">
        <v>2026</v>
      </c>
      <c r="C40" s="81" t="s">
        <v>33</v>
      </c>
      <c r="D40" s="64" t="s">
        <v>30</v>
      </c>
      <c r="E40" s="65" t="s">
        <v>16</v>
      </c>
      <c r="F40" s="66">
        <v>0.76041666666666663</v>
      </c>
      <c r="G40" s="16">
        <v>7</v>
      </c>
      <c r="H40" s="16" t="s">
        <v>10</v>
      </c>
      <c r="I40" s="128" t="s">
        <v>13</v>
      </c>
      <c r="J40" s="17">
        <v>0.36458333333333331</v>
      </c>
      <c r="K40" s="17">
        <v>0.80208333333333337</v>
      </c>
      <c r="L40" s="18">
        <v>5</v>
      </c>
      <c r="M40" s="17">
        <f t="shared" si="11"/>
        <v>0.43750000000000006</v>
      </c>
      <c r="N40" s="19">
        <f t="shared" si="12"/>
        <v>2.1875000000000004</v>
      </c>
      <c r="O40" s="145">
        <v>62</v>
      </c>
      <c r="P40" s="20">
        <f>L40*M40*O40</f>
        <v>135.62500000000003</v>
      </c>
      <c r="Q40" s="102"/>
    </row>
    <row r="41" spans="1:18" ht="20.149999999999999" customHeight="1" x14ac:dyDescent="0.4">
      <c r="A41" s="118">
        <v>6</v>
      </c>
      <c r="B41" s="118">
        <v>2026</v>
      </c>
      <c r="C41" s="4" t="s">
        <v>33</v>
      </c>
      <c r="D41" s="67" t="s">
        <v>18</v>
      </c>
      <c r="E41" s="68" t="s">
        <v>19</v>
      </c>
      <c r="F41" s="69">
        <v>0.75</v>
      </c>
      <c r="G41" s="56">
        <v>7</v>
      </c>
      <c r="H41" s="56" t="s">
        <v>10</v>
      </c>
      <c r="I41" s="130" t="s">
        <v>11</v>
      </c>
      <c r="J41" s="57">
        <v>0.36458333333333331</v>
      </c>
      <c r="K41" s="57">
        <v>0.76041666666666663</v>
      </c>
      <c r="L41" s="58">
        <v>10</v>
      </c>
      <c r="M41" s="57">
        <f t="shared" si="11"/>
        <v>0.39583333333333331</v>
      </c>
      <c r="N41" s="59">
        <f>L41*M41</f>
        <v>3.958333333333333</v>
      </c>
      <c r="O41" s="147">
        <v>30</v>
      </c>
      <c r="P41" s="60">
        <f t="shared" ref="P41:P42" si="14">L41*M41*O41</f>
        <v>118.74999999999999</v>
      </c>
      <c r="Q41" s="102"/>
    </row>
    <row r="42" spans="1:18" ht="20.149999999999999" customHeight="1" x14ac:dyDescent="0.4">
      <c r="A42" s="119">
        <v>6</v>
      </c>
      <c r="B42" s="119">
        <v>2026</v>
      </c>
      <c r="C42" s="81" t="s">
        <v>33</v>
      </c>
      <c r="D42" s="33" t="s">
        <v>18</v>
      </c>
      <c r="E42" s="34" t="s">
        <v>19</v>
      </c>
      <c r="F42" s="35">
        <v>0.75</v>
      </c>
      <c r="G42" s="16">
        <v>7</v>
      </c>
      <c r="H42" s="16" t="s">
        <v>10</v>
      </c>
      <c r="I42" s="128" t="s">
        <v>13</v>
      </c>
      <c r="J42" s="17">
        <v>0.36458333333333331</v>
      </c>
      <c r="K42" s="17">
        <v>0.79166666666666663</v>
      </c>
      <c r="L42" s="18">
        <v>5</v>
      </c>
      <c r="M42" s="17">
        <f t="shared" si="11"/>
        <v>0.42708333333333331</v>
      </c>
      <c r="N42" s="19">
        <f>L42*M42</f>
        <v>2.1354166666666665</v>
      </c>
      <c r="O42" s="145">
        <v>30</v>
      </c>
      <c r="P42" s="20">
        <f t="shared" si="14"/>
        <v>64.0625</v>
      </c>
      <c r="Q42" s="102"/>
    </row>
    <row r="43" spans="1:18" ht="25" customHeight="1" x14ac:dyDescent="0.4">
      <c r="A43" s="122"/>
      <c r="B43" s="124"/>
      <c r="C43" s="79" t="s">
        <v>0</v>
      </c>
      <c r="F43" s="80"/>
      <c r="N43" s="52"/>
      <c r="O43" s="149"/>
      <c r="Q43" s="102"/>
      <c r="R43" s="12"/>
    </row>
    <row r="44" spans="1:18" ht="20.149999999999999" customHeight="1" x14ac:dyDescent="0.4">
      <c r="A44" s="125">
        <v>1</v>
      </c>
      <c r="B44" s="210" t="s">
        <v>54</v>
      </c>
      <c r="C44" s="211" t="s">
        <v>34</v>
      </c>
      <c r="D44" s="87" t="s">
        <v>47</v>
      </c>
      <c r="E44" s="88"/>
      <c r="F44" s="89"/>
      <c r="G44" s="82" t="s">
        <v>48</v>
      </c>
      <c r="H44" s="82" t="s">
        <v>10</v>
      </c>
      <c r="I44" s="178" t="s">
        <v>13</v>
      </c>
      <c r="J44" s="179">
        <v>0.29166666666666669</v>
      </c>
      <c r="K44" s="179">
        <v>0.79166666666666663</v>
      </c>
      <c r="L44" s="84">
        <v>1</v>
      </c>
      <c r="M44" s="83">
        <f t="shared" ref="M44" si="15">K44-J44</f>
        <v>0.49999999999999994</v>
      </c>
      <c r="N44" s="85">
        <f>+L44*M44</f>
        <v>0.49999999999999994</v>
      </c>
      <c r="O44" s="148">
        <v>154</v>
      </c>
      <c r="P44" s="86">
        <f>L44*M44*O44</f>
        <v>76.999999999999986</v>
      </c>
      <c r="Q44" s="102"/>
      <c r="R44" s="12"/>
    </row>
    <row r="45" spans="1:18" ht="20.149999999999999" customHeight="1" x14ac:dyDescent="0.4">
      <c r="A45" s="212"/>
      <c r="B45" s="212"/>
      <c r="C45" s="213"/>
      <c r="D45" s="176" t="s">
        <v>49</v>
      </c>
      <c r="E45" s="94"/>
      <c r="F45" s="95"/>
      <c r="G45" s="105"/>
      <c r="H45" s="105"/>
      <c r="I45" s="129"/>
      <c r="J45" s="106"/>
      <c r="K45" s="106"/>
      <c r="L45" s="107"/>
      <c r="M45" s="106"/>
      <c r="N45" s="108"/>
      <c r="O45" s="146"/>
      <c r="P45" s="203"/>
      <c r="Q45" s="102"/>
      <c r="R45" s="12"/>
    </row>
    <row r="46" spans="1:18" ht="20.149999999999999" customHeight="1" x14ac:dyDescent="0.4">
      <c r="A46" s="177"/>
      <c r="B46" s="177"/>
      <c r="C46" s="93"/>
      <c r="D46" s="93"/>
      <c r="E46" s="94"/>
      <c r="F46" s="95"/>
      <c r="G46" s="105"/>
      <c r="H46" s="105"/>
      <c r="I46" s="129"/>
      <c r="J46" s="106"/>
      <c r="K46" s="106"/>
      <c r="L46" s="107"/>
      <c r="M46" s="106"/>
      <c r="N46" s="108"/>
      <c r="O46" s="146"/>
      <c r="P46" s="203"/>
      <c r="Q46" s="102"/>
      <c r="R46" s="12"/>
    </row>
    <row r="47" spans="1:18" ht="25" customHeight="1" x14ac:dyDescent="0.4">
      <c r="C47" s="79"/>
      <c r="F47" s="80"/>
      <c r="N47" s="52"/>
      <c r="O47" s="149" t="s">
        <v>0</v>
      </c>
      <c r="P47" s="2"/>
      <c r="Q47" s="102"/>
      <c r="R47" s="12"/>
    </row>
    <row r="48" spans="1:18" x14ac:dyDescent="0.4">
      <c r="C48" s="79"/>
      <c r="F48" s="80"/>
      <c r="P48" s="204"/>
      <c r="R48" s="12"/>
    </row>
    <row r="49" spans="3:18" x14ac:dyDescent="0.4">
      <c r="C49" s="79"/>
      <c r="F49" s="80"/>
      <c r="P49" s="166"/>
      <c r="Q49" s="102"/>
      <c r="R49" s="12"/>
    </row>
    <row r="50" spans="3:18" x14ac:dyDescent="0.4">
      <c r="Q50" s="102"/>
    </row>
    <row r="51" spans="3:18" x14ac:dyDescent="0.4">
      <c r="Q51" s="165"/>
    </row>
  </sheetData>
  <mergeCells count="2">
    <mergeCell ref="H1:K1"/>
    <mergeCell ref="A1:G1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"/>
  <sheetViews>
    <sheetView showGridLines="0" zoomScale="110" zoomScaleNormal="110" workbookViewId="0">
      <selection activeCell="J16" sqref="J16"/>
    </sheetView>
  </sheetViews>
  <sheetFormatPr defaultRowHeight="14.6" x14ac:dyDescent="0.4"/>
  <cols>
    <col min="1" max="1" width="29.69140625" customWidth="1"/>
    <col min="2" max="2" width="33.53515625" style="152" customWidth="1"/>
    <col min="3" max="3" width="13.53515625" customWidth="1"/>
    <col min="4" max="6" width="11.07421875" customWidth="1"/>
    <col min="7" max="7" width="11.921875" customWidth="1"/>
    <col min="8" max="8" width="13.53515625" bestFit="1" customWidth="1"/>
    <col min="9" max="9" width="8" bestFit="1" customWidth="1"/>
    <col min="10" max="10" width="9.61328125" customWidth="1"/>
    <col min="11" max="13" width="10.921875" customWidth="1"/>
    <col min="14" max="17" width="10.61328125" customWidth="1"/>
    <col min="18" max="18" width="7.3828125" bestFit="1" customWidth="1"/>
  </cols>
  <sheetData>
    <row r="1" spans="1:22" ht="18.899999999999999" thickBot="1" x14ac:dyDescent="0.55000000000000004">
      <c r="A1" s="206" t="s">
        <v>69</v>
      </c>
      <c r="B1" s="92"/>
      <c r="C1" s="92"/>
      <c r="D1" s="92"/>
      <c r="E1" s="190"/>
      <c r="F1" s="223" t="s">
        <v>60</v>
      </c>
      <c r="G1" s="223"/>
      <c r="H1" s="223"/>
      <c r="I1" s="223"/>
      <c r="J1" s="190"/>
      <c r="K1" s="190"/>
      <c r="L1" s="190"/>
      <c r="M1" s="190"/>
      <c r="N1" s="224" t="s">
        <v>63</v>
      </c>
      <c r="O1" s="225"/>
      <c r="P1" s="225"/>
      <c r="Q1" s="225"/>
      <c r="R1" s="103"/>
      <c r="S1" s="12"/>
      <c r="T1" s="12"/>
      <c r="U1" s="12"/>
      <c r="V1" s="12"/>
    </row>
    <row r="2" spans="1:22" ht="38.25" customHeight="1" x14ac:dyDescent="0.4">
      <c r="A2" s="154" t="s">
        <v>51</v>
      </c>
      <c r="B2" s="154" t="s">
        <v>1</v>
      </c>
      <c r="C2" s="155" t="s">
        <v>58</v>
      </c>
      <c r="D2" s="156" t="s">
        <v>57</v>
      </c>
      <c r="E2" s="157" t="s">
        <v>41</v>
      </c>
      <c r="F2" s="157" t="s">
        <v>2</v>
      </c>
      <c r="G2" s="157" t="s">
        <v>3</v>
      </c>
      <c r="H2" s="157" t="s">
        <v>4</v>
      </c>
      <c r="I2" s="157" t="s">
        <v>5</v>
      </c>
      <c r="J2" s="157" t="s">
        <v>59</v>
      </c>
      <c r="K2" s="157" t="s">
        <v>62</v>
      </c>
      <c r="L2" s="157" t="s">
        <v>61</v>
      </c>
      <c r="M2" s="157" t="s">
        <v>6</v>
      </c>
      <c r="N2" s="150" t="s">
        <v>44</v>
      </c>
      <c r="O2" s="150" t="s">
        <v>45</v>
      </c>
      <c r="P2" s="150" t="s">
        <v>46</v>
      </c>
      <c r="Q2" s="150" t="s">
        <v>73</v>
      </c>
      <c r="S2" s="12"/>
      <c r="T2" s="12"/>
      <c r="U2" s="12"/>
      <c r="V2" s="12"/>
    </row>
    <row r="3" spans="1:22" ht="27.75" customHeight="1" x14ac:dyDescent="0.4">
      <c r="A3" s="4" t="s">
        <v>32</v>
      </c>
      <c r="B3" s="70" t="s">
        <v>20</v>
      </c>
      <c r="C3" s="71" t="s">
        <v>21</v>
      </c>
      <c r="D3" s="72">
        <v>0.72916666666666663</v>
      </c>
      <c r="E3" s="56">
        <v>7</v>
      </c>
      <c r="F3" s="56" t="s">
        <v>10</v>
      </c>
      <c r="G3" s="163" t="s">
        <v>11</v>
      </c>
      <c r="H3" s="57">
        <v>0.375</v>
      </c>
      <c r="I3" s="57">
        <v>0.77083333333333337</v>
      </c>
      <c r="J3" s="58">
        <v>8</v>
      </c>
      <c r="K3" s="57">
        <f>I3-H3</f>
        <v>0.39583333333333337</v>
      </c>
      <c r="L3" s="59">
        <f>J3*K3</f>
        <v>3.166666666666667</v>
      </c>
      <c r="M3" s="164">
        <v>30</v>
      </c>
      <c r="N3" s="60">
        <f>$J3*$K3*$M3</f>
        <v>95.000000000000014</v>
      </c>
      <c r="O3" s="60">
        <f t="shared" ref="O3:Q6" si="0">$J3*$K3*$M3</f>
        <v>95.000000000000014</v>
      </c>
      <c r="P3" s="60">
        <f t="shared" si="0"/>
        <v>95.000000000000014</v>
      </c>
      <c r="Q3" s="60">
        <f t="shared" si="0"/>
        <v>95.000000000000014</v>
      </c>
      <c r="R3" s="3"/>
      <c r="S3" s="12"/>
      <c r="T3" s="12"/>
      <c r="U3" s="12"/>
      <c r="V3" s="12"/>
    </row>
    <row r="4" spans="1:22" ht="27.75" customHeight="1" x14ac:dyDescent="0.4">
      <c r="A4" s="81" t="s">
        <v>42</v>
      </c>
      <c r="B4" s="39" t="s">
        <v>20</v>
      </c>
      <c r="C4" s="40" t="s">
        <v>21</v>
      </c>
      <c r="D4" s="41">
        <v>0.72916666666666663</v>
      </c>
      <c r="E4" s="16">
        <v>7</v>
      </c>
      <c r="F4" s="16" t="s">
        <v>10</v>
      </c>
      <c r="G4" s="161" t="s">
        <v>11</v>
      </c>
      <c r="H4" s="17">
        <v>0.375</v>
      </c>
      <c r="I4" s="17">
        <v>0.77083333333333337</v>
      </c>
      <c r="J4" s="18">
        <v>8</v>
      </c>
      <c r="K4" s="17">
        <f>I4-H4</f>
        <v>0.39583333333333337</v>
      </c>
      <c r="L4" s="19">
        <f>J4*K4</f>
        <v>3.166666666666667</v>
      </c>
      <c r="M4" s="162">
        <v>30</v>
      </c>
      <c r="N4" s="3">
        <f>$J4*$K4*$M4</f>
        <v>95.000000000000014</v>
      </c>
      <c r="O4" s="3">
        <f t="shared" si="0"/>
        <v>95.000000000000014</v>
      </c>
      <c r="P4" s="3">
        <f t="shared" si="0"/>
        <v>95.000000000000014</v>
      </c>
      <c r="Q4" s="3">
        <f t="shared" si="0"/>
        <v>95.000000000000014</v>
      </c>
      <c r="R4" s="3"/>
      <c r="S4" s="12"/>
      <c r="T4" s="12"/>
      <c r="U4" s="12"/>
      <c r="V4" s="12"/>
    </row>
    <row r="5" spans="1:22" ht="27.75" customHeight="1" x14ac:dyDescent="0.4">
      <c r="A5" s="4" t="s">
        <v>32</v>
      </c>
      <c r="B5" s="73" t="s">
        <v>22</v>
      </c>
      <c r="C5" s="74" t="s">
        <v>12</v>
      </c>
      <c r="D5" s="75">
        <v>0.64583333333333337</v>
      </c>
      <c r="E5" s="56">
        <v>7</v>
      </c>
      <c r="F5" s="56" t="s">
        <v>10</v>
      </c>
      <c r="G5" s="163" t="s">
        <v>11</v>
      </c>
      <c r="H5" s="57">
        <v>0.375</v>
      </c>
      <c r="I5" s="57">
        <v>0.6875</v>
      </c>
      <c r="J5" s="58">
        <v>8</v>
      </c>
      <c r="K5" s="57">
        <f>I5-H5</f>
        <v>0.3125</v>
      </c>
      <c r="L5" s="59">
        <f>J5*K5</f>
        <v>2.5</v>
      </c>
      <c r="M5" s="164">
        <v>61</v>
      </c>
      <c r="N5" s="60">
        <f>$J5*$K5*$M5</f>
        <v>152.5</v>
      </c>
      <c r="O5" s="60">
        <f t="shared" si="0"/>
        <v>152.5</v>
      </c>
      <c r="P5" s="60">
        <f t="shared" si="0"/>
        <v>152.5</v>
      </c>
      <c r="Q5" s="60">
        <f t="shared" si="0"/>
        <v>152.5</v>
      </c>
      <c r="R5" s="3"/>
      <c r="S5" s="12"/>
      <c r="T5" s="12"/>
      <c r="U5" s="12"/>
      <c r="V5" s="12"/>
    </row>
    <row r="6" spans="1:22" ht="27.75" customHeight="1" x14ac:dyDescent="0.4">
      <c r="A6" s="81" t="s">
        <v>42</v>
      </c>
      <c r="B6" s="76" t="s">
        <v>22</v>
      </c>
      <c r="C6" s="77" t="s">
        <v>12</v>
      </c>
      <c r="D6" s="78">
        <v>0.64583333333333337</v>
      </c>
      <c r="E6" s="50">
        <v>7</v>
      </c>
      <c r="F6" s="16" t="s">
        <v>10</v>
      </c>
      <c r="G6" s="161" t="s">
        <v>11</v>
      </c>
      <c r="H6" s="17">
        <v>0.375</v>
      </c>
      <c r="I6" s="17">
        <v>0.6875</v>
      </c>
      <c r="J6" s="51">
        <v>8</v>
      </c>
      <c r="K6" s="17">
        <f>I6-H6</f>
        <v>0.3125</v>
      </c>
      <c r="L6" s="19">
        <f>J6*K6</f>
        <v>2.5</v>
      </c>
      <c r="M6" s="162">
        <v>61</v>
      </c>
      <c r="N6" s="3">
        <f>$J6*$K6*$M6</f>
        <v>152.5</v>
      </c>
      <c r="O6" s="3">
        <f t="shared" si="0"/>
        <v>152.5</v>
      </c>
      <c r="P6" s="3">
        <f t="shared" si="0"/>
        <v>152.5</v>
      </c>
      <c r="Q6" s="3">
        <f t="shared" si="0"/>
        <v>152.5</v>
      </c>
      <c r="R6" s="3"/>
      <c r="S6" s="12"/>
      <c r="T6" s="12"/>
      <c r="U6" s="12"/>
      <c r="V6" s="12"/>
    </row>
    <row r="7" spans="1:22" ht="27.75" customHeight="1" x14ac:dyDescent="0.4">
      <c r="A7" s="4" t="s">
        <v>32</v>
      </c>
      <c r="B7" s="5" t="s">
        <v>55</v>
      </c>
      <c r="C7" s="6" t="s">
        <v>9</v>
      </c>
      <c r="D7" s="7">
        <v>0.64583333333333337</v>
      </c>
      <c r="E7" s="8">
        <v>7</v>
      </c>
      <c r="F7" s="8" t="s">
        <v>10</v>
      </c>
      <c r="G7" s="159" t="s">
        <v>11</v>
      </c>
      <c r="H7" s="9">
        <v>0.375</v>
      </c>
      <c r="I7" s="9">
        <v>0.6875</v>
      </c>
      <c r="J7" s="10">
        <v>8</v>
      </c>
      <c r="K7" s="9">
        <f t="shared" ref="K7:K14" si="1">I7-H7</f>
        <v>0.3125</v>
      </c>
      <c r="L7" s="11">
        <f>J7*K7</f>
        <v>2.5</v>
      </c>
      <c r="M7" s="160">
        <v>58</v>
      </c>
      <c r="N7" s="60">
        <f t="shared" ref="N7:Q14" si="2">$J7*$K7*$M7</f>
        <v>145</v>
      </c>
      <c r="O7" s="60">
        <f t="shared" si="2"/>
        <v>145</v>
      </c>
      <c r="P7" s="60">
        <f t="shared" si="2"/>
        <v>145</v>
      </c>
      <c r="Q7" s="60">
        <f>($J7*$K7*$M7)+(J7*K7)</f>
        <v>147.5</v>
      </c>
      <c r="R7" s="3"/>
      <c r="S7" s="12"/>
      <c r="T7" s="12"/>
      <c r="U7" s="12"/>
      <c r="V7" s="12"/>
    </row>
    <row r="8" spans="1:22" ht="27.75" customHeight="1" x14ac:dyDescent="0.4">
      <c r="A8" s="81" t="s">
        <v>42</v>
      </c>
      <c r="B8" s="13" t="s">
        <v>55</v>
      </c>
      <c r="C8" s="14" t="s">
        <v>12</v>
      </c>
      <c r="D8" s="15">
        <v>0.64583333333333337</v>
      </c>
      <c r="E8" s="16">
        <v>7</v>
      </c>
      <c r="F8" s="16" t="s">
        <v>10</v>
      </c>
      <c r="G8" s="161" t="s">
        <v>11</v>
      </c>
      <c r="H8" s="17">
        <v>0.375</v>
      </c>
      <c r="I8" s="17">
        <v>0.6875</v>
      </c>
      <c r="J8" s="18">
        <v>8</v>
      </c>
      <c r="K8" s="17">
        <f t="shared" si="1"/>
        <v>0.3125</v>
      </c>
      <c r="L8" s="19">
        <f t="shared" ref="L8:L14" si="3">J8*K8</f>
        <v>2.5</v>
      </c>
      <c r="M8" s="162">
        <v>58</v>
      </c>
      <c r="N8" s="3">
        <f t="shared" si="2"/>
        <v>145</v>
      </c>
      <c r="O8" s="3">
        <f t="shared" si="2"/>
        <v>145</v>
      </c>
      <c r="P8" s="3">
        <f t="shared" si="2"/>
        <v>145</v>
      </c>
      <c r="Q8" s="3">
        <f>($J8*$K8*$M8)+(J8*K8)</f>
        <v>147.5</v>
      </c>
      <c r="R8" s="3"/>
      <c r="S8" s="12"/>
      <c r="T8" s="12"/>
      <c r="U8" s="12"/>
      <c r="V8" s="12"/>
    </row>
    <row r="9" spans="1:22" ht="27.75" customHeight="1" x14ac:dyDescent="0.4">
      <c r="A9" s="4" t="s">
        <v>32</v>
      </c>
      <c r="B9" s="53" t="s">
        <v>14</v>
      </c>
      <c r="C9" s="54" t="s">
        <v>15</v>
      </c>
      <c r="D9" s="55">
        <v>0.6875</v>
      </c>
      <c r="E9" s="56">
        <v>7</v>
      </c>
      <c r="F9" s="56" t="s">
        <v>10</v>
      </c>
      <c r="G9" s="163" t="s">
        <v>11</v>
      </c>
      <c r="H9" s="57">
        <v>0.375</v>
      </c>
      <c r="I9" s="57">
        <v>0.72916666666666663</v>
      </c>
      <c r="J9" s="58">
        <v>8</v>
      </c>
      <c r="K9" s="57">
        <f t="shared" si="1"/>
        <v>0.35416666666666663</v>
      </c>
      <c r="L9" s="59">
        <f>J9*K9</f>
        <v>2.833333333333333</v>
      </c>
      <c r="M9" s="164">
        <v>25</v>
      </c>
      <c r="N9" s="60">
        <f t="shared" si="2"/>
        <v>70.833333333333329</v>
      </c>
      <c r="O9" s="60">
        <f t="shared" si="2"/>
        <v>70.833333333333329</v>
      </c>
      <c r="P9" s="60">
        <f t="shared" si="2"/>
        <v>70.833333333333329</v>
      </c>
      <c r="Q9" s="60">
        <f t="shared" si="2"/>
        <v>70.833333333333329</v>
      </c>
      <c r="R9" s="3"/>
      <c r="S9" s="12"/>
      <c r="T9" s="12"/>
      <c r="U9" s="12"/>
      <c r="V9" s="12"/>
    </row>
    <row r="10" spans="1:22" ht="27.75" customHeight="1" x14ac:dyDescent="0.4">
      <c r="A10" s="81" t="s">
        <v>42</v>
      </c>
      <c r="B10" s="24" t="s">
        <v>14</v>
      </c>
      <c r="C10" s="25" t="s">
        <v>15</v>
      </c>
      <c r="D10" s="26">
        <v>0.6875</v>
      </c>
      <c r="E10" s="16">
        <v>7</v>
      </c>
      <c r="F10" s="16" t="s">
        <v>10</v>
      </c>
      <c r="G10" s="161" t="s">
        <v>11</v>
      </c>
      <c r="H10" s="17">
        <v>0.375</v>
      </c>
      <c r="I10" s="17">
        <v>0.72916666666666663</v>
      </c>
      <c r="J10" s="18">
        <v>8</v>
      </c>
      <c r="K10" s="17">
        <f t="shared" si="1"/>
        <v>0.35416666666666663</v>
      </c>
      <c r="L10" s="19">
        <f t="shared" si="3"/>
        <v>2.833333333333333</v>
      </c>
      <c r="M10" s="162">
        <v>25</v>
      </c>
      <c r="N10" s="3">
        <f t="shared" si="2"/>
        <v>70.833333333333329</v>
      </c>
      <c r="O10" s="3">
        <f t="shared" si="2"/>
        <v>70.833333333333329</v>
      </c>
      <c r="P10" s="3">
        <f t="shared" si="2"/>
        <v>70.833333333333329</v>
      </c>
      <c r="Q10" s="3">
        <f t="shared" si="2"/>
        <v>70.833333333333329</v>
      </c>
      <c r="R10" s="3"/>
      <c r="S10" s="12"/>
      <c r="T10" s="12"/>
      <c r="U10" s="12"/>
      <c r="V10" s="12"/>
    </row>
    <row r="11" spans="1:22" ht="27.75" customHeight="1" x14ac:dyDescent="0.4">
      <c r="A11" s="4" t="s">
        <v>32</v>
      </c>
      <c r="B11" s="61" t="s">
        <v>43</v>
      </c>
      <c r="C11" s="62" t="s">
        <v>16</v>
      </c>
      <c r="D11" s="63">
        <v>0.76041666666666663</v>
      </c>
      <c r="E11" s="56">
        <v>7</v>
      </c>
      <c r="F11" s="56" t="s">
        <v>10</v>
      </c>
      <c r="G11" s="163" t="s">
        <v>11</v>
      </c>
      <c r="H11" s="57">
        <v>0.375</v>
      </c>
      <c r="I11" s="57">
        <v>0.80208333333333337</v>
      </c>
      <c r="J11" s="58">
        <v>8</v>
      </c>
      <c r="K11" s="57">
        <f t="shared" si="1"/>
        <v>0.42708333333333337</v>
      </c>
      <c r="L11" s="59">
        <f>J11*K11</f>
        <v>3.416666666666667</v>
      </c>
      <c r="M11" s="164">
        <v>159</v>
      </c>
      <c r="N11" s="60">
        <f t="shared" si="2"/>
        <v>543.25</v>
      </c>
      <c r="O11" s="60">
        <f t="shared" si="2"/>
        <v>543.25</v>
      </c>
      <c r="P11" s="60">
        <f t="shared" si="2"/>
        <v>543.25</v>
      </c>
      <c r="Q11" s="60">
        <f t="shared" si="2"/>
        <v>543.25</v>
      </c>
      <c r="R11" s="3"/>
      <c r="S11" s="12"/>
      <c r="T11" s="12"/>
      <c r="U11" s="12"/>
      <c r="V11" s="12"/>
    </row>
    <row r="12" spans="1:22" ht="27.75" customHeight="1" x14ac:dyDescent="0.4">
      <c r="A12" s="81" t="s">
        <v>42</v>
      </c>
      <c r="B12" s="64" t="s">
        <v>43</v>
      </c>
      <c r="C12" s="65" t="s">
        <v>16</v>
      </c>
      <c r="D12" s="66">
        <v>0.76041666666666663</v>
      </c>
      <c r="E12" s="16">
        <v>7</v>
      </c>
      <c r="F12" s="16" t="s">
        <v>10</v>
      </c>
      <c r="G12" s="161" t="s">
        <v>11</v>
      </c>
      <c r="H12" s="17">
        <v>0.375</v>
      </c>
      <c r="I12" s="17">
        <v>0.80208333333333337</v>
      </c>
      <c r="J12" s="18">
        <v>8</v>
      </c>
      <c r="K12" s="17">
        <f t="shared" si="1"/>
        <v>0.42708333333333337</v>
      </c>
      <c r="L12" s="19">
        <f t="shared" si="3"/>
        <v>3.416666666666667</v>
      </c>
      <c r="M12" s="162">
        <v>159</v>
      </c>
      <c r="N12" s="3">
        <f t="shared" si="2"/>
        <v>543.25</v>
      </c>
      <c r="O12" s="3">
        <f t="shared" si="2"/>
        <v>543.25</v>
      </c>
      <c r="P12" s="3">
        <f t="shared" si="2"/>
        <v>543.25</v>
      </c>
      <c r="Q12" s="3">
        <f t="shared" si="2"/>
        <v>543.25</v>
      </c>
      <c r="R12" s="3"/>
      <c r="S12" s="12"/>
      <c r="T12" s="12"/>
      <c r="U12" s="12"/>
      <c r="V12" s="12"/>
    </row>
    <row r="13" spans="1:22" ht="27.75" customHeight="1" x14ac:dyDescent="0.4">
      <c r="A13" s="4" t="s">
        <v>32</v>
      </c>
      <c r="B13" s="67" t="s">
        <v>18</v>
      </c>
      <c r="C13" s="68" t="s">
        <v>19</v>
      </c>
      <c r="D13" s="69">
        <v>0.75</v>
      </c>
      <c r="E13" s="56">
        <v>7</v>
      </c>
      <c r="F13" s="56" t="s">
        <v>10</v>
      </c>
      <c r="G13" s="163" t="s">
        <v>11</v>
      </c>
      <c r="H13" s="57">
        <v>0.375</v>
      </c>
      <c r="I13" s="57">
        <v>0.79166666666666663</v>
      </c>
      <c r="J13" s="58">
        <v>8</v>
      </c>
      <c r="K13" s="57">
        <f t="shared" si="1"/>
        <v>0.41666666666666663</v>
      </c>
      <c r="L13" s="59">
        <f>J13*K13</f>
        <v>3.333333333333333</v>
      </c>
      <c r="M13" s="164">
        <v>30</v>
      </c>
      <c r="N13" s="60">
        <f t="shared" si="2"/>
        <v>99.999999999999986</v>
      </c>
      <c r="O13" s="60">
        <f t="shared" si="2"/>
        <v>99.999999999999986</v>
      </c>
      <c r="P13" s="60">
        <f t="shared" si="2"/>
        <v>99.999999999999986</v>
      </c>
      <c r="Q13" s="60">
        <f t="shared" si="2"/>
        <v>99.999999999999986</v>
      </c>
      <c r="R13" s="3"/>
      <c r="S13" s="12"/>
      <c r="T13" s="12"/>
      <c r="U13" s="12"/>
      <c r="V13" s="12"/>
    </row>
    <row r="14" spans="1:22" ht="27.75" customHeight="1" x14ac:dyDescent="0.4">
      <c r="A14" s="81" t="s">
        <v>42</v>
      </c>
      <c r="B14" s="33" t="s">
        <v>18</v>
      </c>
      <c r="C14" s="34" t="s">
        <v>19</v>
      </c>
      <c r="D14" s="35">
        <v>0.75</v>
      </c>
      <c r="E14" s="16">
        <v>7</v>
      </c>
      <c r="F14" s="16" t="s">
        <v>10</v>
      </c>
      <c r="G14" s="161" t="s">
        <v>11</v>
      </c>
      <c r="H14" s="17">
        <v>0.375</v>
      </c>
      <c r="I14" s="17">
        <v>0.79166666666666663</v>
      </c>
      <c r="J14" s="18">
        <v>8</v>
      </c>
      <c r="K14" s="17">
        <f t="shared" si="1"/>
        <v>0.41666666666666663</v>
      </c>
      <c r="L14" s="19">
        <f t="shared" si="3"/>
        <v>3.333333333333333</v>
      </c>
      <c r="M14" s="162">
        <v>30</v>
      </c>
      <c r="N14" s="20">
        <f t="shared" si="2"/>
        <v>99.999999999999986</v>
      </c>
      <c r="O14" s="20">
        <f t="shared" si="2"/>
        <v>99.999999999999986</v>
      </c>
      <c r="P14" s="20">
        <f t="shared" si="2"/>
        <v>99.999999999999986</v>
      </c>
      <c r="Q14" s="20">
        <f t="shared" si="2"/>
        <v>99.999999999999986</v>
      </c>
      <c r="R14" s="3"/>
      <c r="S14" s="12"/>
      <c r="T14" s="12"/>
      <c r="U14" s="12"/>
      <c r="V14" s="12"/>
    </row>
    <row r="15" spans="1:22" x14ac:dyDescent="0.4">
      <c r="B15" s="186" t="s">
        <v>56</v>
      </c>
      <c r="M15" s="79"/>
      <c r="N15" s="202"/>
      <c r="O15" s="202"/>
      <c r="P15" s="202"/>
      <c r="Q15" s="202"/>
    </row>
    <row r="16" spans="1:22" x14ac:dyDescent="0.4">
      <c r="N16" s="104"/>
      <c r="O16" s="104"/>
      <c r="P16" s="104"/>
      <c r="Q16" s="104"/>
      <c r="R16" s="104"/>
    </row>
  </sheetData>
  <mergeCells count="2">
    <mergeCell ref="F1:I1"/>
    <mergeCell ref="N1:Q1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"/>
  <sheetViews>
    <sheetView showGridLines="0" topLeftCell="A2" zoomScale="110" zoomScaleNormal="110" workbookViewId="0">
      <selection activeCell="O18" sqref="O18"/>
    </sheetView>
  </sheetViews>
  <sheetFormatPr defaultRowHeight="14.6" x14ac:dyDescent="0.4"/>
  <cols>
    <col min="1" max="1" width="11.61328125" style="115" customWidth="1"/>
    <col min="2" max="2" width="13.921875" customWidth="1"/>
    <col min="3" max="3" width="22.07421875" bestFit="1" customWidth="1"/>
    <col min="4" max="4" width="10.3828125" bestFit="1" customWidth="1"/>
    <col min="5" max="5" width="6.61328125" customWidth="1"/>
    <col min="6" max="6" width="5.61328125" customWidth="1"/>
    <col min="7" max="7" width="10.3828125" style="101" bestFit="1" customWidth="1"/>
    <col min="8" max="8" width="6" style="101" bestFit="1" customWidth="1"/>
    <col min="9" max="9" width="8.61328125" customWidth="1"/>
    <col min="10" max="10" width="9.61328125" customWidth="1"/>
    <col min="11" max="11" width="8.61328125" customWidth="1"/>
  </cols>
  <sheetData>
    <row r="1" spans="1:15" s="2" customFormat="1" ht="10" hidden="1" customHeight="1" thickBot="1" x14ac:dyDescent="0.45">
      <c r="A1" s="114"/>
      <c r="B1" s="1"/>
      <c r="C1" s="1"/>
      <c r="D1" s="1"/>
      <c r="G1" s="110"/>
      <c r="H1" s="110"/>
    </row>
    <row r="2" spans="1:15" ht="15" customHeight="1" thickBot="1" x14ac:dyDescent="0.55000000000000004">
      <c r="A2" s="206" t="s">
        <v>68</v>
      </c>
      <c r="B2" s="206"/>
      <c r="C2" s="206"/>
      <c r="D2" s="92"/>
      <c r="E2" s="198"/>
      <c r="F2" s="215" t="s">
        <v>60</v>
      </c>
      <c r="G2" s="216"/>
      <c r="H2" s="217"/>
      <c r="I2" s="191"/>
      <c r="J2" s="192"/>
      <c r="K2" s="192"/>
      <c r="L2" s="224" t="s">
        <v>63</v>
      </c>
      <c r="M2" s="225"/>
      <c r="N2" s="225"/>
      <c r="O2" s="225"/>
    </row>
    <row r="3" spans="1:15" ht="38.25" customHeight="1" x14ac:dyDescent="0.4">
      <c r="A3" s="195" t="s">
        <v>36</v>
      </c>
      <c r="B3" s="195" t="s">
        <v>51</v>
      </c>
      <c r="C3" s="195" t="s">
        <v>1</v>
      </c>
      <c r="D3" s="197" t="s">
        <v>58</v>
      </c>
      <c r="E3" s="133" t="s">
        <v>38</v>
      </c>
      <c r="F3" s="199" t="s">
        <v>2</v>
      </c>
      <c r="G3" s="199" t="s">
        <v>4</v>
      </c>
      <c r="H3" s="199" t="s">
        <v>5</v>
      </c>
      <c r="I3" s="134" t="s">
        <v>59</v>
      </c>
      <c r="J3" s="134" t="s">
        <v>62</v>
      </c>
      <c r="K3" s="134" t="s">
        <v>65</v>
      </c>
      <c r="L3" s="150" t="s">
        <v>44</v>
      </c>
      <c r="M3" s="150" t="s">
        <v>45</v>
      </c>
      <c r="N3" s="150" t="s">
        <v>46</v>
      </c>
      <c r="O3" s="150" t="s">
        <v>72</v>
      </c>
    </row>
    <row r="4" spans="1:15" ht="20.149999999999999" customHeight="1" x14ac:dyDescent="0.4">
      <c r="A4" s="180" t="s">
        <v>71</v>
      </c>
      <c r="B4" s="123" t="s">
        <v>37</v>
      </c>
      <c r="C4" s="87" t="s">
        <v>47</v>
      </c>
      <c r="D4" s="87" t="s">
        <v>24</v>
      </c>
      <c r="E4" s="90">
        <v>7</v>
      </c>
      <c r="F4" s="90" t="s">
        <v>64</v>
      </c>
      <c r="G4" s="83">
        <v>1.7916666666666665</v>
      </c>
      <c r="H4" s="83">
        <v>2.2916666666666665</v>
      </c>
      <c r="I4" s="181">
        <v>1</v>
      </c>
      <c r="J4" s="83">
        <f>H4-G4</f>
        <v>0.5</v>
      </c>
      <c r="K4" s="148">
        <v>365</v>
      </c>
      <c r="L4" s="86">
        <f t="shared" ref="L4:N5" si="0">$I4*$J4*$K4</f>
        <v>182.5</v>
      </c>
      <c r="M4" s="86">
        <f t="shared" si="0"/>
        <v>182.5</v>
      </c>
      <c r="N4" s="86">
        <f t="shared" si="0"/>
        <v>182.5</v>
      </c>
      <c r="O4" s="86">
        <f>$I4*$J4*($K4+1)</f>
        <v>183</v>
      </c>
    </row>
    <row r="5" spans="1:15" ht="20.149999999999999" customHeight="1" x14ac:dyDescent="0.4">
      <c r="A5" s="180" t="s">
        <v>71</v>
      </c>
      <c r="B5" s="123" t="s">
        <v>37</v>
      </c>
      <c r="C5" s="87" t="s">
        <v>47</v>
      </c>
      <c r="D5" s="87" t="s">
        <v>25</v>
      </c>
      <c r="E5" s="90">
        <v>7</v>
      </c>
      <c r="F5" s="90" t="s">
        <v>64</v>
      </c>
      <c r="G5" s="83">
        <v>1.875</v>
      </c>
      <c r="H5" s="83">
        <v>2.2916666666666665</v>
      </c>
      <c r="I5" s="181">
        <v>1</v>
      </c>
      <c r="J5" s="83">
        <f>H5-G5</f>
        <v>0.41666666666666652</v>
      </c>
      <c r="K5" s="148">
        <v>365</v>
      </c>
      <c r="L5" s="86">
        <f t="shared" si="0"/>
        <v>152.08333333333329</v>
      </c>
      <c r="M5" s="86">
        <f t="shared" si="0"/>
        <v>152.08333333333329</v>
      </c>
      <c r="N5" s="86">
        <f t="shared" si="0"/>
        <v>152.08333333333329</v>
      </c>
      <c r="O5" s="86">
        <f>$I5*$J5*($K5+1)</f>
        <v>152.49999999999994</v>
      </c>
    </row>
    <row r="6" spans="1:15" x14ac:dyDescent="0.4">
      <c r="B6" s="79"/>
      <c r="K6" s="229" t="s">
        <v>66</v>
      </c>
      <c r="L6" s="12"/>
    </row>
    <row r="7" spans="1:15" x14ac:dyDescent="0.4">
      <c r="B7" s="79"/>
      <c r="L7" s="100"/>
    </row>
  </sheetData>
  <mergeCells count="2">
    <mergeCell ref="F2:H2"/>
    <mergeCell ref="L2:O2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showGridLines="0" zoomScale="110" zoomScaleNormal="110" workbookViewId="0">
      <pane xSplit="1" ySplit="3" topLeftCell="B4" activePane="bottomRight" state="frozen"/>
      <selection activeCell="G50" sqref="G50"/>
      <selection pane="topRight" activeCell="G50" sqref="G50"/>
      <selection pane="bottomLeft" activeCell="G50" sqref="G50"/>
      <selection pane="bottomRight" activeCell="F15" sqref="F15"/>
    </sheetView>
  </sheetViews>
  <sheetFormatPr defaultRowHeight="14.6" x14ac:dyDescent="0.4"/>
  <cols>
    <col min="1" max="1" width="22.07421875" bestFit="1" customWidth="1"/>
    <col min="2" max="2" width="10.3828125" bestFit="1" customWidth="1"/>
    <col min="3" max="3" width="9.921875" bestFit="1" customWidth="1"/>
    <col min="4" max="4" width="6.61328125" customWidth="1"/>
    <col min="5" max="5" width="5.61328125" customWidth="1"/>
    <col min="6" max="6" width="10.921875" style="131" customWidth="1"/>
    <col min="7" max="7" width="10.3828125" style="101" bestFit="1" customWidth="1"/>
    <col min="8" max="8" width="6" style="101" bestFit="1" customWidth="1"/>
    <col min="9" max="10" width="8.61328125" customWidth="1"/>
    <col min="11" max="11" width="9" style="101" customWidth="1"/>
  </cols>
  <sheetData>
    <row r="1" spans="1:14" s="2" customFormat="1" ht="10" hidden="1" customHeight="1" thickBot="1" x14ac:dyDescent="0.45">
      <c r="A1" s="1"/>
      <c r="B1" s="1"/>
      <c r="C1" s="1"/>
      <c r="F1" s="126"/>
      <c r="G1" s="110"/>
      <c r="H1" s="110"/>
      <c r="K1" s="110"/>
    </row>
    <row r="2" spans="1:14" ht="15" customHeight="1" thickBot="1" x14ac:dyDescent="0.55000000000000004">
      <c r="A2" s="214" t="s">
        <v>70</v>
      </c>
      <c r="B2" s="92"/>
      <c r="C2" s="92"/>
      <c r="D2" s="200"/>
      <c r="E2" s="226" t="s">
        <v>60</v>
      </c>
      <c r="F2" s="227"/>
      <c r="G2" s="227"/>
      <c r="H2" s="228"/>
      <c r="I2" s="201"/>
      <c r="J2" s="201"/>
      <c r="K2" s="224" t="s">
        <v>63</v>
      </c>
      <c r="L2" s="225"/>
      <c r="M2" s="225"/>
      <c r="N2" s="225"/>
    </row>
    <row r="3" spans="1:14" ht="38.25" customHeight="1" x14ac:dyDescent="0.4">
      <c r="A3" s="136" t="s">
        <v>1</v>
      </c>
      <c r="B3" s="136" t="s">
        <v>58</v>
      </c>
      <c r="C3" s="137" t="s">
        <v>57</v>
      </c>
      <c r="D3" s="133" t="s">
        <v>38</v>
      </c>
      <c r="E3" s="134" t="s">
        <v>2</v>
      </c>
      <c r="F3" s="134" t="s">
        <v>3</v>
      </c>
      <c r="G3" s="134" t="s">
        <v>4</v>
      </c>
      <c r="H3" s="134" t="s">
        <v>5</v>
      </c>
      <c r="I3" s="134" t="s">
        <v>62</v>
      </c>
      <c r="J3" s="134" t="s">
        <v>6</v>
      </c>
      <c r="K3" s="150" t="s">
        <v>44</v>
      </c>
      <c r="L3" s="150" t="s">
        <v>45</v>
      </c>
      <c r="M3" s="150" t="s">
        <v>46</v>
      </c>
      <c r="N3" s="150" t="s">
        <v>73</v>
      </c>
    </row>
    <row r="4" spans="1:14" ht="20.149999999999999" customHeight="1" x14ac:dyDescent="0.4">
      <c r="A4" s="36" t="s">
        <v>20</v>
      </c>
      <c r="B4" s="37" t="s">
        <v>21</v>
      </c>
      <c r="C4" s="38">
        <v>0.72916666666666663</v>
      </c>
      <c r="D4" s="8">
        <v>7</v>
      </c>
      <c r="E4" s="8" t="s">
        <v>10</v>
      </c>
      <c r="F4" s="127" t="s">
        <v>13</v>
      </c>
      <c r="G4" s="9">
        <v>0.36458333333333331</v>
      </c>
      <c r="H4" s="9">
        <v>0.77083333333333337</v>
      </c>
      <c r="I4" s="9">
        <f t="shared" ref="I4:I11" si="0">H4-G4</f>
        <v>0.40625000000000006</v>
      </c>
      <c r="J4" s="144">
        <v>30</v>
      </c>
      <c r="K4" s="170">
        <f t="shared" ref="K4:N5" si="1">+$J4*$I4</f>
        <v>12.187500000000002</v>
      </c>
      <c r="L4" s="170">
        <f t="shared" si="1"/>
        <v>12.187500000000002</v>
      </c>
      <c r="M4" s="170">
        <f t="shared" si="1"/>
        <v>12.187500000000002</v>
      </c>
      <c r="N4" s="170">
        <f t="shared" si="1"/>
        <v>12.187500000000002</v>
      </c>
    </row>
    <row r="5" spans="1:14" ht="20.149999999999999" customHeight="1" x14ac:dyDescent="0.4">
      <c r="A5" s="42" t="s">
        <v>22</v>
      </c>
      <c r="B5" s="43" t="s">
        <v>12</v>
      </c>
      <c r="C5" s="44">
        <v>0.64583333333333337</v>
      </c>
      <c r="D5" s="45">
        <v>7</v>
      </c>
      <c r="E5" s="8" t="s">
        <v>10</v>
      </c>
      <c r="F5" s="127" t="s">
        <v>13</v>
      </c>
      <c r="G5" s="9">
        <v>0.36458333333333331</v>
      </c>
      <c r="H5" s="9">
        <v>0.6875</v>
      </c>
      <c r="I5" s="9">
        <f t="shared" si="0"/>
        <v>0.32291666666666669</v>
      </c>
      <c r="J5" s="146">
        <v>61</v>
      </c>
      <c r="K5" s="170">
        <f t="shared" si="1"/>
        <v>19.697916666666668</v>
      </c>
      <c r="L5" s="170">
        <f t="shared" si="1"/>
        <v>19.697916666666668</v>
      </c>
      <c r="M5" s="170">
        <f t="shared" si="1"/>
        <v>19.697916666666668</v>
      </c>
      <c r="N5" s="170">
        <f t="shared" si="1"/>
        <v>19.697916666666668</v>
      </c>
    </row>
    <row r="6" spans="1:14" ht="20.149999999999999" customHeight="1" x14ac:dyDescent="0.4">
      <c r="A6" s="5" t="s">
        <v>55</v>
      </c>
      <c r="B6" s="6" t="s">
        <v>12</v>
      </c>
      <c r="C6" s="7">
        <v>0.64583333333333337</v>
      </c>
      <c r="D6" s="8">
        <v>7</v>
      </c>
      <c r="E6" s="8" t="s">
        <v>10</v>
      </c>
      <c r="F6" s="127" t="s">
        <v>13</v>
      </c>
      <c r="G6" s="9">
        <v>0.36458333333333331</v>
      </c>
      <c r="H6" s="9">
        <v>0.6875</v>
      </c>
      <c r="I6" s="9">
        <f t="shared" si="0"/>
        <v>0.32291666666666669</v>
      </c>
      <c r="J6" s="171">
        <v>58</v>
      </c>
      <c r="K6" s="170">
        <f t="shared" ref="K6:M11" si="2">+$J6*$I6</f>
        <v>18.729166666666668</v>
      </c>
      <c r="L6" s="170">
        <f t="shared" si="2"/>
        <v>18.729166666666668</v>
      </c>
      <c r="M6" s="170">
        <f t="shared" si="2"/>
        <v>18.729166666666668</v>
      </c>
      <c r="N6" s="170">
        <f>+($J6*$I6)+I6</f>
        <v>19.052083333333336</v>
      </c>
    </row>
    <row r="7" spans="1:14" ht="20.149999999999999" customHeight="1" x14ac:dyDescent="0.4">
      <c r="A7" s="21" t="s">
        <v>14</v>
      </c>
      <c r="B7" s="22" t="s">
        <v>15</v>
      </c>
      <c r="C7" s="23">
        <v>0.6875</v>
      </c>
      <c r="D7" s="8">
        <v>7</v>
      </c>
      <c r="E7" s="8" t="s">
        <v>10</v>
      </c>
      <c r="F7" s="127" t="s">
        <v>13</v>
      </c>
      <c r="G7" s="9">
        <v>0.36458333333333331</v>
      </c>
      <c r="H7" s="9">
        <v>0.72916666666666663</v>
      </c>
      <c r="I7" s="9">
        <f t="shared" si="0"/>
        <v>0.36458333333333331</v>
      </c>
      <c r="J7" s="144">
        <v>25</v>
      </c>
      <c r="K7" s="170">
        <f t="shared" si="2"/>
        <v>9.1145833333333321</v>
      </c>
      <c r="L7" s="170">
        <f t="shared" si="2"/>
        <v>9.1145833333333321</v>
      </c>
      <c r="M7" s="170">
        <f t="shared" si="2"/>
        <v>9.1145833333333321</v>
      </c>
      <c r="N7" s="170">
        <f>+$J7*$I7</f>
        <v>9.1145833333333321</v>
      </c>
    </row>
    <row r="8" spans="1:14" ht="20.149999999999999" customHeight="1" x14ac:dyDescent="0.4">
      <c r="A8" s="27" t="s">
        <v>27</v>
      </c>
      <c r="B8" s="28" t="s">
        <v>16</v>
      </c>
      <c r="C8" s="29">
        <v>0.76041666666666663</v>
      </c>
      <c r="D8" s="8">
        <v>7</v>
      </c>
      <c r="E8" s="8" t="s">
        <v>10</v>
      </c>
      <c r="F8" s="127" t="s">
        <v>13</v>
      </c>
      <c r="G8" s="9">
        <v>0.36458333333333331</v>
      </c>
      <c r="H8" s="9">
        <v>0.80208333333333337</v>
      </c>
      <c r="I8" s="9">
        <f t="shared" si="0"/>
        <v>0.43750000000000006</v>
      </c>
      <c r="J8" s="144">
        <v>67</v>
      </c>
      <c r="K8" s="170">
        <f t="shared" si="2"/>
        <v>29.312500000000004</v>
      </c>
      <c r="L8" s="170">
        <f t="shared" si="2"/>
        <v>29.312500000000004</v>
      </c>
      <c r="M8" s="170">
        <f t="shared" si="2"/>
        <v>29.312500000000004</v>
      </c>
      <c r="N8" s="170">
        <f>+$J8*$I8</f>
        <v>29.312500000000004</v>
      </c>
    </row>
    <row r="9" spans="1:14" ht="20.149999999999999" customHeight="1" x14ac:dyDescent="0.4">
      <c r="A9" s="96" t="s">
        <v>28</v>
      </c>
      <c r="B9" s="97" t="s">
        <v>16</v>
      </c>
      <c r="C9" s="98">
        <v>0.76041666666666663</v>
      </c>
      <c r="D9" s="8">
        <v>7</v>
      </c>
      <c r="E9" s="8" t="s">
        <v>10</v>
      </c>
      <c r="F9" s="127" t="s">
        <v>13</v>
      </c>
      <c r="G9" s="9">
        <v>0.36458333333333331</v>
      </c>
      <c r="H9" s="9">
        <v>0.80208333333333337</v>
      </c>
      <c r="I9" s="106">
        <f t="shared" si="0"/>
        <v>0.43750000000000006</v>
      </c>
      <c r="J9" s="144">
        <v>30</v>
      </c>
      <c r="K9" s="170">
        <f t="shared" si="2"/>
        <v>13.125000000000002</v>
      </c>
      <c r="L9" s="170">
        <f t="shared" si="2"/>
        <v>13.125000000000002</v>
      </c>
      <c r="M9" s="170">
        <f t="shared" si="2"/>
        <v>13.125000000000002</v>
      </c>
      <c r="N9" s="170">
        <f>+$J9*$I9</f>
        <v>13.125000000000002</v>
      </c>
    </row>
    <row r="10" spans="1:14" ht="20.149999999999999" customHeight="1" x14ac:dyDescent="0.4">
      <c r="A10" s="27" t="s">
        <v>26</v>
      </c>
      <c r="B10" s="28" t="s">
        <v>16</v>
      </c>
      <c r="C10" s="29">
        <v>0.76041666666666663</v>
      </c>
      <c r="D10" s="8">
        <v>7</v>
      </c>
      <c r="E10" s="8" t="s">
        <v>10</v>
      </c>
      <c r="F10" s="127" t="s">
        <v>13</v>
      </c>
      <c r="G10" s="9">
        <v>0.36458333333333331</v>
      </c>
      <c r="H10" s="9">
        <v>0.80208333333333337</v>
      </c>
      <c r="I10" s="9">
        <f t="shared" si="0"/>
        <v>0.43750000000000006</v>
      </c>
      <c r="J10" s="144">
        <v>62</v>
      </c>
      <c r="K10" s="170">
        <f t="shared" si="2"/>
        <v>27.125000000000004</v>
      </c>
      <c r="L10" s="170">
        <f t="shared" si="2"/>
        <v>27.125000000000004</v>
      </c>
      <c r="M10" s="170">
        <f t="shared" si="2"/>
        <v>27.125000000000004</v>
      </c>
      <c r="N10" s="170">
        <f>+$J10*$I10</f>
        <v>27.125000000000004</v>
      </c>
    </row>
    <row r="11" spans="1:14" ht="20.149999999999999" customHeight="1" x14ac:dyDescent="0.4">
      <c r="A11" s="30" t="s">
        <v>18</v>
      </c>
      <c r="B11" s="31" t="s">
        <v>19</v>
      </c>
      <c r="C11" s="32">
        <v>0.75</v>
      </c>
      <c r="D11" s="8">
        <v>7</v>
      </c>
      <c r="E11" s="8" t="s">
        <v>10</v>
      </c>
      <c r="F11" s="127" t="s">
        <v>13</v>
      </c>
      <c r="G11" s="9">
        <v>0.36458333333333331</v>
      </c>
      <c r="H11" s="9">
        <v>0.79166666666666663</v>
      </c>
      <c r="I11" s="9">
        <f t="shared" si="0"/>
        <v>0.42708333333333331</v>
      </c>
      <c r="J11" s="144">
        <v>30</v>
      </c>
      <c r="K11" s="170">
        <f t="shared" si="2"/>
        <v>12.8125</v>
      </c>
      <c r="L11" s="170">
        <f t="shared" si="2"/>
        <v>12.8125</v>
      </c>
      <c r="M11" s="170">
        <f t="shared" si="2"/>
        <v>12.8125</v>
      </c>
      <c r="N11" s="170">
        <f>+$J11*$I11</f>
        <v>12.8125</v>
      </c>
    </row>
    <row r="12" spans="1:14" x14ac:dyDescent="0.4">
      <c r="A12" s="186" t="s">
        <v>56</v>
      </c>
      <c r="K12" s="170"/>
      <c r="L12" s="170"/>
      <c r="M12" s="170"/>
      <c r="N12" s="170"/>
    </row>
  </sheetData>
  <mergeCells count="2">
    <mergeCell ref="K2:N2"/>
    <mergeCell ref="E2:H2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Copertina</vt:lpstr>
      <vt:lpstr>GESTIONE VARCHI_Anno 1</vt:lpstr>
      <vt:lpstr>GESTIONE VARCHI_Anno 2</vt:lpstr>
      <vt:lpstr>GESTIONE VARCHI_Anno 3</vt:lpstr>
      <vt:lpstr>GESTIONE VARCHI_Anno 4</vt:lpstr>
      <vt:lpstr>RONDA DIURNA</vt:lpstr>
      <vt:lpstr>RONDA NOTTURNA</vt:lpstr>
      <vt:lpstr>COORDINATORE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valletta</dc:creator>
  <cp:lastModifiedBy>Consip</cp:lastModifiedBy>
  <dcterms:created xsi:type="dcterms:W3CDTF">2023-10-10T14:03:37Z</dcterms:created>
  <dcterms:modified xsi:type="dcterms:W3CDTF">2023-12-19T09:17:33Z</dcterms:modified>
</cp:coreProperties>
</file>