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10" windowHeight="7170" tabRatio="738" firstSheet="11"/>
  </bookViews>
  <sheets>
    <sheet name="Istruzioni compilazione" sheetId="4" r:id="rId1"/>
    <sheet name="C E_Lotto 1 Sublotto A1" sheetId="29" r:id="rId2"/>
    <sheet name="C E_Lotto 1 Sublotto A2" sheetId="25" r:id="rId3"/>
    <sheet name="C E_Lotto 1 Sublotto A3" sheetId="26" r:id="rId4"/>
    <sheet name="C E_Lotto 1 Sublotto A4" sheetId="27" r:id="rId5"/>
    <sheet name="C E_Lotto 2 Sublotto B1" sheetId="15" r:id="rId6"/>
    <sheet name="C E_Lotto 2 Sublotto B2" sheetId="28" r:id="rId7"/>
    <sheet name="C E_Lotto 2 Sublotto B3" sheetId="30" r:id="rId8"/>
    <sheet name="C E_Lotto 2 Sublotto B4" sheetId="31" r:id="rId9"/>
    <sheet name="C E_Lotto 2 Sublotto B5" sheetId="32" r:id="rId10"/>
    <sheet name="C E_Lotto 3 Sublotto C1" sheetId="33" r:id="rId11"/>
    <sheet name="C E_Lotto 3 Sublotto C2" sheetId="34" r:id="rId12"/>
    <sheet name="C E_Lotto 3 Sublotto C3" sheetId="35" r:id="rId13"/>
    <sheet name="C E_Lotto 3 Sublotto C4" sheetId="36" r:id="rId14"/>
    <sheet name="C E_Lotto 4" sheetId="20" r:id="rId15"/>
    <sheet name="C E_Lotto 5" sheetId="37" r:id="rId16"/>
    <sheet name="C E_Lotto 6" sheetId="38" r:id="rId17"/>
  </sheets>
  <definedNames>
    <definedName name="_xlnm.Print_Area" localSheetId="1">'C E_Lotto 1 Sublotto A1'!$B$1:$AA$49</definedName>
    <definedName name="_xlnm.Print_Area" localSheetId="2">'C E_Lotto 1 Sublotto A2'!$B$1:$AA$49</definedName>
    <definedName name="_xlnm.Print_Area" localSheetId="3">'C E_Lotto 1 Sublotto A3'!$B$1:$AA$62</definedName>
    <definedName name="_xlnm.Print_Area" localSheetId="4">'C E_Lotto 1 Sublotto A4'!$B$1:$AA$30</definedName>
    <definedName name="_xlnm.Print_Area" localSheetId="5">'C E_Lotto 2 Sublotto B1'!$B$1:$AA$62</definedName>
    <definedName name="_xlnm.Print_Area" localSheetId="6">'C E_Lotto 2 Sublotto B2'!$B$1:$AA$75</definedName>
    <definedName name="_xlnm.Print_Area" localSheetId="7">'C E_Lotto 2 Sublotto B3'!$B$1:$AA$62</definedName>
    <definedName name="_xlnm.Print_Area" localSheetId="8">'C E_Lotto 2 Sublotto B4'!$B$1:$AA$37</definedName>
    <definedName name="_xlnm.Print_Area" localSheetId="9">'C E_Lotto 2 Sublotto B5'!$B$1:$AA$49</definedName>
    <definedName name="_xlnm.Print_Area" localSheetId="10">'C E_Lotto 3 Sublotto C1'!$B$1:$AA$49</definedName>
    <definedName name="_xlnm.Print_Area" localSheetId="11">'C E_Lotto 3 Sublotto C2'!$B$1:$AA$62</definedName>
    <definedName name="_xlnm.Print_Area" localSheetId="12">'C E_Lotto 3 Sublotto C3'!$B$1:$AA$62</definedName>
    <definedName name="_xlnm.Print_Area" localSheetId="13">'C E_Lotto 3 Sublotto C4'!$B$1:$AA$37</definedName>
    <definedName name="_xlnm.Print_Area" localSheetId="14">'C E_Lotto 4'!$B$1:$AA$149</definedName>
    <definedName name="_xlnm.Print_Area" localSheetId="15">'C E_Lotto 5'!$B$1:$Z$41</definedName>
    <definedName name="_xlnm.Print_Area" localSheetId="16">'C E_Lotto 6'!$B$1:$Z$28</definedName>
    <definedName name="_xlnm.Print_Area" localSheetId="0">'Istruzioni compilazione'!$B$2:$F$13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37" l="1"/>
  <c r="H21" i="37"/>
  <c r="H148" i="20"/>
  <c r="H149" i="20"/>
  <c r="H147" i="20"/>
  <c r="I129" i="20"/>
  <c r="R116" i="20"/>
  <c r="S116" i="20"/>
  <c r="T116" i="20" s="1"/>
  <c r="S103" i="20"/>
  <c r="R103" i="20"/>
  <c r="J103" i="20"/>
  <c r="I103" i="20"/>
  <c r="S78" i="20"/>
  <c r="R78" i="20"/>
  <c r="J78" i="20"/>
  <c r="I78" i="20"/>
  <c r="I53" i="20"/>
  <c r="J53" i="20"/>
  <c r="R53" i="20"/>
  <c r="S53" i="20"/>
  <c r="S28" i="20"/>
  <c r="R28" i="20"/>
  <c r="J28" i="20"/>
  <c r="I28" i="20"/>
  <c r="T28" i="20"/>
  <c r="T53" i="20"/>
  <c r="T78" i="20"/>
  <c r="T103" i="20"/>
  <c r="J116" i="20"/>
  <c r="I116" i="20"/>
  <c r="S129" i="20"/>
  <c r="R129" i="20"/>
  <c r="J129" i="20"/>
  <c r="H36" i="36"/>
  <c r="H35" i="36"/>
  <c r="T10" i="36"/>
  <c r="S10" i="36"/>
  <c r="R10" i="36"/>
  <c r="J10" i="36"/>
  <c r="I10" i="36"/>
  <c r="S17" i="36"/>
  <c r="R17" i="36"/>
  <c r="J17" i="36"/>
  <c r="I17" i="36"/>
  <c r="H62" i="35"/>
  <c r="H61" i="35"/>
  <c r="H60" i="35"/>
  <c r="S16" i="35"/>
  <c r="R16" i="35"/>
  <c r="J16" i="35"/>
  <c r="T16" i="35"/>
  <c r="I16" i="35"/>
  <c r="S29" i="35"/>
  <c r="T29" i="35" s="1"/>
  <c r="R29" i="35"/>
  <c r="J29" i="35"/>
  <c r="I29" i="35"/>
  <c r="I42" i="35"/>
  <c r="S42" i="35"/>
  <c r="R42" i="35"/>
  <c r="J42" i="35"/>
  <c r="H62" i="34"/>
  <c r="H61" i="34"/>
  <c r="H60" i="34"/>
  <c r="H56" i="34"/>
  <c r="R29" i="34"/>
  <c r="S29" i="34"/>
  <c r="S16" i="34"/>
  <c r="R16" i="34"/>
  <c r="J16" i="34"/>
  <c r="I16" i="34"/>
  <c r="J29" i="34"/>
  <c r="I29" i="34"/>
  <c r="S42" i="34"/>
  <c r="R42" i="34"/>
  <c r="J42" i="34"/>
  <c r="I42" i="34"/>
  <c r="H48" i="33"/>
  <c r="H47" i="33"/>
  <c r="H43" i="33"/>
  <c r="J29" i="33"/>
  <c r="I29" i="33"/>
  <c r="R29" i="33"/>
  <c r="S29" i="33"/>
  <c r="S16" i="33"/>
  <c r="R16" i="33"/>
  <c r="I16" i="33"/>
  <c r="J16" i="33"/>
  <c r="H48" i="32"/>
  <c r="H47" i="32"/>
  <c r="H43" i="32"/>
  <c r="J16" i="32"/>
  <c r="J29" i="32"/>
  <c r="S29" i="32"/>
  <c r="R29" i="32"/>
  <c r="S16" i="32"/>
  <c r="R16" i="32"/>
  <c r="I16" i="32"/>
  <c r="I29" i="32"/>
  <c r="H36" i="31"/>
  <c r="T17" i="31" s="1"/>
  <c r="H35" i="31"/>
  <c r="S10" i="31"/>
  <c r="R10" i="31"/>
  <c r="J10" i="31"/>
  <c r="I10" i="31"/>
  <c r="S17" i="31"/>
  <c r="R17" i="31"/>
  <c r="J17" i="31"/>
  <c r="I17" i="31"/>
  <c r="H62" i="30"/>
  <c r="H61" i="30"/>
  <c r="H60" i="30"/>
  <c r="S29" i="30"/>
  <c r="S16" i="30"/>
  <c r="R16" i="30"/>
  <c r="J16" i="30"/>
  <c r="J29" i="30"/>
  <c r="J42" i="30"/>
  <c r="I42" i="30"/>
  <c r="I29" i="30"/>
  <c r="I16" i="30"/>
  <c r="R29" i="30"/>
  <c r="S42" i="30"/>
  <c r="R42" i="30"/>
  <c r="H74" i="28"/>
  <c r="H73" i="28"/>
  <c r="I29" i="28"/>
  <c r="J16" i="28"/>
  <c r="R42" i="28"/>
  <c r="R29" i="28"/>
  <c r="R16" i="28"/>
  <c r="S16" i="28"/>
  <c r="S42" i="28"/>
  <c r="S29" i="28"/>
  <c r="S55" i="28"/>
  <c r="I16" i="28"/>
  <c r="J29" i="28"/>
  <c r="J42" i="28"/>
  <c r="I42" i="28"/>
  <c r="R55" i="28"/>
  <c r="J55" i="28"/>
  <c r="I55" i="28"/>
  <c r="H61" i="15"/>
  <c r="H60" i="15"/>
  <c r="H56" i="15"/>
  <c r="S42" i="15"/>
  <c r="R42" i="15"/>
  <c r="S29" i="15"/>
  <c r="R29" i="15"/>
  <c r="S16" i="15"/>
  <c r="R16" i="15"/>
  <c r="J16" i="15"/>
  <c r="J29" i="15"/>
  <c r="I29" i="15"/>
  <c r="I16" i="15"/>
  <c r="J42" i="15"/>
  <c r="I42" i="15"/>
  <c r="H62" i="26"/>
  <c r="H61" i="26"/>
  <c r="H60" i="26"/>
  <c r="H56" i="26"/>
  <c r="S16" i="26"/>
  <c r="R16" i="26"/>
  <c r="J16" i="26"/>
  <c r="I16" i="26"/>
  <c r="S29" i="26"/>
  <c r="R29" i="26"/>
  <c r="J29" i="26"/>
  <c r="I29" i="26"/>
  <c r="S42" i="26"/>
  <c r="R42" i="26"/>
  <c r="J42" i="26"/>
  <c r="I42" i="26"/>
  <c r="H49" i="25"/>
  <c r="H48" i="25"/>
  <c r="I36" i="25" s="1"/>
  <c r="H47" i="25"/>
  <c r="S15" i="25"/>
  <c r="S16" i="25"/>
  <c r="S29" i="25"/>
  <c r="R29" i="25"/>
  <c r="R16" i="25"/>
  <c r="R17" i="25"/>
  <c r="M17" i="25"/>
  <c r="J29" i="25"/>
  <c r="J16" i="25"/>
  <c r="I16" i="25"/>
  <c r="I29" i="25"/>
  <c r="H49" i="29"/>
  <c r="H48" i="29"/>
  <c r="H47" i="29"/>
  <c r="I43" i="29"/>
  <c r="S4" i="29"/>
  <c r="S16" i="29"/>
  <c r="R4" i="29"/>
  <c r="R16" i="29"/>
  <c r="J16" i="29"/>
  <c r="J29" i="29"/>
  <c r="I16" i="29"/>
  <c r="I29" i="29"/>
  <c r="R29" i="29"/>
  <c r="S29" i="29"/>
  <c r="T10" i="31" l="1"/>
  <c r="T29" i="30"/>
  <c r="T16" i="30"/>
  <c r="I39" i="29"/>
  <c r="I36" i="29"/>
  <c r="I40" i="29"/>
  <c r="I42" i="29"/>
  <c r="I37" i="29"/>
  <c r="I41" i="29"/>
  <c r="G22" i="38"/>
  <c r="I8" i="38"/>
  <c r="H8" i="38"/>
  <c r="Q7" i="38"/>
  <c r="L7" i="38"/>
  <c r="R7" i="38" s="1"/>
  <c r="Q6" i="38"/>
  <c r="L6" i="38"/>
  <c r="R6" i="38" s="1"/>
  <c r="Q5" i="38"/>
  <c r="L5" i="38"/>
  <c r="R5" i="38" s="1"/>
  <c r="Q4" i="38"/>
  <c r="L4" i="38"/>
  <c r="R4" i="38" s="1"/>
  <c r="G35" i="37"/>
  <c r="Q20" i="37"/>
  <c r="L20" i="37"/>
  <c r="R20" i="37" s="1"/>
  <c r="Q19" i="37"/>
  <c r="L19" i="37"/>
  <c r="R19" i="37" s="1"/>
  <c r="Q18" i="37"/>
  <c r="L18" i="37"/>
  <c r="R18" i="37" s="1"/>
  <c r="Q17" i="37"/>
  <c r="L17" i="37"/>
  <c r="Q16" i="37"/>
  <c r="L16" i="37"/>
  <c r="R16" i="37" s="1"/>
  <c r="Q15" i="37"/>
  <c r="L15" i="37"/>
  <c r="R15" i="37" s="1"/>
  <c r="Q14" i="37"/>
  <c r="L14" i="37"/>
  <c r="Q13" i="37"/>
  <c r="L13" i="37"/>
  <c r="Q12" i="37"/>
  <c r="L12" i="37"/>
  <c r="Q11" i="37"/>
  <c r="L11" i="37"/>
  <c r="R11" i="37" s="1"/>
  <c r="Q10" i="37"/>
  <c r="L10" i="37"/>
  <c r="Q9" i="37"/>
  <c r="L9" i="37"/>
  <c r="R9" i="37" s="1"/>
  <c r="Q8" i="37"/>
  <c r="L8" i="37"/>
  <c r="Q7" i="37"/>
  <c r="L7" i="37"/>
  <c r="R7" i="37" s="1"/>
  <c r="Q6" i="37"/>
  <c r="L6" i="37"/>
  <c r="R6" i="37" s="1"/>
  <c r="Q5" i="37"/>
  <c r="L5" i="37"/>
  <c r="L4" i="37"/>
  <c r="R121" i="20"/>
  <c r="R119" i="20"/>
  <c r="S119" i="20"/>
  <c r="R120" i="20"/>
  <c r="S120" i="20"/>
  <c r="S121" i="20"/>
  <c r="R122" i="20"/>
  <c r="S122" i="20"/>
  <c r="R123" i="20"/>
  <c r="S123" i="20"/>
  <c r="R124" i="20"/>
  <c r="S124" i="20"/>
  <c r="R125" i="20"/>
  <c r="S125" i="20"/>
  <c r="R126" i="20"/>
  <c r="S126" i="20"/>
  <c r="R127" i="20"/>
  <c r="S127" i="20"/>
  <c r="R128" i="20"/>
  <c r="S128" i="20"/>
  <c r="R10" i="20"/>
  <c r="S10" i="20"/>
  <c r="R11" i="20"/>
  <c r="S11" i="20"/>
  <c r="R12" i="20"/>
  <c r="S12" i="20"/>
  <c r="R13" i="20"/>
  <c r="S13" i="20"/>
  <c r="R14" i="20"/>
  <c r="S14" i="20"/>
  <c r="R15" i="20"/>
  <c r="S15" i="20"/>
  <c r="R16" i="20"/>
  <c r="S16" i="20"/>
  <c r="R17" i="20"/>
  <c r="S17" i="20"/>
  <c r="R18" i="20"/>
  <c r="S18" i="20"/>
  <c r="R19" i="20"/>
  <c r="S19" i="20"/>
  <c r="R20" i="20"/>
  <c r="S20" i="20"/>
  <c r="R21" i="20"/>
  <c r="S21" i="20"/>
  <c r="R22" i="20"/>
  <c r="S22" i="20"/>
  <c r="R23" i="20"/>
  <c r="S23" i="20"/>
  <c r="R24" i="20"/>
  <c r="S24" i="20"/>
  <c r="R25" i="20"/>
  <c r="S25" i="20"/>
  <c r="R26" i="20"/>
  <c r="S26" i="20"/>
  <c r="R27" i="20"/>
  <c r="S27" i="20"/>
  <c r="R29" i="20"/>
  <c r="S29" i="20"/>
  <c r="R30" i="20"/>
  <c r="S30" i="20"/>
  <c r="R31" i="20"/>
  <c r="S31" i="20"/>
  <c r="R32" i="20"/>
  <c r="S32" i="20"/>
  <c r="R33" i="20"/>
  <c r="S33" i="20"/>
  <c r="R34" i="20"/>
  <c r="S34" i="20"/>
  <c r="R35" i="20"/>
  <c r="S35" i="20"/>
  <c r="R36" i="20"/>
  <c r="S36" i="20"/>
  <c r="R37" i="20"/>
  <c r="S37" i="20"/>
  <c r="R38" i="20"/>
  <c r="S38" i="20"/>
  <c r="R39" i="20"/>
  <c r="S39" i="20"/>
  <c r="R40" i="20"/>
  <c r="S40" i="20"/>
  <c r="R41" i="20"/>
  <c r="S41" i="20"/>
  <c r="R42" i="20"/>
  <c r="S42" i="20"/>
  <c r="R43" i="20"/>
  <c r="S43" i="20"/>
  <c r="R44" i="20"/>
  <c r="S44" i="20"/>
  <c r="R45" i="20"/>
  <c r="S45" i="20"/>
  <c r="R46" i="20"/>
  <c r="S46" i="20"/>
  <c r="R47" i="20"/>
  <c r="S47" i="20"/>
  <c r="R48" i="20"/>
  <c r="S48" i="20"/>
  <c r="R49" i="20"/>
  <c r="S49" i="20"/>
  <c r="R50" i="20"/>
  <c r="S50" i="20"/>
  <c r="R51" i="20"/>
  <c r="S51" i="20"/>
  <c r="R52" i="20"/>
  <c r="S52" i="20"/>
  <c r="R54" i="20"/>
  <c r="S54" i="20"/>
  <c r="R55" i="20"/>
  <c r="S55" i="20"/>
  <c r="R56" i="20"/>
  <c r="S56" i="20"/>
  <c r="R57" i="20"/>
  <c r="S57" i="20"/>
  <c r="R58" i="20"/>
  <c r="S58" i="20"/>
  <c r="R59" i="20"/>
  <c r="S59" i="20"/>
  <c r="R60" i="20"/>
  <c r="S60" i="20"/>
  <c r="R61" i="20"/>
  <c r="S61" i="20"/>
  <c r="R62" i="20"/>
  <c r="S62" i="20"/>
  <c r="R63" i="20"/>
  <c r="S63" i="20"/>
  <c r="R64" i="20"/>
  <c r="S64" i="20"/>
  <c r="R65" i="20"/>
  <c r="S65" i="20"/>
  <c r="R66" i="20"/>
  <c r="S66" i="20"/>
  <c r="R67" i="20"/>
  <c r="S67" i="20"/>
  <c r="R68" i="20"/>
  <c r="S68" i="20"/>
  <c r="R69" i="20"/>
  <c r="S69" i="20"/>
  <c r="R70" i="20"/>
  <c r="S70" i="20"/>
  <c r="R71" i="20"/>
  <c r="S71" i="20"/>
  <c r="R72" i="20"/>
  <c r="S72" i="20"/>
  <c r="R73" i="20"/>
  <c r="S73" i="20"/>
  <c r="R74" i="20"/>
  <c r="S74" i="20"/>
  <c r="R75" i="20"/>
  <c r="S75" i="20"/>
  <c r="R76" i="20"/>
  <c r="S76" i="20"/>
  <c r="R77" i="20"/>
  <c r="S77" i="20"/>
  <c r="R79" i="20"/>
  <c r="S79" i="20"/>
  <c r="R80" i="20"/>
  <c r="S80" i="20"/>
  <c r="R81" i="20"/>
  <c r="S81" i="20"/>
  <c r="R82" i="20"/>
  <c r="S82" i="20"/>
  <c r="R83" i="20"/>
  <c r="S83" i="20"/>
  <c r="R84" i="20"/>
  <c r="S84" i="20"/>
  <c r="R85" i="20"/>
  <c r="S85" i="20"/>
  <c r="R86" i="20"/>
  <c r="S86" i="20"/>
  <c r="R87" i="20"/>
  <c r="S87" i="20"/>
  <c r="R88" i="20"/>
  <c r="S88" i="20"/>
  <c r="R89" i="20"/>
  <c r="S89" i="20"/>
  <c r="R90" i="20"/>
  <c r="S90" i="20"/>
  <c r="R91" i="20"/>
  <c r="S91" i="20"/>
  <c r="R92" i="20"/>
  <c r="S92" i="20"/>
  <c r="M10" i="20"/>
  <c r="M11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9" i="20"/>
  <c r="M30" i="20"/>
  <c r="M31" i="20"/>
  <c r="M32" i="20"/>
  <c r="M33" i="20"/>
  <c r="M34" i="20"/>
  <c r="M35" i="20"/>
  <c r="M36" i="20"/>
  <c r="M37" i="20"/>
  <c r="M38" i="20"/>
  <c r="M39" i="20"/>
  <c r="M40" i="20"/>
  <c r="M41" i="20"/>
  <c r="M42" i="20"/>
  <c r="M43" i="20"/>
  <c r="M44" i="20"/>
  <c r="M45" i="20"/>
  <c r="M46" i="20"/>
  <c r="M47" i="20"/>
  <c r="M48" i="20"/>
  <c r="M49" i="20"/>
  <c r="M50" i="20"/>
  <c r="M51" i="20"/>
  <c r="M52" i="20"/>
  <c r="M54" i="20"/>
  <c r="M55" i="20"/>
  <c r="M56" i="20"/>
  <c r="M57" i="20"/>
  <c r="M58" i="20"/>
  <c r="M59" i="20"/>
  <c r="M60" i="20"/>
  <c r="M61" i="20"/>
  <c r="M62" i="20"/>
  <c r="M63" i="20"/>
  <c r="M64" i="20"/>
  <c r="M65" i="20"/>
  <c r="M66" i="20"/>
  <c r="M67" i="20"/>
  <c r="M68" i="20"/>
  <c r="M69" i="20"/>
  <c r="M70" i="20"/>
  <c r="M71" i="20"/>
  <c r="M72" i="20"/>
  <c r="M73" i="20"/>
  <c r="M74" i="20"/>
  <c r="M75" i="20"/>
  <c r="M76" i="20"/>
  <c r="M77" i="20"/>
  <c r="M79" i="20"/>
  <c r="M80" i="20"/>
  <c r="M81" i="20"/>
  <c r="M82" i="20"/>
  <c r="M83" i="20"/>
  <c r="M84" i="20"/>
  <c r="M85" i="20"/>
  <c r="M86" i="20"/>
  <c r="M87" i="20"/>
  <c r="M88" i="20"/>
  <c r="M89" i="20"/>
  <c r="M90" i="20"/>
  <c r="M91" i="20"/>
  <c r="M92" i="20"/>
  <c r="M93" i="20"/>
  <c r="M94" i="20"/>
  <c r="M95" i="20"/>
  <c r="M96" i="20"/>
  <c r="M97" i="20"/>
  <c r="M98" i="20"/>
  <c r="M99" i="20"/>
  <c r="M100" i="20"/>
  <c r="M101" i="20"/>
  <c r="M102" i="20"/>
  <c r="M104" i="20"/>
  <c r="M105" i="20"/>
  <c r="M106" i="20"/>
  <c r="M107" i="20"/>
  <c r="M108" i="20"/>
  <c r="M109" i="20"/>
  <c r="M110" i="20"/>
  <c r="M111" i="20"/>
  <c r="M112" i="20"/>
  <c r="R16" i="36"/>
  <c r="R15" i="36"/>
  <c r="R14" i="36"/>
  <c r="R7" i="36"/>
  <c r="R11" i="36"/>
  <c r="S8" i="36"/>
  <c r="R39" i="35"/>
  <c r="R37" i="35"/>
  <c r="R36" i="35"/>
  <c r="R31" i="35"/>
  <c r="R28" i="35"/>
  <c r="R27" i="35"/>
  <c r="R22" i="35"/>
  <c r="R20" i="35"/>
  <c r="R19" i="35"/>
  <c r="R13" i="35"/>
  <c r="R11" i="35"/>
  <c r="R10" i="35"/>
  <c r="R5" i="35"/>
  <c r="R36" i="34"/>
  <c r="R35" i="34"/>
  <c r="R34" i="34"/>
  <c r="R27" i="34"/>
  <c r="R26" i="34"/>
  <c r="R25" i="34"/>
  <c r="R19" i="34"/>
  <c r="R18" i="34"/>
  <c r="R17" i="34"/>
  <c r="R10" i="34"/>
  <c r="R9" i="34"/>
  <c r="R8" i="34"/>
  <c r="H31" i="36"/>
  <c r="M16" i="36"/>
  <c r="M15" i="36"/>
  <c r="M14" i="36"/>
  <c r="S13" i="36"/>
  <c r="R13" i="36"/>
  <c r="M13" i="36"/>
  <c r="R12" i="36"/>
  <c r="M12" i="36"/>
  <c r="M11" i="36"/>
  <c r="R9" i="36"/>
  <c r="M9" i="36"/>
  <c r="S9" i="36" s="1"/>
  <c r="M8" i="36"/>
  <c r="M7" i="36"/>
  <c r="M6" i="36"/>
  <c r="M5" i="36"/>
  <c r="R4" i="36"/>
  <c r="M4" i="36"/>
  <c r="S4" i="36" s="1"/>
  <c r="H56" i="35"/>
  <c r="R41" i="35"/>
  <c r="M41" i="35"/>
  <c r="S41" i="35" s="1"/>
  <c r="R40" i="35"/>
  <c r="M40" i="35"/>
  <c r="S40" i="35" s="1"/>
  <c r="M39" i="35"/>
  <c r="R38" i="35"/>
  <c r="M38" i="35"/>
  <c r="M37" i="35"/>
  <c r="M36" i="35"/>
  <c r="S36" i="35" s="1"/>
  <c r="R35" i="35"/>
  <c r="M35" i="35"/>
  <c r="S35" i="35" s="1"/>
  <c r="R34" i="35"/>
  <c r="M34" i="35"/>
  <c r="R33" i="35"/>
  <c r="M33" i="35"/>
  <c r="S33" i="35" s="1"/>
  <c r="R32" i="35"/>
  <c r="M32" i="35"/>
  <c r="S32" i="35" s="1"/>
  <c r="M31" i="35"/>
  <c r="R30" i="35"/>
  <c r="M30" i="35"/>
  <c r="M28" i="35"/>
  <c r="M27" i="35"/>
  <c r="S27" i="35" s="1"/>
  <c r="R26" i="35"/>
  <c r="M26" i="35"/>
  <c r="S26" i="35" s="1"/>
  <c r="R25" i="35"/>
  <c r="M25" i="35"/>
  <c r="R24" i="35"/>
  <c r="M24" i="35"/>
  <c r="S24" i="35" s="1"/>
  <c r="R23" i="35"/>
  <c r="M23" i="35"/>
  <c r="S23" i="35" s="1"/>
  <c r="M22" i="35"/>
  <c r="R21" i="35"/>
  <c r="M21" i="35"/>
  <c r="M20" i="35"/>
  <c r="M19" i="35"/>
  <c r="S19" i="35" s="1"/>
  <c r="R18" i="35"/>
  <c r="M18" i="35"/>
  <c r="S18" i="35" s="1"/>
  <c r="R17" i="35"/>
  <c r="M17" i="35"/>
  <c r="R15" i="35"/>
  <c r="M15" i="35"/>
  <c r="S15" i="35" s="1"/>
  <c r="R14" i="35"/>
  <c r="M14" i="35"/>
  <c r="S14" i="35" s="1"/>
  <c r="M13" i="35"/>
  <c r="R12" i="35"/>
  <c r="M12" i="35"/>
  <c r="M11" i="35"/>
  <c r="M10" i="35"/>
  <c r="S10" i="35" s="1"/>
  <c r="R9" i="35"/>
  <c r="M9" i="35"/>
  <c r="S9" i="35" s="1"/>
  <c r="R8" i="35"/>
  <c r="M8" i="35"/>
  <c r="R7" i="35"/>
  <c r="M7" i="35"/>
  <c r="S7" i="35" s="1"/>
  <c r="R6" i="35"/>
  <c r="M6" i="35"/>
  <c r="S6" i="35" s="1"/>
  <c r="M5" i="35"/>
  <c r="R4" i="35"/>
  <c r="M4" i="35"/>
  <c r="R41" i="34"/>
  <c r="M41" i="34"/>
  <c r="S41" i="34" s="1"/>
  <c r="R40" i="34"/>
  <c r="M40" i="34"/>
  <c r="S40" i="34" s="1"/>
  <c r="R39" i="34"/>
  <c r="M39" i="34"/>
  <c r="S39" i="34" s="1"/>
  <c r="R38" i="34"/>
  <c r="M38" i="34"/>
  <c r="S38" i="34" s="1"/>
  <c r="R37" i="34"/>
  <c r="M37" i="34"/>
  <c r="S37" i="34" s="1"/>
  <c r="M36" i="34"/>
  <c r="M35" i="34"/>
  <c r="M34" i="34"/>
  <c r="R33" i="34"/>
  <c r="M33" i="34"/>
  <c r="S33" i="34" s="1"/>
  <c r="R32" i="34"/>
  <c r="M32" i="34"/>
  <c r="S32" i="34" s="1"/>
  <c r="R31" i="34"/>
  <c r="M31" i="34"/>
  <c r="S31" i="34" s="1"/>
  <c r="R30" i="34"/>
  <c r="M30" i="34"/>
  <c r="S30" i="34" s="1"/>
  <c r="R28" i="34"/>
  <c r="M28" i="34"/>
  <c r="S28" i="34" s="1"/>
  <c r="M27" i="34"/>
  <c r="M26" i="34"/>
  <c r="M25" i="34"/>
  <c r="R24" i="34"/>
  <c r="M24" i="34"/>
  <c r="S24" i="34" s="1"/>
  <c r="R23" i="34"/>
  <c r="M23" i="34"/>
  <c r="S23" i="34" s="1"/>
  <c r="R22" i="34"/>
  <c r="M22" i="34"/>
  <c r="S22" i="34" s="1"/>
  <c r="R21" i="34"/>
  <c r="M21" i="34"/>
  <c r="S21" i="34" s="1"/>
  <c r="R20" i="34"/>
  <c r="M20" i="34"/>
  <c r="S20" i="34" s="1"/>
  <c r="M19" i="34"/>
  <c r="M18" i="34"/>
  <c r="M17" i="34"/>
  <c r="R15" i="34"/>
  <c r="M15" i="34"/>
  <c r="S15" i="34" s="1"/>
  <c r="R14" i="34"/>
  <c r="M14" i="34"/>
  <c r="S14" i="34" s="1"/>
  <c r="R13" i="34"/>
  <c r="M13" i="34"/>
  <c r="S13" i="34" s="1"/>
  <c r="R12" i="34"/>
  <c r="M12" i="34"/>
  <c r="S12" i="34" s="1"/>
  <c r="R11" i="34"/>
  <c r="M11" i="34"/>
  <c r="S11" i="34" s="1"/>
  <c r="M10" i="34"/>
  <c r="M9" i="34"/>
  <c r="M8" i="34"/>
  <c r="R7" i="34"/>
  <c r="M7" i="34"/>
  <c r="S7" i="34" s="1"/>
  <c r="R6" i="34"/>
  <c r="M6" i="34"/>
  <c r="S6" i="34" s="1"/>
  <c r="R5" i="34"/>
  <c r="M5" i="34"/>
  <c r="S5" i="34" s="1"/>
  <c r="R4" i="34"/>
  <c r="M4" i="34"/>
  <c r="S4" i="34" s="1"/>
  <c r="R28" i="33"/>
  <c r="R24" i="33"/>
  <c r="R21" i="33"/>
  <c r="R20" i="33"/>
  <c r="R15" i="33"/>
  <c r="R12" i="33"/>
  <c r="R11" i="33"/>
  <c r="R7" i="33"/>
  <c r="M28" i="33"/>
  <c r="S28" i="33" s="1"/>
  <c r="R27" i="33"/>
  <c r="M27" i="33"/>
  <c r="S27" i="33" s="1"/>
  <c r="R26" i="33"/>
  <c r="M26" i="33"/>
  <c r="S26" i="33" s="1"/>
  <c r="R25" i="33"/>
  <c r="M25" i="33"/>
  <c r="S25" i="33" s="1"/>
  <c r="M24" i="33"/>
  <c r="S24" i="33" s="1"/>
  <c r="R23" i="33"/>
  <c r="M23" i="33"/>
  <c r="S23" i="33" s="1"/>
  <c r="R22" i="33"/>
  <c r="M22" i="33"/>
  <c r="S22" i="33" s="1"/>
  <c r="M21" i="33"/>
  <c r="M20" i="33"/>
  <c r="S20" i="33" s="1"/>
  <c r="R19" i="33"/>
  <c r="M19" i="33"/>
  <c r="S19" i="33" s="1"/>
  <c r="R18" i="33"/>
  <c r="M18" i="33"/>
  <c r="S18" i="33" s="1"/>
  <c r="R17" i="33"/>
  <c r="M17" i="33"/>
  <c r="S17" i="33" s="1"/>
  <c r="M15" i="33"/>
  <c r="S15" i="33" s="1"/>
  <c r="R14" i="33"/>
  <c r="M14" i="33"/>
  <c r="S14" i="33" s="1"/>
  <c r="R13" i="33"/>
  <c r="M13" i="33"/>
  <c r="S13" i="33" s="1"/>
  <c r="M12" i="33"/>
  <c r="M11" i="33"/>
  <c r="S11" i="33" s="1"/>
  <c r="R10" i="33"/>
  <c r="M10" i="33"/>
  <c r="S10" i="33" s="1"/>
  <c r="R9" i="33"/>
  <c r="M9" i="33"/>
  <c r="S9" i="33" s="1"/>
  <c r="R8" i="33"/>
  <c r="M8" i="33"/>
  <c r="S8" i="33" s="1"/>
  <c r="M7" i="33"/>
  <c r="S7" i="33" s="1"/>
  <c r="R6" i="33"/>
  <c r="M6" i="33"/>
  <c r="S6" i="33" s="1"/>
  <c r="R5" i="33"/>
  <c r="M5" i="33"/>
  <c r="S5" i="33" s="1"/>
  <c r="M4" i="33"/>
  <c r="R27" i="32"/>
  <c r="R26" i="32"/>
  <c r="R23" i="32"/>
  <c r="R21" i="32"/>
  <c r="S18" i="32"/>
  <c r="R15" i="32"/>
  <c r="R14" i="32"/>
  <c r="R12" i="32"/>
  <c r="R9" i="32"/>
  <c r="R6" i="32"/>
  <c r="S28" i="32"/>
  <c r="R28" i="32"/>
  <c r="M28" i="32"/>
  <c r="M27" i="32"/>
  <c r="S27" i="32" s="1"/>
  <c r="M26" i="32"/>
  <c r="R25" i="32"/>
  <c r="M25" i="32"/>
  <c r="S25" i="32" s="1"/>
  <c r="R24" i="32"/>
  <c r="M24" i="32"/>
  <c r="S24" i="32" s="1"/>
  <c r="M23" i="32"/>
  <c r="S23" i="32" s="1"/>
  <c r="S22" i="32"/>
  <c r="R22" i="32"/>
  <c r="M22" i="32"/>
  <c r="M21" i="32"/>
  <c r="R20" i="32"/>
  <c r="M20" i="32"/>
  <c r="R19" i="32"/>
  <c r="M19" i="32"/>
  <c r="S19" i="32" s="1"/>
  <c r="R18" i="32"/>
  <c r="M18" i="32"/>
  <c r="R17" i="32"/>
  <c r="M17" i="32"/>
  <c r="S17" i="32" s="1"/>
  <c r="M15" i="32"/>
  <c r="S15" i="32" s="1"/>
  <c r="M14" i="32"/>
  <c r="R13" i="32"/>
  <c r="M13" i="32"/>
  <c r="S13" i="32" s="1"/>
  <c r="M12" i="32"/>
  <c r="S12" i="32" s="1"/>
  <c r="S11" i="32"/>
  <c r="R11" i="32"/>
  <c r="M11" i="32"/>
  <c r="R10" i="32"/>
  <c r="M10" i="32"/>
  <c r="S10" i="32" s="1"/>
  <c r="M9" i="32"/>
  <c r="R8" i="32"/>
  <c r="M8" i="32"/>
  <c r="S8" i="32" s="1"/>
  <c r="R7" i="32"/>
  <c r="M7" i="32"/>
  <c r="S7" i="32" s="1"/>
  <c r="M6" i="32"/>
  <c r="S6" i="32" s="1"/>
  <c r="S5" i="32"/>
  <c r="R5" i="32"/>
  <c r="M5" i="32"/>
  <c r="M4" i="32"/>
  <c r="S4" i="32" s="1"/>
  <c r="R14" i="31"/>
  <c r="R13" i="31"/>
  <c r="R9" i="31"/>
  <c r="R7" i="31"/>
  <c r="R15" i="31"/>
  <c r="R11" i="31"/>
  <c r="R8" i="31"/>
  <c r="H31" i="31"/>
  <c r="R16" i="31"/>
  <c r="M16" i="31"/>
  <c r="M15" i="31"/>
  <c r="M14" i="31"/>
  <c r="M13" i="31"/>
  <c r="S13" i="31" s="1"/>
  <c r="R12" i="31"/>
  <c r="M12" i="31"/>
  <c r="S12" i="31" s="1"/>
  <c r="M11" i="31"/>
  <c r="M9" i="31"/>
  <c r="M8" i="31"/>
  <c r="S8" i="31" s="1"/>
  <c r="M7" i="31"/>
  <c r="S7" i="31" s="1"/>
  <c r="M6" i="31"/>
  <c r="R5" i="31"/>
  <c r="M5" i="31"/>
  <c r="M4" i="31"/>
  <c r="R41" i="30"/>
  <c r="R33" i="30"/>
  <c r="R24" i="30"/>
  <c r="R15" i="30"/>
  <c r="R7" i="30"/>
  <c r="H56" i="30"/>
  <c r="M41" i="30"/>
  <c r="S41" i="30" s="1"/>
  <c r="R40" i="30"/>
  <c r="M40" i="30"/>
  <c r="R39" i="30"/>
  <c r="M39" i="30"/>
  <c r="S39" i="30" s="1"/>
  <c r="R38" i="30"/>
  <c r="M38" i="30"/>
  <c r="S38" i="30" s="1"/>
  <c r="R37" i="30"/>
  <c r="M37" i="30"/>
  <c r="S37" i="30" s="1"/>
  <c r="R36" i="30"/>
  <c r="M36" i="30"/>
  <c r="R35" i="30"/>
  <c r="M35" i="30"/>
  <c r="S35" i="30" s="1"/>
  <c r="R34" i="30"/>
  <c r="M34" i="30"/>
  <c r="M33" i="30"/>
  <c r="S33" i="30" s="1"/>
  <c r="R32" i="30"/>
  <c r="M32" i="30"/>
  <c r="R31" i="30"/>
  <c r="M31" i="30"/>
  <c r="S31" i="30" s="1"/>
  <c r="R30" i="30"/>
  <c r="M30" i="30"/>
  <c r="S30" i="30" s="1"/>
  <c r="R28" i="30"/>
  <c r="M28" i="30"/>
  <c r="S28" i="30" s="1"/>
  <c r="R27" i="30"/>
  <c r="M27" i="30"/>
  <c r="R26" i="30"/>
  <c r="M26" i="30"/>
  <c r="S26" i="30" s="1"/>
  <c r="R25" i="30"/>
  <c r="M25" i="30"/>
  <c r="M24" i="30"/>
  <c r="S24" i="30" s="1"/>
  <c r="R23" i="30"/>
  <c r="M23" i="30"/>
  <c r="R22" i="30"/>
  <c r="M22" i="30"/>
  <c r="S22" i="30" s="1"/>
  <c r="R21" i="30"/>
  <c r="M21" i="30"/>
  <c r="S21" i="30" s="1"/>
  <c r="R20" i="30"/>
  <c r="M20" i="30"/>
  <c r="S20" i="30" s="1"/>
  <c r="R19" i="30"/>
  <c r="M19" i="30"/>
  <c r="R18" i="30"/>
  <c r="M18" i="30"/>
  <c r="S18" i="30" s="1"/>
  <c r="R17" i="30"/>
  <c r="M17" i="30"/>
  <c r="M15" i="30"/>
  <c r="S15" i="30" s="1"/>
  <c r="R14" i="30"/>
  <c r="M14" i="30"/>
  <c r="R13" i="30"/>
  <c r="M13" i="30"/>
  <c r="S13" i="30" s="1"/>
  <c r="R12" i="30"/>
  <c r="M12" i="30"/>
  <c r="S12" i="30" s="1"/>
  <c r="R11" i="30"/>
  <c r="M11" i="30"/>
  <c r="S11" i="30" s="1"/>
  <c r="R10" i="30"/>
  <c r="M10" i="30"/>
  <c r="R9" i="30"/>
  <c r="M9" i="30"/>
  <c r="S9" i="30" s="1"/>
  <c r="R8" i="30"/>
  <c r="M8" i="30"/>
  <c r="M7" i="30"/>
  <c r="S7" i="30" s="1"/>
  <c r="R6" i="30"/>
  <c r="M6" i="30"/>
  <c r="R5" i="30"/>
  <c r="M5" i="30"/>
  <c r="S5" i="30" s="1"/>
  <c r="R4" i="30"/>
  <c r="M4" i="30"/>
  <c r="S4" i="30" s="1"/>
  <c r="S48" i="28"/>
  <c r="R47" i="28"/>
  <c r="R39" i="28"/>
  <c r="S38" i="28"/>
  <c r="S30" i="28"/>
  <c r="R22" i="28"/>
  <c r="R21" i="28"/>
  <c r="R17" i="28"/>
  <c r="S13" i="28"/>
  <c r="R12" i="28"/>
  <c r="S5" i="28"/>
  <c r="R4" i="28"/>
  <c r="R18" i="28"/>
  <c r="S18" i="28"/>
  <c r="R19" i="28"/>
  <c r="S19" i="28"/>
  <c r="R20" i="28"/>
  <c r="S20" i="28"/>
  <c r="R23" i="28"/>
  <c r="S23" i="28"/>
  <c r="R24" i="28"/>
  <c r="S24" i="28"/>
  <c r="R25" i="28"/>
  <c r="S25" i="28"/>
  <c r="R26" i="28"/>
  <c r="S26" i="28"/>
  <c r="R27" i="28"/>
  <c r="S27" i="28"/>
  <c r="R28" i="28"/>
  <c r="S28" i="28"/>
  <c r="M17" i="28"/>
  <c r="M18" i="28"/>
  <c r="M19" i="28"/>
  <c r="M20" i="28"/>
  <c r="M21" i="28"/>
  <c r="M22" i="28"/>
  <c r="M23" i="28"/>
  <c r="M24" i="28"/>
  <c r="M25" i="28"/>
  <c r="M26" i="28"/>
  <c r="M27" i="28"/>
  <c r="M28" i="28"/>
  <c r="R17" i="15"/>
  <c r="S17" i="15"/>
  <c r="R18" i="15"/>
  <c r="S18" i="15"/>
  <c r="R19" i="15"/>
  <c r="S19" i="15"/>
  <c r="R20" i="15"/>
  <c r="S20" i="15"/>
  <c r="R21" i="15"/>
  <c r="S21" i="15"/>
  <c r="R22" i="15"/>
  <c r="S22" i="15"/>
  <c r="R23" i="15"/>
  <c r="S23" i="15"/>
  <c r="R24" i="15"/>
  <c r="S24" i="15"/>
  <c r="R25" i="15"/>
  <c r="S25" i="15"/>
  <c r="R26" i="15"/>
  <c r="S26" i="15"/>
  <c r="R27" i="15"/>
  <c r="S27" i="15"/>
  <c r="R28" i="15"/>
  <c r="S28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R28" i="29"/>
  <c r="R27" i="29"/>
  <c r="R20" i="29"/>
  <c r="R19" i="29"/>
  <c r="R11" i="29"/>
  <c r="R10" i="29"/>
  <c r="H43" i="29"/>
  <c r="M28" i="29"/>
  <c r="M27" i="29"/>
  <c r="R26" i="29"/>
  <c r="M26" i="29"/>
  <c r="S26" i="29" s="1"/>
  <c r="R25" i="29"/>
  <c r="M25" i="29"/>
  <c r="R24" i="29"/>
  <c r="M24" i="29"/>
  <c r="S24" i="29" s="1"/>
  <c r="R23" i="29"/>
  <c r="M23" i="29"/>
  <c r="R22" i="29"/>
  <c r="M22" i="29"/>
  <c r="S22" i="29" s="1"/>
  <c r="R21" i="29"/>
  <c r="M21" i="29"/>
  <c r="S21" i="29" s="1"/>
  <c r="M20" i="29"/>
  <c r="M19" i="29"/>
  <c r="R18" i="29"/>
  <c r="M18" i="29"/>
  <c r="S18" i="29" s="1"/>
  <c r="R17" i="29"/>
  <c r="M17" i="29"/>
  <c r="R15" i="29"/>
  <c r="M15" i="29"/>
  <c r="S15" i="29" s="1"/>
  <c r="R14" i="29"/>
  <c r="M14" i="29"/>
  <c r="R13" i="29"/>
  <c r="M13" i="29"/>
  <c r="S13" i="29" s="1"/>
  <c r="R12" i="29"/>
  <c r="M12" i="29"/>
  <c r="S12" i="29" s="1"/>
  <c r="M11" i="29"/>
  <c r="M10" i="29"/>
  <c r="R9" i="29"/>
  <c r="M9" i="29"/>
  <c r="S9" i="29" s="1"/>
  <c r="R8" i="29"/>
  <c r="M8" i="29"/>
  <c r="R7" i="29"/>
  <c r="M7" i="29"/>
  <c r="S7" i="29" s="1"/>
  <c r="R6" i="29"/>
  <c r="M6" i="29"/>
  <c r="R5" i="29"/>
  <c r="M5" i="29"/>
  <c r="S5" i="29" s="1"/>
  <c r="M4" i="29"/>
  <c r="R41" i="28"/>
  <c r="M41" i="28"/>
  <c r="S41" i="28" s="1"/>
  <c r="S40" i="28"/>
  <c r="R40" i="28"/>
  <c r="M40" i="28"/>
  <c r="M39" i="28"/>
  <c r="M38" i="28"/>
  <c r="R37" i="28"/>
  <c r="M37" i="28"/>
  <c r="S37" i="28" s="1"/>
  <c r="S36" i="28"/>
  <c r="R36" i="28"/>
  <c r="M36" i="28"/>
  <c r="R35" i="28"/>
  <c r="M35" i="28"/>
  <c r="S35" i="28" s="1"/>
  <c r="S34" i="28"/>
  <c r="R34" i="28"/>
  <c r="M34" i="28"/>
  <c r="R33" i="28"/>
  <c r="M33" i="28"/>
  <c r="S33" i="28" s="1"/>
  <c r="S32" i="28"/>
  <c r="R32" i="28"/>
  <c r="M32" i="28"/>
  <c r="R31" i="28"/>
  <c r="M31" i="28"/>
  <c r="S31" i="28" s="1"/>
  <c r="M30" i="28"/>
  <c r="H69" i="28"/>
  <c r="S54" i="28"/>
  <c r="R54" i="28"/>
  <c r="M54" i="28"/>
  <c r="S53" i="28"/>
  <c r="R53" i="28"/>
  <c r="M53" i="28"/>
  <c r="S52" i="28"/>
  <c r="R52" i="28"/>
  <c r="M52" i="28"/>
  <c r="S51" i="28"/>
  <c r="R51" i="28"/>
  <c r="M51" i="28"/>
  <c r="S50" i="28"/>
  <c r="R50" i="28"/>
  <c r="M50" i="28"/>
  <c r="S49" i="28"/>
  <c r="R49" i="28"/>
  <c r="M49" i="28"/>
  <c r="M48" i="28"/>
  <c r="M47" i="28"/>
  <c r="S46" i="28"/>
  <c r="R46" i="28"/>
  <c r="M46" i="28"/>
  <c r="S45" i="28"/>
  <c r="R45" i="28"/>
  <c r="M45" i="28"/>
  <c r="S44" i="28"/>
  <c r="R44" i="28"/>
  <c r="M44" i="28"/>
  <c r="S43" i="28"/>
  <c r="R43" i="28"/>
  <c r="M43" i="28"/>
  <c r="S15" i="28"/>
  <c r="R15" i="28"/>
  <c r="M15" i="28"/>
  <c r="S14" i="28"/>
  <c r="R14" i="28"/>
  <c r="M14" i="28"/>
  <c r="M13" i="28"/>
  <c r="M12" i="28"/>
  <c r="S11" i="28"/>
  <c r="R11" i="28"/>
  <c r="M11" i="28"/>
  <c r="S10" i="28"/>
  <c r="R10" i="28"/>
  <c r="M10" i="28"/>
  <c r="S9" i="28"/>
  <c r="R9" i="28"/>
  <c r="M9" i="28"/>
  <c r="S8" i="28"/>
  <c r="R8" i="28"/>
  <c r="M8" i="28"/>
  <c r="S7" i="28"/>
  <c r="R7" i="28"/>
  <c r="M7" i="28"/>
  <c r="S6" i="28"/>
  <c r="R6" i="28"/>
  <c r="M6" i="28"/>
  <c r="M5" i="28"/>
  <c r="M4" i="28"/>
  <c r="Q8" i="38" l="1"/>
  <c r="G26" i="38" s="1"/>
  <c r="R8" i="38"/>
  <c r="R10" i="37"/>
  <c r="R14" i="37"/>
  <c r="R4" i="37"/>
  <c r="R8" i="37"/>
  <c r="R12" i="37"/>
  <c r="Q4" i="37"/>
  <c r="Q21" i="37" s="1"/>
  <c r="G39" i="37" s="1"/>
  <c r="R5" i="37"/>
  <c r="R13" i="37"/>
  <c r="R17" i="37"/>
  <c r="R5" i="36"/>
  <c r="S14" i="36"/>
  <c r="R6" i="36"/>
  <c r="S16" i="36"/>
  <c r="R8" i="36"/>
  <c r="S11" i="36"/>
  <c r="S12" i="36"/>
  <c r="S5" i="36"/>
  <c r="S6" i="36"/>
  <c r="S7" i="36"/>
  <c r="S15" i="36"/>
  <c r="S4" i="35"/>
  <c r="S8" i="35"/>
  <c r="S12" i="35"/>
  <c r="S17" i="35"/>
  <c r="S21" i="35"/>
  <c r="S25" i="35"/>
  <c r="S30" i="35"/>
  <c r="S34" i="35"/>
  <c r="S38" i="35"/>
  <c r="S5" i="35"/>
  <c r="S13" i="35"/>
  <c r="S22" i="35"/>
  <c r="S31" i="35"/>
  <c r="S39" i="35"/>
  <c r="S11" i="35"/>
  <c r="S20" i="35"/>
  <c r="S28" i="35"/>
  <c r="S37" i="35"/>
  <c r="S9" i="34"/>
  <c r="S18" i="34"/>
  <c r="S26" i="34"/>
  <c r="S35" i="34"/>
  <c r="S10" i="34"/>
  <c r="S19" i="34"/>
  <c r="S27" i="34"/>
  <c r="S36" i="34"/>
  <c r="S8" i="34"/>
  <c r="S17" i="34"/>
  <c r="S25" i="34"/>
  <c r="S34" i="34"/>
  <c r="S4" i="33"/>
  <c r="S12" i="33"/>
  <c r="S21" i="33"/>
  <c r="R4" i="33"/>
  <c r="R4" i="32"/>
  <c r="S20" i="32"/>
  <c r="S9" i="32"/>
  <c r="S21" i="32"/>
  <c r="S14" i="32"/>
  <c r="S26" i="32"/>
  <c r="S14" i="31"/>
  <c r="S9" i="31"/>
  <c r="S4" i="31"/>
  <c r="S16" i="31"/>
  <c r="S5" i="31"/>
  <c r="S6" i="31"/>
  <c r="S11" i="31"/>
  <c r="S15" i="31"/>
  <c r="R6" i="31"/>
  <c r="R4" i="31"/>
  <c r="S8" i="30"/>
  <c r="S17" i="30"/>
  <c r="S25" i="30"/>
  <c r="S34" i="30"/>
  <c r="S6" i="30"/>
  <c r="S10" i="30"/>
  <c r="S14" i="30"/>
  <c r="S19" i="30"/>
  <c r="S23" i="30"/>
  <c r="S27" i="30"/>
  <c r="S32" i="30"/>
  <c r="S36" i="30"/>
  <c r="S40" i="30"/>
  <c r="R38" i="28"/>
  <c r="S4" i="28"/>
  <c r="S12" i="28"/>
  <c r="S47" i="28"/>
  <c r="S39" i="28"/>
  <c r="S22" i="28"/>
  <c r="R5" i="28"/>
  <c r="R13" i="28"/>
  <c r="R48" i="28"/>
  <c r="R30" i="28"/>
  <c r="S21" i="28"/>
  <c r="S17" i="28"/>
  <c r="S6" i="29"/>
  <c r="S10" i="29"/>
  <c r="S14" i="29"/>
  <c r="S19" i="29"/>
  <c r="S23" i="29"/>
  <c r="S27" i="29"/>
  <c r="S11" i="29"/>
  <c r="S20" i="29"/>
  <c r="S28" i="29"/>
  <c r="S8" i="29"/>
  <c r="S17" i="29"/>
  <c r="S25" i="29"/>
  <c r="T29" i="29" l="1"/>
  <c r="G27" i="38"/>
  <c r="R21" i="37"/>
  <c r="G40" i="37"/>
  <c r="S21" i="37"/>
  <c r="T42" i="35"/>
  <c r="T16" i="32"/>
  <c r="T42" i="30"/>
  <c r="T42" i="34" l="1"/>
  <c r="T29" i="34"/>
  <c r="T16" i="34"/>
  <c r="T29" i="33"/>
  <c r="T16" i="33"/>
  <c r="T38" i="28"/>
  <c r="T46" i="28"/>
  <c r="T29" i="28"/>
  <c r="T55" i="28"/>
  <c r="T42" i="28"/>
  <c r="T16" i="28"/>
  <c r="I62" i="28"/>
  <c r="T14" i="28"/>
  <c r="T35" i="28"/>
  <c r="T21" i="28"/>
  <c r="T15" i="28"/>
  <c r="T47" i="28"/>
  <c r="T27" i="28"/>
  <c r="T13" i="28"/>
  <c r="T17" i="28"/>
  <c r="T10" i="28"/>
  <c r="T50" i="28"/>
  <c r="I69" i="28"/>
  <c r="T43" i="28"/>
  <c r="T51" i="28"/>
  <c r="I65" i="28"/>
  <c r="T33" i="28"/>
  <c r="T30" i="28"/>
  <c r="T24" i="28"/>
  <c r="T11" i="28"/>
  <c r="T6" i="28"/>
  <c r="I63" i="28"/>
  <c r="I64" i="28"/>
  <c r="T9" i="28"/>
  <c r="T5" i="28"/>
  <c r="T52" i="28"/>
  <c r="T48" i="28"/>
  <c r="T4" i="28"/>
  <c r="I66" i="28"/>
  <c r="I74" i="28"/>
  <c r="T41" i="28"/>
  <c r="T25" i="28"/>
  <c r="T28" i="28"/>
  <c r="T53" i="28"/>
  <c r="T26" i="28"/>
  <c r="T34" i="28"/>
  <c r="H75" i="28"/>
  <c r="I75" i="28" s="1"/>
  <c r="T8" i="28"/>
  <c r="T45" i="28"/>
  <c r="I67" i="28"/>
  <c r="T31" i="28"/>
  <c r="T36" i="28"/>
  <c r="T18" i="28"/>
  <c r="T20" i="28"/>
  <c r="T39" i="28"/>
  <c r="T54" i="28"/>
  <c r="T40" i="28"/>
  <c r="T37" i="28"/>
  <c r="T44" i="28"/>
  <c r="T19" i="28"/>
  <c r="T7" i="28"/>
  <c r="T49" i="28"/>
  <c r="T12" i="28"/>
  <c r="I68" i="28"/>
  <c r="T32" i="28"/>
  <c r="T22" i="28"/>
  <c r="T23" i="28"/>
  <c r="T16" i="29"/>
  <c r="H20" i="38"/>
  <c r="H19" i="38"/>
  <c r="H27" i="38"/>
  <c r="H18" i="38"/>
  <c r="H17" i="38"/>
  <c r="H16" i="38"/>
  <c r="H15" i="38"/>
  <c r="H21" i="38"/>
  <c r="S6" i="38"/>
  <c r="G28" i="38"/>
  <c r="H28" i="38" s="1"/>
  <c r="H22" i="38"/>
  <c r="S7" i="38"/>
  <c r="S4" i="38"/>
  <c r="S5" i="38"/>
  <c r="S8" i="38"/>
  <c r="H33" i="37"/>
  <c r="H32" i="37"/>
  <c r="H40" i="37"/>
  <c r="H31" i="37"/>
  <c r="H30" i="37"/>
  <c r="H29" i="37"/>
  <c r="H28" i="37"/>
  <c r="H34" i="37"/>
  <c r="S7" i="37"/>
  <c r="S6" i="37"/>
  <c r="S17" i="37"/>
  <c r="S15" i="37"/>
  <c r="S11" i="37"/>
  <c r="S5" i="37"/>
  <c r="S4" i="37"/>
  <c r="S10" i="37"/>
  <c r="S19" i="37"/>
  <c r="S8" i="37"/>
  <c r="G41" i="37"/>
  <c r="H41" i="37" s="1"/>
  <c r="H35" i="37"/>
  <c r="S12" i="37"/>
  <c r="S14" i="37"/>
  <c r="S20" i="37"/>
  <c r="S9" i="37"/>
  <c r="S18" i="37"/>
  <c r="S16" i="37"/>
  <c r="S13" i="37"/>
  <c r="I29" i="36"/>
  <c r="I54" i="35"/>
  <c r="I53" i="35"/>
  <c r="I61" i="35"/>
  <c r="I52" i="35"/>
  <c r="I51" i="35"/>
  <c r="I50" i="35"/>
  <c r="I49" i="35"/>
  <c r="I55" i="35"/>
  <c r="T21" i="35"/>
  <c r="T36" i="35"/>
  <c r="T7" i="35"/>
  <c r="T12" i="35"/>
  <c r="T13" i="35"/>
  <c r="T26" i="35"/>
  <c r="T35" i="35"/>
  <c r="T37" i="35"/>
  <c r="T19" i="35"/>
  <c r="T34" i="35"/>
  <c r="T40" i="35"/>
  <c r="T11" i="35"/>
  <c r="T25" i="35"/>
  <c r="T18" i="35"/>
  <c r="T23" i="35"/>
  <c r="T28" i="35"/>
  <c r="T41" i="35"/>
  <c r="T15" i="35"/>
  <c r="T38" i="35"/>
  <c r="T22" i="35"/>
  <c r="I56" i="35"/>
  <c r="T27" i="35"/>
  <c r="T8" i="35"/>
  <c r="T20" i="35"/>
  <c r="T32" i="35"/>
  <c r="T10" i="35"/>
  <c r="T24" i="35"/>
  <c r="T4" i="35"/>
  <c r="T31" i="35"/>
  <c r="T6" i="35"/>
  <c r="T39" i="35"/>
  <c r="T9" i="35"/>
  <c r="T14" i="35"/>
  <c r="T17" i="35"/>
  <c r="T33" i="35"/>
  <c r="I62" i="35"/>
  <c r="T5" i="35"/>
  <c r="T30" i="35"/>
  <c r="I54" i="34"/>
  <c r="I53" i="34"/>
  <c r="I61" i="34"/>
  <c r="I52" i="34"/>
  <c r="I51" i="34"/>
  <c r="I50" i="34"/>
  <c r="I49" i="34"/>
  <c r="I55" i="34"/>
  <c r="T6" i="34"/>
  <c r="T41" i="34"/>
  <c r="T17" i="34"/>
  <c r="T10" i="34"/>
  <c r="T13" i="34"/>
  <c r="T14" i="34"/>
  <c r="T33" i="34"/>
  <c r="T23" i="34"/>
  <c r="T7" i="34"/>
  <c r="T21" i="34"/>
  <c r="T18" i="34"/>
  <c r="T28" i="34"/>
  <c r="T27" i="34"/>
  <c r="T11" i="34"/>
  <c r="T30" i="34"/>
  <c r="T4" i="34"/>
  <c r="T22" i="34"/>
  <c r="I56" i="34"/>
  <c r="T8" i="34"/>
  <c r="T32" i="34"/>
  <c r="T15" i="34"/>
  <c r="T34" i="34"/>
  <c r="T25" i="34"/>
  <c r="T26" i="34"/>
  <c r="T35" i="34"/>
  <c r="T5" i="34"/>
  <c r="T36" i="34"/>
  <c r="T20" i="34"/>
  <c r="T19" i="34"/>
  <c r="T38" i="34"/>
  <c r="I62" i="34"/>
  <c r="T31" i="34"/>
  <c r="T9" i="34"/>
  <c r="T40" i="34"/>
  <c r="T24" i="34"/>
  <c r="T39" i="34"/>
  <c r="T37" i="34"/>
  <c r="T12" i="34"/>
  <c r="I41" i="33"/>
  <c r="I40" i="33"/>
  <c r="I48" i="33"/>
  <c r="I39" i="33"/>
  <c r="I38" i="33"/>
  <c r="I37" i="33"/>
  <c r="I36" i="33"/>
  <c r="I42" i="33"/>
  <c r="T14" i="33"/>
  <c r="T10" i="33"/>
  <c r="T25" i="33"/>
  <c r="T7" i="33"/>
  <c r="T13" i="33"/>
  <c r="T26" i="33"/>
  <c r="T27" i="33"/>
  <c r="T15" i="33"/>
  <c r="T4" i="33"/>
  <c r="T18" i="33"/>
  <c r="T20" i="33"/>
  <c r="T11" i="33"/>
  <c r="T22" i="33"/>
  <c r="I43" i="33"/>
  <c r="T23" i="33"/>
  <c r="T5" i="33"/>
  <c r="T9" i="33"/>
  <c r="T24" i="33"/>
  <c r="T21" i="33"/>
  <c r="T12" i="33"/>
  <c r="T17" i="33"/>
  <c r="T28" i="33"/>
  <c r="T19" i="33"/>
  <c r="H49" i="33"/>
  <c r="I49" i="33" s="1"/>
  <c r="T6" i="33"/>
  <c r="T8" i="33"/>
  <c r="I41" i="32"/>
  <c r="I40" i="32"/>
  <c r="I48" i="32"/>
  <c r="I39" i="32"/>
  <c r="I38" i="32"/>
  <c r="I37" i="32"/>
  <c r="I36" i="32"/>
  <c r="I42" i="32"/>
  <c r="T23" i="32"/>
  <c r="T20" i="32"/>
  <c r="H49" i="32"/>
  <c r="I49" i="32" s="1"/>
  <c r="T18" i="32"/>
  <c r="T25" i="32"/>
  <c r="T17" i="32"/>
  <c r="I43" i="32"/>
  <c r="T19" i="32"/>
  <c r="T13" i="32"/>
  <c r="T27" i="32"/>
  <c r="T7" i="32"/>
  <c r="T24" i="32"/>
  <c r="T12" i="32"/>
  <c r="T10" i="32"/>
  <c r="T9" i="32"/>
  <c r="T14" i="32"/>
  <c r="T11" i="32"/>
  <c r="T5" i="32"/>
  <c r="T15" i="32"/>
  <c r="T4" i="32"/>
  <c r="T26" i="32"/>
  <c r="T6" i="32"/>
  <c r="T22" i="32"/>
  <c r="T28" i="32"/>
  <c r="T21" i="32"/>
  <c r="T8" i="32"/>
  <c r="T29" i="32"/>
  <c r="I29" i="31"/>
  <c r="I28" i="31"/>
  <c r="I36" i="31"/>
  <c r="I27" i="31"/>
  <c r="I26" i="31"/>
  <c r="I25" i="31"/>
  <c r="I24" i="31"/>
  <c r="I30" i="31"/>
  <c r="T4" i="31"/>
  <c r="T8" i="31"/>
  <c r="T5" i="31"/>
  <c r="T9" i="31"/>
  <c r="I31" i="31"/>
  <c r="T13" i="31"/>
  <c r="T7" i="31"/>
  <c r="T14" i="31"/>
  <c r="T6" i="31"/>
  <c r="H37" i="31"/>
  <c r="I37" i="31" s="1"/>
  <c r="T12" i="31"/>
  <c r="T11" i="31"/>
  <c r="T15" i="31"/>
  <c r="T16" i="31"/>
  <c r="I54" i="30"/>
  <c r="I53" i="30"/>
  <c r="I61" i="30"/>
  <c r="I52" i="30"/>
  <c r="I51" i="30"/>
  <c r="I50" i="30"/>
  <c r="I55" i="30"/>
  <c r="I49" i="30"/>
  <c r="T9" i="30"/>
  <c r="I56" i="30"/>
  <c r="T28" i="30"/>
  <c r="T32" i="30"/>
  <c r="T12" i="30"/>
  <c r="T4" i="30"/>
  <c r="T8" i="30"/>
  <c r="T26" i="30"/>
  <c r="T22" i="30"/>
  <c r="T33" i="30"/>
  <c r="T11" i="30"/>
  <c r="T17" i="30"/>
  <c r="T14" i="30"/>
  <c r="T31" i="30"/>
  <c r="T10" i="30"/>
  <c r="T13" i="30"/>
  <c r="T37" i="30"/>
  <c r="T24" i="30"/>
  <c r="T21" i="30"/>
  <c r="I62" i="30"/>
  <c r="T15" i="30"/>
  <c r="T20" i="30"/>
  <c r="T35" i="30"/>
  <c r="T19" i="30"/>
  <c r="T6" i="30"/>
  <c r="T41" i="30"/>
  <c r="T25" i="30"/>
  <c r="T34" i="30"/>
  <c r="T18" i="30"/>
  <c r="T39" i="30"/>
  <c r="T27" i="30"/>
  <c r="T23" i="30"/>
  <c r="T5" i="30"/>
  <c r="T30" i="30"/>
  <c r="T40" i="30"/>
  <c r="T36" i="30"/>
  <c r="T7" i="30"/>
  <c r="T38" i="30"/>
  <c r="I38" i="29"/>
  <c r="I48" i="29"/>
  <c r="T6" i="29"/>
  <c r="T24" i="29"/>
  <c r="T17" i="29"/>
  <c r="T22" i="29"/>
  <c r="T26" i="29"/>
  <c r="T20" i="29"/>
  <c r="T21" i="29"/>
  <c r="T25" i="29"/>
  <c r="T14" i="29"/>
  <c r="T13" i="29"/>
  <c r="T4" i="29"/>
  <c r="T10" i="29"/>
  <c r="T19" i="29"/>
  <c r="I49" i="29"/>
  <c r="T28" i="29"/>
  <c r="T9" i="29"/>
  <c r="T15" i="29"/>
  <c r="T11" i="29"/>
  <c r="T12" i="29"/>
  <c r="T23" i="29"/>
  <c r="T5" i="29"/>
  <c r="T7" i="29"/>
  <c r="T18" i="29"/>
  <c r="T8" i="29"/>
  <c r="T27" i="29"/>
  <c r="T4" i="36" l="1"/>
  <c r="I30" i="36"/>
  <c r="H37" i="36"/>
  <c r="I37" i="36" s="1"/>
  <c r="I24" i="36"/>
  <c r="T17" i="36"/>
  <c r="T7" i="36"/>
  <c r="I31" i="36"/>
  <c r="I25" i="36"/>
  <c r="I27" i="36"/>
  <c r="T13" i="36"/>
  <c r="T11" i="36"/>
  <c r="T16" i="36"/>
  <c r="I26" i="36"/>
  <c r="T9" i="36"/>
  <c r="T12" i="36"/>
  <c r="T5" i="36"/>
  <c r="T6" i="36"/>
  <c r="I28" i="36"/>
  <c r="T14" i="36"/>
  <c r="I36" i="36"/>
  <c r="T15" i="36"/>
  <c r="T8" i="36"/>
  <c r="H24" i="27" l="1"/>
  <c r="J10" i="27"/>
  <c r="I10" i="27"/>
  <c r="R9" i="27"/>
  <c r="M9" i="27"/>
  <c r="S9" i="27" s="1"/>
  <c r="R8" i="27"/>
  <c r="M8" i="27"/>
  <c r="S8" i="27" s="1"/>
  <c r="R7" i="27"/>
  <c r="M7" i="27"/>
  <c r="S7" i="27" s="1"/>
  <c r="S6" i="27"/>
  <c r="R6" i="27"/>
  <c r="M6" i="27"/>
  <c r="R5" i="27"/>
  <c r="M5" i="27"/>
  <c r="S5" i="27" s="1"/>
  <c r="R4" i="27"/>
  <c r="M4" i="27"/>
  <c r="S4" i="27" s="1"/>
  <c r="R41" i="26"/>
  <c r="M41" i="26"/>
  <c r="S41" i="26" s="1"/>
  <c r="R40" i="26"/>
  <c r="M40" i="26"/>
  <c r="S40" i="26" s="1"/>
  <c r="R39" i="26"/>
  <c r="M39" i="26"/>
  <c r="S39" i="26" s="1"/>
  <c r="R38" i="26"/>
  <c r="M38" i="26"/>
  <c r="S38" i="26" s="1"/>
  <c r="R37" i="26"/>
  <c r="M37" i="26"/>
  <c r="S37" i="26" s="1"/>
  <c r="R36" i="26"/>
  <c r="M36" i="26"/>
  <c r="S36" i="26" s="1"/>
  <c r="R35" i="26"/>
  <c r="M35" i="26"/>
  <c r="S35" i="26" s="1"/>
  <c r="R34" i="26"/>
  <c r="M34" i="26"/>
  <c r="S34" i="26" s="1"/>
  <c r="R33" i="26"/>
  <c r="M33" i="26"/>
  <c r="S33" i="26" s="1"/>
  <c r="R32" i="26"/>
  <c r="M32" i="26"/>
  <c r="S32" i="26" s="1"/>
  <c r="R31" i="26"/>
  <c r="M31" i="26"/>
  <c r="S31" i="26" s="1"/>
  <c r="R30" i="26"/>
  <c r="M30" i="26"/>
  <c r="S30" i="26" s="1"/>
  <c r="R28" i="26"/>
  <c r="M28" i="26"/>
  <c r="S28" i="26" s="1"/>
  <c r="R27" i="26"/>
  <c r="M27" i="26"/>
  <c r="S27" i="26" s="1"/>
  <c r="R26" i="26"/>
  <c r="M26" i="26"/>
  <c r="S26" i="26" s="1"/>
  <c r="R25" i="26"/>
  <c r="M25" i="26"/>
  <c r="S25" i="26" s="1"/>
  <c r="R24" i="26"/>
  <c r="M24" i="26"/>
  <c r="S24" i="26" s="1"/>
  <c r="R23" i="26"/>
  <c r="M23" i="26"/>
  <c r="S23" i="26" s="1"/>
  <c r="R22" i="26"/>
  <c r="M22" i="26"/>
  <c r="S22" i="26" s="1"/>
  <c r="R21" i="26"/>
  <c r="M21" i="26"/>
  <c r="S21" i="26" s="1"/>
  <c r="R20" i="26"/>
  <c r="M20" i="26"/>
  <c r="S20" i="26" s="1"/>
  <c r="R19" i="26"/>
  <c r="M19" i="26"/>
  <c r="S19" i="26" s="1"/>
  <c r="R18" i="26"/>
  <c r="M18" i="26"/>
  <c r="S18" i="26" s="1"/>
  <c r="R17" i="26"/>
  <c r="M17" i="26"/>
  <c r="S17" i="26" s="1"/>
  <c r="R15" i="26"/>
  <c r="M15" i="26"/>
  <c r="S15" i="26" s="1"/>
  <c r="R14" i="26"/>
  <c r="M14" i="26"/>
  <c r="S14" i="26" s="1"/>
  <c r="R13" i="26"/>
  <c r="M13" i="26"/>
  <c r="S13" i="26" s="1"/>
  <c r="R12" i="26"/>
  <c r="M12" i="26"/>
  <c r="S12" i="26" s="1"/>
  <c r="R11" i="26"/>
  <c r="M11" i="26"/>
  <c r="S11" i="26" s="1"/>
  <c r="M10" i="26"/>
  <c r="S10" i="26" s="1"/>
  <c r="R9" i="26"/>
  <c r="M9" i="26"/>
  <c r="S9" i="26" s="1"/>
  <c r="R8" i="26"/>
  <c r="M8" i="26"/>
  <c r="S8" i="26" s="1"/>
  <c r="R7" i="26"/>
  <c r="M7" i="26"/>
  <c r="S7" i="26" s="1"/>
  <c r="R6" i="26"/>
  <c r="M6" i="26"/>
  <c r="S6" i="26" s="1"/>
  <c r="R5" i="26"/>
  <c r="M5" i="26"/>
  <c r="S5" i="26" s="1"/>
  <c r="R4" i="26"/>
  <c r="M4" i="26"/>
  <c r="S4" i="26" s="1"/>
  <c r="H43" i="25"/>
  <c r="R28" i="25"/>
  <c r="M28" i="25"/>
  <c r="S28" i="25" s="1"/>
  <c r="R27" i="25"/>
  <c r="M27" i="25"/>
  <c r="S27" i="25" s="1"/>
  <c r="R26" i="25"/>
  <c r="M26" i="25"/>
  <c r="S26" i="25" s="1"/>
  <c r="R25" i="25"/>
  <c r="M25" i="25"/>
  <c r="S25" i="25" s="1"/>
  <c r="R24" i="25"/>
  <c r="M24" i="25"/>
  <c r="S24" i="25" s="1"/>
  <c r="R23" i="25"/>
  <c r="M23" i="25"/>
  <c r="S23" i="25" s="1"/>
  <c r="R22" i="25"/>
  <c r="M22" i="25"/>
  <c r="S22" i="25" s="1"/>
  <c r="R21" i="25"/>
  <c r="M21" i="25"/>
  <c r="S21" i="25" s="1"/>
  <c r="R20" i="25"/>
  <c r="M20" i="25"/>
  <c r="S20" i="25" s="1"/>
  <c r="R19" i="25"/>
  <c r="M19" i="25"/>
  <c r="S19" i="25" s="1"/>
  <c r="R18" i="25"/>
  <c r="M18" i="25"/>
  <c r="S18" i="25" s="1"/>
  <c r="S17" i="25"/>
  <c r="R15" i="25"/>
  <c r="M15" i="25"/>
  <c r="R14" i="25"/>
  <c r="M14" i="25"/>
  <c r="S14" i="25" s="1"/>
  <c r="R13" i="25"/>
  <c r="M13" i="25"/>
  <c r="S13" i="25" s="1"/>
  <c r="R12" i="25"/>
  <c r="M12" i="25"/>
  <c r="S12" i="25" s="1"/>
  <c r="R11" i="25"/>
  <c r="M11" i="25"/>
  <c r="S11" i="25" s="1"/>
  <c r="M10" i="25"/>
  <c r="S10" i="25" s="1"/>
  <c r="R10" i="25"/>
  <c r="R9" i="25"/>
  <c r="M9" i="25"/>
  <c r="S9" i="25" s="1"/>
  <c r="R8" i="25"/>
  <c r="M8" i="25"/>
  <c r="S8" i="25" s="1"/>
  <c r="R7" i="25"/>
  <c r="M7" i="25"/>
  <c r="S7" i="25" s="1"/>
  <c r="R6" i="25"/>
  <c r="M6" i="25"/>
  <c r="S6" i="25" s="1"/>
  <c r="R5" i="25"/>
  <c r="M5" i="25"/>
  <c r="S5" i="25" s="1"/>
  <c r="R4" i="25"/>
  <c r="M4" i="25"/>
  <c r="S4" i="25" s="1"/>
  <c r="R10" i="27" l="1"/>
  <c r="H28" i="27" s="1"/>
  <c r="S10" i="27"/>
  <c r="R10" i="26"/>
  <c r="H29" i="27" l="1"/>
  <c r="T10" i="27" s="1"/>
  <c r="T16" i="25"/>
  <c r="M5" i="20"/>
  <c r="M6" i="20"/>
  <c r="M7" i="20"/>
  <c r="M8" i="20"/>
  <c r="M9" i="20"/>
  <c r="M113" i="20"/>
  <c r="M114" i="20"/>
  <c r="M115" i="20"/>
  <c r="M117" i="20"/>
  <c r="M118" i="20"/>
  <c r="M119" i="20"/>
  <c r="M120" i="20"/>
  <c r="M121" i="20"/>
  <c r="M122" i="20"/>
  <c r="M123" i="20"/>
  <c r="M124" i="20"/>
  <c r="M125" i="20"/>
  <c r="M126" i="20"/>
  <c r="M127" i="20"/>
  <c r="M128" i="20"/>
  <c r="M4" i="20"/>
  <c r="M4" i="15"/>
  <c r="M5" i="15"/>
  <c r="T16" i="26" l="1"/>
  <c r="T29" i="26"/>
  <c r="T42" i="26"/>
  <c r="T29" i="25"/>
  <c r="I21" i="27"/>
  <c r="I29" i="27"/>
  <c r="I20" i="27"/>
  <c r="I19" i="27"/>
  <c r="I18" i="27"/>
  <c r="I22" i="27"/>
  <c r="I17" i="27"/>
  <c r="I23" i="27"/>
  <c r="T8" i="27"/>
  <c r="T6" i="27"/>
  <c r="H30" i="27"/>
  <c r="I30" i="27" s="1"/>
  <c r="I24" i="27"/>
  <c r="T4" i="27"/>
  <c r="T5" i="27"/>
  <c r="T7" i="27"/>
  <c r="T9" i="27"/>
  <c r="I54" i="26"/>
  <c r="I53" i="26"/>
  <c r="I61" i="26"/>
  <c r="I52" i="26"/>
  <c r="I51" i="26"/>
  <c r="I50" i="26"/>
  <c r="I49" i="26"/>
  <c r="I55" i="26"/>
  <c r="T7" i="26"/>
  <c r="T30" i="26"/>
  <c r="T35" i="26"/>
  <c r="T19" i="26"/>
  <c r="T39" i="26"/>
  <c r="T33" i="26"/>
  <c r="T25" i="26"/>
  <c r="T6" i="26"/>
  <c r="T12" i="26"/>
  <c r="T14" i="26"/>
  <c r="T5" i="26"/>
  <c r="T11" i="26"/>
  <c r="T32" i="26"/>
  <c r="T22" i="26"/>
  <c r="T4" i="26"/>
  <c r="T28" i="26"/>
  <c r="T21" i="26"/>
  <c r="T27" i="26"/>
  <c r="T36" i="26"/>
  <c r="T10" i="26"/>
  <c r="T23" i="26"/>
  <c r="T13" i="26"/>
  <c r="T20" i="26"/>
  <c r="T18" i="26"/>
  <c r="T31" i="26"/>
  <c r="T37" i="26"/>
  <c r="T15" i="26"/>
  <c r="T38" i="26"/>
  <c r="I56" i="26"/>
  <c r="T9" i="26"/>
  <c r="T40" i="26"/>
  <c r="T8" i="26"/>
  <c r="T41" i="26"/>
  <c r="T34" i="26"/>
  <c r="T24" i="26"/>
  <c r="T17" i="26"/>
  <c r="T26" i="26"/>
  <c r="I62" i="26"/>
  <c r="I48" i="25"/>
  <c r="I39" i="25"/>
  <c r="I37" i="25"/>
  <c r="I38" i="25"/>
  <c r="I42" i="25"/>
  <c r="I41" i="25"/>
  <c r="I40" i="25"/>
  <c r="T15" i="25"/>
  <c r="T22" i="25"/>
  <c r="T4" i="25"/>
  <c r="T7" i="25"/>
  <c r="T25" i="25"/>
  <c r="T10" i="25"/>
  <c r="T13" i="25"/>
  <c r="T18" i="25"/>
  <c r="T21" i="25"/>
  <c r="T9" i="25"/>
  <c r="T23" i="25"/>
  <c r="T17" i="25"/>
  <c r="I49" i="25"/>
  <c r="T26" i="25"/>
  <c r="T20" i="25"/>
  <c r="T28" i="25"/>
  <c r="T12" i="25"/>
  <c r="I43" i="25"/>
  <c r="T5" i="25"/>
  <c r="T11" i="25"/>
  <c r="T19" i="25"/>
  <c r="T8" i="25"/>
  <c r="T24" i="25"/>
  <c r="T14" i="25"/>
  <c r="T6" i="25"/>
  <c r="T27" i="25"/>
  <c r="R118" i="20" l="1"/>
  <c r="S118" i="20"/>
  <c r="R117" i="20"/>
  <c r="S117" i="20"/>
  <c r="R115" i="20"/>
  <c r="R114" i="20"/>
  <c r="R113" i="20"/>
  <c r="R112" i="20"/>
  <c r="S112" i="20"/>
  <c r="R111" i="20"/>
  <c r="R110" i="20"/>
  <c r="R109" i="20"/>
  <c r="R108" i="20"/>
  <c r="S108" i="20"/>
  <c r="R107" i="20"/>
  <c r="R106" i="20"/>
  <c r="R105" i="20"/>
  <c r="R104" i="20"/>
  <c r="R102" i="20"/>
  <c r="R101" i="20"/>
  <c r="R100" i="20"/>
  <c r="R99" i="20"/>
  <c r="R98" i="20"/>
  <c r="R97" i="20"/>
  <c r="R96" i="20"/>
  <c r="R95" i="20"/>
  <c r="R94" i="20"/>
  <c r="R93" i="20"/>
  <c r="R9" i="20"/>
  <c r="S9" i="20"/>
  <c r="R8" i="20"/>
  <c r="R7" i="20"/>
  <c r="R6" i="20"/>
  <c r="R5" i="20"/>
  <c r="R4" i="20"/>
  <c r="R4" i="15"/>
  <c r="R5" i="15"/>
  <c r="R6" i="15"/>
  <c r="R7" i="15"/>
  <c r="R8" i="15"/>
  <c r="R9" i="15"/>
  <c r="R11" i="15"/>
  <c r="R12" i="15"/>
  <c r="R13" i="15"/>
  <c r="R14" i="15"/>
  <c r="R15" i="15"/>
  <c r="R30" i="15"/>
  <c r="R31" i="15"/>
  <c r="R32" i="15"/>
  <c r="R33" i="15"/>
  <c r="R34" i="15"/>
  <c r="R35" i="15"/>
  <c r="R36" i="15"/>
  <c r="R37" i="15"/>
  <c r="R38" i="15"/>
  <c r="R39" i="15"/>
  <c r="R40" i="15"/>
  <c r="R41" i="15"/>
  <c r="S5" i="15"/>
  <c r="M6" i="15"/>
  <c r="M7" i="15"/>
  <c r="M8" i="15"/>
  <c r="S8" i="15" s="1"/>
  <c r="M9" i="15"/>
  <c r="S9" i="15" s="1"/>
  <c r="M10" i="15"/>
  <c r="M11" i="15"/>
  <c r="M12" i="15"/>
  <c r="S12" i="15" s="1"/>
  <c r="M13" i="15"/>
  <c r="S13" i="15" s="1"/>
  <c r="M14" i="15"/>
  <c r="M15" i="15"/>
  <c r="M30" i="15"/>
  <c r="S30" i="15" s="1"/>
  <c r="M31" i="15"/>
  <c r="S31" i="15" s="1"/>
  <c r="M32" i="15"/>
  <c r="M33" i="15"/>
  <c r="M34" i="15"/>
  <c r="S34" i="15" s="1"/>
  <c r="M35" i="15"/>
  <c r="S35" i="15" s="1"/>
  <c r="M36" i="15"/>
  <c r="M37" i="15"/>
  <c r="M38" i="15"/>
  <c r="S38" i="15" s="1"/>
  <c r="M39" i="15"/>
  <c r="S39" i="15" s="1"/>
  <c r="M40" i="15"/>
  <c r="M41" i="15"/>
  <c r="S99" i="20" l="1"/>
  <c r="S94" i="20"/>
  <c r="S102" i="20"/>
  <c r="S96" i="20"/>
  <c r="S100" i="20"/>
  <c r="S105" i="20"/>
  <c r="S109" i="20"/>
  <c r="S113" i="20"/>
  <c r="S111" i="20"/>
  <c r="S95" i="20"/>
  <c r="S40" i="15"/>
  <c r="S36" i="15"/>
  <c r="S32" i="15"/>
  <c r="S14" i="15"/>
  <c r="S10" i="15"/>
  <c r="S6" i="15"/>
  <c r="S41" i="15"/>
  <c r="S37" i="15"/>
  <c r="S33" i="15"/>
  <c r="S15" i="15"/>
  <c r="S11" i="15"/>
  <c r="S7" i="15"/>
  <c r="R10" i="15"/>
  <c r="S7" i="20"/>
  <c r="S6" i="20"/>
  <c r="S4" i="20"/>
  <c r="S5" i="20"/>
  <c r="S8" i="20"/>
  <c r="S104" i="20"/>
  <c r="S97" i="20"/>
  <c r="S106" i="20"/>
  <c r="S114" i="20"/>
  <c r="S93" i="20"/>
  <c r="S98" i="20"/>
  <c r="S101" i="20"/>
  <c r="S107" i="20"/>
  <c r="S110" i="20"/>
  <c r="S115" i="20"/>
  <c r="H143" i="20"/>
  <c r="S4" i="15" l="1"/>
  <c r="T119" i="20" l="1"/>
  <c r="T127" i="20"/>
  <c r="T126" i="20"/>
  <c r="T123" i="20"/>
  <c r="T122" i="20"/>
  <c r="T121" i="20"/>
  <c r="T128" i="20"/>
  <c r="T125" i="20"/>
  <c r="T124" i="20"/>
  <c r="T120" i="20"/>
  <c r="I143" i="20"/>
  <c r="T90" i="20"/>
  <c r="T15" i="20"/>
  <c r="T23" i="20"/>
  <c r="T32" i="20"/>
  <c r="T40" i="20"/>
  <c r="T48" i="20"/>
  <c r="T57" i="20"/>
  <c r="T65" i="20"/>
  <c r="T73" i="20"/>
  <c r="T82" i="20"/>
  <c r="T71" i="20"/>
  <c r="T80" i="20"/>
  <c r="T88" i="20"/>
  <c r="T24" i="20"/>
  <c r="T58" i="20"/>
  <c r="T66" i="20"/>
  <c r="T13" i="20"/>
  <c r="T21" i="20"/>
  <c r="T30" i="20"/>
  <c r="T38" i="20"/>
  <c r="T46" i="20"/>
  <c r="T55" i="20"/>
  <c r="T63" i="20"/>
  <c r="T74" i="20"/>
  <c r="T16" i="20"/>
  <c r="T33" i="20"/>
  <c r="T41" i="20"/>
  <c r="T49" i="20"/>
  <c r="T83" i="20"/>
  <c r="T91" i="20"/>
  <c r="T17" i="20"/>
  <c r="T25" i="20"/>
  <c r="T34" i="20"/>
  <c r="T42" i="20"/>
  <c r="T50" i="20"/>
  <c r="T59" i="20"/>
  <c r="T67" i="20"/>
  <c r="T75" i="20"/>
  <c r="T84" i="20"/>
  <c r="T92" i="20"/>
  <c r="T89" i="20"/>
  <c r="T79" i="20"/>
  <c r="T77" i="20"/>
  <c r="T11" i="20"/>
  <c r="T43" i="20"/>
  <c r="T51" i="20"/>
  <c r="T26" i="20"/>
  <c r="T14" i="20"/>
  <c r="T22" i="20"/>
  <c r="T56" i="20"/>
  <c r="T10" i="20"/>
  <c r="T81" i="20"/>
  <c r="T62" i="20"/>
  <c r="T69" i="20"/>
  <c r="T70" i="20"/>
  <c r="T39" i="20"/>
  <c r="T68" i="20"/>
  <c r="T36" i="20"/>
  <c r="T27" i="20"/>
  <c r="T19" i="20"/>
  <c r="T72" i="20"/>
  <c r="T54" i="20"/>
  <c r="T61" i="20"/>
  <c r="T85" i="20"/>
  <c r="T35" i="20"/>
  <c r="T44" i="20"/>
  <c r="T29" i="20"/>
  <c r="T12" i="20"/>
  <c r="T18" i="20"/>
  <c r="T86" i="20"/>
  <c r="T64" i="20"/>
  <c r="T45" i="20"/>
  <c r="T52" i="20"/>
  <c r="T76" i="20"/>
  <c r="T31" i="20"/>
  <c r="T37" i="20"/>
  <c r="T60" i="20"/>
  <c r="T20" i="20"/>
  <c r="T87" i="20"/>
  <c r="T47" i="20"/>
  <c r="I141" i="20"/>
  <c r="I137" i="20"/>
  <c r="I140" i="20"/>
  <c r="I148" i="20"/>
  <c r="I139" i="20"/>
  <c r="I138" i="20"/>
  <c r="I142" i="20"/>
  <c r="T5" i="20"/>
  <c r="T95" i="20"/>
  <c r="T104" i="20"/>
  <c r="T112" i="20"/>
  <c r="T7" i="20"/>
  <c r="T97" i="20"/>
  <c r="T106" i="20"/>
  <c r="T114" i="20"/>
  <c r="I136" i="20"/>
  <c r="T6" i="20"/>
  <c r="T96" i="20"/>
  <c r="T105" i="20"/>
  <c r="T113" i="20"/>
  <c r="T9" i="20"/>
  <c r="T99" i="20"/>
  <c r="T108" i="20"/>
  <c r="T117" i="20"/>
  <c r="T8" i="20"/>
  <c r="T98" i="20"/>
  <c r="T107" i="20"/>
  <c r="T115" i="20"/>
  <c r="I149" i="20"/>
  <c r="T100" i="20"/>
  <c r="T109" i="20"/>
  <c r="T118" i="20"/>
  <c r="T93" i="20"/>
  <c r="T101" i="20"/>
  <c r="T110" i="20"/>
  <c r="T4" i="20"/>
  <c r="T94" i="20"/>
  <c r="T102" i="20"/>
  <c r="T111" i="20"/>
  <c r="T129" i="20"/>
  <c r="T16" i="15" l="1"/>
  <c r="T42" i="15"/>
  <c r="T29" i="15"/>
  <c r="I49" i="15"/>
  <c r="T20" i="15"/>
  <c r="T28" i="15"/>
  <c r="T23" i="15"/>
  <c r="T24" i="15"/>
  <c r="T22" i="15"/>
  <c r="T21" i="15"/>
  <c r="T19" i="15"/>
  <c r="T27" i="15"/>
  <c r="T18" i="15"/>
  <c r="T25" i="15"/>
  <c r="T26" i="15"/>
  <c r="T17" i="15"/>
  <c r="T40" i="15"/>
  <c r="T7" i="15"/>
  <c r="T9" i="15"/>
  <c r="T10" i="15"/>
  <c r="T33" i="15"/>
  <c r="T30" i="15"/>
  <c r="T12" i="15"/>
  <c r="T32" i="15"/>
  <c r="T8" i="15"/>
  <c r="T39" i="15"/>
  <c r="T5" i="15"/>
  <c r="T11" i="15"/>
  <c r="T14" i="15"/>
  <c r="T37" i="15"/>
  <c r="T35" i="15"/>
  <c r="T31" i="15"/>
  <c r="T6" i="15"/>
  <c r="T15" i="15"/>
  <c r="T13" i="15"/>
  <c r="T34" i="15"/>
  <c r="T36" i="15"/>
  <c r="T41" i="15"/>
  <c r="T38" i="15"/>
  <c r="T4" i="15"/>
  <c r="H62" i="15" l="1"/>
  <c r="I62" i="15" s="1"/>
  <c r="I61" i="15"/>
  <c r="I55" i="15"/>
  <c r="I52" i="15"/>
  <c r="I50" i="15"/>
  <c r="I54" i="15"/>
  <c r="I51" i="15"/>
  <c r="I53" i="15"/>
  <c r="I56" i="15" l="1"/>
</calcChain>
</file>

<file path=xl/sharedStrings.xml><?xml version="1.0" encoding="utf-8"?>
<sst xmlns="http://schemas.openxmlformats.org/spreadsheetml/2006/main" count="2133" uniqueCount="197">
  <si>
    <t>Ricavo totale</t>
  </si>
  <si>
    <t>Costo totale</t>
  </si>
  <si>
    <t>Totale</t>
  </si>
  <si>
    <t>BA unitaria</t>
  </si>
  <si>
    <t>Costo totale %</t>
  </si>
  <si>
    <t>Costi generali</t>
  </si>
  <si>
    <t>Voce di costo</t>
  </si>
  <si>
    <t>Note</t>
  </si>
  <si>
    <t>TOTALE DI COMMESSA</t>
  </si>
  <si>
    <t>Ricavo complessivo</t>
  </si>
  <si>
    <t>Costo complessivo</t>
  </si>
  <si>
    <t>Utile complessivo</t>
  </si>
  <si>
    <t>Valori calcolati attraverso formule</t>
  </si>
  <si>
    <t>Intestazioni tabelle</t>
  </si>
  <si>
    <t>COSTI ULTERIORI GESTIONE COMMESSA</t>
  </si>
  <si>
    <t>Quantità richiesta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</si>
  <si>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</si>
  <si>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</si>
  <si>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</si>
  <si>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</si>
  <si>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</si>
  <si>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</si>
  <si>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</si>
  <si>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</si>
  <si>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</si>
  <si>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Fee a carico del fornitore</t>
  </si>
  <si>
    <t>Verifiche ispettive</t>
  </si>
  <si>
    <t>Costi relativi ala formzione</t>
  </si>
  <si>
    <t>Contriuto ANAC</t>
  </si>
  <si>
    <t>Fideiussioni</t>
  </si>
  <si>
    <t>Canone unitario offerto</t>
  </si>
  <si>
    <t>Tasso di interesse</t>
  </si>
  <si>
    <t>Tipologia contrattuale
mesi</t>
  </si>
  <si>
    <t>Tipologia contrattuale
km</t>
  </si>
  <si>
    <t>Valore Residuo</t>
  </si>
  <si>
    <t>Ammortamento veicolo</t>
  </si>
  <si>
    <t>Premi assicurativi 
(intero lotto)</t>
  </si>
  <si>
    <t>Manutenzione
(costo mensile unitario)</t>
  </si>
  <si>
    <t>Coperture assicurative
(costo mensile unitario)</t>
  </si>
  <si>
    <t>Modello 
(Inserire denominazione commerciale modello)</t>
  </si>
  <si>
    <t>Segmento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</si>
  <si>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</si>
  <si>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</si>
  <si>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</si>
  <si>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</si>
  <si>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</si>
  <si>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</si>
  <si>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</si>
  <si>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</si>
  <si>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</si>
  <si>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</si>
  <si>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</si>
  <si>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LOTTO 4</t>
  </si>
  <si>
    <t>LOTTO 5</t>
  </si>
  <si>
    <t>LOTTO 6</t>
  </si>
  <si>
    <t>Prezzo del veicolo, al netto di eventuali sconti ottenuti, comprensivo di eventuali accessori</t>
  </si>
  <si>
    <t>Costo mensile del finanziamento</t>
  </si>
  <si>
    <t>Veicoli</t>
  </si>
  <si>
    <t>Alimentazione/ Caratteristiche</t>
  </si>
  <si>
    <t>1.CITY CAR COMPATTA</t>
  </si>
  <si>
    <t>BENZINA</t>
  </si>
  <si>
    <t>IBRIDA</t>
  </si>
  <si>
    <t>2.CITY CAR COMPATTA</t>
  </si>
  <si>
    <t>LOTTO 1 - SUBLOTTO A1</t>
  </si>
  <si>
    <t xml:space="preserve">MILD HYBRID </t>
  </si>
  <si>
    <t xml:space="preserve">1.CITY CAR </t>
  </si>
  <si>
    <t>A2.1</t>
  </si>
  <si>
    <t>FULL HYBRID</t>
  </si>
  <si>
    <t xml:space="preserve">2.CITY CAR </t>
  </si>
  <si>
    <t>A2.2</t>
  </si>
  <si>
    <t>LOTTO 1 - SUBLOTTO A2</t>
  </si>
  <si>
    <t>A3.1</t>
  </si>
  <si>
    <t>1.B SUV</t>
  </si>
  <si>
    <t>A3.2</t>
  </si>
  <si>
    <t>2.B SUV</t>
  </si>
  <si>
    <t>A3.3</t>
  </si>
  <si>
    <t>PLUG-IN HYBRID</t>
  </si>
  <si>
    <t>3.B SUV</t>
  </si>
  <si>
    <t>LOTTO 1- SUBLOTTO A3</t>
  </si>
  <si>
    <t>LOTTO 1- SUBLOTTO A4</t>
  </si>
  <si>
    <t>A4</t>
  </si>
  <si>
    <t>FULL ELECTRIC</t>
  </si>
  <si>
    <t>VETTURA PICCOLA ELETTRICA</t>
  </si>
  <si>
    <t>LOTTO 2 - SUBLOTTO B1</t>
  </si>
  <si>
    <t>MILD o FULL HYBRID</t>
  </si>
  <si>
    <t xml:space="preserve">1.BERLINA PICCOLA </t>
  </si>
  <si>
    <t>B1.1</t>
  </si>
  <si>
    <t>2.BERLINA PICCOLA</t>
  </si>
  <si>
    <t>B1.2</t>
  </si>
  <si>
    <t xml:space="preserve">3.BERLINA MEDIA </t>
  </si>
  <si>
    <t>B1.3</t>
  </si>
  <si>
    <t>LOTTO 2 - SUBLOTTO B2</t>
  </si>
  <si>
    <t>B2.1</t>
  </si>
  <si>
    <t>B2.2</t>
  </si>
  <si>
    <t>B3.3</t>
  </si>
  <si>
    <t>B2.3</t>
  </si>
  <si>
    <t>B2.4</t>
  </si>
  <si>
    <t>MILD HYBRID</t>
  </si>
  <si>
    <t>IBRIDO</t>
  </si>
  <si>
    <t>1. C -SUV</t>
  </si>
  <si>
    <t>2. C -SUV</t>
  </si>
  <si>
    <t>3. C -SUV</t>
  </si>
  <si>
    <t>PHEV</t>
  </si>
  <si>
    <t>4. D-SUV</t>
  </si>
  <si>
    <t>1.VETTURA PICCOLA 4 X 4</t>
  </si>
  <si>
    <t>2.VETTURA MEDIA 4 X 4</t>
  </si>
  <si>
    <t>B3.1</t>
  </si>
  <si>
    <t>B3.2</t>
  </si>
  <si>
    <t>LOTTO 2 - SUBLOTTO B3</t>
  </si>
  <si>
    <t>1.VETTURA MEDIA ELETTRICA</t>
  </si>
  <si>
    <t>BERLINA</t>
  </si>
  <si>
    <t>2.VETTURA MEDIA ELETTRICA</t>
  </si>
  <si>
    <t>CROSSOVER</t>
  </si>
  <si>
    <t>B4.1</t>
  </si>
  <si>
    <t>B4.2</t>
  </si>
  <si>
    <t>LOTTO 2 - SUBLOTTO B4</t>
  </si>
  <si>
    <t>BENZINA/GPL</t>
  </si>
  <si>
    <t>BENZINA/METANO</t>
  </si>
  <si>
    <t>1.VETTURA BENZINA/GPL</t>
  </si>
  <si>
    <t>2.VETTURA BENZINA/METANO</t>
  </si>
  <si>
    <t>LOTTO 2 - SUBLOTTO B5</t>
  </si>
  <si>
    <t>B5.1</t>
  </si>
  <si>
    <t>B5.2</t>
  </si>
  <si>
    <t>LOTTO 3 - SUBLOTTO C1</t>
  </si>
  <si>
    <t>C1.1</t>
  </si>
  <si>
    <t>C1.2</t>
  </si>
  <si>
    <t>1.FURGONE PICCOLO</t>
  </si>
  <si>
    <t>CORTO</t>
  </si>
  <si>
    <t>LUNGO</t>
  </si>
  <si>
    <t>LOTTO 3 - SUBLOTTO C2</t>
  </si>
  <si>
    <t>C2.1</t>
  </si>
  <si>
    <t>C2.2</t>
  </si>
  <si>
    <t>C2.3</t>
  </si>
  <si>
    <t>CASSONE FISSO</t>
  </si>
  <si>
    <t>1.FURGONE MEDIO</t>
  </si>
  <si>
    <t>2.FURGONE MEDIO</t>
  </si>
  <si>
    <t>3.AUTOCARRO</t>
  </si>
  <si>
    <t>LOTTO 3 - SUBLOTTO C3</t>
  </si>
  <si>
    <t>5 POSTI</t>
  </si>
  <si>
    <t>9 POSTI</t>
  </si>
  <si>
    <t>1.MULTIFUNZIONE TRASPORTO PERSONE E MERCI</t>
  </si>
  <si>
    <t>2.FURGONE MEDIO PER TRASPORTO PERSONE 5P</t>
  </si>
  <si>
    <t>3.FURGONE MEDIO PER TRASPORTO PERSONE 9P</t>
  </si>
  <si>
    <t>C3.1</t>
  </si>
  <si>
    <t>C3.2</t>
  </si>
  <si>
    <t>C3.3</t>
  </si>
  <si>
    <t>LOTTO 3 - SUBLOTTO C4</t>
  </si>
  <si>
    <t>C4.1</t>
  </si>
  <si>
    <t>TRASPORTO MERCI</t>
  </si>
  <si>
    <t>TRASPORTO MERCI E PERSONE</t>
  </si>
  <si>
    <t>1.VEICOLI TRASPORTO MERCI - FULL ELECTRIC</t>
  </si>
  <si>
    <t>2.VEICOLI TRASPORTO PERSONE E MERCI - FULL ELECTRIC</t>
  </si>
  <si>
    <t>ELETTRICA</t>
  </si>
  <si>
    <t>1.CITY CAR - KIT SIRENA E LAMPEGGIANTE AMOVIBILE</t>
  </si>
  <si>
    <t>2.CITY CAR - POLIZIA LOCALE</t>
  </si>
  <si>
    <t>3.BERLINA PICCOLA - KIT SIRENA E LAMPEGGIANTE AMOVIBILE</t>
  </si>
  <si>
    <t>4.BERLINA PICCOLA - POLIZIA LOCALE</t>
  </si>
  <si>
    <t>5.VETTURA 4X4 PICCOLA  - KIT SIRENA E LAMPEGGIANTE AMOVIBILE</t>
  </si>
  <si>
    <t>6.VETTURA 4X4 PICCOLA - POLIZIA LOCALE</t>
  </si>
  <si>
    <t>7.VETTURA 4X4 MEDIA - KIT SIRENA E LAMPEGGIANTE AMOVIBILE</t>
  </si>
  <si>
    <t>8.VETTURA 4X4 MEDIA  - POLIZIA LOCALE</t>
  </si>
  <si>
    <t>9.VETTURA PICCOLA ELETTRICA  - KIT SIRENA E LAMPEGGIANTE AMOVIBILE</t>
  </si>
  <si>
    <t>10.VETTURA PICCOLA ELETTRICA - POLIZIA LOCALE</t>
  </si>
  <si>
    <t>11.VETTURA MEDIA ELETTRICA - KIT SIRENA E LAMPEGGIANTE AMOVIBILE</t>
  </si>
  <si>
    <t>12.VETTURA MEDIA ELETTRICA - POLIZIA LOCALE</t>
  </si>
  <si>
    <t>D1</t>
  </si>
  <si>
    <t>D2</t>
  </si>
  <si>
    <t>D3</t>
  </si>
  <si>
    <t>D4</t>
  </si>
  <si>
    <t>D5</t>
  </si>
  <si>
    <t>D6</t>
  </si>
  <si>
    <t>E1</t>
  </si>
  <si>
    <t xml:space="preserve">1. City car - Colori di serie  </t>
  </si>
  <si>
    <t>2. City car in Colori di istituto – Allestimento TIPO 3</t>
  </si>
  <si>
    <t>3. City car - Colori di istituto  – Allestimento TIPO 1</t>
  </si>
  <si>
    <t>E2</t>
  </si>
  <si>
    <t xml:space="preserve">4. Berlina piccola - Colori di serie  </t>
  </si>
  <si>
    <t>5. Berlina Piccola in colori di istituto  - Allestimento TIPO 3</t>
  </si>
  <si>
    <t>E3</t>
  </si>
  <si>
    <t>6. Berlina media - Colori di serie</t>
  </si>
  <si>
    <t>E4</t>
  </si>
  <si>
    <t>7. B SUV - colori di serie</t>
  </si>
  <si>
    <t>8. B-SUV Colori di istituto - Allestimento Tipo 1</t>
  </si>
  <si>
    <t>9. B-SUV Colori di istituto - Allestimento Tipo 2</t>
  </si>
  <si>
    <t>E5</t>
  </si>
  <si>
    <t>10. Vettura media 4x4 - Colori di serie</t>
  </si>
  <si>
    <t>11. Vettura media 4x4 - Colori di istituto Allestimento Tipo 1</t>
  </si>
  <si>
    <t>E6</t>
  </si>
  <si>
    <t>12. Vettura piccola elettrica - Colori di istituto  Allestimento TIPO 2</t>
  </si>
  <si>
    <t>E7</t>
  </si>
  <si>
    <t>13. Minibus 9 Posti in colore di serie</t>
  </si>
  <si>
    <t xml:space="preserve">14. Minibus 9 Posti in colore di istituto </t>
  </si>
  <si>
    <t>1. SCOOTER ALLESTITO</t>
  </si>
  <si>
    <t>2.MOTOCICLO ALLESTITO</t>
  </si>
  <si>
    <t>F1</t>
  </si>
  <si>
    <t>F2</t>
  </si>
  <si>
    <t>Celle da compilareper i veicoli offerti, qualora non siano stati offerti alcuni dei veicoli previsti non compilare le relative celle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</si>
</sst>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" fillId="0" borderId="0"/>
  </cellStyleXfs>
  <cellXfs count="83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5" fillId="11" borderId="1" xfId="1" applyNumberFormat="1" applyFont="1" applyFill="1" applyBorder="1" applyAlignment="1">
      <alignment vertical="center" wrapText="1"/>
    </xf>
    <xf numFmtId="165" fontId="5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5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6" fontId="9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9" fillId="8" borderId="1" xfId="0" applyFont="1" applyFill="1" applyBorder="1" applyAlignment="1">
      <alignment vertical="center" wrapText="1"/>
    </xf>
    <xf numFmtId="0" fontId="9" fillId="11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9" fillId="5" borderId="1" xfId="2" applyNumberFormat="1" applyFont="1" applyFill="1" applyBorder="1" applyAlignment="1">
      <alignment vertical="center" wrapText="1"/>
    </xf>
    <xf numFmtId="9" fontId="2" fillId="5" borderId="1" xfId="2" applyFont="1" applyFill="1" applyBorder="1" applyAlignment="1">
      <alignment vertical="center" wrapText="1"/>
    </xf>
    <xf numFmtId="164" fontId="4" fillId="0" borderId="0" xfId="1" applyFont="1" applyAlignment="1">
      <alignment vertical="center" wrapText="1"/>
    </xf>
    <xf numFmtId="43" fontId="12" fillId="0" borderId="1" xfId="0" applyNumberFormat="1" applyFont="1" applyBorder="1" applyAlignment="1">
      <alignment horizontal="center"/>
    </xf>
    <xf numFmtId="0" fontId="12" fillId="0" borderId="1" xfId="0" applyNumberFormat="1" applyFont="1" applyBorder="1" applyAlignment="1">
      <alignment horizontal="center"/>
    </xf>
    <xf numFmtId="10" fontId="12" fillId="0" borderId="1" xfId="2" applyNumberFormat="1" applyFont="1" applyBorder="1" applyAlignment="1">
      <alignment horizontal="center"/>
    </xf>
    <xf numFmtId="164" fontId="12" fillId="0" borderId="1" xfId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13" fillId="6" borderId="1" xfId="0" applyFont="1" applyFill="1" applyBorder="1" applyAlignment="1" applyProtection="1">
      <alignment horizontal="center" vertical="center"/>
    </xf>
    <xf numFmtId="164" fontId="2" fillId="7" borderId="1" xfId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/>
    </xf>
    <xf numFmtId="0" fontId="3" fillId="9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8" fillId="10" borderId="1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Normale" xfId="0" builtinId="0"/>
    <cellStyle name="Normale 2" xfId="3"/>
    <cellStyle name="Normale 26" xfId="4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3"/>
  <sheetViews>
    <sheetView tabSelected="1" workbookViewId="0">
      <selection activeCell="L13" sqref="L13"/>
    </sheetView>
  </sheetViews>
  <sheetFormatPr defaultRowHeight="14.5" x14ac:dyDescent="0.35"/>
  <cols>
    <col min="1" max="5" width="5.1796875" customWidth="1"/>
    <col min="6" max="6" width="106.1796875" customWidth="1"/>
  </cols>
  <sheetData>
    <row r="2" spans="2:6" x14ac:dyDescent="0.35">
      <c r="B2" s="54" t="s">
        <v>21</v>
      </c>
      <c r="C2" s="54"/>
      <c r="D2" s="54"/>
      <c r="E2" s="54"/>
      <c r="F2" s="54"/>
    </row>
    <row r="3" spans="2:6" x14ac:dyDescent="0.35">
      <c r="B3" s="2"/>
      <c r="C3" s="3"/>
      <c r="D3" s="4"/>
      <c r="E3" s="5"/>
      <c r="F3" s="6" t="s">
        <v>13</v>
      </c>
    </row>
    <row r="4" spans="2:6" x14ac:dyDescent="0.35">
      <c r="B4" s="62"/>
      <c r="C4" s="62"/>
      <c r="D4" s="62"/>
      <c r="E4" s="62"/>
      <c r="F4" s="6" t="s">
        <v>17</v>
      </c>
    </row>
    <row r="5" spans="2:6" x14ac:dyDescent="0.35">
      <c r="B5" s="66"/>
      <c r="C5" s="66"/>
      <c r="D5" s="66"/>
      <c r="E5" s="66"/>
      <c r="F5" s="6" t="s">
        <v>196</v>
      </c>
    </row>
    <row r="6" spans="2:6" x14ac:dyDescent="0.35">
      <c r="B6" s="63"/>
      <c r="C6" s="63"/>
      <c r="D6" s="63"/>
      <c r="E6" s="63"/>
      <c r="F6" s="6" t="s">
        <v>12</v>
      </c>
    </row>
    <row r="7" spans="2:6" x14ac:dyDescent="0.35">
      <c r="B7" s="64"/>
      <c r="C7" s="64"/>
      <c r="D7" s="64"/>
      <c r="E7" s="64"/>
      <c r="F7" s="6" t="s">
        <v>18</v>
      </c>
    </row>
    <row r="8" spans="2:6" x14ac:dyDescent="0.35">
      <c r="B8" s="65"/>
      <c r="C8" s="65"/>
      <c r="D8" s="65"/>
      <c r="E8" s="65"/>
      <c r="F8" s="6" t="s">
        <v>19</v>
      </c>
    </row>
    <row r="10" spans="2:6" x14ac:dyDescent="0.35">
      <c r="B10" s="55" t="s">
        <v>20</v>
      </c>
      <c r="C10" s="55"/>
      <c r="D10" s="55"/>
      <c r="E10" s="55"/>
      <c r="F10" s="55"/>
    </row>
    <row r="11" spans="2:6" ht="33" customHeight="1" x14ac:dyDescent="0.35">
      <c r="B11" s="56" t="s">
        <v>22</v>
      </c>
      <c r="C11" s="57"/>
      <c r="D11" s="57"/>
      <c r="E11" s="57"/>
      <c r="F11" s="58"/>
    </row>
    <row r="12" spans="2:6" ht="33" customHeight="1" x14ac:dyDescent="0.35">
      <c r="B12" s="59" t="s">
        <v>24</v>
      </c>
      <c r="C12" s="60"/>
      <c r="D12" s="60"/>
      <c r="E12" s="60"/>
      <c r="F12" s="61"/>
    </row>
    <row r="13" spans="2:6" ht="33" customHeight="1" x14ac:dyDescent="0.35">
      <c r="B13" s="59" t="s">
        <v>23</v>
      </c>
      <c r="C13" s="60"/>
      <c r="D13" s="60"/>
      <c r="E13" s="60"/>
      <c r="F13" s="61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rintOptions horizontalCentered="1"/>
  <pageMargins left="0.70866141732283472" right="0.70866141732283472" top="1.3385826771653544" bottom="0.74803149606299213" header="0.31496062992125984" footer="0.31496062992125984"/>
  <pageSetup paperSize="8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50"/>
  <sheetViews>
    <sheetView tabSelected="1" topLeftCell="A10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24.08984375" style="1" bestFit="1" customWidth="1"/>
    <col min="4" max="4" width="16.08984375" style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120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7" t="s">
        <v>40</v>
      </c>
      <c r="C3" s="47" t="s">
        <v>57</v>
      </c>
      <c r="D3" s="47" t="s">
        <v>58</v>
      </c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3" ht="13" x14ac:dyDescent="0.3">
      <c r="B4" s="42" t="s">
        <v>121</v>
      </c>
      <c r="C4" s="42" t="s">
        <v>118</v>
      </c>
      <c r="D4" s="42" t="s">
        <v>116</v>
      </c>
      <c r="E4" s="43"/>
      <c r="F4" s="42">
        <v>36</v>
      </c>
      <c r="G4" s="42">
        <v>60000</v>
      </c>
      <c r="H4" s="42">
        <v>10</v>
      </c>
      <c r="I4" s="44">
        <v>400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 t="shared" ref="R4:R28" si="0">+J4*F4*H4</f>
        <v>0</v>
      </c>
      <c r="S4" s="11">
        <f t="shared" ref="S4:S28" si="1">+(M4+(P4+Q4+O4)*F4)*H4</f>
        <v>0</v>
      </c>
      <c r="T4" s="35" t="e">
        <f t="shared" ref="T4:T15" si="2">S4/$H$48</f>
        <v>#DIV/0!</v>
      </c>
      <c r="U4" s="32"/>
      <c r="V4" s="33"/>
    </row>
    <row r="5" spans="2:23" ht="13" x14ac:dyDescent="0.3">
      <c r="B5" s="42" t="s">
        <v>121</v>
      </c>
      <c r="C5" s="42" t="s">
        <v>118</v>
      </c>
      <c r="D5" s="42" t="s">
        <v>116</v>
      </c>
      <c r="E5" s="43"/>
      <c r="F5" s="42">
        <v>36</v>
      </c>
      <c r="G5" s="42">
        <v>90000</v>
      </c>
      <c r="H5" s="42">
        <v>5</v>
      </c>
      <c r="I5" s="44">
        <v>430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3" ht="13" x14ac:dyDescent="0.3">
      <c r="B6" s="42" t="s">
        <v>121</v>
      </c>
      <c r="C6" s="42" t="s">
        <v>118</v>
      </c>
      <c r="D6" s="42" t="s">
        <v>116</v>
      </c>
      <c r="E6" s="43"/>
      <c r="F6" s="42">
        <v>36</v>
      </c>
      <c r="G6" s="42">
        <v>120000</v>
      </c>
      <c r="H6" s="42">
        <v>10</v>
      </c>
      <c r="I6" s="44">
        <v>460</v>
      </c>
      <c r="J6" s="40"/>
      <c r="K6" s="46"/>
      <c r="L6" s="40"/>
      <c r="M6" s="11">
        <f t="shared" ref="M6:M28" si="3">+(K6-L6)</f>
        <v>0</v>
      </c>
      <c r="N6" s="39"/>
      <c r="O6" s="39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3" ht="13" x14ac:dyDescent="0.3">
      <c r="B7" s="42" t="s">
        <v>121</v>
      </c>
      <c r="C7" s="42" t="s">
        <v>118</v>
      </c>
      <c r="D7" s="42" t="s">
        <v>116</v>
      </c>
      <c r="E7" s="43"/>
      <c r="F7" s="42">
        <v>48</v>
      </c>
      <c r="G7" s="42">
        <v>40000</v>
      </c>
      <c r="H7" s="42">
        <v>5</v>
      </c>
      <c r="I7" s="44">
        <v>330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3" ht="13" x14ac:dyDescent="0.3">
      <c r="B8" s="42" t="s">
        <v>121</v>
      </c>
      <c r="C8" s="42" t="s">
        <v>118</v>
      </c>
      <c r="D8" s="42" t="s">
        <v>116</v>
      </c>
      <c r="E8" s="43"/>
      <c r="F8" s="42">
        <v>48</v>
      </c>
      <c r="G8" s="42">
        <v>60000</v>
      </c>
      <c r="H8" s="42">
        <v>10</v>
      </c>
      <c r="I8" s="44">
        <v>370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3" ht="13" x14ac:dyDescent="0.3">
      <c r="B9" s="42" t="s">
        <v>121</v>
      </c>
      <c r="C9" s="42" t="s">
        <v>118</v>
      </c>
      <c r="D9" s="42" t="s">
        <v>116</v>
      </c>
      <c r="E9" s="43"/>
      <c r="F9" s="42">
        <v>48</v>
      </c>
      <c r="G9" s="42">
        <v>80000</v>
      </c>
      <c r="H9" s="42">
        <v>15</v>
      </c>
      <c r="I9" s="44">
        <v>395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3" ht="13" x14ac:dyDescent="0.3">
      <c r="B10" s="42" t="s">
        <v>121</v>
      </c>
      <c r="C10" s="42" t="s">
        <v>118</v>
      </c>
      <c r="D10" s="42" t="s">
        <v>116</v>
      </c>
      <c r="E10" s="43"/>
      <c r="F10" s="42">
        <v>48</v>
      </c>
      <c r="G10" s="42">
        <v>100000</v>
      </c>
      <c r="H10" s="42">
        <v>5</v>
      </c>
      <c r="I10" s="44">
        <v>415</v>
      </c>
      <c r="J10" s="40"/>
      <c r="K10" s="46"/>
      <c r="L10" s="40"/>
      <c r="M10" s="11">
        <f t="shared" si="3"/>
        <v>0</v>
      </c>
      <c r="N10" s="39"/>
      <c r="O10" s="39"/>
      <c r="P10" s="40"/>
      <c r="Q10" s="40"/>
      <c r="R10" s="11">
        <f t="shared" si="0"/>
        <v>0</v>
      </c>
      <c r="S10" s="11">
        <f t="shared" si="1"/>
        <v>0</v>
      </c>
      <c r="T10" s="35" t="e">
        <f t="shared" si="2"/>
        <v>#DIV/0!</v>
      </c>
      <c r="U10" s="32"/>
      <c r="V10" s="33"/>
    </row>
    <row r="11" spans="2:23" ht="13" x14ac:dyDescent="0.3">
      <c r="B11" s="42" t="s">
        <v>121</v>
      </c>
      <c r="C11" s="42" t="s">
        <v>118</v>
      </c>
      <c r="D11" s="42" t="s">
        <v>116</v>
      </c>
      <c r="E11" s="43"/>
      <c r="F11" s="42">
        <v>48</v>
      </c>
      <c r="G11" s="42">
        <v>120000</v>
      </c>
      <c r="H11" s="42">
        <v>10</v>
      </c>
      <c r="I11" s="44">
        <v>440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0"/>
        <v>0</v>
      </c>
      <c r="S11" s="11">
        <f t="shared" si="1"/>
        <v>0</v>
      </c>
      <c r="T11" s="35" t="e">
        <f t="shared" si="2"/>
        <v>#DIV/0!</v>
      </c>
      <c r="U11" s="32"/>
      <c r="V11" s="33"/>
    </row>
    <row r="12" spans="2:23" ht="13" x14ac:dyDescent="0.3">
      <c r="B12" s="42" t="s">
        <v>121</v>
      </c>
      <c r="C12" s="42" t="s">
        <v>118</v>
      </c>
      <c r="D12" s="42" t="s">
        <v>116</v>
      </c>
      <c r="E12" s="43"/>
      <c r="F12" s="42">
        <v>60</v>
      </c>
      <c r="G12" s="42">
        <v>50000</v>
      </c>
      <c r="H12" s="42">
        <v>5</v>
      </c>
      <c r="I12" s="44">
        <v>335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0"/>
        <v>0</v>
      </c>
      <c r="S12" s="11">
        <f t="shared" si="1"/>
        <v>0</v>
      </c>
      <c r="T12" s="35" t="e">
        <f t="shared" si="2"/>
        <v>#DIV/0!</v>
      </c>
      <c r="U12" s="32"/>
      <c r="V12" s="33"/>
    </row>
    <row r="13" spans="2:23" ht="13" x14ac:dyDescent="0.3">
      <c r="B13" s="42" t="s">
        <v>121</v>
      </c>
      <c r="C13" s="42" t="s">
        <v>118</v>
      </c>
      <c r="D13" s="42" t="s">
        <v>116</v>
      </c>
      <c r="E13" s="43"/>
      <c r="F13" s="42">
        <v>60</v>
      </c>
      <c r="G13" s="42">
        <v>75000</v>
      </c>
      <c r="H13" s="42">
        <v>10</v>
      </c>
      <c r="I13" s="44">
        <v>365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0"/>
        <v>0</v>
      </c>
      <c r="S13" s="11">
        <f t="shared" si="1"/>
        <v>0</v>
      </c>
      <c r="T13" s="35" t="e">
        <f t="shared" si="2"/>
        <v>#DIV/0!</v>
      </c>
      <c r="U13" s="32"/>
      <c r="V13" s="33"/>
    </row>
    <row r="14" spans="2:23" ht="13" x14ac:dyDescent="0.3">
      <c r="B14" s="42" t="s">
        <v>121</v>
      </c>
      <c r="C14" s="42" t="s">
        <v>118</v>
      </c>
      <c r="D14" s="42" t="s">
        <v>116</v>
      </c>
      <c r="E14" s="43"/>
      <c r="F14" s="42">
        <v>60</v>
      </c>
      <c r="G14" s="42">
        <v>100000</v>
      </c>
      <c r="H14" s="42">
        <v>10</v>
      </c>
      <c r="I14" s="44">
        <v>390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0"/>
        <v>0</v>
      </c>
      <c r="S14" s="11">
        <f t="shared" si="1"/>
        <v>0</v>
      </c>
      <c r="T14" s="35" t="e">
        <f t="shared" si="2"/>
        <v>#DIV/0!</v>
      </c>
      <c r="U14" s="32"/>
      <c r="V14" s="33"/>
    </row>
    <row r="15" spans="2:23" ht="13" x14ac:dyDescent="0.3">
      <c r="B15" s="42" t="s">
        <v>121</v>
      </c>
      <c r="C15" s="42" t="s">
        <v>118</v>
      </c>
      <c r="D15" s="42" t="s">
        <v>116</v>
      </c>
      <c r="E15" s="43"/>
      <c r="F15" s="42">
        <v>60</v>
      </c>
      <c r="G15" s="42">
        <v>125000</v>
      </c>
      <c r="H15" s="42">
        <v>5</v>
      </c>
      <c r="I15" s="44">
        <v>420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0"/>
        <v>0</v>
      </c>
      <c r="S15" s="11">
        <f t="shared" si="1"/>
        <v>0</v>
      </c>
      <c r="T15" s="35" t="e">
        <f t="shared" si="2"/>
        <v>#DIV/0!</v>
      </c>
      <c r="U15" s="32"/>
      <c r="V15" s="33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1918500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>S16/$H$48</f>
        <v>#DIV/0!</v>
      </c>
      <c r="U16" s="75"/>
      <c r="V16" s="75"/>
      <c r="W16" s="8"/>
    </row>
    <row r="17" spans="2:23" ht="13" x14ac:dyDescent="0.3">
      <c r="B17" s="42" t="s">
        <v>122</v>
      </c>
      <c r="C17" s="42" t="s">
        <v>119</v>
      </c>
      <c r="D17" s="42" t="s">
        <v>117</v>
      </c>
      <c r="E17" s="43"/>
      <c r="F17" s="42">
        <v>36</v>
      </c>
      <c r="G17" s="42">
        <v>60000</v>
      </c>
      <c r="H17" s="42">
        <v>10</v>
      </c>
      <c r="I17" s="44">
        <v>445</v>
      </c>
      <c r="J17" s="40"/>
      <c r="K17" s="46"/>
      <c r="L17" s="40"/>
      <c r="M17" s="11">
        <f t="shared" si="3"/>
        <v>0</v>
      </c>
      <c r="N17" s="39"/>
      <c r="O17" s="39"/>
      <c r="P17" s="40"/>
      <c r="Q17" s="40"/>
      <c r="R17" s="11">
        <f t="shared" si="0"/>
        <v>0</v>
      </c>
      <c r="S17" s="11">
        <f t="shared" si="1"/>
        <v>0</v>
      </c>
      <c r="T17" s="35" t="e">
        <f t="shared" ref="T17:T28" si="4">S17/$H$48</f>
        <v>#DIV/0!</v>
      </c>
      <c r="U17" s="32"/>
      <c r="V17" s="33"/>
    </row>
    <row r="18" spans="2:23" ht="13" x14ac:dyDescent="0.3">
      <c r="B18" s="42" t="s">
        <v>122</v>
      </c>
      <c r="C18" s="42" t="s">
        <v>119</v>
      </c>
      <c r="D18" s="42" t="s">
        <v>117</v>
      </c>
      <c r="E18" s="43"/>
      <c r="F18" s="42">
        <v>36</v>
      </c>
      <c r="G18" s="42">
        <v>90000</v>
      </c>
      <c r="H18" s="42">
        <v>5</v>
      </c>
      <c r="I18" s="44">
        <v>500</v>
      </c>
      <c r="J18" s="40"/>
      <c r="K18" s="46"/>
      <c r="L18" s="40"/>
      <c r="M18" s="11">
        <f t="shared" si="3"/>
        <v>0</v>
      </c>
      <c r="N18" s="39"/>
      <c r="O18" s="39"/>
      <c r="P18" s="40"/>
      <c r="Q18" s="40"/>
      <c r="R18" s="11">
        <f t="shared" si="0"/>
        <v>0</v>
      </c>
      <c r="S18" s="11">
        <f t="shared" si="1"/>
        <v>0</v>
      </c>
      <c r="T18" s="35" t="e">
        <f t="shared" si="4"/>
        <v>#DIV/0!</v>
      </c>
      <c r="U18" s="32"/>
      <c r="V18" s="33"/>
    </row>
    <row r="19" spans="2:23" ht="13" x14ac:dyDescent="0.3">
      <c r="B19" s="42" t="s">
        <v>122</v>
      </c>
      <c r="C19" s="42" t="s">
        <v>119</v>
      </c>
      <c r="D19" s="42" t="s">
        <v>117</v>
      </c>
      <c r="E19" s="43"/>
      <c r="F19" s="42">
        <v>36</v>
      </c>
      <c r="G19" s="42">
        <v>120000</v>
      </c>
      <c r="H19" s="42">
        <v>10</v>
      </c>
      <c r="I19" s="44">
        <v>540</v>
      </c>
      <c r="J19" s="40"/>
      <c r="K19" s="46"/>
      <c r="L19" s="40"/>
      <c r="M19" s="11">
        <f t="shared" si="3"/>
        <v>0</v>
      </c>
      <c r="N19" s="39"/>
      <c r="O19" s="39"/>
      <c r="P19" s="40"/>
      <c r="Q19" s="40"/>
      <c r="R19" s="11">
        <f t="shared" si="0"/>
        <v>0</v>
      </c>
      <c r="S19" s="11">
        <f t="shared" si="1"/>
        <v>0</v>
      </c>
      <c r="T19" s="35" t="e">
        <f t="shared" si="4"/>
        <v>#DIV/0!</v>
      </c>
      <c r="U19" s="32"/>
      <c r="V19" s="33"/>
    </row>
    <row r="20" spans="2:23" ht="13" x14ac:dyDescent="0.3">
      <c r="B20" s="42" t="s">
        <v>122</v>
      </c>
      <c r="C20" s="42" t="s">
        <v>119</v>
      </c>
      <c r="D20" s="42" t="s">
        <v>117</v>
      </c>
      <c r="E20" s="43"/>
      <c r="F20" s="42">
        <v>48</v>
      </c>
      <c r="G20" s="42">
        <v>40000</v>
      </c>
      <c r="H20" s="42">
        <v>5</v>
      </c>
      <c r="I20" s="44">
        <v>365</v>
      </c>
      <c r="J20" s="40"/>
      <c r="K20" s="46"/>
      <c r="L20" s="40"/>
      <c r="M20" s="11">
        <f t="shared" si="3"/>
        <v>0</v>
      </c>
      <c r="N20" s="39"/>
      <c r="O20" s="39"/>
      <c r="P20" s="40"/>
      <c r="Q20" s="40"/>
      <c r="R20" s="11">
        <f t="shared" si="0"/>
        <v>0</v>
      </c>
      <c r="S20" s="11">
        <f t="shared" si="1"/>
        <v>0</v>
      </c>
      <c r="T20" s="35" t="e">
        <f t="shared" si="4"/>
        <v>#DIV/0!</v>
      </c>
      <c r="U20" s="32"/>
      <c r="V20" s="33"/>
    </row>
    <row r="21" spans="2:23" ht="13" x14ac:dyDescent="0.3">
      <c r="B21" s="42" t="s">
        <v>122</v>
      </c>
      <c r="C21" s="42" t="s">
        <v>119</v>
      </c>
      <c r="D21" s="42" t="s">
        <v>117</v>
      </c>
      <c r="E21" s="43"/>
      <c r="F21" s="42">
        <v>48</v>
      </c>
      <c r="G21" s="42">
        <v>60000</v>
      </c>
      <c r="H21" s="42">
        <v>10</v>
      </c>
      <c r="I21" s="44">
        <v>405</v>
      </c>
      <c r="J21" s="40"/>
      <c r="K21" s="46"/>
      <c r="L21" s="40"/>
      <c r="M21" s="11">
        <f t="shared" si="3"/>
        <v>0</v>
      </c>
      <c r="N21" s="39"/>
      <c r="O21" s="39"/>
      <c r="P21" s="40"/>
      <c r="Q21" s="40"/>
      <c r="R21" s="11">
        <f t="shared" si="0"/>
        <v>0</v>
      </c>
      <c r="S21" s="11">
        <f t="shared" si="1"/>
        <v>0</v>
      </c>
      <c r="T21" s="35" t="e">
        <f t="shared" si="4"/>
        <v>#DIV/0!</v>
      </c>
      <c r="U21" s="32"/>
      <c r="V21" s="33"/>
    </row>
    <row r="22" spans="2:23" ht="13" x14ac:dyDescent="0.3">
      <c r="B22" s="42" t="s">
        <v>122</v>
      </c>
      <c r="C22" s="42" t="s">
        <v>119</v>
      </c>
      <c r="D22" s="42" t="s">
        <v>117</v>
      </c>
      <c r="E22" s="43"/>
      <c r="F22" s="42">
        <v>48</v>
      </c>
      <c r="G22" s="42">
        <v>80000</v>
      </c>
      <c r="H22" s="42">
        <v>15</v>
      </c>
      <c r="I22" s="44">
        <v>425</v>
      </c>
      <c r="J22" s="40"/>
      <c r="K22" s="46"/>
      <c r="L22" s="40"/>
      <c r="M22" s="11">
        <f t="shared" si="3"/>
        <v>0</v>
      </c>
      <c r="N22" s="39"/>
      <c r="O22" s="39"/>
      <c r="P22" s="40"/>
      <c r="Q22" s="40"/>
      <c r="R22" s="11">
        <f t="shared" si="0"/>
        <v>0</v>
      </c>
      <c r="S22" s="11">
        <f t="shared" si="1"/>
        <v>0</v>
      </c>
      <c r="T22" s="35" t="e">
        <f t="shared" si="4"/>
        <v>#DIV/0!</v>
      </c>
      <c r="U22" s="32"/>
      <c r="V22" s="33"/>
    </row>
    <row r="23" spans="2:23" ht="13" x14ac:dyDescent="0.3">
      <c r="B23" s="42" t="s">
        <v>122</v>
      </c>
      <c r="C23" s="42" t="s">
        <v>119</v>
      </c>
      <c r="D23" s="42" t="s">
        <v>117</v>
      </c>
      <c r="E23" s="43"/>
      <c r="F23" s="42">
        <v>48</v>
      </c>
      <c r="G23" s="42">
        <v>100000</v>
      </c>
      <c r="H23" s="42">
        <v>5</v>
      </c>
      <c r="I23" s="44">
        <v>440</v>
      </c>
      <c r="J23" s="40"/>
      <c r="K23" s="46"/>
      <c r="L23" s="40"/>
      <c r="M23" s="11">
        <f t="shared" si="3"/>
        <v>0</v>
      </c>
      <c r="N23" s="39"/>
      <c r="O23" s="39"/>
      <c r="P23" s="40"/>
      <c r="Q23" s="40"/>
      <c r="R23" s="11">
        <f t="shared" si="0"/>
        <v>0</v>
      </c>
      <c r="S23" s="11">
        <f t="shared" si="1"/>
        <v>0</v>
      </c>
      <c r="T23" s="35" t="e">
        <f t="shared" si="4"/>
        <v>#DIV/0!</v>
      </c>
      <c r="U23" s="32"/>
      <c r="V23" s="33"/>
    </row>
    <row r="24" spans="2:23" ht="13" x14ac:dyDescent="0.3">
      <c r="B24" s="42" t="s">
        <v>122</v>
      </c>
      <c r="C24" s="42" t="s">
        <v>119</v>
      </c>
      <c r="D24" s="42" t="s">
        <v>117</v>
      </c>
      <c r="E24" s="43"/>
      <c r="F24" s="42">
        <v>48</v>
      </c>
      <c r="G24" s="42">
        <v>120000</v>
      </c>
      <c r="H24" s="42">
        <v>10</v>
      </c>
      <c r="I24" s="44">
        <v>460</v>
      </c>
      <c r="J24" s="40"/>
      <c r="K24" s="46"/>
      <c r="L24" s="40"/>
      <c r="M24" s="11">
        <f t="shared" si="3"/>
        <v>0</v>
      </c>
      <c r="N24" s="39"/>
      <c r="O24" s="39"/>
      <c r="P24" s="40"/>
      <c r="Q24" s="40"/>
      <c r="R24" s="11">
        <f t="shared" si="0"/>
        <v>0</v>
      </c>
      <c r="S24" s="11">
        <f t="shared" si="1"/>
        <v>0</v>
      </c>
      <c r="T24" s="35" t="e">
        <f t="shared" si="4"/>
        <v>#DIV/0!</v>
      </c>
      <c r="U24" s="32"/>
      <c r="V24" s="33"/>
    </row>
    <row r="25" spans="2:23" ht="13" x14ac:dyDescent="0.3">
      <c r="B25" s="42" t="s">
        <v>122</v>
      </c>
      <c r="C25" s="42" t="s">
        <v>119</v>
      </c>
      <c r="D25" s="42" t="s">
        <v>117</v>
      </c>
      <c r="E25" s="43"/>
      <c r="F25" s="42">
        <v>60</v>
      </c>
      <c r="G25" s="42">
        <v>50000</v>
      </c>
      <c r="H25" s="42">
        <v>5</v>
      </c>
      <c r="I25" s="44">
        <v>350</v>
      </c>
      <c r="J25" s="40"/>
      <c r="K25" s="46"/>
      <c r="L25" s="40"/>
      <c r="M25" s="11">
        <f t="shared" si="3"/>
        <v>0</v>
      </c>
      <c r="N25" s="39"/>
      <c r="O25" s="39"/>
      <c r="P25" s="40"/>
      <c r="Q25" s="40"/>
      <c r="R25" s="11">
        <f t="shared" si="0"/>
        <v>0</v>
      </c>
      <c r="S25" s="11">
        <f t="shared" si="1"/>
        <v>0</v>
      </c>
      <c r="T25" s="35" t="e">
        <f t="shared" si="4"/>
        <v>#DIV/0!</v>
      </c>
      <c r="U25" s="32"/>
      <c r="V25" s="33"/>
    </row>
    <row r="26" spans="2:23" ht="13" x14ac:dyDescent="0.3">
      <c r="B26" s="42" t="s">
        <v>122</v>
      </c>
      <c r="C26" s="42" t="s">
        <v>119</v>
      </c>
      <c r="D26" s="42" t="s">
        <v>117</v>
      </c>
      <c r="E26" s="43"/>
      <c r="F26" s="42">
        <v>60</v>
      </c>
      <c r="G26" s="42">
        <v>75000</v>
      </c>
      <c r="H26" s="42">
        <v>10</v>
      </c>
      <c r="I26" s="44">
        <v>365</v>
      </c>
      <c r="J26" s="40"/>
      <c r="K26" s="46"/>
      <c r="L26" s="40"/>
      <c r="M26" s="11">
        <f t="shared" si="3"/>
        <v>0</v>
      </c>
      <c r="N26" s="39"/>
      <c r="O26" s="39"/>
      <c r="P26" s="40"/>
      <c r="Q26" s="40"/>
      <c r="R26" s="11">
        <f t="shared" si="0"/>
        <v>0</v>
      </c>
      <c r="S26" s="11">
        <f t="shared" si="1"/>
        <v>0</v>
      </c>
      <c r="T26" s="35" t="e">
        <f t="shared" si="4"/>
        <v>#DIV/0!</v>
      </c>
      <c r="U26" s="32"/>
      <c r="V26" s="33"/>
    </row>
    <row r="27" spans="2:23" ht="13" x14ac:dyDescent="0.3">
      <c r="B27" s="42" t="s">
        <v>122</v>
      </c>
      <c r="C27" s="42" t="s">
        <v>119</v>
      </c>
      <c r="D27" s="42" t="s">
        <v>117</v>
      </c>
      <c r="E27" s="43"/>
      <c r="F27" s="42">
        <v>60</v>
      </c>
      <c r="G27" s="42">
        <v>100000</v>
      </c>
      <c r="H27" s="42">
        <v>10</v>
      </c>
      <c r="I27" s="44">
        <v>390</v>
      </c>
      <c r="J27" s="40"/>
      <c r="K27" s="46"/>
      <c r="L27" s="40"/>
      <c r="M27" s="11">
        <f t="shared" si="3"/>
        <v>0</v>
      </c>
      <c r="N27" s="39"/>
      <c r="O27" s="39"/>
      <c r="P27" s="40"/>
      <c r="Q27" s="40"/>
      <c r="R27" s="11">
        <f t="shared" si="0"/>
        <v>0</v>
      </c>
      <c r="S27" s="11">
        <f t="shared" si="1"/>
        <v>0</v>
      </c>
      <c r="T27" s="35" t="e">
        <f t="shared" si="4"/>
        <v>#DIV/0!</v>
      </c>
      <c r="U27" s="32"/>
      <c r="V27" s="33"/>
    </row>
    <row r="28" spans="2:23" ht="13" x14ac:dyDescent="0.3">
      <c r="B28" s="42" t="s">
        <v>122</v>
      </c>
      <c r="C28" s="42" t="s">
        <v>119</v>
      </c>
      <c r="D28" s="42" t="s">
        <v>117</v>
      </c>
      <c r="E28" s="43"/>
      <c r="F28" s="42">
        <v>60</v>
      </c>
      <c r="G28" s="42">
        <v>125000</v>
      </c>
      <c r="H28" s="42">
        <v>5</v>
      </c>
      <c r="I28" s="44">
        <v>425</v>
      </c>
      <c r="J28" s="40"/>
      <c r="K28" s="46"/>
      <c r="L28" s="40"/>
      <c r="M28" s="11">
        <f t="shared" si="3"/>
        <v>0</v>
      </c>
      <c r="N28" s="39"/>
      <c r="O28" s="39"/>
      <c r="P28" s="40"/>
      <c r="Q28" s="40"/>
      <c r="R28" s="11">
        <f t="shared" si="0"/>
        <v>0</v>
      </c>
      <c r="S28" s="11">
        <f t="shared" si="1"/>
        <v>0</v>
      </c>
      <c r="T28" s="35" t="e">
        <f t="shared" si="4"/>
        <v>#DIV/0!</v>
      </c>
      <c r="U28" s="32"/>
      <c r="V28" s="33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2044500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>S29/$H$48</f>
        <v>#DIV/0!</v>
      </c>
      <c r="U29" s="75"/>
      <c r="V29" s="75"/>
      <c r="W29" s="8"/>
    </row>
    <row r="30" spans="2:23" x14ac:dyDescent="0.35">
      <c r="W30" s="8"/>
    </row>
    <row r="31" spans="2:23" x14ac:dyDescent="0.35">
      <c r="J31" s="36"/>
      <c r="W31" s="8"/>
    </row>
    <row r="34" spans="2:27" ht="22.75" customHeight="1" x14ac:dyDescent="0.35">
      <c r="B34" s="76" t="s">
        <v>14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</row>
    <row r="35" spans="2:27" ht="13" x14ac:dyDescent="0.35">
      <c r="B35" s="47" t="s">
        <v>6</v>
      </c>
      <c r="C35" s="47"/>
      <c r="D35" s="47"/>
      <c r="E35" s="47"/>
      <c r="F35" s="47"/>
      <c r="G35" s="47"/>
      <c r="H35" s="47" t="s">
        <v>1</v>
      </c>
      <c r="I35" s="47" t="s">
        <v>4</v>
      </c>
      <c r="J35" s="78" t="s">
        <v>7</v>
      </c>
      <c r="K35" s="79"/>
      <c r="L35" s="79"/>
      <c r="M35" s="79"/>
      <c r="N35" s="79"/>
      <c r="O35" s="79"/>
      <c r="P35" s="79"/>
      <c r="Q35" s="79"/>
      <c r="R35" s="80"/>
      <c r="S35" s="81"/>
      <c r="T35" s="82"/>
      <c r="U35" s="82"/>
      <c r="V35" s="82"/>
      <c r="W35" s="82"/>
      <c r="X35" s="82"/>
      <c r="Y35" s="82"/>
      <c r="Z35" s="82"/>
      <c r="AA35" s="82"/>
    </row>
    <row r="36" spans="2:27" ht="13" x14ac:dyDescent="0.35">
      <c r="B36" s="27" t="s">
        <v>5</v>
      </c>
      <c r="C36" s="27"/>
      <c r="D36" s="27"/>
      <c r="E36" s="27"/>
      <c r="F36" s="27"/>
      <c r="G36" s="27"/>
      <c r="H36" s="10"/>
      <c r="I36" s="17" t="e">
        <f t="shared" ref="I36:I43" si="5">H36/$H$48</f>
        <v>#DIV/0!</v>
      </c>
      <c r="J36" s="32"/>
      <c r="K36" s="29"/>
      <c r="L36" s="29"/>
      <c r="M36" s="29"/>
      <c r="N36" s="29"/>
      <c r="O36" s="29"/>
      <c r="P36" s="29"/>
      <c r="Q36" s="29"/>
      <c r="R36" s="33"/>
    </row>
    <row r="37" spans="2:27" ht="26" x14ac:dyDescent="0.35">
      <c r="B37" s="27" t="s">
        <v>25</v>
      </c>
      <c r="C37" s="27"/>
      <c r="D37" s="27"/>
      <c r="E37" s="27"/>
      <c r="F37" s="27"/>
      <c r="G37" s="27"/>
      <c r="H37" s="10"/>
      <c r="I37" s="17" t="e">
        <f t="shared" si="5"/>
        <v>#DIV/0!</v>
      </c>
      <c r="J37" s="32"/>
      <c r="K37" s="29"/>
      <c r="L37" s="29"/>
      <c r="M37" s="29"/>
      <c r="N37" s="29"/>
      <c r="O37" s="29"/>
      <c r="P37" s="29"/>
      <c r="Q37" s="29"/>
      <c r="R37" s="33"/>
    </row>
    <row r="38" spans="2:27" ht="26" x14ac:dyDescent="0.35">
      <c r="B38" s="27" t="s">
        <v>26</v>
      </c>
      <c r="C38" s="27"/>
      <c r="D38" s="27"/>
      <c r="E38" s="27"/>
      <c r="F38" s="27"/>
      <c r="G38" s="27"/>
      <c r="H38" s="10"/>
      <c r="I38" s="17" t="e">
        <f t="shared" si="5"/>
        <v>#DIV/0!</v>
      </c>
      <c r="J38" s="32"/>
      <c r="K38" s="29"/>
      <c r="L38" s="29"/>
      <c r="M38" s="29"/>
      <c r="N38" s="29"/>
      <c r="O38" s="29"/>
      <c r="P38" s="29"/>
      <c r="Q38" s="29"/>
      <c r="R38" s="33"/>
    </row>
    <row r="39" spans="2:27" ht="26" x14ac:dyDescent="0.35">
      <c r="B39" s="27" t="s">
        <v>27</v>
      </c>
      <c r="C39" s="27"/>
      <c r="D39" s="27"/>
      <c r="E39" s="27"/>
      <c r="F39" s="27"/>
      <c r="G39" s="27"/>
      <c r="H39" s="10"/>
      <c r="I39" s="17" t="e">
        <f t="shared" si="5"/>
        <v>#DIV/0!</v>
      </c>
      <c r="J39" s="32"/>
      <c r="K39" s="29"/>
      <c r="L39" s="29"/>
      <c r="M39" s="29"/>
      <c r="N39" s="29"/>
      <c r="O39" s="29"/>
      <c r="P39" s="29"/>
      <c r="Q39" s="29"/>
      <c r="R39" s="33"/>
    </row>
    <row r="40" spans="2:27" ht="13" x14ac:dyDescent="0.35">
      <c r="B40" s="27" t="s">
        <v>29</v>
      </c>
      <c r="C40" s="27"/>
      <c r="D40" s="27"/>
      <c r="E40" s="27"/>
      <c r="F40" s="27"/>
      <c r="G40" s="27"/>
      <c r="H40" s="10"/>
      <c r="I40" s="17" t="e">
        <f t="shared" si="5"/>
        <v>#DIV/0!</v>
      </c>
      <c r="J40" s="32"/>
      <c r="K40" s="29"/>
      <c r="L40" s="29"/>
      <c r="M40" s="29"/>
      <c r="N40" s="29"/>
      <c r="O40" s="29"/>
      <c r="P40" s="29"/>
      <c r="Q40" s="29"/>
      <c r="R40" s="33"/>
    </row>
    <row r="41" spans="2:27" ht="13" x14ac:dyDescent="0.35">
      <c r="B41" s="27" t="s">
        <v>28</v>
      </c>
      <c r="C41" s="27"/>
      <c r="D41" s="27"/>
      <c r="E41" s="27"/>
      <c r="F41" s="27"/>
      <c r="G41" s="27"/>
      <c r="H41" s="10"/>
      <c r="I41" s="17" t="e">
        <f t="shared" si="5"/>
        <v>#DIV/0!</v>
      </c>
      <c r="J41" s="32"/>
      <c r="K41" s="29"/>
      <c r="L41" s="29"/>
      <c r="M41" s="29"/>
      <c r="N41" s="29"/>
      <c r="O41" s="29"/>
      <c r="P41" s="29"/>
      <c r="Q41" s="29"/>
      <c r="R41" s="33"/>
    </row>
    <row r="42" spans="2:27" ht="39" x14ac:dyDescent="0.35">
      <c r="B42" s="27" t="s">
        <v>36</v>
      </c>
      <c r="C42" s="27"/>
      <c r="D42" s="27"/>
      <c r="E42" s="27"/>
      <c r="F42" s="27"/>
      <c r="G42" s="27"/>
      <c r="H42" s="10"/>
      <c r="I42" s="17" t="e">
        <f t="shared" si="5"/>
        <v>#DIV/0!</v>
      </c>
      <c r="J42" s="32"/>
      <c r="K42" s="29"/>
      <c r="L42" s="29"/>
      <c r="M42" s="29"/>
      <c r="N42" s="29"/>
      <c r="O42" s="29"/>
      <c r="P42" s="29"/>
      <c r="Q42" s="29"/>
      <c r="R42" s="33"/>
    </row>
    <row r="43" spans="2:27" ht="13" x14ac:dyDescent="0.35">
      <c r="B43" s="12" t="s">
        <v>2</v>
      </c>
      <c r="C43" s="12"/>
      <c r="D43" s="12"/>
      <c r="E43" s="12"/>
      <c r="F43" s="12"/>
      <c r="G43" s="12"/>
      <c r="H43" s="19">
        <f>SUM(H36:H42)</f>
        <v>0</v>
      </c>
      <c r="I43" s="18" t="e">
        <f t="shared" si="5"/>
        <v>#DIV/0!</v>
      </c>
      <c r="J43" s="67"/>
      <c r="K43" s="68"/>
      <c r="L43" s="68"/>
      <c r="M43" s="68"/>
      <c r="N43" s="68"/>
      <c r="O43" s="68"/>
      <c r="P43" s="68"/>
      <c r="Q43" s="68"/>
      <c r="R43" s="69"/>
    </row>
    <row r="46" spans="2:27" ht="22.75" customHeight="1" x14ac:dyDescent="0.35">
      <c r="B46" s="70" t="s">
        <v>8</v>
      </c>
      <c r="C46" s="70"/>
      <c r="D46" s="70"/>
      <c r="E46" s="70"/>
      <c r="F46" s="70"/>
      <c r="G46" s="70"/>
      <c r="H46" s="70"/>
      <c r="I46" s="70"/>
    </row>
    <row r="47" spans="2:27" ht="29" x14ac:dyDescent="0.35">
      <c r="B47" s="20" t="s">
        <v>9</v>
      </c>
      <c r="C47" s="20"/>
      <c r="D47" s="20"/>
      <c r="E47" s="20"/>
      <c r="F47" s="20"/>
      <c r="G47" s="26"/>
      <c r="H47" s="21">
        <f>R29+R16</f>
        <v>0</v>
      </c>
      <c r="I47" s="22"/>
    </row>
    <row r="48" spans="2:27" ht="29" x14ac:dyDescent="0.35">
      <c r="B48" s="20" t="s">
        <v>10</v>
      </c>
      <c r="C48" s="20"/>
      <c r="D48" s="20"/>
      <c r="E48" s="20"/>
      <c r="F48" s="20"/>
      <c r="G48" s="25"/>
      <c r="H48" s="21">
        <f>S29+S16+H43</f>
        <v>0</v>
      </c>
      <c r="I48" s="34" t="e">
        <f>H48/$H$47</f>
        <v>#DIV/0!</v>
      </c>
    </row>
    <row r="49" spans="2:9" ht="29" x14ac:dyDescent="0.35">
      <c r="B49" s="20" t="s">
        <v>11</v>
      </c>
      <c r="C49" s="20"/>
      <c r="D49" s="20"/>
      <c r="E49" s="20"/>
      <c r="F49" s="20"/>
      <c r="G49" s="20"/>
      <c r="H49" s="21">
        <f>H47-H48</f>
        <v>0</v>
      </c>
      <c r="I49" s="23" t="e">
        <f>H49/$H$47</f>
        <v>#DIV/0!</v>
      </c>
    </row>
    <row r="50" spans="2:9" ht="14.5" x14ac:dyDescent="0.35">
      <c r="B50" s="24"/>
      <c r="C50" s="24"/>
      <c r="D50" s="24"/>
      <c r="E50" s="24"/>
      <c r="F50" s="24"/>
      <c r="G50" s="24"/>
      <c r="H50" s="24"/>
      <c r="I50" s="24"/>
    </row>
  </sheetData>
  <mergeCells count="10">
    <mergeCell ref="J43:R43"/>
    <mergeCell ref="B46:I46"/>
    <mergeCell ref="B1:V1"/>
    <mergeCell ref="B2:V2"/>
    <mergeCell ref="U3:V3"/>
    <mergeCell ref="U29:V29"/>
    <mergeCell ref="B34:R34"/>
    <mergeCell ref="J35:R35"/>
    <mergeCell ref="S35:AA35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5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50"/>
  <sheetViews>
    <sheetView tabSelected="1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18.26953125" style="1" bestFit="1" customWidth="1"/>
    <col min="4" max="4" width="16.08984375" style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123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7" t="s">
        <v>40</v>
      </c>
      <c r="C3" s="47" t="s">
        <v>57</v>
      </c>
      <c r="D3" s="47" t="s">
        <v>58</v>
      </c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3" ht="13" x14ac:dyDescent="0.3">
      <c r="B4" s="42" t="s">
        <v>124</v>
      </c>
      <c r="C4" s="42" t="s">
        <v>126</v>
      </c>
      <c r="D4" s="42" t="s">
        <v>127</v>
      </c>
      <c r="E4" s="43"/>
      <c r="F4" s="42">
        <v>36</v>
      </c>
      <c r="G4" s="42">
        <v>60000</v>
      </c>
      <c r="H4" s="42">
        <v>20</v>
      </c>
      <c r="I4" s="44">
        <v>395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 t="shared" ref="R4:R28" si="0">+J4*F4*H4</f>
        <v>0</v>
      </c>
      <c r="S4" s="11">
        <f t="shared" ref="S4:S28" si="1">+(M4+(P4+Q4+O4)*F4)*H4</f>
        <v>0</v>
      </c>
      <c r="T4" s="35" t="e">
        <f t="shared" ref="T4:T15" si="2">S4/$H$48</f>
        <v>#DIV/0!</v>
      </c>
      <c r="U4" s="32"/>
      <c r="V4" s="33"/>
    </row>
    <row r="5" spans="2:23" ht="13" x14ac:dyDescent="0.3">
      <c r="B5" s="42" t="s">
        <v>124</v>
      </c>
      <c r="C5" s="42" t="s">
        <v>126</v>
      </c>
      <c r="D5" s="42" t="s">
        <v>127</v>
      </c>
      <c r="E5" s="43"/>
      <c r="F5" s="42">
        <v>36</v>
      </c>
      <c r="G5" s="42">
        <v>90000</v>
      </c>
      <c r="H5" s="42">
        <v>65</v>
      </c>
      <c r="I5" s="44">
        <v>435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3" ht="13" x14ac:dyDescent="0.3">
      <c r="B6" s="42" t="s">
        <v>124</v>
      </c>
      <c r="C6" s="42" t="s">
        <v>126</v>
      </c>
      <c r="D6" s="42" t="s">
        <v>127</v>
      </c>
      <c r="E6" s="43"/>
      <c r="F6" s="42">
        <v>36</v>
      </c>
      <c r="G6" s="42">
        <v>120000</v>
      </c>
      <c r="H6" s="42">
        <v>45</v>
      </c>
      <c r="I6" s="44">
        <v>455</v>
      </c>
      <c r="J6" s="40"/>
      <c r="K6" s="46"/>
      <c r="L6" s="40"/>
      <c r="M6" s="11">
        <f t="shared" ref="M6:M28" si="3">+(K6-L6)</f>
        <v>0</v>
      </c>
      <c r="N6" s="39"/>
      <c r="O6" s="39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3" ht="13" x14ac:dyDescent="0.3">
      <c r="B7" s="42" t="s">
        <v>124</v>
      </c>
      <c r="C7" s="42" t="s">
        <v>126</v>
      </c>
      <c r="D7" s="42" t="s">
        <v>127</v>
      </c>
      <c r="E7" s="43"/>
      <c r="F7" s="42">
        <v>48</v>
      </c>
      <c r="G7" s="42">
        <v>40000</v>
      </c>
      <c r="H7" s="42">
        <v>20</v>
      </c>
      <c r="I7" s="44">
        <v>300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3" ht="13" x14ac:dyDescent="0.3">
      <c r="B8" s="42" t="s">
        <v>124</v>
      </c>
      <c r="C8" s="42" t="s">
        <v>126</v>
      </c>
      <c r="D8" s="42" t="s">
        <v>127</v>
      </c>
      <c r="E8" s="43"/>
      <c r="F8" s="42">
        <v>48</v>
      </c>
      <c r="G8" s="42">
        <v>60000</v>
      </c>
      <c r="H8" s="42">
        <v>20</v>
      </c>
      <c r="I8" s="44">
        <v>325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3" ht="13" x14ac:dyDescent="0.3">
      <c r="B9" s="42" t="s">
        <v>124</v>
      </c>
      <c r="C9" s="42" t="s">
        <v>126</v>
      </c>
      <c r="D9" s="42" t="s">
        <v>127</v>
      </c>
      <c r="E9" s="43"/>
      <c r="F9" s="42">
        <v>48</v>
      </c>
      <c r="G9" s="42">
        <v>80000</v>
      </c>
      <c r="H9" s="42">
        <v>45</v>
      </c>
      <c r="I9" s="44">
        <v>335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3" ht="13" x14ac:dyDescent="0.3">
      <c r="B10" s="42" t="s">
        <v>124</v>
      </c>
      <c r="C10" s="42" t="s">
        <v>126</v>
      </c>
      <c r="D10" s="42" t="s">
        <v>127</v>
      </c>
      <c r="E10" s="43"/>
      <c r="F10" s="42">
        <v>48</v>
      </c>
      <c r="G10" s="42">
        <v>100000</v>
      </c>
      <c r="H10" s="42">
        <v>20</v>
      </c>
      <c r="I10" s="44">
        <v>350</v>
      </c>
      <c r="J10" s="40"/>
      <c r="K10" s="46"/>
      <c r="L10" s="40"/>
      <c r="M10" s="11">
        <f t="shared" si="3"/>
        <v>0</v>
      </c>
      <c r="N10" s="39"/>
      <c r="O10" s="39"/>
      <c r="P10" s="40"/>
      <c r="Q10" s="40"/>
      <c r="R10" s="11">
        <f t="shared" si="0"/>
        <v>0</v>
      </c>
      <c r="S10" s="11">
        <f t="shared" si="1"/>
        <v>0</v>
      </c>
      <c r="T10" s="35" t="e">
        <f t="shared" si="2"/>
        <v>#DIV/0!</v>
      </c>
      <c r="U10" s="32"/>
      <c r="V10" s="33"/>
    </row>
    <row r="11" spans="2:23" ht="13" x14ac:dyDescent="0.3">
      <c r="B11" s="42" t="s">
        <v>124</v>
      </c>
      <c r="C11" s="42" t="s">
        <v>126</v>
      </c>
      <c r="D11" s="42" t="s">
        <v>127</v>
      </c>
      <c r="E11" s="43"/>
      <c r="F11" s="42">
        <v>48</v>
      </c>
      <c r="G11" s="42">
        <v>120000</v>
      </c>
      <c r="H11" s="42">
        <v>65</v>
      </c>
      <c r="I11" s="44">
        <v>400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0"/>
        <v>0</v>
      </c>
      <c r="S11" s="11">
        <f t="shared" si="1"/>
        <v>0</v>
      </c>
      <c r="T11" s="35" t="e">
        <f t="shared" si="2"/>
        <v>#DIV/0!</v>
      </c>
      <c r="U11" s="32"/>
      <c r="V11" s="33"/>
    </row>
    <row r="12" spans="2:23" ht="13" x14ac:dyDescent="0.3">
      <c r="B12" s="42" t="s">
        <v>124</v>
      </c>
      <c r="C12" s="42" t="s">
        <v>126</v>
      </c>
      <c r="D12" s="42" t="s">
        <v>127</v>
      </c>
      <c r="E12" s="43"/>
      <c r="F12" s="42">
        <v>60</v>
      </c>
      <c r="G12" s="42">
        <v>50000</v>
      </c>
      <c r="H12" s="42">
        <v>20</v>
      </c>
      <c r="I12" s="44">
        <v>300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0"/>
        <v>0</v>
      </c>
      <c r="S12" s="11">
        <f t="shared" si="1"/>
        <v>0</v>
      </c>
      <c r="T12" s="35" t="e">
        <f t="shared" si="2"/>
        <v>#DIV/0!</v>
      </c>
      <c r="U12" s="32"/>
      <c r="V12" s="33"/>
    </row>
    <row r="13" spans="2:23" ht="13" x14ac:dyDescent="0.3">
      <c r="B13" s="42" t="s">
        <v>124</v>
      </c>
      <c r="C13" s="42" t="s">
        <v>126</v>
      </c>
      <c r="D13" s="42" t="s">
        <v>127</v>
      </c>
      <c r="E13" s="43"/>
      <c r="F13" s="42">
        <v>60</v>
      </c>
      <c r="G13" s="42">
        <v>75000</v>
      </c>
      <c r="H13" s="42">
        <v>45</v>
      </c>
      <c r="I13" s="44">
        <v>310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0"/>
        <v>0</v>
      </c>
      <c r="S13" s="11">
        <f t="shared" si="1"/>
        <v>0</v>
      </c>
      <c r="T13" s="35" t="e">
        <f t="shared" si="2"/>
        <v>#DIV/0!</v>
      </c>
      <c r="U13" s="32"/>
      <c r="V13" s="33"/>
    </row>
    <row r="14" spans="2:23" ht="13" x14ac:dyDescent="0.3">
      <c r="B14" s="42" t="s">
        <v>124</v>
      </c>
      <c r="C14" s="42" t="s">
        <v>126</v>
      </c>
      <c r="D14" s="42" t="s">
        <v>127</v>
      </c>
      <c r="E14" s="43"/>
      <c r="F14" s="42">
        <v>60</v>
      </c>
      <c r="G14" s="42">
        <v>100000</v>
      </c>
      <c r="H14" s="42">
        <v>45</v>
      </c>
      <c r="I14" s="44">
        <v>325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0"/>
        <v>0</v>
      </c>
      <c r="S14" s="11">
        <f t="shared" si="1"/>
        <v>0</v>
      </c>
      <c r="T14" s="35" t="e">
        <f t="shared" si="2"/>
        <v>#DIV/0!</v>
      </c>
      <c r="U14" s="32"/>
      <c r="V14" s="33"/>
    </row>
    <row r="15" spans="2:23" ht="13" x14ac:dyDescent="0.3">
      <c r="B15" s="42" t="s">
        <v>124</v>
      </c>
      <c r="C15" s="42" t="s">
        <v>126</v>
      </c>
      <c r="D15" s="42" t="s">
        <v>127</v>
      </c>
      <c r="E15" s="43"/>
      <c r="F15" s="42">
        <v>60</v>
      </c>
      <c r="G15" s="42">
        <v>125000</v>
      </c>
      <c r="H15" s="42">
        <v>45</v>
      </c>
      <c r="I15" s="44">
        <v>360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0"/>
        <v>0</v>
      </c>
      <c r="S15" s="11">
        <f t="shared" si="1"/>
        <v>0</v>
      </c>
      <c r="T15" s="35" t="e">
        <f t="shared" si="2"/>
        <v>#DIV/0!</v>
      </c>
      <c r="U15" s="32"/>
      <c r="V15" s="33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7993500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>S16/$H$48</f>
        <v>#DIV/0!</v>
      </c>
      <c r="U16" s="75"/>
      <c r="V16" s="75"/>
      <c r="W16" s="8"/>
    </row>
    <row r="17" spans="2:23" ht="13" x14ac:dyDescent="0.3">
      <c r="B17" s="42" t="s">
        <v>125</v>
      </c>
      <c r="C17" s="42" t="s">
        <v>126</v>
      </c>
      <c r="D17" s="42" t="s">
        <v>128</v>
      </c>
      <c r="E17" s="43"/>
      <c r="F17" s="42">
        <v>36</v>
      </c>
      <c r="G17" s="42">
        <v>60000</v>
      </c>
      <c r="H17" s="42">
        <v>20</v>
      </c>
      <c r="I17" s="44">
        <v>410</v>
      </c>
      <c r="J17" s="40"/>
      <c r="K17" s="46"/>
      <c r="L17" s="40"/>
      <c r="M17" s="11">
        <f t="shared" si="3"/>
        <v>0</v>
      </c>
      <c r="N17" s="39"/>
      <c r="O17" s="39"/>
      <c r="P17" s="40"/>
      <c r="Q17" s="40"/>
      <c r="R17" s="11">
        <f t="shared" si="0"/>
        <v>0</v>
      </c>
      <c r="S17" s="11">
        <f t="shared" si="1"/>
        <v>0</v>
      </c>
      <c r="T17" s="35" t="e">
        <f t="shared" ref="T17:T28" si="4">S17/$H$48</f>
        <v>#DIV/0!</v>
      </c>
      <c r="U17" s="32"/>
      <c r="V17" s="33"/>
    </row>
    <row r="18" spans="2:23" ht="13" x14ac:dyDescent="0.3">
      <c r="B18" s="42" t="s">
        <v>125</v>
      </c>
      <c r="C18" s="42" t="s">
        <v>126</v>
      </c>
      <c r="D18" s="42" t="s">
        <v>128</v>
      </c>
      <c r="E18" s="43"/>
      <c r="F18" s="42">
        <v>36</v>
      </c>
      <c r="G18" s="42">
        <v>90000</v>
      </c>
      <c r="H18" s="42">
        <v>30</v>
      </c>
      <c r="I18" s="44">
        <v>450</v>
      </c>
      <c r="J18" s="40"/>
      <c r="K18" s="46"/>
      <c r="L18" s="40"/>
      <c r="M18" s="11">
        <f t="shared" si="3"/>
        <v>0</v>
      </c>
      <c r="N18" s="39"/>
      <c r="O18" s="39"/>
      <c r="P18" s="40"/>
      <c r="Q18" s="40"/>
      <c r="R18" s="11">
        <f t="shared" si="0"/>
        <v>0</v>
      </c>
      <c r="S18" s="11">
        <f t="shared" si="1"/>
        <v>0</v>
      </c>
      <c r="T18" s="35" t="e">
        <f t="shared" si="4"/>
        <v>#DIV/0!</v>
      </c>
      <c r="U18" s="32"/>
      <c r="V18" s="33"/>
    </row>
    <row r="19" spans="2:23" ht="13" x14ac:dyDescent="0.3">
      <c r="B19" s="42" t="s">
        <v>125</v>
      </c>
      <c r="C19" s="42" t="s">
        <v>126</v>
      </c>
      <c r="D19" s="42" t="s">
        <v>128</v>
      </c>
      <c r="E19" s="43"/>
      <c r="F19" s="42">
        <v>36</v>
      </c>
      <c r="G19" s="42">
        <v>120000</v>
      </c>
      <c r="H19" s="42">
        <v>20</v>
      </c>
      <c r="I19" s="44">
        <v>465</v>
      </c>
      <c r="J19" s="40"/>
      <c r="K19" s="46"/>
      <c r="L19" s="40"/>
      <c r="M19" s="11">
        <f t="shared" si="3"/>
        <v>0</v>
      </c>
      <c r="N19" s="39"/>
      <c r="O19" s="39"/>
      <c r="P19" s="40"/>
      <c r="Q19" s="40"/>
      <c r="R19" s="11">
        <f t="shared" si="0"/>
        <v>0</v>
      </c>
      <c r="S19" s="11">
        <f t="shared" si="1"/>
        <v>0</v>
      </c>
      <c r="T19" s="35" t="e">
        <f t="shared" si="4"/>
        <v>#DIV/0!</v>
      </c>
      <c r="U19" s="32"/>
      <c r="V19" s="33"/>
    </row>
    <row r="20" spans="2:23" ht="13" x14ac:dyDescent="0.3">
      <c r="B20" s="42" t="s">
        <v>125</v>
      </c>
      <c r="C20" s="42" t="s">
        <v>126</v>
      </c>
      <c r="D20" s="42" t="s">
        <v>128</v>
      </c>
      <c r="E20" s="43"/>
      <c r="F20" s="42">
        <v>48</v>
      </c>
      <c r="G20" s="42">
        <v>40000</v>
      </c>
      <c r="H20" s="42">
        <v>20</v>
      </c>
      <c r="I20" s="44">
        <v>310</v>
      </c>
      <c r="J20" s="40"/>
      <c r="K20" s="46"/>
      <c r="L20" s="40"/>
      <c r="M20" s="11">
        <f t="shared" si="3"/>
        <v>0</v>
      </c>
      <c r="N20" s="39"/>
      <c r="O20" s="39"/>
      <c r="P20" s="40"/>
      <c r="Q20" s="40"/>
      <c r="R20" s="11">
        <f t="shared" si="0"/>
        <v>0</v>
      </c>
      <c r="S20" s="11">
        <f t="shared" si="1"/>
        <v>0</v>
      </c>
      <c r="T20" s="35" t="e">
        <f t="shared" si="4"/>
        <v>#DIV/0!</v>
      </c>
      <c r="U20" s="32"/>
      <c r="V20" s="33"/>
    </row>
    <row r="21" spans="2:23" ht="13" x14ac:dyDescent="0.3">
      <c r="B21" s="42" t="s">
        <v>125</v>
      </c>
      <c r="C21" s="42" t="s">
        <v>126</v>
      </c>
      <c r="D21" s="42" t="s">
        <v>128</v>
      </c>
      <c r="E21" s="43"/>
      <c r="F21" s="42">
        <v>48</v>
      </c>
      <c r="G21" s="42">
        <v>60000</v>
      </c>
      <c r="H21" s="42">
        <v>20</v>
      </c>
      <c r="I21" s="44">
        <v>340</v>
      </c>
      <c r="J21" s="40"/>
      <c r="K21" s="46"/>
      <c r="L21" s="40"/>
      <c r="M21" s="11">
        <f t="shared" si="3"/>
        <v>0</v>
      </c>
      <c r="N21" s="39"/>
      <c r="O21" s="39"/>
      <c r="P21" s="40"/>
      <c r="Q21" s="40"/>
      <c r="R21" s="11">
        <f t="shared" si="0"/>
        <v>0</v>
      </c>
      <c r="S21" s="11">
        <f t="shared" si="1"/>
        <v>0</v>
      </c>
      <c r="T21" s="35" t="e">
        <f t="shared" si="4"/>
        <v>#DIV/0!</v>
      </c>
      <c r="U21" s="32"/>
      <c r="V21" s="33"/>
    </row>
    <row r="22" spans="2:23" ht="13" x14ac:dyDescent="0.3">
      <c r="B22" s="42" t="s">
        <v>125</v>
      </c>
      <c r="C22" s="42" t="s">
        <v>126</v>
      </c>
      <c r="D22" s="42" t="s">
        <v>128</v>
      </c>
      <c r="E22" s="43"/>
      <c r="F22" s="42">
        <v>48</v>
      </c>
      <c r="G22" s="42">
        <v>80000</v>
      </c>
      <c r="H22" s="42">
        <v>45</v>
      </c>
      <c r="I22" s="44">
        <v>350</v>
      </c>
      <c r="J22" s="40"/>
      <c r="K22" s="46"/>
      <c r="L22" s="40"/>
      <c r="M22" s="11">
        <f t="shared" si="3"/>
        <v>0</v>
      </c>
      <c r="N22" s="39"/>
      <c r="O22" s="39"/>
      <c r="P22" s="40"/>
      <c r="Q22" s="40"/>
      <c r="R22" s="11">
        <f t="shared" si="0"/>
        <v>0</v>
      </c>
      <c r="S22" s="11">
        <f t="shared" si="1"/>
        <v>0</v>
      </c>
      <c r="T22" s="35" t="e">
        <f t="shared" si="4"/>
        <v>#DIV/0!</v>
      </c>
      <c r="U22" s="32"/>
      <c r="V22" s="33"/>
    </row>
    <row r="23" spans="2:23" ht="13" x14ac:dyDescent="0.3">
      <c r="B23" s="42" t="s">
        <v>125</v>
      </c>
      <c r="C23" s="42" t="s">
        <v>126</v>
      </c>
      <c r="D23" s="42" t="s">
        <v>128</v>
      </c>
      <c r="E23" s="43"/>
      <c r="F23" s="42">
        <v>48</v>
      </c>
      <c r="G23" s="42">
        <v>100000</v>
      </c>
      <c r="H23" s="42">
        <v>20</v>
      </c>
      <c r="I23" s="44">
        <v>365</v>
      </c>
      <c r="J23" s="40"/>
      <c r="K23" s="46"/>
      <c r="L23" s="40"/>
      <c r="M23" s="11">
        <f t="shared" si="3"/>
        <v>0</v>
      </c>
      <c r="N23" s="39"/>
      <c r="O23" s="39"/>
      <c r="P23" s="40"/>
      <c r="Q23" s="40"/>
      <c r="R23" s="11">
        <f t="shared" si="0"/>
        <v>0</v>
      </c>
      <c r="S23" s="11">
        <f t="shared" si="1"/>
        <v>0</v>
      </c>
      <c r="T23" s="35" t="e">
        <f t="shared" si="4"/>
        <v>#DIV/0!</v>
      </c>
      <c r="U23" s="32"/>
      <c r="V23" s="33"/>
    </row>
    <row r="24" spans="2:23" ht="13" x14ac:dyDescent="0.3">
      <c r="B24" s="42" t="s">
        <v>125</v>
      </c>
      <c r="C24" s="42" t="s">
        <v>126</v>
      </c>
      <c r="D24" s="42" t="s">
        <v>128</v>
      </c>
      <c r="E24" s="43"/>
      <c r="F24" s="42">
        <v>48</v>
      </c>
      <c r="G24" s="42">
        <v>120000</v>
      </c>
      <c r="H24" s="42">
        <v>45</v>
      </c>
      <c r="I24" s="44">
        <v>415</v>
      </c>
      <c r="J24" s="40"/>
      <c r="K24" s="46"/>
      <c r="L24" s="40"/>
      <c r="M24" s="11">
        <f t="shared" si="3"/>
        <v>0</v>
      </c>
      <c r="N24" s="39"/>
      <c r="O24" s="39"/>
      <c r="P24" s="40"/>
      <c r="Q24" s="40"/>
      <c r="R24" s="11">
        <f t="shared" si="0"/>
        <v>0</v>
      </c>
      <c r="S24" s="11">
        <f t="shared" si="1"/>
        <v>0</v>
      </c>
      <c r="T24" s="35" t="e">
        <f t="shared" si="4"/>
        <v>#DIV/0!</v>
      </c>
      <c r="U24" s="32"/>
      <c r="V24" s="33"/>
    </row>
    <row r="25" spans="2:23" ht="13" x14ac:dyDescent="0.3">
      <c r="B25" s="42" t="s">
        <v>125</v>
      </c>
      <c r="C25" s="42" t="s">
        <v>126</v>
      </c>
      <c r="D25" s="42" t="s">
        <v>128</v>
      </c>
      <c r="E25" s="43"/>
      <c r="F25" s="42">
        <v>60</v>
      </c>
      <c r="G25" s="42">
        <v>50000</v>
      </c>
      <c r="H25" s="42">
        <v>20</v>
      </c>
      <c r="I25" s="44">
        <v>310</v>
      </c>
      <c r="J25" s="40"/>
      <c r="K25" s="46"/>
      <c r="L25" s="40"/>
      <c r="M25" s="11">
        <f t="shared" si="3"/>
        <v>0</v>
      </c>
      <c r="N25" s="39"/>
      <c r="O25" s="39"/>
      <c r="P25" s="40"/>
      <c r="Q25" s="40"/>
      <c r="R25" s="11">
        <f t="shared" si="0"/>
        <v>0</v>
      </c>
      <c r="S25" s="11">
        <f t="shared" si="1"/>
        <v>0</v>
      </c>
      <c r="T25" s="35" t="e">
        <f t="shared" si="4"/>
        <v>#DIV/0!</v>
      </c>
      <c r="U25" s="32"/>
      <c r="V25" s="33"/>
    </row>
    <row r="26" spans="2:23" ht="13" x14ac:dyDescent="0.3">
      <c r="B26" s="42" t="s">
        <v>125</v>
      </c>
      <c r="C26" s="42" t="s">
        <v>126</v>
      </c>
      <c r="D26" s="42" t="s">
        <v>128</v>
      </c>
      <c r="E26" s="43"/>
      <c r="F26" s="42">
        <v>60</v>
      </c>
      <c r="G26" s="42">
        <v>75000</v>
      </c>
      <c r="H26" s="42">
        <v>45</v>
      </c>
      <c r="I26" s="44">
        <v>320</v>
      </c>
      <c r="J26" s="40"/>
      <c r="K26" s="46"/>
      <c r="L26" s="40"/>
      <c r="M26" s="11">
        <f t="shared" si="3"/>
        <v>0</v>
      </c>
      <c r="N26" s="39"/>
      <c r="O26" s="39"/>
      <c r="P26" s="40"/>
      <c r="Q26" s="40"/>
      <c r="R26" s="11">
        <f t="shared" si="0"/>
        <v>0</v>
      </c>
      <c r="S26" s="11">
        <f t="shared" si="1"/>
        <v>0</v>
      </c>
      <c r="T26" s="35" t="e">
        <f t="shared" si="4"/>
        <v>#DIV/0!</v>
      </c>
      <c r="U26" s="32"/>
      <c r="V26" s="33"/>
    </row>
    <row r="27" spans="2:23" ht="13" x14ac:dyDescent="0.3">
      <c r="B27" s="42" t="s">
        <v>125</v>
      </c>
      <c r="C27" s="42" t="s">
        <v>126</v>
      </c>
      <c r="D27" s="42" t="s">
        <v>128</v>
      </c>
      <c r="E27" s="43"/>
      <c r="F27" s="42">
        <v>60</v>
      </c>
      <c r="G27" s="42">
        <v>100000</v>
      </c>
      <c r="H27" s="42">
        <v>65</v>
      </c>
      <c r="I27" s="44">
        <v>340</v>
      </c>
      <c r="J27" s="40"/>
      <c r="K27" s="46"/>
      <c r="L27" s="40"/>
      <c r="M27" s="11">
        <f t="shared" si="3"/>
        <v>0</v>
      </c>
      <c r="N27" s="39"/>
      <c r="O27" s="39"/>
      <c r="P27" s="40"/>
      <c r="Q27" s="40"/>
      <c r="R27" s="11">
        <f t="shared" si="0"/>
        <v>0</v>
      </c>
      <c r="S27" s="11">
        <f t="shared" si="1"/>
        <v>0</v>
      </c>
      <c r="T27" s="35" t="e">
        <f t="shared" si="4"/>
        <v>#DIV/0!</v>
      </c>
      <c r="U27" s="32"/>
      <c r="V27" s="33"/>
    </row>
    <row r="28" spans="2:23" ht="13" x14ac:dyDescent="0.3">
      <c r="B28" s="42" t="s">
        <v>125</v>
      </c>
      <c r="C28" s="42" t="s">
        <v>126</v>
      </c>
      <c r="D28" s="42" t="s">
        <v>128</v>
      </c>
      <c r="E28" s="43"/>
      <c r="F28" s="42">
        <v>60</v>
      </c>
      <c r="G28" s="42">
        <v>125000</v>
      </c>
      <c r="H28" s="42">
        <v>45</v>
      </c>
      <c r="I28" s="44">
        <v>375</v>
      </c>
      <c r="J28" s="40"/>
      <c r="K28" s="46"/>
      <c r="L28" s="40"/>
      <c r="M28" s="11">
        <f t="shared" si="3"/>
        <v>0</v>
      </c>
      <c r="N28" s="39"/>
      <c r="O28" s="39"/>
      <c r="P28" s="40"/>
      <c r="Q28" s="40"/>
      <c r="R28" s="11">
        <f t="shared" si="0"/>
        <v>0</v>
      </c>
      <c r="S28" s="11">
        <f t="shared" si="1"/>
        <v>0</v>
      </c>
      <c r="T28" s="35" t="e">
        <f t="shared" si="4"/>
        <v>#DIV/0!</v>
      </c>
      <c r="U28" s="32"/>
      <c r="V28" s="33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7317300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>S29/$H$48</f>
        <v>#DIV/0!</v>
      </c>
      <c r="U29" s="75"/>
      <c r="V29" s="75"/>
      <c r="W29" s="8"/>
    </row>
    <row r="30" spans="2:23" x14ac:dyDescent="0.35">
      <c r="W30" s="8"/>
    </row>
    <row r="31" spans="2:23" x14ac:dyDescent="0.35">
      <c r="J31" s="36"/>
      <c r="W31" s="8"/>
    </row>
    <row r="34" spans="2:27" ht="22.75" customHeight="1" x14ac:dyDescent="0.35">
      <c r="B34" s="76" t="s">
        <v>14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</row>
    <row r="35" spans="2:27" ht="13" x14ac:dyDescent="0.35">
      <c r="B35" s="47" t="s">
        <v>6</v>
      </c>
      <c r="C35" s="47"/>
      <c r="D35" s="47"/>
      <c r="E35" s="47"/>
      <c r="F35" s="47"/>
      <c r="G35" s="47"/>
      <c r="H35" s="47" t="s">
        <v>1</v>
      </c>
      <c r="I35" s="47" t="s">
        <v>4</v>
      </c>
      <c r="J35" s="78" t="s">
        <v>7</v>
      </c>
      <c r="K35" s="79"/>
      <c r="L35" s="79"/>
      <c r="M35" s="79"/>
      <c r="N35" s="79"/>
      <c r="O35" s="79"/>
      <c r="P35" s="79"/>
      <c r="Q35" s="79"/>
      <c r="R35" s="80"/>
      <c r="S35" s="81"/>
      <c r="T35" s="82"/>
      <c r="U35" s="82"/>
      <c r="V35" s="82"/>
      <c r="W35" s="82"/>
      <c r="X35" s="82"/>
      <c r="Y35" s="82"/>
      <c r="Z35" s="82"/>
      <c r="AA35" s="82"/>
    </row>
    <row r="36" spans="2:27" ht="13" x14ac:dyDescent="0.35">
      <c r="B36" s="27" t="s">
        <v>5</v>
      </c>
      <c r="C36" s="27"/>
      <c r="D36" s="27"/>
      <c r="E36" s="27"/>
      <c r="F36" s="27"/>
      <c r="G36" s="27"/>
      <c r="H36" s="10"/>
      <c r="I36" s="17" t="e">
        <f t="shared" ref="I36:I43" si="5">H36/$H$48</f>
        <v>#DIV/0!</v>
      </c>
      <c r="J36" s="32"/>
      <c r="K36" s="29"/>
      <c r="L36" s="29"/>
      <c r="M36" s="29"/>
      <c r="N36" s="29"/>
      <c r="O36" s="29"/>
      <c r="P36" s="29"/>
      <c r="Q36" s="29"/>
      <c r="R36" s="33"/>
    </row>
    <row r="37" spans="2:27" ht="26" x14ac:dyDescent="0.35">
      <c r="B37" s="27" t="s">
        <v>25</v>
      </c>
      <c r="C37" s="27"/>
      <c r="D37" s="27"/>
      <c r="E37" s="27"/>
      <c r="F37" s="27"/>
      <c r="G37" s="27"/>
      <c r="H37" s="10"/>
      <c r="I37" s="17" t="e">
        <f t="shared" si="5"/>
        <v>#DIV/0!</v>
      </c>
      <c r="J37" s="32"/>
      <c r="K37" s="29"/>
      <c r="L37" s="29"/>
      <c r="M37" s="29"/>
      <c r="N37" s="29"/>
      <c r="O37" s="29"/>
      <c r="P37" s="29"/>
      <c r="Q37" s="29"/>
      <c r="R37" s="33"/>
    </row>
    <row r="38" spans="2:27" ht="26" x14ac:dyDescent="0.35">
      <c r="B38" s="27" t="s">
        <v>26</v>
      </c>
      <c r="C38" s="27"/>
      <c r="D38" s="27"/>
      <c r="E38" s="27"/>
      <c r="F38" s="27"/>
      <c r="G38" s="27"/>
      <c r="H38" s="10"/>
      <c r="I38" s="17" t="e">
        <f t="shared" si="5"/>
        <v>#DIV/0!</v>
      </c>
      <c r="J38" s="32"/>
      <c r="K38" s="29"/>
      <c r="L38" s="29"/>
      <c r="M38" s="29"/>
      <c r="N38" s="29"/>
      <c r="O38" s="29"/>
      <c r="P38" s="29"/>
      <c r="Q38" s="29"/>
      <c r="R38" s="33"/>
    </row>
    <row r="39" spans="2:27" ht="26" x14ac:dyDescent="0.35">
      <c r="B39" s="27" t="s">
        <v>27</v>
      </c>
      <c r="C39" s="27"/>
      <c r="D39" s="27"/>
      <c r="E39" s="27"/>
      <c r="F39" s="27"/>
      <c r="G39" s="27"/>
      <c r="H39" s="10"/>
      <c r="I39" s="17" t="e">
        <f t="shared" si="5"/>
        <v>#DIV/0!</v>
      </c>
      <c r="J39" s="32"/>
      <c r="K39" s="29"/>
      <c r="L39" s="29"/>
      <c r="M39" s="29"/>
      <c r="N39" s="29"/>
      <c r="O39" s="29"/>
      <c r="P39" s="29"/>
      <c r="Q39" s="29"/>
      <c r="R39" s="33"/>
    </row>
    <row r="40" spans="2:27" ht="13" x14ac:dyDescent="0.35">
      <c r="B40" s="27" t="s">
        <v>29</v>
      </c>
      <c r="C40" s="27"/>
      <c r="D40" s="27"/>
      <c r="E40" s="27"/>
      <c r="F40" s="27"/>
      <c r="G40" s="27"/>
      <c r="H40" s="10"/>
      <c r="I40" s="17" t="e">
        <f t="shared" si="5"/>
        <v>#DIV/0!</v>
      </c>
      <c r="J40" s="32"/>
      <c r="K40" s="29"/>
      <c r="L40" s="29"/>
      <c r="M40" s="29"/>
      <c r="N40" s="29"/>
      <c r="O40" s="29"/>
      <c r="P40" s="29"/>
      <c r="Q40" s="29"/>
      <c r="R40" s="33"/>
    </row>
    <row r="41" spans="2:27" ht="13" x14ac:dyDescent="0.35">
      <c r="B41" s="27" t="s">
        <v>28</v>
      </c>
      <c r="C41" s="27"/>
      <c r="D41" s="27"/>
      <c r="E41" s="27"/>
      <c r="F41" s="27"/>
      <c r="G41" s="27"/>
      <c r="H41" s="10"/>
      <c r="I41" s="17" t="e">
        <f t="shared" si="5"/>
        <v>#DIV/0!</v>
      </c>
      <c r="J41" s="32"/>
      <c r="K41" s="29"/>
      <c r="L41" s="29"/>
      <c r="M41" s="29"/>
      <c r="N41" s="29"/>
      <c r="O41" s="29"/>
      <c r="P41" s="29"/>
      <c r="Q41" s="29"/>
      <c r="R41" s="33"/>
    </row>
    <row r="42" spans="2:27" ht="39" x14ac:dyDescent="0.35">
      <c r="B42" s="27" t="s">
        <v>36</v>
      </c>
      <c r="C42" s="27"/>
      <c r="D42" s="27"/>
      <c r="E42" s="27"/>
      <c r="F42" s="27"/>
      <c r="G42" s="27"/>
      <c r="H42" s="10"/>
      <c r="I42" s="17" t="e">
        <f t="shared" si="5"/>
        <v>#DIV/0!</v>
      </c>
      <c r="J42" s="32"/>
      <c r="K42" s="29"/>
      <c r="L42" s="29"/>
      <c r="M42" s="29"/>
      <c r="N42" s="29"/>
      <c r="O42" s="29"/>
      <c r="P42" s="29"/>
      <c r="Q42" s="29"/>
      <c r="R42" s="33"/>
    </row>
    <row r="43" spans="2:27" ht="13" x14ac:dyDescent="0.35">
      <c r="B43" s="12" t="s">
        <v>2</v>
      </c>
      <c r="C43" s="12"/>
      <c r="D43" s="12"/>
      <c r="E43" s="12"/>
      <c r="F43" s="12"/>
      <c r="G43" s="12"/>
      <c r="H43" s="19">
        <f>SUM(H36:H42)</f>
        <v>0</v>
      </c>
      <c r="I43" s="18" t="e">
        <f t="shared" si="5"/>
        <v>#DIV/0!</v>
      </c>
      <c r="J43" s="67"/>
      <c r="K43" s="68"/>
      <c r="L43" s="68"/>
      <c r="M43" s="68"/>
      <c r="N43" s="68"/>
      <c r="O43" s="68"/>
      <c r="P43" s="68"/>
      <c r="Q43" s="68"/>
      <c r="R43" s="69"/>
    </row>
    <row r="46" spans="2:27" ht="22.75" customHeight="1" x14ac:dyDescent="0.35">
      <c r="B46" s="70" t="s">
        <v>8</v>
      </c>
      <c r="C46" s="70"/>
      <c r="D46" s="70"/>
      <c r="E46" s="70"/>
      <c r="F46" s="70"/>
      <c r="G46" s="70"/>
      <c r="H46" s="70"/>
      <c r="I46" s="70"/>
    </row>
    <row r="47" spans="2:27" ht="29" x14ac:dyDescent="0.35">
      <c r="B47" s="20" t="s">
        <v>9</v>
      </c>
      <c r="C47" s="20"/>
      <c r="D47" s="20"/>
      <c r="E47" s="20"/>
      <c r="F47" s="20"/>
      <c r="G47" s="26"/>
      <c r="H47" s="21">
        <f>R29+R16</f>
        <v>0</v>
      </c>
      <c r="I47" s="22"/>
    </row>
    <row r="48" spans="2:27" ht="29" x14ac:dyDescent="0.35">
      <c r="B48" s="20" t="s">
        <v>10</v>
      </c>
      <c r="C48" s="20"/>
      <c r="D48" s="20"/>
      <c r="E48" s="20"/>
      <c r="F48" s="20"/>
      <c r="G48" s="25"/>
      <c r="H48" s="21">
        <f>S29+S16+H43</f>
        <v>0</v>
      </c>
      <c r="I48" s="34" t="e">
        <f>H48/$H$47</f>
        <v>#DIV/0!</v>
      </c>
    </row>
    <row r="49" spans="2:9" ht="29" x14ac:dyDescent="0.35">
      <c r="B49" s="20" t="s">
        <v>11</v>
      </c>
      <c r="C49" s="20"/>
      <c r="D49" s="20"/>
      <c r="E49" s="20"/>
      <c r="F49" s="20"/>
      <c r="G49" s="20"/>
      <c r="H49" s="21">
        <f>H47-H48</f>
        <v>0</v>
      </c>
      <c r="I49" s="23" t="e">
        <f>H49/$H$47</f>
        <v>#DIV/0!</v>
      </c>
    </row>
    <row r="50" spans="2:9" ht="14.5" x14ac:dyDescent="0.35">
      <c r="B50" s="24"/>
      <c r="C50" s="24"/>
      <c r="D50" s="24"/>
      <c r="E50" s="24"/>
      <c r="F50" s="24"/>
      <c r="G50" s="24"/>
      <c r="H50" s="24"/>
      <c r="I50" s="24"/>
    </row>
  </sheetData>
  <mergeCells count="10">
    <mergeCell ref="J43:R43"/>
    <mergeCell ref="B46:I46"/>
    <mergeCell ref="B1:V1"/>
    <mergeCell ref="B2:V2"/>
    <mergeCell ref="U3:V3"/>
    <mergeCell ref="U29:V29"/>
    <mergeCell ref="B34:R34"/>
    <mergeCell ref="J35:R35"/>
    <mergeCell ref="S35:AA35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6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63"/>
  <sheetViews>
    <sheetView tabSelected="1" topLeftCell="A4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18.26953125" style="1" bestFit="1" customWidth="1"/>
    <col min="4" max="4" width="16.08984375" style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129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7" t="s">
        <v>40</v>
      </c>
      <c r="C3" s="47" t="s">
        <v>57</v>
      </c>
      <c r="D3" s="47" t="s">
        <v>58</v>
      </c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3" ht="13" x14ac:dyDescent="0.3">
      <c r="B4" s="42" t="s">
        <v>130</v>
      </c>
      <c r="C4" s="42" t="s">
        <v>134</v>
      </c>
      <c r="D4" s="42" t="s">
        <v>127</v>
      </c>
      <c r="E4" s="43"/>
      <c r="F4" s="42">
        <v>36</v>
      </c>
      <c r="G4" s="42">
        <v>60000</v>
      </c>
      <c r="H4" s="42">
        <v>15</v>
      </c>
      <c r="I4" s="44">
        <v>425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 t="shared" ref="R4:R41" si="0">+J4*F4*H4</f>
        <v>0</v>
      </c>
      <c r="S4" s="11">
        <f t="shared" ref="S4:S41" si="1">+(M4+(P4+Q4+O4)*F4)*H4</f>
        <v>0</v>
      </c>
      <c r="T4" s="35" t="e">
        <f t="shared" ref="T4:T16" si="2">S4/$H$61</f>
        <v>#DIV/0!</v>
      </c>
      <c r="U4" s="32"/>
      <c r="V4" s="33"/>
    </row>
    <row r="5" spans="2:23" ht="13" x14ac:dyDescent="0.3">
      <c r="B5" s="42" t="s">
        <v>130</v>
      </c>
      <c r="C5" s="42" t="s">
        <v>134</v>
      </c>
      <c r="D5" s="42" t="s">
        <v>127</v>
      </c>
      <c r="E5" s="43"/>
      <c r="F5" s="42">
        <v>36</v>
      </c>
      <c r="G5" s="42">
        <v>90000</v>
      </c>
      <c r="H5" s="42">
        <v>15</v>
      </c>
      <c r="I5" s="44">
        <v>500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3" ht="13" x14ac:dyDescent="0.3">
      <c r="B6" s="42" t="s">
        <v>130</v>
      </c>
      <c r="C6" s="42" t="s">
        <v>134</v>
      </c>
      <c r="D6" s="42" t="s">
        <v>127</v>
      </c>
      <c r="E6" s="43"/>
      <c r="F6" s="42">
        <v>36</v>
      </c>
      <c r="G6" s="42">
        <v>120000</v>
      </c>
      <c r="H6" s="42">
        <v>40</v>
      </c>
      <c r="I6" s="44">
        <v>550</v>
      </c>
      <c r="J6" s="40"/>
      <c r="K6" s="46"/>
      <c r="L6" s="40"/>
      <c r="M6" s="11">
        <f t="shared" ref="M6:M41" si="3">+(K6-L6)</f>
        <v>0</v>
      </c>
      <c r="N6" s="39"/>
      <c r="O6" s="39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3" ht="13" x14ac:dyDescent="0.3">
      <c r="B7" s="42" t="s">
        <v>130</v>
      </c>
      <c r="C7" s="42" t="s">
        <v>134</v>
      </c>
      <c r="D7" s="42" t="s">
        <v>127</v>
      </c>
      <c r="E7" s="43"/>
      <c r="F7" s="42">
        <v>48</v>
      </c>
      <c r="G7" s="42">
        <v>40000</v>
      </c>
      <c r="H7" s="42">
        <v>25</v>
      </c>
      <c r="I7" s="44">
        <v>345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3" ht="13" x14ac:dyDescent="0.3">
      <c r="B8" s="42" t="s">
        <v>130</v>
      </c>
      <c r="C8" s="42" t="s">
        <v>134</v>
      </c>
      <c r="D8" s="42" t="s">
        <v>127</v>
      </c>
      <c r="E8" s="43"/>
      <c r="F8" s="42">
        <v>48</v>
      </c>
      <c r="G8" s="42">
        <v>60000</v>
      </c>
      <c r="H8" s="42">
        <v>25</v>
      </c>
      <c r="I8" s="44">
        <v>375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3" ht="13" x14ac:dyDescent="0.3">
      <c r="B9" s="42" t="s">
        <v>130</v>
      </c>
      <c r="C9" s="42" t="s">
        <v>134</v>
      </c>
      <c r="D9" s="42" t="s">
        <v>127</v>
      </c>
      <c r="E9" s="43"/>
      <c r="F9" s="42">
        <v>48</v>
      </c>
      <c r="G9" s="42">
        <v>80000</v>
      </c>
      <c r="H9" s="42">
        <v>15</v>
      </c>
      <c r="I9" s="44">
        <v>385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3" ht="13" x14ac:dyDescent="0.3">
      <c r="B10" s="42" t="s">
        <v>130</v>
      </c>
      <c r="C10" s="42" t="s">
        <v>134</v>
      </c>
      <c r="D10" s="42" t="s">
        <v>127</v>
      </c>
      <c r="E10" s="43"/>
      <c r="F10" s="42">
        <v>48</v>
      </c>
      <c r="G10" s="42">
        <v>100000</v>
      </c>
      <c r="H10" s="42">
        <v>15</v>
      </c>
      <c r="I10" s="44">
        <v>445</v>
      </c>
      <c r="J10" s="40"/>
      <c r="K10" s="46"/>
      <c r="L10" s="40"/>
      <c r="M10" s="11">
        <f t="shared" si="3"/>
        <v>0</v>
      </c>
      <c r="N10" s="39"/>
      <c r="O10" s="39"/>
      <c r="P10" s="40"/>
      <c r="Q10" s="40"/>
      <c r="R10" s="11">
        <f t="shared" si="0"/>
        <v>0</v>
      </c>
      <c r="S10" s="11">
        <f t="shared" si="1"/>
        <v>0</v>
      </c>
      <c r="T10" s="35" t="e">
        <f t="shared" si="2"/>
        <v>#DIV/0!</v>
      </c>
      <c r="U10" s="32"/>
      <c r="V10" s="33"/>
    </row>
    <row r="11" spans="2:23" ht="13" x14ac:dyDescent="0.3">
      <c r="B11" s="42" t="s">
        <v>130</v>
      </c>
      <c r="C11" s="42" t="s">
        <v>134</v>
      </c>
      <c r="D11" s="42" t="s">
        <v>127</v>
      </c>
      <c r="E11" s="43"/>
      <c r="F11" s="42">
        <v>48</v>
      </c>
      <c r="G11" s="42">
        <v>120000</v>
      </c>
      <c r="H11" s="42">
        <v>15</v>
      </c>
      <c r="I11" s="44">
        <v>455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0"/>
        <v>0</v>
      </c>
      <c r="S11" s="11">
        <f t="shared" si="1"/>
        <v>0</v>
      </c>
      <c r="T11" s="35" t="e">
        <f t="shared" si="2"/>
        <v>#DIV/0!</v>
      </c>
      <c r="U11" s="32"/>
      <c r="V11" s="33"/>
    </row>
    <row r="12" spans="2:23" ht="13" x14ac:dyDescent="0.3">
      <c r="B12" s="42" t="s">
        <v>130</v>
      </c>
      <c r="C12" s="42" t="s">
        <v>134</v>
      </c>
      <c r="D12" s="42" t="s">
        <v>127</v>
      </c>
      <c r="E12" s="43"/>
      <c r="F12" s="42">
        <v>60</v>
      </c>
      <c r="G12" s="42">
        <v>50000</v>
      </c>
      <c r="H12" s="42">
        <v>15</v>
      </c>
      <c r="I12" s="44">
        <v>340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0"/>
        <v>0</v>
      </c>
      <c r="S12" s="11">
        <f t="shared" si="1"/>
        <v>0</v>
      </c>
      <c r="T12" s="35" t="e">
        <f t="shared" si="2"/>
        <v>#DIV/0!</v>
      </c>
      <c r="U12" s="32"/>
      <c r="V12" s="33"/>
    </row>
    <row r="13" spans="2:23" ht="13" x14ac:dyDescent="0.3">
      <c r="B13" s="42" t="s">
        <v>130</v>
      </c>
      <c r="C13" s="42" t="s">
        <v>134</v>
      </c>
      <c r="D13" s="42" t="s">
        <v>127</v>
      </c>
      <c r="E13" s="43"/>
      <c r="F13" s="42">
        <v>60</v>
      </c>
      <c r="G13" s="42">
        <v>75000</v>
      </c>
      <c r="H13" s="42">
        <v>25</v>
      </c>
      <c r="I13" s="44">
        <v>355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0"/>
        <v>0</v>
      </c>
      <c r="S13" s="11">
        <f t="shared" si="1"/>
        <v>0</v>
      </c>
      <c r="T13" s="35" t="e">
        <f t="shared" si="2"/>
        <v>#DIV/0!</v>
      </c>
      <c r="U13" s="32"/>
      <c r="V13" s="33"/>
    </row>
    <row r="14" spans="2:23" ht="13" x14ac:dyDescent="0.3">
      <c r="B14" s="42" t="s">
        <v>130</v>
      </c>
      <c r="C14" s="42" t="s">
        <v>134</v>
      </c>
      <c r="D14" s="42" t="s">
        <v>127</v>
      </c>
      <c r="E14" s="43"/>
      <c r="F14" s="42">
        <v>60</v>
      </c>
      <c r="G14" s="42">
        <v>100000</v>
      </c>
      <c r="H14" s="42">
        <v>40</v>
      </c>
      <c r="I14" s="44">
        <v>385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0"/>
        <v>0</v>
      </c>
      <c r="S14" s="11">
        <f t="shared" si="1"/>
        <v>0</v>
      </c>
      <c r="T14" s="35" t="e">
        <f t="shared" si="2"/>
        <v>#DIV/0!</v>
      </c>
      <c r="U14" s="32"/>
      <c r="V14" s="33"/>
    </row>
    <row r="15" spans="2:23" ht="13" x14ac:dyDescent="0.3">
      <c r="B15" s="42" t="s">
        <v>130</v>
      </c>
      <c r="C15" s="42" t="s">
        <v>134</v>
      </c>
      <c r="D15" s="42" t="s">
        <v>127</v>
      </c>
      <c r="E15" s="43"/>
      <c r="F15" s="42">
        <v>60</v>
      </c>
      <c r="G15" s="42">
        <v>125000</v>
      </c>
      <c r="H15" s="42">
        <v>25</v>
      </c>
      <c r="I15" s="44">
        <v>405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0"/>
        <v>0</v>
      </c>
      <c r="S15" s="11">
        <f t="shared" si="1"/>
        <v>0</v>
      </c>
      <c r="T15" s="35" t="e">
        <f t="shared" si="2"/>
        <v>#DIV/0!</v>
      </c>
      <c r="U15" s="32"/>
      <c r="V15" s="33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5450700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 t="shared" si="2"/>
        <v>#DIV/0!</v>
      </c>
      <c r="U16" s="75"/>
      <c r="V16" s="75"/>
      <c r="W16" s="8"/>
    </row>
    <row r="17" spans="2:23" ht="13" x14ac:dyDescent="0.3">
      <c r="B17" s="42" t="s">
        <v>131</v>
      </c>
      <c r="C17" s="42" t="s">
        <v>135</v>
      </c>
      <c r="D17" s="42" t="s">
        <v>128</v>
      </c>
      <c r="E17" s="43"/>
      <c r="F17" s="42">
        <v>36</v>
      </c>
      <c r="G17" s="42">
        <v>60000</v>
      </c>
      <c r="H17" s="42">
        <v>10</v>
      </c>
      <c r="I17" s="44">
        <v>465</v>
      </c>
      <c r="J17" s="40"/>
      <c r="K17" s="46"/>
      <c r="L17" s="40"/>
      <c r="M17" s="11">
        <f t="shared" si="3"/>
        <v>0</v>
      </c>
      <c r="N17" s="39"/>
      <c r="O17" s="39"/>
      <c r="P17" s="40"/>
      <c r="Q17" s="40"/>
      <c r="R17" s="11">
        <f t="shared" si="0"/>
        <v>0</v>
      </c>
      <c r="S17" s="11">
        <f t="shared" si="1"/>
        <v>0</v>
      </c>
      <c r="T17" s="35" t="e">
        <f t="shared" ref="T17:T28" si="4">S17/$H$61</f>
        <v>#DIV/0!</v>
      </c>
      <c r="U17" s="32"/>
      <c r="V17" s="33"/>
    </row>
    <row r="18" spans="2:23" ht="13" x14ac:dyDescent="0.3">
      <c r="B18" s="42" t="s">
        <v>131</v>
      </c>
      <c r="C18" s="42" t="s">
        <v>135</v>
      </c>
      <c r="D18" s="42" t="s">
        <v>128</v>
      </c>
      <c r="E18" s="43"/>
      <c r="F18" s="42">
        <v>36</v>
      </c>
      <c r="G18" s="42">
        <v>90000</v>
      </c>
      <c r="H18" s="42">
        <v>10</v>
      </c>
      <c r="I18" s="44">
        <v>550</v>
      </c>
      <c r="J18" s="40"/>
      <c r="K18" s="46"/>
      <c r="L18" s="40"/>
      <c r="M18" s="11">
        <f t="shared" si="3"/>
        <v>0</v>
      </c>
      <c r="N18" s="39"/>
      <c r="O18" s="39"/>
      <c r="P18" s="40"/>
      <c r="Q18" s="40"/>
      <c r="R18" s="11">
        <f t="shared" si="0"/>
        <v>0</v>
      </c>
      <c r="S18" s="11">
        <f t="shared" si="1"/>
        <v>0</v>
      </c>
      <c r="T18" s="35" t="e">
        <f t="shared" si="4"/>
        <v>#DIV/0!</v>
      </c>
      <c r="U18" s="32"/>
      <c r="V18" s="33"/>
    </row>
    <row r="19" spans="2:23" ht="13" x14ac:dyDescent="0.3">
      <c r="B19" s="42" t="s">
        <v>131</v>
      </c>
      <c r="C19" s="42" t="s">
        <v>135</v>
      </c>
      <c r="D19" s="42" t="s">
        <v>128</v>
      </c>
      <c r="E19" s="43"/>
      <c r="F19" s="42">
        <v>36</v>
      </c>
      <c r="G19" s="42">
        <v>120000</v>
      </c>
      <c r="H19" s="42">
        <v>35</v>
      </c>
      <c r="I19" s="44">
        <v>605</v>
      </c>
      <c r="J19" s="40"/>
      <c r="K19" s="46"/>
      <c r="L19" s="40"/>
      <c r="M19" s="11">
        <f t="shared" si="3"/>
        <v>0</v>
      </c>
      <c r="N19" s="39"/>
      <c r="O19" s="39"/>
      <c r="P19" s="40"/>
      <c r="Q19" s="40"/>
      <c r="R19" s="11">
        <f t="shared" si="0"/>
        <v>0</v>
      </c>
      <c r="S19" s="11">
        <f t="shared" si="1"/>
        <v>0</v>
      </c>
      <c r="T19" s="35" t="e">
        <f t="shared" si="4"/>
        <v>#DIV/0!</v>
      </c>
      <c r="U19" s="32"/>
      <c r="V19" s="33"/>
    </row>
    <row r="20" spans="2:23" ht="13" x14ac:dyDescent="0.3">
      <c r="B20" s="42" t="s">
        <v>131</v>
      </c>
      <c r="C20" s="42" t="s">
        <v>135</v>
      </c>
      <c r="D20" s="42" t="s">
        <v>128</v>
      </c>
      <c r="E20" s="43"/>
      <c r="F20" s="42">
        <v>48</v>
      </c>
      <c r="G20" s="42">
        <v>40000</v>
      </c>
      <c r="H20" s="42">
        <v>25</v>
      </c>
      <c r="I20" s="44">
        <v>380</v>
      </c>
      <c r="J20" s="40"/>
      <c r="K20" s="46"/>
      <c r="L20" s="40"/>
      <c r="M20" s="11">
        <f t="shared" si="3"/>
        <v>0</v>
      </c>
      <c r="N20" s="39"/>
      <c r="O20" s="39"/>
      <c r="P20" s="40"/>
      <c r="Q20" s="40"/>
      <c r="R20" s="11">
        <f t="shared" si="0"/>
        <v>0</v>
      </c>
      <c r="S20" s="11">
        <f t="shared" si="1"/>
        <v>0</v>
      </c>
      <c r="T20" s="35" t="e">
        <f t="shared" si="4"/>
        <v>#DIV/0!</v>
      </c>
      <c r="U20" s="32"/>
      <c r="V20" s="33"/>
    </row>
    <row r="21" spans="2:23" ht="13" x14ac:dyDescent="0.3">
      <c r="B21" s="42" t="s">
        <v>131</v>
      </c>
      <c r="C21" s="42" t="s">
        <v>135</v>
      </c>
      <c r="D21" s="42" t="s">
        <v>128</v>
      </c>
      <c r="E21" s="43"/>
      <c r="F21" s="42">
        <v>48</v>
      </c>
      <c r="G21" s="42">
        <v>60000</v>
      </c>
      <c r="H21" s="42">
        <v>25</v>
      </c>
      <c r="I21" s="44">
        <v>415</v>
      </c>
      <c r="J21" s="40"/>
      <c r="K21" s="46"/>
      <c r="L21" s="40"/>
      <c r="M21" s="11">
        <f t="shared" si="3"/>
        <v>0</v>
      </c>
      <c r="N21" s="39"/>
      <c r="O21" s="39"/>
      <c r="P21" s="40"/>
      <c r="Q21" s="40"/>
      <c r="R21" s="11">
        <f t="shared" si="0"/>
        <v>0</v>
      </c>
      <c r="S21" s="11">
        <f t="shared" si="1"/>
        <v>0</v>
      </c>
      <c r="T21" s="35" t="e">
        <f t="shared" si="4"/>
        <v>#DIV/0!</v>
      </c>
      <c r="U21" s="32"/>
      <c r="V21" s="33"/>
    </row>
    <row r="22" spans="2:23" ht="13" x14ac:dyDescent="0.3">
      <c r="B22" s="42" t="s">
        <v>131</v>
      </c>
      <c r="C22" s="42" t="s">
        <v>135</v>
      </c>
      <c r="D22" s="42" t="s">
        <v>128</v>
      </c>
      <c r="E22" s="43"/>
      <c r="F22" s="42">
        <v>48</v>
      </c>
      <c r="G22" s="42">
        <v>80000</v>
      </c>
      <c r="H22" s="42">
        <v>10</v>
      </c>
      <c r="I22" s="44">
        <v>425</v>
      </c>
      <c r="J22" s="40"/>
      <c r="K22" s="46"/>
      <c r="L22" s="40"/>
      <c r="M22" s="11">
        <f t="shared" si="3"/>
        <v>0</v>
      </c>
      <c r="N22" s="39"/>
      <c r="O22" s="39"/>
      <c r="P22" s="40"/>
      <c r="Q22" s="40"/>
      <c r="R22" s="11">
        <f t="shared" si="0"/>
        <v>0</v>
      </c>
      <c r="S22" s="11">
        <f t="shared" si="1"/>
        <v>0</v>
      </c>
      <c r="T22" s="35" t="e">
        <f t="shared" si="4"/>
        <v>#DIV/0!</v>
      </c>
      <c r="U22" s="32"/>
      <c r="V22" s="33"/>
    </row>
    <row r="23" spans="2:23" ht="13" x14ac:dyDescent="0.3">
      <c r="B23" s="42" t="s">
        <v>131</v>
      </c>
      <c r="C23" s="42" t="s">
        <v>135</v>
      </c>
      <c r="D23" s="42" t="s">
        <v>128</v>
      </c>
      <c r="E23" s="43"/>
      <c r="F23" s="42">
        <v>48</v>
      </c>
      <c r="G23" s="42">
        <v>100000</v>
      </c>
      <c r="H23" s="42">
        <v>10</v>
      </c>
      <c r="I23" s="44">
        <v>490</v>
      </c>
      <c r="J23" s="40"/>
      <c r="K23" s="46"/>
      <c r="L23" s="40"/>
      <c r="M23" s="11">
        <f t="shared" si="3"/>
        <v>0</v>
      </c>
      <c r="N23" s="39"/>
      <c r="O23" s="39"/>
      <c r="P23" s="40"/>
      <c r="Q23" s="40"/>
      <c r="R23" s="11">
        <f t="shared" si="0"/>
        <v>0</v>
      </c>
      <c r="S23" s="11">
        <f t="shared" si="1"/>
        <v>0</v>
      </c>
      <c r="T23" s="35" t="e">
        <f t="shared" si="4"/>
        <v>#DIV/0!</v>
      </c>
      <c r="U23" s="32"/>
      <c r="V23" s="33"/>
    </row>
    <row r="24" spans="2:23" ht="13" x14ac:dyDescent="0.3">
      <c r="B24" s="42" t="s">
        <v>131</v>
      </c>
      <c r="C24" s="42" t="s">
        <v>135</v>
      </c>
      <c r="D24" s="42" t="s">
        <v>128</v>
      </c>
      <c r="E24" s="43"/>
      <c r="F24" s="42">
        <v>48</v>
      </c>
      <c r="G24" s="42">
        <v>120000</v>
      </c>
      <c r="H24" s="42">
        <v>10</v>
      </c>
      <c r="I24" s="44">
        <v>500</v>
      </c>
      <c r="J24" s="40"/>
      <c r="K24" s="46"/>
      <c r="L24" s="40"/>
      <c r="M24" s="11">
        <f t="shared" si="3"/>
        <v>0</v>
      </c>
      <c r="N24" s="39"/>
      <c r="O24" s="39"/>
      <c r="P24" s="40"/>
      <c r="Q24" s="40"/>
      <c r="R24" s="11">
        <f t="shared" si="0"/>
        <v>0</v>
      </c>
      <c r="S24" s="11">
        <f t="shared" si="1"/>
        <v>0</v>
      </c>
      <c r="T24" s="35" t="e">
        <f t="shared" si="4"/>
        <v>#DIV/0!</v>
      </c>
      <c r="U24" s="32"/>
      <c r="V24" s="33"/>
    </row>
    <row r="25" spans="2:23" ht="13" x14ac:dyDescent="0.3">
      <c r="B25" s="42" t="s">
        <v>131</v>
      </c>
      <c r="C25" s="42" t="s">
        <v>135</v>
      </c>
      <c r="D25" s="42" t="s">
        <v>128</v>
      </c>
      <c r="E25" s="43"/>
      <c r="F25" s="42">
        <v>60</v>
      </c>
      <c r="G25" s="42">
        <v>50000</v>
      </c>
      <c r="H25" s="42">
        <v>10</v>
      </c>
      <c r="I25" s="44">
        <v>375</v>
      </c>
      <c r="J25" s="40"/>
      <c r="K25" s="46"/>
      <c r="L25" s="40"/>
      <c r="M25" s="11">
        <f t="shared" si="3"/>
        <v>0</v>
      </c>
      <c r="N25" s="39"/>
      <c r="O25" s="39"/>
      <c r="P25" s="40"/>
      <c r="Q25" s="40"/>
      <c r="R25" s="11">
        <f t="shared" si="0"/>
        <v>0</v>
      </c>
      <c r="S25" s="11">
        <f t="shared" si="1"/>
        <v>0</v>
      </c>
      <c r="T25" s="35" t="e">
        <f t="shared" si="4"/>
        <v>#DIV/0!</v>
      </c>
      <c r="U25" s="32"/>
      <c r="V25" s="33"/>
    </row>
    <row r="26" spans="2:23" ht="13" x14ac:dyDescent="0.3">
      <c r="B26" s="42" t="s">
        <v>131</v>
      </c>
      <c r="C26" s="42" t="s">
        <v>135</v>
      </c>
      <c r="D26" s="42" t="s">
        <v>128</v>
      </c>
      <c r="E26" s="43"/>
      <c r="F26" s="42">
        <v>60</v>
      </c>
      <c r="G26" s="42">
        <v>75000</v>
      </c>
      <c r="H26" s="42">
        <v>25</v>
      </c>
      <c r="I26" s="44">
        <v>390</v>
      </c>
      <c r="J26" s="40"/>
      <c r="K26" s="46"/>
      <c r="L26" s="40"/>
      <c r="M26" s="11">
        <f t="shared" si="3"/>
        <v>0</v>
      </c>
      <c r="N26" s="39"/>
      <c r="O26" s="39"/>
      <c r="P26" s="40"/>
      <c r="Q26" s="40"/>
      <c r="R26" s="11">
        <f t="shared" si="0"/>
        <v>0</v>
      </c>
      <c r="S26" s="11">
        <f t="shared" si="1"/>
        <v>0</v>
      </c>
      <c r="T26" s="35" t="e">
        <f t="shared" si="4"/>
        <v>#DIV/0!</v>
      </c>
      <c r="U26" s="32"/>
      <c r="V26" s="33"/>
    </row>
    <row r="27" spans="2:23" ht="13" x14ac:dyDescent="0.3">
      <c r="B27" s="42" t="s">
        <v>131</v>
      </c>
      <c r="C27" s="42" t="s">
        <v>135</v>
      </c>
      <c r="D27" s="42" t="s">
        <v>128</v>
      </c>
      <c r="E27" s="43"/>
      <c r="F27" s="42">
        <v>60</v>
      </c>
      <c r="G27" s="42">
        <v>100000</v>
      </c>
      <c r="H27" s="42">
        <v>35</v>
      </c>
      <c r="I27" s="44">
        <v>425</v>
      </c>
      <c r="J27" s="40"/>
      <c r="K27" s="46"/>
      <c r="L27" s="40"/>
      <c r="M27" s="11">
        <f t="shared" si="3"/>
        <v>0</v>
      </c>
      <c r="N27" s="39"/>
      <c r="O27" s="39"/>
      <c r="P27" s="40"/>
      <c r="Q27" s="40"/>
      <c r="R27" s="11">
        <f t="shared" si="0"/>
        <v>0</v>
      </c>
      <c r="S27" s="11">
        <f t="shared" si="1"/>
        <v>0</v>
      </c>
      <c r="T27" s="35" t="e">
        <f t="shared" si="4"/>
        <v>#DIV/0!</v>
      </c>
      <c r="U27" s="32"/>
      <c r="V27" s="33"/>
    </row>
    <row r="28" spans="2:23" ht="13" x14ac:dyDescent="0.3">
      <c r="B28" s="42" t="s">
        <v>131</v>
      </c>
      <c r="C28" s="42" t="s">
        <v>135</v>
      </c>
      <c r="D28" s="42" t="s">
        <v>128</v>
      </c>
      <c r="E28" s="43"/>
      <c r="F28" s="42">
        <v>60</v>
      </c>
      <c r="G28" s="42">
        <v>125000</v>
      </c>
      <c r="H28" s="42">
        <v>25</v>
      </c>
      <c r="I28" s="44">
        <v>445</v>
      </c>
      <c r="J28" s="40"/>
      <c r="K28" s="46"/>
      <c r="L28" s="40"/>
      <c r="M28" s="11">
        <f t="shared" si="3"/>
        <v>0</v>
      </c>
      <c r="N28" s="39"/>
      <c r="O28" s="39"/>
      <c r="P28" s="40"/>
      <c r="Q28" s="40"/>
      <c r="R28" s="11">
        <f t="shared" si="0"/>
        <v>0</v>
      </c>
      <c r="S28" s="11">
        <f t="shared" si="1"/>
        <v>0</v>
      </c>
      <c r="T28" s="35" t="e">
        <f t="shared" si="4"/>
        <v>#DIV/0!</v>
      </c>
      <c r="U28" s="32"/>
      <c r="V28" s="33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5130900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>S29/$H$61</f>
        <v>#DIV/0!</v>
      </c>
      <c r="U29" s="75"/>
      <c r="V29" s="75"/>
      <c r="W29" s="8"/>
    </row>
    <row r="30" spans="2:23" ht="13" x14ac:dyDescent="0.3">
      <c r="B30" s="42" t="s">
        <v>132</v>
      </c>
      <c r="C30" s="42" t="s">
        <v>136</v>
      </c>
      <c r="D30" s="42" t="s">
        <v>133</v>
      </c>
      <c r="E30" s="43"/>
      <c r="F30" s="42">
        <v>36</v>
      </c>
      <c r="G30" s="42">
        <v>60000</v>
      </c>
      <c r="H30" s="42">
        <v>5</v>
      </c>
      <c r="I30" s="44">
        <v>390</v>
      </c>
      <c r="J30" s="40"/>
      <c r="K30" s="46"/>
      <c r="L30" s="40"/>
      <c r="M30" s="11">
        <f t="shared" si="3"/>
        <v>0</v>
      </c>
      <c r="N30" s="39"/>
      <c r="O30" s="39"/>
      <c r="P30" s="40"/>
      <c r="Q30" s="40"/>
      <c r="R30" s="11">
        <f t="shared" si="0"/>
        <v>0</v>
      </c>
      <c r="S30" s="11">
        <f t="shared" si="1"/>
        <v>0</v>
      </c>
      <c r="T30" s="35" t="e">
        <f t="shared" ref="T30:T42" si="5">S30/$H$61</f>
        <v>#DIV/0!</v>
      </c>
      <c r="U30" s="32"/>
      <c r="V30" s="33"/>
    </row>
    <row r="31" spans="2:23" ht="13" x14ac:dyDescent="0.3">
      <c r="B31" s="42" t="s">
        <v>132</v>
      </c>
      <c r="C31" s="42" t="s">
        <v>136</v>
      </c>
      <c r="D31" s="42" t="s">
        <v>133</v>
      </c>
      <c r="E31" s="43"/>
      <c r="F31" s="42">
        <v>36</v>
      </c>
      <c r="G31" s="42">
        <v>90000</v>
      </c>
      <c r="H31" s="42">
        <v>10</v>
      </c>
      <c r="I31" s="44">
        <v>465</v>
      </c>
      <c r="J31" s="40"/>
      <c r="K31" s="46"/>
      <c r="L31" s="40"/>
      <c r="M31" s="11">
        <f t="shared" si="3"/>
        <v>0</v>
      </c>
      <c r="N31" s="39"/>
      <c r="O31" s="39"/>
      <c r="P31" s="40"/>
      <c r="Q31" s="40"/>
      <c r="R31" s="11">
        <f t="shared" si="0"/>
        <v>0</v>
      </c>
      <c r="S31" s="11">
        <f t="shared" si="1"/>
        <v>0</v>
      </c>
      <c r="T31" s="35" t="e">
        <f t="shared" si="5"/>
        <v>#DIV/0!</v>
      </c>
      <c r="U31" s="32"/>
      <c r="V31" s="33"/>
    </row>
    <row r="32" spans="2:23" ht="13" x14ac:dyDescent="0.3">
      <c r="B32" s="42" t="s">
        <v>132</v>
      </c>
      <c r="C32" s="42" t="s">
        <v>136</v>
      </c>
      <c r="D32" s="42" t="s">
        <v>133</v>
      </c>
      <c r="E32" s="43"/>
      <c r="F32" s="42">
        <v>36</v>
      </c>
      <c r="G32" s="42">
        <v>120000</v>
      </c>
      <c r="H32" s="42">
        <v>5</v>
      </c>
      <c r="I32" s="44">
        <v>540</v>
      </c>
      <c r="J32" s="40"/>
      <c r="K32" s="46"/>
      <c r="L32" s="40"/>
      <c r="M32" s="11">
        <f t="shared" si="3"/>
        <v>0</v>
      </c>
      <c r="N32" s="39"/>
      <c r="O32" s="39"/>
      <c r="P32" s="40"/>
      <c r="Q32" s="40"/>
      <c r="R32" s="11">
        <f t="shared" si="0"/>
        <v>0</v>
      </c>
      <c r="S32" s="11">
        <f t="shared" si="1"/>
        <v>0</v>
      </c>
      <c r="T32" s="35" t="e">
        <f t="shared" si="5"/>
        <v>#DIV/0!</v>
      </c>
      <c r="U32" s="32"/>
      <c r="V32" s="33"/>
    </row>
    <row r="33" spans="2:27" ht="13" x14ac:dyDescent="0.3">
      <c r="B33" s="42" t="s">
        <v>132</v>
      </c>
      <c r="C33" s="42" t="s">
        <v>136</v>
      </c>
      <c r="D33" s="42" t="s">
        <v>133</v>
      </c>
      <c r="E33" s="43"/>
      <c r="F33" s="42">
        <v>48</v>
      </c>
      <c r="G33" s="42">
        <v>40000</v>
      </c>
      <c r="H33" s="42">
        <v>5</v>
      </c>
      <c r="I33" s="44">
        <v>360</v>
      </c>
      <c r="J33" s="40"/>
      <c r="K33" s="46"/>
      <c r="L33" s="40"/>
      <c r="M33" s="11">
        <f t="shared" si="3"/>
        <v>0</v>
      </c>
      <c r="N33" s="39"/>
      <c r="O33" s="39"/>
      <c r="P33" s="40"/>
      <c r="Q33" s="40"/>
      <c r="R33" s="11">
        <f t="shared" si="0"/>
        <v>0</v>
      </c>
      <c r="S33" s="11">
        <f t="shared" si="1"/>
        <v>0</v>
      </c>
      <c r="T33" s="35" t="e">
        <f t="shared" si="5"/>
        <v>#DIV/0!</v>
      </c>
      <c r="U33" s="32"/>
      <c r="V33" s="33"/>
    </row>
    <row r="34" spans="2:27" ht="13" x14ac:dyDescent="0.3">
      <c r="B34" s="42" t="s">
        <v>132</v>
      </c>
      <c r="C34" s="42" t="s">
        <v>136</v>
      </c>
      <c r="D34" s="42" t="s">
        <v>133</v>
      </c>
      <c r="E34" s="43"/>
      <c r="F34" s="42">
        <v>48</v>
      </c>
      <c r="G34" s="42">
        <v>60000</v>
      </c>
      <c r="H34" s="42">
        <v>5</v>
      </c>
      <c r="I34" s="44">
        <v>375</v>
      </c>
      <c r="J34" s="40"/>
      <c r="K34" s="46"/>
      <c r="L34" s="40"/>
      <c r="M34" s="11">
        <f t="shared" si="3"/>
        <v>0</v>
      </c>
      <c r="N34" s="39"/>
      <c r="O34" s="39"/>
      <c r="P34" s="40"/>
      <c r="Q34" s="40"/>
      <c r="R34" s="11">
        <f t="shared" si="0"/>
        <v>0</v>
      </c>
      <c r="S34" s="11">
        <f t="shared" si="1"/>
        <v>0</v>
      </c>
      <c r="T34" s="35" t="e">
        <f t="shared" si="5"/>
        <v>#DIV/0!</v>
      </c>
      <c r="U34" s="32"/>
      <c r="V34" s="33"/>
    </row>
    <row r="35" spans="2:27" ht="13" x14ac:dyDescent="0.3">
      <c r="B35" s="42" t="s">
        <v>132</v>
      </c>
      <c r="C35" s="42" t="s">
        <v>136</v>
      </c>
      <c r="D35" s="42" t="s">
        <v>133</v>
      </c>
      <c r="E35" s="43"/>
      <c r="F35" s="42">
        <v>48</v>
      </c>
      <c r="G35" s="42">
        <v>80000</v>
      </c>
      <c r="H35" s="42">
        <v>10</v>
      </c>
      <c r="I35" s="44">
        <v>390</v>
      </c>
      <c r="J35" s="40"/>
      <c r="K35" s="46"/>
      <c r="L35" s="40"/>
      <c r="M35" s="11">
        <f t="shared" si="3"/>
        <v>0</v>
      </c>
      <c r="N35" s="39"/>
      <c r="O35" s="39"/>
      <c r="P35" s="40"/>
      <c r="Q35" s="40"/>
      <c r="R35" s="11">
        <f t="shared" si="0"/>
        <v>0</v>
      </c>
      <c r="S35" s="11">
        <f t="shared" si="1"/>
        <v>0</v>
      </c>
      <c r="T35" s="35" t="e">
        <f t="shared" si="5"/>
        <v>#DIV/0!</v>
      </c>
      <c r="U35" s="32"/>
      <c r="V35" s="33"/>
    </row>
    <row r="36" spans="2:27" ht="13" x14ac:dyDescent="0.3">
      <c r="B36" s="42" t="s">
        <v>132</v>
      </c>
      <c r="C36" s="42" t="s">
        <v>136</v>
      </c>
      <c r="D36" s="42" t="s">
        <v>133</v>
      </c>
      <c r="E36" s="43"/>
      <c r="F36" s="42">
        <v>48</v>
      </c>
      <c r="G36" s="42">
        <v>100000</v>
      </c>
      <c r="H36" s="42">
        <v>5</v>
      </c>
      <c r="I36" s="44">
        <v>405</v>
      </c>
      <c r="J36" s="40"/>
      <c r="K36" s="46"/>
      <c r="L36" s="40"/>
      <c r="M36" s="11">
        <f t="shared" si="3"/>
        <v>0</v>
      </c>
      <c r="N36" s="39"/>
      <c r="O36" s="39"/>
      <c r="P36" s="40"/>
      <c r="Q36" s="40"/>
      <c r="R36" s="11">
        <f t="shared" si="0"/>
        <v>0</v>
      </c>
      <c r="S36" s="11">
        <f t="shared" si="1"/>
        <v>0</v>
      </c>
      <c r="T36" s="35" t="e">
        <f t="shared" si="5"/>
        <v>#DIV/0!</v>
      </c>
      <c r="U36" s="32"/>
      <c r="V36" s="33"/>
    </row>
    <row r="37" spans="2:27" ht="13" x14ac:dyDescent="0.3">
      <c r="B37" s="42" t="s">
        <v>132</v>
      </c>
      <c r="C37" s="42" t="s">
        <v>136</v>
      </c>
      <c r="D37" s="42" t="s">
        <v>133</v>
      </c>
      <c r="E37" s="43"/>
      <c r="F37" s="42">
        <v>48</v>
      </c>
      <c r="G37" s="42">
        <v>120000</v>
      </c>
      <c r="H37" s="42">
        <v>10</v>
      </c>
      <c r="I37" s="44">
        <v>430</v>
      </c>
      <c r="J37" s="40"/>
      <c r="K37" s="46"/>
      <c r="L37" s="40"/>
      <c r="M37" s="11">
        <f t="shared" si="3"/>
        <v>0</v>
      </c>
      <c r="N37" s="39"/>
      <c r="O37" s="39"/>
      <c r="P37" s="40"/>
      <c r="Q37" s="40"/>
      <c r="R37" s="11">
        <f t="shared" si="0"/>
        <v>0</v>
      </c>
      <c r="S37" s="11">
        <f t="shared" si="1"/>
        <v>0</v>
      </c>
      <c r="T37" s="35" t="e">
        <f t="shared" si="5"/>
        <v>#DIV/0!</v>
      </c>
      <c r="U37" s="32"/>
      <c r="V37" s="33"/>
    </row>
    <row r="38" spans="2:27" ht="13" x14ac:dyDescent="0.3">
      <c r="B38" s="42" t="s">
        <v>132</v>
      </c>
      <c r="C38" s="42" t="s">
        <v>136</v>
      </c>
      <c r="D38" s="42" t="s">
        <v>133</v>
      </c>
      <c r="E38" s="43"/>
      <c r="F38" s="42">
        <v>60</v>
      </c>
      <c r="G38" s="42">
        <v>50000</v>
      </c>
      <c r="H38" s="42">
        <v>15</v>
      </c>
      <c r="I38" s="44">
        <v>345</v>
      </c>
      <c r="J38" s="40"/>
      <c r="K38" s="46"/>
      <c r="L38" s="40"/>
      <c r="M38" s="11">
        <f t="shared" si="3"/>
        <v>0</v>
      </c>
      <c r="N38" s="39"/>
      <c r="O38" s="39"/>
      <c r="P38" s="40"/>
      <c r="Q38" s="40"/>
      <c r="R38" s="11">
        <f t="shared" si="0"/>
        <v>0</v>
      </c>
      <c r="S38" s="11">
        <f t="shared" si="1"/>
        <v>0</v>
      </c>
      <c r="T38" s="35" t="e">
        <f t="shared" si="5"/>
        <v>#DIV/0!</v>
      </c>
      <c r="U38" s="32"/>
      <c r="V38" s="33"/>
    </row>
    <row r="39" spans="2:27" ht="13" x14ac:dyDescent="0.3">
      <c r="B39" s="42" t="s">
        <v>132</v>
      </c>
      <c r="C39" s="42" t="s">
        <v>136</v>
      </c>
      <c r="D39" s="42" t="s">
        <v>133</v>
      </c>
      <c r="E39" s="43"/>
      <c r="F39" s="42">
        <v>60</v>
      </c>
      <c r="G39" s="42">
        <v>75000</v>
      </c>
      <c r="H39" s="42">
        <v>15</v>
      </c>
      <c r="I39" s="44">
        <v>365</v>
      </c>
      <c r="J39" s="40"/>
      <c r="K39" s="46"/>
      <c r="L39" s="40"/>
      <c r="M39" s="11">
        <f t="shared" si="3"/>
        <v>0</v>
      </c>
      <c r="N39" s="39"/>
      <c r="O39" s="39"/>
      <c r="P39" s="40"/>
      <c r="Q39" s="40"/>
      <c r="R39" s="11">
        <f t="shared" si="0"/>
        <v>0</v>
      </c>
      <c r="S39" s="11">
        <f t="shared" si="1"/>
        <v>0</v>
      </c>
      <c r="T39" s="35" t="e">
        <f t="shared" si="5"/>
        <v>#DIV/0!</v>
      </c>
      <c r="U39" s="32"/>
      <c r="V39" s="33"/>
    </row>
    <row r="40" spans="2:27" ht="13" x14ac:dyDescent="0.3">
      <c r="B40" s="42" t="s">
        <v>132</v>
      </c>
      <c r="C40" s="42" t="s">
        <v>136</v>
      </c>
      <c r="D40" s="42" t="s">
        <v>133</v>
      </c>
      <c r="E40" s="43"/>
      <c r="F40" s="42">
        <v>60</v>
      </c>
      <c r="G40" s="42">
        <v>100000</v>
      </c>
      <c r="H40" s="42">
        <v>10</v>
      </c>
      <c r="I40" s="44">
        <v>380</v>
      </c>
      <c r="J40" s="40"/>
      <c r="K40" s="46"/>
      <c r="L40" s="40"/>
      <c r="M40" s="11">
        <f t="shared" si="3"/>
        <v>0</v>
      </c>
      <c r="N40" s="39"/>
      <c r="O40" s="39"/>
      <c r="P40" s="40"/>
      <c r="Q40" s="40"/>
      <c r="R40" s="11">
        <f t="shared" si="0"/>
        <v>0</v>
      </c>
      <c r="S40" s="11">
        <f t="shared" si="1"/>
        <v>0</v>
      </c>
      <c r="T40" s="35" t="e">
        <f t="shared" si="5"/>
        <v>#DIV/0!</v>
      </c>
      <c r="U40" s="32"/>
      <c r="V40" s="33"/>
    </row>
    <row r="41" spans="2:27" ht="13" x14ac:dyDescent="0.3">
      <c r="B41" s="42" t="s">
        <v>132</v>
      </c>
      <c r="C41" s="42" t="s">
        <v>136</v>
      </c>
      <c r="D41" s="42" t="s">
        <v>133</v>
      </c>
      <c r="E41" s="43"/>
      <c r="F41" s="42">
        <v>60</v>
      </c>
      <c r="G41" s="42">
        <v>125000</v>
      </c>
      <c r="H41" s="42">
        <v>5</v>
      </c>
      <c r="I41" s="44">
        <v>400</v>
      </c>
      <c r="J41" s="40"/>
      <c r="K41" s="46"/>
      <c r="L41" s="40"/>
      <c r="M41" s="11">
        <f t="shared" si="3"/>
        <v>0</v>
      </c>
      <c r="N41" s="39"/>
      <c r="O41" s="39"/>
      <c r="P41" s="40"/>
      <c r="Q41" s="40"/>
      <c r="R41" s="11">
        <f t="shared" si="0"/>
        <v>0</v>
      </c>
      <c r="S41" s="11">
        <f t="shared" si="1"/>
        <v>0</v>
      </c>
      <c r="T41" s="35" t="e">
        <f t="shared" si="5"/>
        <v>#DIV/0!</v>
      </c>
      <c r="U41" s="32"/>
      <c r="V41" s="33"/>
    </row>
    <row r="42" spans="2:27" ht="13" x14ac:dyDescent="0.35">
      <c r="B42" s="12" t="s">
        <v>2</v>
      </c>
      <c r="C42" s="12"/>
      <c r="D42" s="12"/>
      <c r="E42" s="12"/>
      <c r="F42" s="12"/>
      <c r="G42" s="12"/>
      <c r="H42" s="12"/>
      <c r="I42" s="13">
        <f>+SUMPRODUCT(F30:F41,H30:H41,I30:I41)</f>
        <v>1989000</v>
      </c>
      <c r="J42" s="13">
        <f>+SUMPRODUCT(J30:J41,F30:F41,H30:H41)</f>
        <v>0</v>
      </c>
      <c r="K42" s="13"/>
      <c r="L42" s="13"/>
      <c r="M42" s="13"/>
      <c r="N42" s="13"/>
      <c r="O42" s="13"/>
      <c r="P42" s="13"/>
      <c r="Q42" s="13"/>
      <c r="R42" s="14">
        <f>SUM(R30:R41)</f>
        <v>0</v>
      </c>
      <c r="S42" s="15">
        <f>SUM(S30:S41)</f>
        <v>0</v>
      </c>
      <c r="T42" s="16" t="e">
        <f t="shared" si="5"/>
        <v>#DIV/0!</v>
      </c>
      <c r="U42" s="75"/>
      <c r="V42" s="75"/>
      <c r="W42" s="8"/>
    </row>
    <row r="43" spans="2:27" x14ac:dyDescent="0.35">
      <c r="W43" s="8"/>
    </row>
    <row r="44" spans="2:27" x14ac:dyDescent="0.35">
      <c r="J44" s="36"/>
      <c r="W44" s="8"/>
    </row>
    <row r="47" spans="2:27" ht="22.75" customHeight="1" x14ac:dyDescent="0.35">
      <c r="B47" s="76" t="s">
        <v>14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</row>
    <row r="48" spans="2:27" ht="13" x14ac:dyDescent="0.35">
      <c r="B48" s="47" t="s">
        <v>6</v>
      </c>
      <c r="C48" s="47"/>
      <c r="D48" s="47"/>
      <c r="E48" s="47"/>
      <c r="F48" s="47"/>
      <c r="G48" s="47"/>
      <c r="H48" s="47" t="s">
        <v>1</v>
      </c>
      <c r="I48" s="47" t="s">
        <v>4</v>
      </c>
      <c r="J48" s="78" t="s">
        <v>7</v>
      </c>
      <c r="K48" s="79"/>
      <c r="L48" s="79"/>
      <c r="M48" s="79"/>
      <c r="N48" s="79"/>
      <c r="O48" s="79"/>
      <c r="P48" s="79"/>
      <c r="Q48" s="79"/>
      <c r="R48" s="80"/>
      <c r="S48" s="81"/>
      <c r="T48" s="82"/>
      <c r="U48" s="82"/>
      <c r="V48" s="82"/>
      <c r="W48" s="82"/>
      <c r="X48" s="82"/>
      <c r="Y48" s="82"/>
      <c r="Z48" s="82"/>
      <c r="AA48" s="82"/>
    </row>
    <row r="49" spans="2:18" ht="13" x14ac:dyDescent="0.35">
      <c r="B49" s="27" t="s">
        <v>5</v>
      </c>
      <c r="C49" s="27"/>
      <c r="D49" s="27"/>
      <c r="E49" s="27"/>
      <c r="F49" s="27"/>
      <c r="G49" s="27"/>
      <c r="H49" s="10"/>
      <c r="I49" s="17" t="e">
        <f t="shared" ref="I49:I56" si="6">H49/$H$61</f>
        <v>#DIV/0!</v>
      </c>
      <c r="J49" s="32"/>
      <c r="K49" s="29"/>
      <c r="L49" s="29"/>
      <c r="M49" s="29"/>
      <c r="N49" s="29"/>
      <c r="O49" s="29"/>
      <c r="P49" s="29"/>
      <c r="Q49" s="29"/>
      <c r="R49" s="33"/>
    </row>
    <row r="50" spans="2:18" ht="26" x14ac:dyDescent="0.35">
      <c r="B50" s="27" t="s">
        <v>25</v>
      </c>
      <c r="C50" s="27"/>
      <c r="D50" s="27"/>
      <c r="E50" s="27"/>
      <c r="F50" s="27"/>
      <c r="G50" s="27"/>
      <c r="H50" s="10"/>
      <c r="I50" s="17" t="e">
        <f t="shared" si="6"/>
        <v>#DIV/0!</v>
      </c>
      <c r="J50" s="32"/>
      <c r="K50" s="29"/>
      <c r="L50" s="29"/>
      <c r="M50" s="29"/>
      <c r="N50" s="29"/>
      <c r="O50" s="29"/>
      <c r="P50" s="29"/>
      <c r="Q50" s="29"/>
      <c r="R50" s="33"/>
    </row>
    <row r="51" spans="2:18" ht="26" x14ac:dyDescent="0.35">
      <c r="B51" s="27" t="s">
        <v>26</v>
      </c>
      <c r="C51" s="27"/>
      <c r="D51" s="27"/>
      <c r="E51" s="27"/>
      <c r="F51" s="27"/>
      <c r="G51" s="27"/>
      <c r="H51" s="10"/>
      <c r="I51" s="17" t="e">
        <f t="shared" si="6"/>
        <v>#DIV/0!</v>
      </c>
      <c r="J51" s="32"/>
      <c r="K51" s="29"/>
      <c r="L51" s="29"/>
      <c r="M51" s="29"/>
      <c r="N51" s="29"/>
      <c r="O51" s="29"/>
      <c r="P51" s="29"/>
      <c r="Q51" s="29"/>
      <c r="R51" s="33"/>
    </row>
    <row r="52" spans="2:18" ht="26" x14ac:dyDescent="0.35">
      <c r="B52" s="27" t="s">
        <v>27</v>
      </c>
      <c r="C52" s="27"/>
      <c r="D52" s="27"/>
      <c r="E52" s="27"/>
      <c r="F52" s="27"/>
      <c r="G52" s="27"/>
      <c r="H52" s="10"/>
      <c r="I52" s="17" t="e">
        <f t="shared" si="6"/>
        <v>#DIV/0!</v>
      </c>
      <c r="J52" s="32"/>
      <c r="K52" s="29"/>
      <c r="L52" s="29"/>
      <c r="M52" s="29"/>
      <c r="N52" s="29"/>
      <c r="O52" s="29"/>
      <c r="P52" s="29"/>
      <c r="Q52" s="29"/>
      <c r="R52" s="33"/>
    </row>
    <row r="53" spans="2:18" ht="13" x14ac:dyDescent="0.35">
      <c r="B53" s="27" t="s">
        <v>29</v>
      </c>
      <c r="C53" s="27"/>
      <c r="D53" s="27"/>
      <c r="E53" s="27"/>
      <c r="F53" s="27"/>
      <c r="G53" s="27"/>
      <c r="H53" s="10"/>
      <c r="I53" s="17" t="e">
        <f t="shared" si="6"/>
        <v>#DIV/0!</v>
      </c>
      <c r="J53" s="32"/>
      <c r="K53" s="29"/>
      <c r="L53" s="29"/>
      <c r="M53" s="29"/>
      <c r="N53" s="29"/>
      <c r="O53" s="29"/>
      <c r="P53" s="29"/>
      <c r="Q53" s="29"/>
      <c r="R53" s="33"/>
    </row>
    <row r="54" spans="2:18" ht="13" x14ac:dyDescent="0.35">
      <c r="B54" s="27" t="s">
        <v>28</v>
      </c>
      <c r="C54" s="27"/>
      <c r="D54" s="27"/>
      <c r="E54" s="27"/>
      <c r="F54" s="27"/>
      <c r="G54" s="27"/>
      <c r="H54" s="10"/>
      <c r="I54" s="17" t="e">
        <f t="shared" si="6"/>
        <v>#DIV/0!</v>
      </c>
      <c r="J54" s="32"/>
      <c r="K54" s="29"/>
      <c r="L54" s="29"/>
      <c r="M54" s="29"/>
      <c r="N54" s="29"/>
      <c r="O54" s="29"/>
      <c r="P54" s="29"/>
      <c r="Q54" s="29"/>
      <c r="R54" s="33"/>
    </row>
    <row r="55" spans="2:18" ht="39" x14ac:dyDescent="0.35">
      <c r="B55" s="27" t="s">
        <v>36</v>
      </c>
      <c r="C55" s="27"/>
      <c r="D55" s="27"/>
      <c r="E55" s="27"/>
      <c r="F55" s="27"/>
      <c r="G55" s="27"/>
      <c r="H55" s="10"/>
      <c r="I55" s="17" t="e">
        <f t="shared" si="6"/>
        <v>#DIV/0!</v>
      </c>
      <c r="J55" s="32"/>
      <c r="K55" s="29"/>
      <c r="L55" s="29"/>
      <c r="M55" s="29"/>
      <c r="N55" s="29"/>
      <c r="O55" s="29"/>
      <c r="P55" s="29"/>
      <c r="Q55" s="29"/>
      <c r="R55" s="33"/>
    </row>
    <row r="56" spans="2:18" ht="13" x14ac:dyDescent="0.35">
      <c r="B56" s="12" t="s">
        <v>2</v>
      </c>
      <c r="C56" s="12"/>
      <c r="D56" s="12"/>
      <c r="E56" s="12"/>
      <c r="F56" s="12"/>
      <c r="G56" s="12"/>
      <c r="H56" s="19">
        <f>SUM(H49:H55)</f>
        <v>0</v>
      </c>
      <c r="I56" s="18" t="e">
        <f t="shared" si="6"/>
        <v>#DIV/0!</v>
      </c>
      <c r="J56" s="67"/>
      <c r="K56" s="68"/>
      <c r="L56" s="68"/>
      <c r="M56" s="68"/>
      <c r="N56" s="68"/>
      <c r="O56" s="68"/>
      <c r="P56" s="68"/>
      <c r="Q56" s="68"/>
      <c r="R56" s="69"/>
    </row>
    <row r="59" spans="2:18" ht="22.75" customHeight="1" x14ac:dyDescent="0.35">
      <c r="B59" s="70" t="s">
        <v>8</v>
      </c>
      <c r="C59" s="70"/>
      <c r="D59" s="70"/>
      <c r="E59" s="70"/>
      <c r="F59" s="70"/>
      <c r="G59" s="70"/>
      <c r="H59" s="70"/>
      <c r="I59" s="70"/>
    </row>
    <row r="60" spans="2:18" ht="29" x14ac:dyDescent="0.35">
      <c r="B60" s="20" t="s">
        <v>9</v>
      </c>
      <c r="C60" s="20"/>
      <c r="D60" s="20"/>
      <c r="E60" s="20"/>
      <c r="F60" s="20"/>
      <c r="G60" s="26"/>
      <c r="H60" s="21">
        <f>R42+R29+R16</f>
        <v>0</v>
      </c>
      <c r="I60" s="22"/>
    </row>
    <row r="61" spans="2:18" ht="29" x14ac:dyDescent="0.35">
      <c r="B61" s="20" t="s">
        <v>10</v>
      </c>
      <c r="C61" s="20"/>
      <c r="D61" s="20"/>
      <c r="E61" s="20"/>
      <c r="F61" s="20"/>
      <c r="G61" s="25"/>
      <c r="H61" s="21">
        <f>S42+S29+S16+H56</f>
        <v>0</v>
      </c>
      <c r="I61" s="34" t="e">
        <f>H61/$H$60</f>
        <v>#DIV/0!</v>
      </c>
    </row>
    <row r="62" spans="2:18" ht="29" x14ac:dyDescent="0.35">
      <c r="B62" s="20" t="s">
        <v>11</v>
      </c>
      <c r="C62" s="20"/>
      <c r="D62" s="20"/>
      <c r="E62" s="20"/>
      <c r="F62" s="20"/>
      <c r="G62" s="20"/>
      <c r="H62" s="21">
        <f>H60-H61</f>
        <v>0</v>
      </c>
      <c r="I62" s="23" t="e">
        <f>H62/$H$60</f>
        <v>#DIV/0!</v>
      </c>
    </row>
    <row r="63" spans="2:18" ht="14.5" x14ac:dyDescent="0.35">
      <c r="B63" s="24"/>
      <c r="C63" s="24"/>
      <c r="D63" s="24"/>
      <c r="E63" s="24"/>
      <c r="F63" s="24"/>
      <c r="G63" s="24"/>
      <c r="H63" s="24"/>
      <c r="I63" s="24"/>
    </row>
  </sheetData>
  <mergeCells count="11">
    <mergeCell ref="J56:R56"/>
    <mergeCell ref="B59:I59"/>
    <mergeCell ref="B1:V1"/>
    <mergeCell ref="B2:V2"/>
    <mergeCell ref="U3:V3"/>
    <mergeCell ref="U42:V42"/>
    <mergeCell ref="B47:R47"/>
    <mergeCell ref="J48:R48"/>
    <mergeCell ref="S48:AA48"/>
    <mergeCell ref="U29:V29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6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63"/>
  <sheetViews>
    <sheetView tabSelected="1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38.90625" style="1" bestFit="1" customWidth="1"/>
    <col min="4" max="4" width="16.08984375" style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137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7" t="s">
        <v>40</v>
      </c>
      <c r="C3" s="47" t="s">
        <v>57</v>
      </c>
      <c r="D3" s="47" t="s">
        <v>58</v>
      </c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3" ht="13" x14ac:dyDescent="0.3">
      <c r="B4" s="42" t="s">
        <v>143</v>
      </c>
      <c r="C4" s="42" t="s">
        <v>140</v>
      </c>
      <c r="D4" s="42" t="s">
        <v>138</v>
      </c>
      <c r="E4" s="43"/>
      <c r="F4" s="42">
        <v>36</v>
      </c>
      <c r="G4" s="42">
        <v>60000</v>
      </c>
      <c r="H4" s="42">
        <v>35</v>
      </c>
      <c r="I4" s="44">
        <v>400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 t="shared" ref="R4:R41" si="0">+J4*F4*H4</f>
        <v>0</v>
      </c>
      <c r="S4" s="11">
        <f t="shared" ref="S4:S41" si="1">+(M4+(P4+Q4+O4)*F4)*H4</f>
        <v>0</v>
      </c>
      <c r="T4" s="35" t="e">
        <f t="shared" ref="T4:T16" si="2">S4/$H$61</f>
        <v>#DIV/0!</v>
      </c>
      <c r="U4" s="32"/>
      <c r="V4" s="33"/>
    </row>
    <row r="5" spans="2:23" ht="13" x14ac:dyDescent="0.3">
      <c r="B5" s="42" t="s">
        <v>143</v>
      </c>
      <c r="C5" s="42" t="s">
        <v>140</v>
      </c>
      <c r="D5" s="42" t="s">
        <v>138</v>
      </c>
      <c r="E5" s="43"/>
      <c r="F5" s="42">
        <v>36</v>
      </c>
      <c r="G5" s="42">
        <v>90000</v>
      </c>
      <c r="H5" s="42">
        <v>35</v>
      </c>
      <c r="I5" s="44">
        <v>440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3" ht="13" x14ac:dyDescent="0.3">
      <c r="B6" s="42" t="s">
        <v>143</v>
      </c>
      <c r="C6" s="42" t="s">
        <v>140</v>
      </c>
      <c r="D6" s="42" t="s">
        <v>138</v>
      </c>
      <c r="E6" s="43"/>
      <c r="F6" s="42">
        <v>36</v>
      </c>
      <c r="G6" s="42">
        <v>120000</v>
      </c>
      <c r="H6" s="42">
        <v>35</v>
      </c>
      <c r="I6" s="44">
        <v>515</v>
      </c>
      <c r="J6" s="40"/>
      <c r="K6" s="46"/>
      <c r="L6" s="40"/>
      <c r="M6" s="11">
        <f t="shared" ref="M6:M41" si="3">+(K6-L6)</f>
        <v>0</v>
      </c>
      <c r="N6" s="39"/>
      <c r="O6" s="39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3" ht="13" x14ac:dyDescent="0.3">
      <c r="B7" s="42" t="s">
        <v>143</v>
      </c>
      <c r="C7" s="42" t="s">
        <v>140</v>
      </c>
      <c r="D7" s="42" t="s">
        <v>138</v>
      </c>
      <c r="E7" s="43"/>
      <c r="F7" s="42">
        <v>48</v>
      </c>
      <c r="G7" s="42">
        <v>40000</v>
      </c>
      <c r="H7" s="42">
        <v>20</v>
      </c>
      <c r="I7" s="44">
        <v>350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3" ht="13" x14ac:dyDescent="0.3">
      <c r="B8" s="42" t="s">
        <v>143</v>
      </c>
      <c r="C8" s="42" t="s">
        <v>140</v>
      </c>
      <c r="D8" s="42" t="s">
        <v>138</v>
      </c>
      <c r="E8" s="43"/>
      <c r="F8" s="42">
        <v>48</v>
      </c>
      <c r="G8" s="42">
        <v>60000</v>
      </c>
      <c r="H8" s="42">
        <v>35</v>
      </c>
      <c r="I8" s="44">
        <v>370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3" ht="13" x14ac:dyDescent="0.3">
      <c r="B9" s="42" t="s">
        <v>143</v>
      </c>
      <c r="C9" s="42" t="s">
        <v>140</v>
      </c>
      <c r="D9" s="42" t="s">
        <v>138</v>
      </c>
      <c r="E9" s="43"/>
      <c r="F9" s="42">
        <v>48</v>
      </c>
      <c r="G9" s="42">
        <v>80000</v>
      </c>
      <c r="H9" s="42">
        <v>35</v>
      </c>
      <c r="I9" s="44">
        <v>390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3" ht="13" x14ac:dyDescent="0.3">
      <c r="B10" s="42" t="s">
        <v>143</v>
      </c>
      <c r="C10" s="42" t="s">
        <v>140</v>
      </c>
      <c r="D10" s="42" t="s">
        <v>138</v>
      </c>
      <c r="E10" s="43"/>
      <c r="F10" s="42">
        <v>48</v>
      </c>
      <c r="G10" s="42">
        <v>100000</v>
      </c>
      <c r="H10" s="42">
        <v>20</v>
      </c>
      <c r="I10" s="44">
        <v>410</v>
      </c>
      <c r="J10" s="40"/>
      <c r="K10" s="46"/>
      <c r="L10" s="40"/>
      <c r="M10" s="11">
        <f t="shared" si="3"/>
        <v>0</v>
      </c>
      <c r="N10" s="39"/>
      <c r="O10" s="39"/>
      <c r="P10" s="40"/>
      <c r="Q10" s="40"/>
      <c r="R10" s="11">
        <f t="shared" si="0"/>
        <v>0</v>
      </c>
      <c r="S10" s="11">
        <f t="shared" si="1"/>
        <v>0</v>
      </c>
      <c r="T10" s="35" t="e">
        <f t="shared" si="2"/>
        <v>#DIV/0!</v>
      </c>
      <c r="U10" s="32"/>
      <c r="V10" s="33"/>
    </row>
    <row r="11" spans="2:23" ht="13" x14ac:dyDescent="0.3">
      <c r="B11" s="42" t="s">
        <v>143</v>
      </c>
      <c r="C11" s="42" t="s">
        <v>140</v>
      </c>
      <c r="D11" s="42" t="s">
        <v>138</v>
      </c>
      <c r="E11" s="43"/>
      <c r="F11" s="42">
        <v>48</v>
      </c>
      <c r="G11" s="42">
        <v>120000</v>
      </c>
      <c r="H11" s="42">
        <v>35</v>
      </c>
      <c r="I11" s="44">
        <v>440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0"/>
        <v>0</v>
      </c>
      <c r="S11" s="11">
        <f t="shared" si="1"/>
        <v>0</v>
      </c>
      <c r="T11" s="35" t="e">
        <f t="shared" si="2"/>
        <v>#DIV/0!</v>
      </c>
      <c r="U11" s="32"/>
      <c r="V11" s="33"/>
    </row>
    <row r="12" spans="2:23" ht="13" x14ac:dyDescent="0.3">
      <c r="B12" s="42" t="s">
        <v>143</v>
      </c>
      <c r="C12" s="42" t="s">
        <v>140</v>
      </c>
      <c r="D12" s="42" t="s">
        <v>138</v>
      </c>
      <c r="E12" s="43"/>
      <c r="F12" s="42">
        <v>60</v>
      </c>
      <c r="G12" s="42">
        <v>50000</v>
      </c>
      <c r="H12" s="42">
        <v>20</v>
      </c>
      <c r="I12" s="44">
        <v>345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0"/>
        <v>0</v>
      </c>
      <c r="S12" s="11">
        <f t="shared" si="1"/>
        <v>0</v>
      </c>
      <c r="T12" s="35" t="e">
        <f t="shared" si="2"/>
        <v>#DIV/0!</v>
      </c>
      <c r="U12" s="32"/>
      <c r="V12" s="33"/>
    </row>
    <row r="13" spans="2:23" ht="13" x14ac:dyDescent="0.3">
      <c r="B13" s="42" t="s">
        <v>143</v>
      </c>
      <c r="C13" s="42" t="s">
        <v>140</v>
      </c>
      <c r="D13" s="42" t="s">
        <v>138</v>
      </c>
      <c r="E13" s="43"/>
      <c r="F13" s="42">
        <v>60</v>
      </c>
      <c r="G13" s="42">
        <v>75000</v>
      </c>
      <c r="H13" s="42">
        <v>35</v>
      </c>
      <c r="I13" s="44">
        <v>360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0"/>
        <v>0</v>
      </c>
      <c r="S13" s="11">
        <f t="shared" si="1"/>
        <v>0</v>
      </c>
      <c r="T13" s="35" t="e">
        <f t="shared" si="2"/>
        <v>#DIV/0!</v>
      </c>
      <c r="U13" s="32"/>
      <c r="V13" s="33"/>
    </row>
    <row r="14" spans="2:23" ht="13" x14ac:dyDescent="0.3">
      <c r="B14" s="42" t="s">
        <v>143</v>
      </c>
      <c r="C14" s="42" t="s">
        <v>140</v>
      </c>
      <c r="D14" s="42" t="s">
        <v>138</v>
      </c>
      <c r="E14" s="43"/>
      <c r="F14" s="42">
        <v>60</v>
      </c>
      <c r="G14" s="42">
        <v>100000</v>
      </c>
      <c r="H14" s="42">
        <v>35</v>
      </c>
      <c r="I14" s="44">
        <v>385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0"/>
        <v>0</v>
      </c>
      <c r="S14" s="11">
        <f t="shared" si="1"/>
        <v>0</v>
      </c>
      <c r="T14" s="35" t="e">
        <f t="shared" si="2"/>
        <v>#DIV/0!</v>
      </c>
      <c r="U14" s="32"/>
      <c r="V14" s="33"/>
    </row>
    <row r="15" spans="2:23" ht="13" x14ac:dyDescent="0.3">
      <c r="B15" s="42" t="s">
        <v>143</v>
      </c>
      <c r="C15" s="42" t="s">
        <v>140</v>
      </c>
      <c r="D15" s="42" t="s">
        <v>138</v>
      </c>
      <c r="E15" s="43"/>
      <c r="F15" s="42">
        <v>60</v>
      </c>
      <c r="G15" s="42">
        <v>125000</v>
      </c>
      <c r="H15" s="42">
        <v>20</v>
      </c>
      <c r="I15" s="44">
        <v>400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0"/>
        <v>0</v>
      </c>
      <c r="S15" s="11">
        <f t="shared" si="1"/>
        <v>0</v>
      </c>
      <c r="T15" s="35" t="e">
        <f t="shared" si="2"/>
        <v>#DIV/0!</v>
      </c>
      <c r="U15" s="32"/>
      <c r="V15" s="33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6911400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 t="shared" si="2"/>
        <v>#DIV/0!</v>
      </c>
      <c r="U16" s="75"/>
      <c r="V16" s="75"/>
      <c r="W16" s="8"/>
    </row>
    <row r="17" spans="2:23" ht="13" x14ac:dyDescent="0.3">
      <c r="B17" s="42" t="s">
        <v>144</v>
      </c>
      <c r="C17" s="42" t="s">
        <v>141</v>
      </c>
      <c r="D17" s="42" t="s">
        <v>138</v>
      </c>
      <c r="E17" s="43"/>
      <c r="F17" s="42">
        <v>36</v>
      </c>
      <c r="G17" s="42">
        <v>60000</v>
      </c>
      <c r="H17" s="42">
        <v>5</v>
      </c>
      <c r="I17" s="44">
        <v>550</v>
      </c>
      <c r="J17" s="40"/>
      <c r="K17" s="46"/>
      <c r="L17" s="40"/>
      <c r="M17" s="11">
        <f t="shared" si="3"/>
        <v>0</v>
      </c>
      <c r="N17" s="39"/>
      <c r="O17" s="39"/>
      <c r="P17" s="40"/>
      <c r="Q17" s="40"/>
      <c r="R17" s="11">
        <f t="shared" si="0"/>
        <v>0</v>
      </c>
      <c r="S17" s="11">
        <f t="shared" si="1"/>
        <v>0</v>
      </c>
      <c r="T17" s="35" t="e">
        <f t="shared" ref="T17:T28" si="4">S17/$H$61</f>
        <v>#DIV/0!</v>
      </c>
      <c r="U17" s="32"/>
      <c r="V17" s="33"/>
    </row>
    <row r="18" spans="2:23" ht="13" x14ac:dyDescent="0.3">
      <c r="B18" s="42" t="s">
        <v>144</v>
      </c>
      <c r="C18" s="42" t="s">
        <v>141</v>
      </c>
      <c r="D18" s="42" t="s">
        <v>138</v>
      </c>
      <c r="E18" s="43"/>
      <c r="F18" s="42">
        <v>36</v>
      </c>
      <c r="G18" s="42">
        <v>90000</v>
      </c>
      <c r="H18" s="42">
        <v>10</v>
      </c>
      <c r="I18" s="44">
        <v>630</v>
      </c>
      <c r="J18" s="40"/>
      <c r="K18" s="46"/>
      <c r="L18" s="40"/>
      <c r="M18" s="11">
        <f t="shared" si="3"/>
        <v>0</v>
      </c>
      <c r="N18" s="39"/>
      <c r="O18" s="39"/>
      <c r="P18" s="40"/>
      <c r="Q18" s="40"/>
      <c r="R18" s="11">
        <f t="shared" si="0"/>
        <v>0</v>
      </c>
      <c r="S18" s="11">
        <f t="shared" si="1"/>
        <v>0</v>
      </c>
      <c r="T18" s="35" t="e">
        <f t="shared" si="4"/>
        <v>#DIV/0!</v>
      </c>
      <c r="U18" s="32"/>
      <c r="V18" s="33"/>
    </row>
    <row r="19" spans="2:23" ht="13" x14ac:dyDescent="0.3">
      <c r="B19" s="42" t="s">
        <v>144</v>
      </c>
      <c r="C19" s="42" t="s">
        <v>141</v>
      </c>
      <c r="D19" s="42" t="s">
        <v>138</v>
      </c>
      <c r="E19" s="43"/>
      <c r="F19" s="42">
        <v>36</v>
      </c>
      <c r="G19" s="42">
        <v>120000</v>
      </c>
      <c r="H19" s="42">
        <v>5</v>
      </c>
      <c r="I19" s="44">
        <v>685</v>
      </c>
      <c r="J19" s="40"/>
      <c r="K19" s="46"/>
      <c r="L19" s="40"/>
      <c r="M19" s="11">
        <f t="shared" si="3"/>
        <v>0</v>
      </c>
      <c r="N19" s="39"/>
      <c r="O19" s="39"/>
      <c r="P19" s="40"/>
      <c r="Q19" s="40"/>
      <c r="R19" s="11">
        <f t="shared" si="0"/>
        <v>0</v>
      </c>
      <c r="S19" s="11">
        <f t="shared" si="1"/>
        <v>0</v>
      </c>
      <c r="T19" s="35" t="e">
        <f t="shared" si="4"/>
        <v>#DIV/0!</v>
      </c>
      <c r="U19" s="32"/>
      <c r="V19" s="33"/>
    </row>
    <row r="20" spans="2:23" ht="13" x14ac:dyDescent="0.3">
      <c r="B20" s="42" t="s">
        <v>144</v>
      </c>
      <c r="C20" s="42" t="s">
        <v>141</v>
      </c>
      <c r="D20" s="42" t="s">
        <v>138</v>
      </c>
      <c r="E20" s="43"/>
      <c r="F20" s="42">
        <v>48</v>
      </c>
      <c r="G20" s="42">
        <v>40000</v>
      </c>
      <c r="H20" s="42">
        <v>5</v>
      </c>
      <c r="I20" s="44">
        <v>450</v>
      </c>
      <c r="J20" s="40"/>
      <c r="K20" s="46"/>
      <c r="L20" s="40"/>
      <c r="M20" s="11">
        <f t="shared" si="3"/>
        <v>0</v>
      </c>
      <c r="N20" s="39"/>
      <c r="O20" s="39"/>
      <c r="P20" s="40"/>
      <c r="Q20" s="40"/>
      <c r="R20" s="11">
        <f t="shared" si="0"/>
        <v>0</v>
      </c>
      <c r="S20" s="11">
        <f t="shared" si="1"/>
        <v>0</v>
      </c>
      <c r="T20" s="35" t="e">
        <f t="shared" si="4"/>
        <v>#DIV/0!</v>
      </c>
      <c r="U20" s="32"/>
      <c r="V20" s="33"/>
    </row>
    <row r="21" spans="2:23" ht="13" x14ac:dyDescent="0.3">
      <c r="B21" s="42" t="s">
        <v>144</v>
      </c>
      <c r="C21" s="42" t="s">
        <v>141</v>
      </c>
      <c r="D21" s="42" t="s">
        <v>138</v>
      </c>
      <c r="E21" s="43"/>
      <c r="F21" s="42">
        <v>48</v>
      </c>
      <c r="G21" s="42">
        <v>60000</v>
      </c>
      <c r="H21" s="42">
        <v>5</v>
      </c>
      <c r="I21" s="44">
        <v>495</v>
      </c>
      <c r="J21" s="40"/>
      <c r="K21" s="46"/>
      <c r="L21" s="40"/>
      <c r="M21" s="11">
        <f t="shared" si="3"/>
        <v>0</v>
      </c>
      <c r="N21" s="39"/>
      <c r="O21" s="39"/>
      <c r="P21" s="40"/>
      <c r="Q21" s="40"/>
      <c r="R21" s="11">
        <f t="shared" si="0"/>
        <v>0</v>
      </c>
      <c r="S21" s="11">
        <f t="shared" si="1"/>
        <v>0</v>
      </c>
      <c r="T21" s="35" t="e">
        <f t="shared" si="4"/>
        <v>#DIV/0!</v>
      </c>
      <c r="U21" s="32"/>
      <c r="V21" s="33"/>
    </row>
    <row r="22" spans="2:23" ht="13" x14ac:dyDescent="0.3">
      <c r="B22" s="42" t="s">
        <v>144</v>
      </c>
      <c r="C22" s="42" t="s">
        <v>141</v>
      </c>
      <c r="D22" s="42" t="s">
        <v>138</v>
      </c>
      <c r="E22" s="43"/>
      <c r="F22" s="42">
        <v>48</v>
      </c>
      <c r="G22" s="42">
        <v>80000</v>
      </c>
      <c r="H22" s="42">
        <v>5</v>
      </c>
      <c r="I22" s="44">
        <v>525</v>
      </c>
      <c r="J22" s="40"/>
      <c r="K22" s="46"/>
      <c r="L22" s="40"/>
      <c r="M22" s="11">
        <f t="shared" si="3"/>
        <v>0</v>
      </c>
      <c r="N22" s="39"/>
      <c r="O22" s="39"/>
      <c r="P22" s="40"/>
      <c r="Q22" s="40"/>
      <c r="R22" s="11">
        <f t="shared" si="0"/>
        <v>0</v>
      </c>
      <c r="S22" s="11">
        <f t="shared" si="1"/>
        <v>0</v>
      </c>
      <c r="T22" s="35" t="e">
        <f t="shared" si="4"/>
        <v>#DIV/0!</v>
      </c>
      <c r="U22" s="32"/>
      <c r="V22" s="33"/>
    </row>
    <row r="23" spans="2:23" ht="13" x14ac:dyDescent="0.3">
      <c r="B23" s="42" t="s">
        <v>144</v>
      </c>
      <c r="C23" s="42" t="s">
        <v>141</v>
      </c>
      <c r="D23" s="42" t="s">
        <v>138</v>
      </c>
      <c r="E23" s="43"/>
      <c r="F23" s="42">
        <v>48</v>
      </c>
      <c r="G23" s="42">
        <v>100000</v>
      </c>
      <c r="H23" s="42">
        <v>5</v>
      </c>
      <c r="I23" s="44">
        <v>555</v>
      </c>
      <c r="J23" s="40"/>
      <c r="K23" s="46"/>
      <c r="L23" s="40"/>
      <c r="M23" s="11">
        <f t="shared" si="3"/>
        <v>0</v>
      </c>
      <c r="N23" s="39"/>
      <c r="O23" s="39"/>
      <c r="P23" s="40"/>
      <c r="Q23" s="40"/>
      <c r="R23" s="11">
        <f t="shared" si="0"/>
        <v>0</v>
      </c>
      <c r="S23" s="11">
        <f t="shared" si="1"/>
        <v>0</v>
      </c>
      <c r="T23" s="35" t="e">
        <f t="shared" si="4"/>
        <v>#DIV/0!</v>
      </c>
      <c r="U23" s="32"/>
      <c r="V23" s="33"/>
    </row>
    <row r="24" spans="2:23" ht="13" x14ac:dyDescent="0.3">
      <c r="B24" s="42" t="s">
        <v>144</v>
      </c>
      <c r="C24" s="42" t="s">
        <v>141</v>
      </c>
      <c r="D24" s="42" t="s">
        <v>138</v>
      </c>
      <c r="E24" s="43"/>
      <c r="F24" s="42">
        <v>48</v>
      </c>
      <c r="G24" s="42">
        <v>120000</v>
      </c>
      <c r="H24" s="42">
        <v>20</v>
      </c>
      <c r="I24" s="44">
        <v>585</v>
      </c>
      <c r="J24" s="40"/>
      <c r="K24" s="46"/>
      <c r="L24" s="40"/>
      <c r="M24" s="11">
        <f t="shared" si="3"/>
        <v>0</v>
      </c>
      <c r="N24" s="39"/>
      <c r="O24" s="39"/>
      <c r="P24" s="40"/>
      <c r="Q24" s="40"/>
      <c r="R24" s="11">
        <f t="shared" si="0"/>
        <v>0</v>
      </c>
      <c r="S24" s="11">
        <f t="shared" si="1"/>
        <v>0</v>
      </c>
      <c r="T24" s="35" t="e">
        <f t="shared" si="4"/>
        <v>#DIV/0!</v>
      </c>
      <c r="U24" s="32"/>
      <c r="V24" s="33"/>
    </row>
    <row r="25" spans="2:23" ht="13" x14ac:dyDescent="0.3">
      <c r="B25" s="42" t="s">
        <v>144</v>
      </c>
      <c r="C25" s="42" t="s">
        <v>141</v>
      </c>
      <c r="D25" s="42" t="s">
        <v>138</v>
      </c>
      <c r="E25" s="43"/>
      <c r="F25" s="42">
        <v>60</v>
      </c>
      <c r="G25" s="42">
        <v>50000</v>
      </c>
      <c r="H25" s="42">
        <v>10</v>
      </c>
      <c r="I25" s="44">
        <v>445</v>
      </c>
      <c r="J25" s="40"/>
      <c r="K25" s="46"/>
      <c r="L25" s="40"/>
      <c r="M25" s="11">
        <f t="shared" si="3"/>
        <v>0</v>
      </c>
      <c r="N25" s="39"/>
      <c r="O25" s="39"/>
      <c r="P25" s="40"/>
      <c r="Q25" s="40"/>
      <c r="R25" s="11">
        <f t="shared" si="0"/>
        <v>0</v>
      </c>
      <c r="S25" s="11">
        <f t="shared" si="1"/>
        <v>0</v>
      </c>
      <c r="T25" s="35" t="e">
        <f t="shared" si="4"/>
        <v>#DIV/0!</v>
      </c>
      <c r="U25" s="32"/>
      <c r="V25" s="33"/>
    </row>
    <row r="26" spans="2:23" ht="13" x14ac:dyDescent="0.3">
      <c r="B26" s="42" t="s">
        <v>144</v>
      </c>
      <c r="C26" s="42" t="s">
        <v>141</v>
      </c>
      <c r="D26" s="42" t="s">
        <v>138</v>
      </c>
      <c r="E26" s="43"/>
      <c r="F26" s="42">
        <v>60</v>
      </c>
      <c r="G26" s="42">
        <v>75000</v>
      </c>
      <c r="H26" s="42">
        <v>15</v>
      </c>
      <c r="I26" s="44">
        <v>470</v>
      </c>
      <c r="J26" s="40"/>
      <c r="K26" s="46"/>
      <c r="L26" s="40"/>
      <c r="M26" s="11">
        <f t="shared" si="3"/>
        <v>0</v>
      </c>
      <c r="N26" s="39"/>
      <c r="O26" s="39"/>
      <c r="P26" s="40"/>
      <c r="Q26" s="40"/>
      <c r="R26" s="11">
        <f t="shared" si="0"/>
        <v>0</v>
      </c>
      <c r="S26" s="11">
        <f t="shared" si="1"/>
        <v>0</v>
      </c>
      <c r="T26" s="35" t="e">
        <f t="shared" si="4"/>
        <v>#DIV/0!</v>
      </c>
      <c r="U26" s="32"/>
      <c r="V26" s="33"/>
    </row>
    <row r="27" spans="2:23" ht="13" x14ac:dyDescent="0.3">
      <c r="B27" s="42" t="s">
        <v>144</v>
      </c>
      <c r="C27" s="42" t="s">
        <v>141</v>
      </c>
      <c r="D27" s="42" t="s">
        <v>138</v>
      </c>
      <c r="E27" s="43"/>
      <c r="F27" s="42">
        <v>60</v>
      </c>
      <c r="G27" s="42">
        <v>100000</v>
      </c>
      <c r="H27" s="42">
        <v>20</v>
      </c>
      <c r="I27" s="44">
        <v>510</v>
      </c>
      <c r="J27" s="40"/>
      <c r="K27" s="46"/>
      <c r="L27" s="40"/>
      <c r="M27" s="11">
        <f t="shared" si="3"/>
        <v>0</v>
      </c>
      <c r="N27" s="39"/>
      <c r="O27" s="39"/>
      <c r="P27" s="40"/>
      <c r="Q27" s="40"/>
      <c r="R27" s="11">
        <f t="shared" si="0"/>
        <v>0</v>
      </c>
      <c r="S27" s="11">
        <f t="shared" si="1"/>
        <v>0</v>
      </c>
      <c r="T27" s="35" t="e">
        <f t="shared" si="4"/>
        <v>#DIV/0!</v>
      </c>
      <c r="U27" s="32"/>
      <c r="V27" s="33"/>
    </row>
    <row r="28" spans="2:23" ht="13" x14ac:dyDescent="0.3">
      <c r="B28" s="42" t="s">
        <v>144</v>
      </c>
      <c r="C28" s="42" t="s">
        <v>141</v>
      </c>
      <c r="D28" s="42" t="s">
        <v>138</v>
      </c>
      <c r="E28" s="43"/>
      <c r="F28" s="42">
        <v>60</v>
      </c>
      <c r="G28" s="42">
        <v>125000</v>
      </c>
      <c r="H28" s="42">
        <v>15</v>
      </c>
      <c r="I28" s="44">
        <v>540</v>
      </c>
      <c r="J28" s="40"/>
      <c r="K28" s="46"/>
      <c r="L28" s="40"/>
      <c r="M28" s="11">
        <f t="shared" si="3"/>
        <v>0</v>
      </c>
      <c r="N28" s="39"/>
      <c r="O28" s="39"/>
      <c r="P28" s="40"/>
      <c r="Q28" s="40"/>
      <c r="R28" s="11">
        <f t="shared" si="0"/>
        <v>0</v>
      </c>
      <c r="S28" s="11">
        <f t="shared" si="1"/>
        <v>0</v>
      </c>
      <c r="T28" s="35" t="e">
        <f t="shared" si="4"/>
        <v>#DIV/0!</v>
      </c>
      <c r="U28" s="32"/>
      <c r="V28" s="33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3284700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 t="shared" ref="T29:T42" si="5">S29/$H$61</f>
        <v>#DIV/0!</v>
      </c>
      <c r="U29" s="75"/>
      <c r="V29" s="75"/>
      <c r="W29" s="8"/>
    </row>
    <row r="30" spans="2:23" ht="13" x14ac:dyDescent="0.3">
      <c r="B30" s="42" t="s">
        <v>145</v>
      </c>
      <c r="C30" s="42" t="s">
        <v>142</v>
      </c>
      <c r="D30" s="42" t="s">
        <v>139</v>
      </c>
      <c r="E30" s="43"/>
      <c r="F30" s="42">
        <v>36</v>
      </c>
      <c r="G30" s="42">
        <v>60000</v>
      </c>
      <c r="H30" s="42">
        <v>5</v>
      </c>
      <c r="I30" s="44">
        <v>580</v>
      </c>
      <c r="J30" s="40"/>
      <c r="K30" s="46"/>
      <c r="L30" s="40"/>
      <c r="M30" s="11">
        <f t="shared" si="3"/>
        <v>0</v>
      </c>
      <c r="N30" s="39"/>
      <c r="O30" s="39"/>
      <c r="P30" s="40"/>
      <c r="Q30" s="40"/>
      <c r="R30" s="11">
        <f t="shared" si="0"/>
        <v>0</v>
      </c>
      <c r="S30" s="11">
        <f t="shared" si="1"/>
        <v>0</v>
      </c>
      <c r="T30" s="35" t="e">
        <f t="shared" si="5"/>
        <v>#DIV/0!</v>
      </c>
      <c r="U30" s="32"/>
      <c r="V30" s="33"/>
    </row>
    <row r="31" spans="2:23" ht="13" x14ac:dyDescent="0.3">
      <c r="B31" s="42" t="s">
        <v>145</v>
      </c>
      <c r="C31" s="42" t="s">
        <v>142</v>
      </c>
      <c r="D31" s="42" t="s">
        <v>139</v>
      </c>
      <c r="E31" s="43"/>
      <c r="F31" s="42">
        <v>36</v>
      </c>
      <c r="G31" s="42">
        <v>90000</v>
      </c>
      <c r="H31" s="42">
        <v>10</v>
      </c>
      <c r="I31" s="44">
        <v>660</v>
      </c>
      <c r="J31" s="40"/>
      <c r="K31" s="46"/>
      <c r="L31" s="40"/>
      <c r="M31" s="11">
        <f t="shared" si="3"/>
        <v>0</v>
      </c>
      <c r="N31" s="39"/>
      <c r="O31" s="39"/>
      <c r="P31" s="40"/>
      <c r="Q31" s="40"/>
      <c r="R31" s="11">
        <f t="shared" si="0"/>
        <v>0</v>
      </c>
      <c r="S31" s="11">
        <f t="shared" si="1"/>
        <v>0</v>
      </c>
      <c r="T31" s="35" t="e">
        <f t="shared" si="5"/>
        <v>#DIV/0!</v>
      </c>
      <c r="U31" s="32"/>
      <c r="V31" s="33"/>
    </row>
    <row r="32" spans="2:23" ht="13" x14ac:dyDescent="0.3">
      <c r="B32" s="42" t="s">
        <v>145</v>
      </c>
      <c r="C32" s="42" t="s">
        <v>142</v>
      </c>
      <c r="D32" s="42" t="s">
        <v>139</v>
      </c>
      <c r="E32" s="43"/>
      <c r="F32" s="42">
        <v>36</v>
      </c>
      <c r="G32" s="42">
        <v>120000</v>
      </c>
      <c r="H32" s="42">
        <v>5</v>
      </c>
      <c r="I32" s="44">
        <v>720</v>
      </c>
      <c r="J32" s="40"/>
      <c r="K32" s="46"/>
      <c r="L32" s="40"/>
      <c r="M32" s="11">
        <f t="shared" si="3"/>
        <v>0</v>
      </c>
      <c r="N32" s="39"/>
      <c r="O32" s="39"/>
      <c r="P32" s="40"/>
      <c r="Q32" s="40"/>
      <c r="R32" s="11">
        <f t="shared" si="0"/>
        <v>0</v>
      </c>
      <c r="S32" s="11">
        <f t="shared" si="1"/>
        <v>0</v>
      </c>
      <c r="T32" s="35" t="e">
        <f t="shared" si="5"/>
        <v>#DIV/0!</v>
      </c>
      <c r="U32" s="32"/>
      <c r="V32" s="33"/>
    </row>
    <row r="33" spans="2:27" ht="13" x14ac:dyDescent="0.3">
      <c r="B33" s="42" t="s">
        <v>145</v>
      </c>
      <c r="C33" s="42" t="s">
        <v>142</v>
      </c>
      <c r="D33" s="42" t="s">
        <v>139</v>
      </c>
      <c r="E33" s="43"/>
      <c r="F33" s="42">
        <v>48</v>
      </c>
      <c r="G33" s="42">
        <v>40000</v>
      </c>
      <c r="H33" s="42">
        <v>5</v>
      </c>
      <c r="I33" s="44">
        <v>475</v>
      </c>
      <c r="J33" s="40"/>
      <c r="K33" s="46"/>
      <c r="L33" s="40"/>
      <c r="M33" s="11">
        <f t="shared" si="3"/>
        <v>0</v>
      </c>
      <c r="N33" s="39"/>
      <c r="O33" s="39"/>
      <c r="P33" s="40"/>
      <c r="Q33" s="40"/>
      <c r="R33" s="11">
        <f t="shared" si="0"/>
        <v>0</v>
      </c>
      <c r="S33" s="11">
        <f t="shared" si="1"/>
        <v>0</v>
      </c>
      <c r="T33" s="35" t="e">
        <f t="shared" si="5"/>
        <v>#DIV/0!</v>
      </c>
      <c r="U33" s="32"/>
      <c r="V33" s="33"/>
    </row>
    <row r="34" spans="2:27" ht="13" x14ac:dyDescent="0.3">
      <c r="B34" s="42" t="s">
        <v>145</v>
      </c>
      <c r="C34" s="42" t="s">
        <v>142</v>
      </c>
      <c r="D34" s="42" t="s">
        <v>139</v>
      </c>
      <c r="E34" s="43"/>
      <c r="F34" s="42">
        <v>48</v>
      </c>
      <c r="G34" s="42">
        <v>60000</v>
      </c>
      <c r="H34" s="42">
        <v>5</v>
      </c>
      <c r="I34" s="44">
        <v>520</v>
      </c>
      <c r="J34" s="40"/>
      <c r="K34" s="46"/>
      <c r="L34" s="40"/>
      <c r="M34" s="11">
        <f t="shared" si="3"/>
        <v>0</v>
      </c>
      <c r="N34" s="39"/>
      <c r="O34" s="39"/>
      <c r="P34" s="40"/>
      <c r="Q34" s="40"/>
      <c r="R34" s="11">
        <f t="shared" si="0"/>
        <v>0</v>
      </c>
      <c r="S34" s="11">
        <f t="shared" si="1"/>
        <v>0</v>
      </c>
      <c r="T34" s="35" t="e">
        <f t="shared" si="5"/>
        <v>#DIV/0!</v>
      </c>
      <c r="U34" s="32"/>
      <c r="V34" s="33"/>
    </row>
    <row r="35" spans="2:27" ht="13" x14ac:dyDescent="0.3">
      <c r="B35" s="42" t="s">
        <v>145</v>
      </c>
      <c r="C35" s="42" t="s">
        <v>142</v>
      </c>
      <c r="D35" s="42" t="s">
        <v>139</v>
      </c>
      <c r="E35" s="43"/>
      <c r="F35" s="42">
        <v>48</v>
      </c>
      <c r="G35" s="42">
        <v>80000</v>
      </c>
      <c r="H35" s="42">
        <v>5</v>
      </c>
      <c r="I35" s="44">
        <v>550</v>
      </c>
      <c r="J35" s="40"/>
      <c r="K35" s="46"/>
      <c r="L35" s="40"/>
      <c r="M35" s="11">
        <f t="shared" si="3"/>
        <v>0</v>
      </c>
      <c r="N35" s="39"/>
      <c r="O35" s="39"/>
      <c r="P35" s="40"/>
      <c r="Q35" s="40"/>
      <c r="R35" s="11">
        <f t="shared" si="0"/>
        <v>0</v>
      </c>
      <c r="S35" s="11">
        <f t="shared" si="1"/>
        <v>0</v>
      </c>
      <c r="T35" s="35" t="e">
        <f t="shared" si="5"/>
        <v>#DIV/0!</v>
      </c>
      <c r="U35" s="32"/>
      <c r="V35" s="33"/>
    </row>
    <row r="36" spans="2:27" ht="13" x14ac:dyDescent="0.3">
      <c r="B36" s="42" t="s">
        <v>145</v>
      </c>
      <c r="C36" s="42" t="s">
        <v>142</v>
      </c>
      <c r="D36" s="42" t="s">
        <v>139</v>
      </c>
      <c r="E36" s="43"/>
      <c r="F36" s="42">
        <v>48</v>
      </c>
      <c r="G36" s="42">
        <v>100000</v>
      </c>
      <c r="H36" s="42">
        <v>5</v>
      </c>
      <c r="I36" s="44">
        <v>585</v>
      </c>
      <c r="J36" s="40"/>
      <c r="K36" s="46"/>
      <c r="L36" s="40"/>
      <c r="M36" s="11">
        <f t="shared" si="3"/>
        <v>0</v>
      </c>
      <c r="N36" s="39"/>
      <c r="O36" s="39"/>
      <c r="P36" s="40"/>
      <c r="Q36" s="40"/>
      <c r="R36" s="11">
        <f t="shared" si="0"/>
        <v>0</v>
      </c>
      <c r="S36" s="11">
        <f t="shared" si="1"/>
        <v>0</v>
      </c>
      <c r="T36" s="35" t="e">
        <f t="shared" si="5"/>
        <v>#DIV/0!</v>
      </c>
      <c r="U36" s="32"/>
      <c r="V36" s="33"/>
    </row>
    <row r="37" spans="2:27" ht="13" x14ac:dyDescent="0.3">
      <c r="B37" s="42" t="s">
        <v>145</v>
      </c>
      <c r="C37" s="42" t="s">
        <v>142</v>
      </c>
      <c r="D37" s="42" t="s">
        <v>139</v>
      </c>
      <c r="E37" s="43"/>
      <c r="F37" s="42">
        <v>48</v>
      </c>
      <c r="G37" s="42">
        <v>120000</v>
      </c>
      <c r="H37" s="42">
        <v>20</v>
      </c>
      <c r="I37" s="44">
        <v>610</v>
      </c>
      <c r="J37" s="40"/>
      <c r="K37" s="46"/>
      <c r="L37" s="40"/>
      <c r="M37" s="11">
        <f t="shared" si="3"/>
        <v>0</v>
      </c>
      <c r="N37" s="39"/>
      <c r="O37" s="39"/>
      <c r="P37" s="40"/>
      <c r="Q37" s="40"/>
      <c r="R37" s="11">
        <f t="shared" si="0"/>
        <v>0</v>
      </c>
      <c r="S37" s="11">
        <f t="shared" si="1"/>
        <v>0</v>
      </c>
      <c r="T37" s="35" t="e">
        <f t="shared" si="5"/>
        <v>#DIV/0!</v>
      </c>
      <c r="U37" s="32"/>
      <c r="V37" s="33"/>
    </row>
    <row r="38" spans="2:27" ht="13" x14ac:dyDescent="0.3">
      <c r="B38" s="42" t="s">
        <v>145</v>
      </c>
      <c r="C38" s="42" t="s">
        <v>142</v>
      </c>
      <c r="D38" s="42" t="s">
        <v>139</v>
      </c>
      <c r="E38" s="43"/>
      <c r="F38" s="42">
        <v>60</v>
      </c>
      <c r="G38" s="42">
        <v>50000</v>
      </c>
      <c r="H38" s="42">
        <v>10</v>
      </c>
      <c r="I38" s="44">
        <v>470</v>
      </c>
      <c r="J38" s="40"/>
      <c r="K38" s="46"/>
      <c r="L38" s="40"/>
      <c r="M38" s="11">
        <f t="shared" si="3"/>
        <v>0</v>
      </c>
      <c r="N38" s="39"/>
      <c r="O38" s="39"/>
      <c r="P38" s="40"/>
      <c r="Q38" s="40"/>
      <c r="R38" s="11">
        <f t="shared" si="0"/>
        <v>0</v>
      </c>
      <c r="S38" s="11">
        <f t="shared" si="1"/>
        <v>0</v>
      </c>
      <c r="T38" s="35" t="e">
        <f t="shared" si="5"/>
        <v>#DIV/0!</v>
      </c>
      <c r="U38" s="32"/>
      <c r="V38" s="33"/>
    </row>
    <row r="39" spans="2:27" ht="13" x14ac:dyDescent="0.3">
      <c r="B39" s="42" t="s">
        <v>145</v>
      </c>
      <c r="C39" s="42" t="s">
        <v>142</v>
      </c>
      <c r="D39" s="42" t="s">
        <v>139</v>
      </c>
      <c r="E39" s="43"/>
      <c r="F39" s="42">
        <v>60</v>
      </c>
      <c r="G39" s="42">
        <v>75000</v>
      </c>
      <c r="H39" s="42">
        <v>15</v>
      </c>
      <c r="I39" s="44">
        <v>490</v>
      </c>
      <c r="J39" s="40"/>
      <c r="K39" s="46"/>
      <c r="L39" s="40"/>
      <c r="M39" s="11">
        <f t="shared" si="3"/>
        <v>0</v>
      </c>
      <c r="N39" s="39"/>
      <c r="O39" s="39"/>
      <c r="P39" s="40"/>
      <c r="Q39" s="40"/>
      <c r="R39" s="11">
        <f t="shared" si="0"/>
        <v>0</v>
      </c>
      <c r="S39" s="11">
        <f t="shared" si="1"/>
        <v>0</v>
      </c>
      <c r="T39" s="35" t="e">
        <f t="shared" si="5"/>
        <v>#DIV/0!</v>
      </c>
      <c r="U39" s="32"/>
      <c r="V39" s="33"/>
    </row>
    <row r="40" spans="2:27" ht="13" x14ac:dyDescent="0.3">
      <c r="B40" s="42" t="s">
        <v>145</v>
      </c>
      <c r="C40" s="42" t="s">
        <v>142</v>
      </c>
      <c r="D40" s="42" t="s">
        <v>139</v>
      </c>
      <c r="E40" s="43"/>
      <c r="F40" s="42">
        <v>60</v>
      </c>
      <c r="G40" s="42">
        <v>100000</v>
      </c>
      <c r="H40" s="42">
        <v>20</v>
      </c>
      <c r="I40" s="44">
        <v>535</v>
      </c>
      <c r="J40" s="40"/>
      <c r="K40" s="46"/>
      <c r="L40" s="40"/>
      <c r="M40" s="11">
        <f t="shared" si="3"/>
        <v>0</v>
      </c>
      <c r="N40" s="39"/>
      <c r="O40" s="39"/>
      <c r="P40" s="40"/>
      <c r="Q40" s="40"/>
      <c r="R40" s="11">
        <f t="shared" si="0"/>
        <v>0</v>
      </c>
      <c r="S40" s="11">
        <f t="shared" si="1"/>
        <v>0</v>
      </c>
      <c r="T40" s="35" t="e">
        <f t="shared" si="5"/>
        <v>#DIV/0!</v>
      </c>
      <c r="U40" s="32"/>
      <c r="V40" s="33"/>
    </row>
    <row r="41" spans="2:27" ht="13" x14ac:dyDescent="0.3">
      <c r="B41" s="42" t="s">
        <v>145</v>
      </c>
      <c r="C41" s="42" t="s">
        <v>142</v>
      </c>
      <c r="D41" s="42" t="s">
        <v>139</v>
      </c>
      <c r="E41" s="43"/>
      <c r="F41" s="42">
        <v>60</v>
      </c>
      <c r="G41" s="42">
        <v>125000</v>
      </c>
      <c r="H41" s="42">
        <v>15</v>
      </c>
      <c r="I41" s="44">
        <v>565</v>
      </c>
      <c r="J41" s="40"/>
      <c r="K41" s="46"/>
      <c r="L41" s="40"/>
      <c r="M41" s="11">
        <f t="shared" si="3"/>
        <v>0</v>
      </c>
      <c r="N41" s="39"/>
      <c r="O41" s="39"/>
      <c r="P41" s="40"/>
      <c r="Q41" s="40"/>
      <c r="R41" s="11">
        <f t="shared" si="0"/>
        <v>0</v>
      </c>
      <c r="S41" s="11">
        <f t="shared" si="1"/>
        <v>0</v>
      </c>
      <c r="T41" s="35" t="e">
        <f t="shared" si="5"/>
        <v>#DIV/0!</v>
      </c>
      <c r="U41" s="32"/>
      <c r="V41" s="33"/>
    </row>
    <row r="42" spans="2:27" ht="13" x14ac:dyDescent="0.35">
      <c r="B42" s="12" t="s">
        <v>2</v>
      </c>
      <c r="C42" s="12"/>
      <c r="D42" s="12"/>
      <c r="E42" s="12"/>
      <c r="F42" s="12"/>
      <c r="G42" s="12"/>
      <c r="H42" s="12"/>
      <c r="I42" s="13">
        <f>+SUMPRODUCT(F30:F41,H30:H41,I30:I41)</f>
        <v>3441900</v>
      </c>
      <c r="J42" s="13">
        <f>+SUMPRODUCT(J30:J41,F30:F41,H30:H41)</f>
        <v>0</v>
      </c>
      <c r="K42" s="13"/>
      <c r="L42" s="13"/>
      <c r="M42" s="13"/>
      <c r="N42" s="13"/>
      <c r="O42" s="13"/>
      <c r="P42" s="13"/>
      <c r="Q42" s="13"/>
      <c r="R42" s="14">
        <f>SUM(R30:R41)</f>
        <v>0</v>
      </c>
      <c r="S42" s="15">
        <f>SUM(S30:S41)</f>
        <v>0</v>
      </c>
      <c r="T42" s="16" t="e">
        <f t="shared" si="5"/>
        <v>#DIV/0!</v>
      </c>
      <c r="U42" s="75"/>
      <c r="V42" s="75"/>
      <c r="W42" s="8"/>
    </row>
    <row r="43" spans="2:27" x14ac:dyDescent="0.35">
      <c r="W43" s="8"/>
    </row>
    <row r="44" spans="2:27" x14ac:dyDescent="0.35">
      <c r="J44" s="36"/>
      <c r="W44" s="8"/>
    </row>
    <row r="47" spans="2:27" ht="22.75" customHeight="1" x14ac:dyDescent="0.35">
      <c r="B47" s="76" t="s">
        <v>14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</row>
    <row r="48" spans="2:27" ht="13" x14ac:dyDescent="0.35">
      <c r="B48" s="47" t="s">
        <v>6</v>
      </c>
      <c r="C48" s="47"/>
      <c r="D48" s="47"/>
      <c r="E48" s="47"/>
      <c r="F48" s="47"/>
      <c r="G48" s="47"/>
      <c r="H48" s="47" t="s">
        <v>1</v>
      </c>
      <c r="I48" s="47" t="s">
        <v>4</v>
      </c>
      <c r="J48" s="78" t="s">
        <v>7</v>
      </c>
      <c r="K48" s="79"/>
      <c r="L48" s="79"/>
      <c r="M48" s="79"/>
      <c r="N48" s="79"/>
      <c r="O48" s="79"/>
      <c r="P48" s="79"/>
      <c r="Q48" s="79"/>
      <c r="R48" s="80"/>
      <c r="S48" s="81"/>
      <c r="T48" s="82"/>
      <c r="U48" s="82"/>
      <c r="V48" s="82"/>
      <c r="W48" s="82"/>
      <c r="X48" s="82"/>
      <c r="Y48" s="82"/>
      <c r="Z48" s="82"/>
      <c r="AA48" s="82"/>
    </row>
    <row r="49" spans="2:18" ht="13" x14ac:dyDescent="0.35">
      <c r="B49" s="27" t="s">
        <v>5</v>
      </c>
      <c r="C49" s="27"/>
      <c r="D49" s="27"/>
      <c r="E49" s="27"/>
      <c r="F49" s="27"/>
      <c r="G49" s="27"/>
      <c r="H49" s="10"/>
      <c r="I49" s="17" t="e">
        <f t="shared" ref="I49:I56" si="6">H49/$H$61</f>
        <v>#DIV/0!</v>
      </c>
      <c r="J49" s="32"/>
      <c r="K49" s="29"/>
      <c r="L49" s="29"/>
      <c r="M49" s="29"/>
      <c r="N49" s="29"/>
      <c r="O49" s="29"/>
      <c r="P49" s="29"/>
      <c r="Q49" s="29"/>
      <c r="R49" s="33"/>
    </row>
    <row r="50" spans="2:18" ht="26" x14ac:dyDescent="0.35">
      <c r="B50" s="27" t="s">
        <v>25</v>
      </c>
      <c r="C50" s="27"/>
      <c r="D50" s="27"/>
      <c r="E50" s="27"/>
      <c r="F50" s="27"/>
      <c r="G50" s="27"/>
      <c r="H50" s="10"/>
      <c r="I50" s="17" t="e">
        <f t="shared" si="6"/>
        <v>#DIV/0!</v>
      </c>
      <c r="J50" s="32"/>
      <c r="K50" s="29"/>
      <c r="L50" s="29"/>
      <c r="M50" s="29"/>
      <c r="N50" s="29"/>
      <c r="O50" s="29"/>
      <c r="P50" s="29"/>
      <c r="Q50" s="29"/>
      <c r="R50" s="33"/>
    </row>
    <row r="51" spans="2:18" ht="26" x14ac:dyDescent="0.35">
      <c r="B51" s="27" t="s">
        <v>26</v>
      </c>
      <c r="C51" s="27"/>
      <c r="D51" s="27"/>
      <c r="E51" s="27"/>
      <c r="F51" s="27"/>
      <c r="G51" s="27"/>
      <c r="H51" s="10"/>
      <c r="I51" s="17" t="e">
        <f t="shared" si="6"/>
        <v>#DIV/0!</v>
      </c>
      <c r="J51" s="32"/>
      <c r="K51" s="29"/>
      <c r="L51" s="29"/>
      <c r="M51" s="29"/>
      <c r="N51" s="29"/>
      <c r="O51" s="29"/>
      <c r="P51" s="29"/>
      <c r="Q51" s="29"/>
      <c r="R51" s="33"/>
    </row>
    <row r="52" spans="2:18" ht="26" x14ac:dyDescent="0.35">
      <c r="B52" s="27" t="s">
        <v>27</v>
      </c>
      <c r="C52" s="27"/>
      <c r="D52" s="27"/>
      <c r="E52" s="27"/>
      <c r="F52" s="27"/>
      <c r="G52" s="27"/>
      <c r="H52" s="10"/>
      <c r="I52" s="17" t="e">
        <f t="shared" si="6"/>
        <v>#DIV/0!</v>
      </c>
      <c r="J52" s="32"/>
      <c r="K52" s="29"/>
      <c r="L52" s="29"/>
      <c r="M52" s="29"/>
      <c r="N52" s="29"/>
      <c r="O52" s="29"/>
      <c r="P52" s="29"/>
      <c r="Q52" s="29"/>
      <c r="R52" s="33"/>
    </row>
    <row r="53" spans="2:18" ht="13" x14ac:dyDescent="0.35">
      <c r="B53" s="27" t="s">
        <v>29</v>
      </c>
      <c r="C53" s="27"/>
      <c r="D53" s="27"/>
      <c r="E53" s="27"/>
      <c r="F53" s="27"/>
      <c r="G53" s="27"/>
      <c r="H53" s="10"/>
      <c r="I53" s="17" t="e">
        <f t="shared" si="6"/>
        <v>#DIV/0!</v>
      </c>
      <c r="J53" s="32"/>
      <c r="K53" s="29"/>
      <c r="L53" s="29"/>
      <c r="M53" s="29"/>
      <c r="N53" s="29"/>
      <c r="O53" s="29"/>
      <c r="P53" s="29"/>
      <c r="Q53" s="29"/>
      <c r="R53" s="33"/>
    </row>
    <row r="54" spans="2:18" ht="13" x14ac:dyDescent="0.35">
      <c r="B54" s="27" t="s">
        <v>28</v>
      </c>
      <c r="C54" s="27"/>
      <c r="D54" s="27"/>
      <c r="E54" s="27"/>
      <c r="F54" s="27"/>
      <c r="G54" s="27"/>
      <c r="H54" s="10"/>
      <c r="I54" s="17" t="e">
        <f t="shared" si="6"/>
        <v>#DIV/0!</v>
      </c>
      <c r="J54" s="32"/>
      <c r="K54" s="29"/>
      <c r="L54" s="29"/>
      <c r="M54" s="29"/>
      <c r="N54" s="29"/>
      <c r="O54" s="29"/>
      <c r="P54" s="29"/>
      <c r="Q54" s="29"/>
      <c r="R54" s="33"/>
    </row>
    <row r="55" spans="2:18" ht="39" x14ac:dyDescent="0.35">
      <c r="B55" s="27" t="s">
        <v>36</v>
      </c>
      <c r="C55" s="27"/>
      <c r="D55" s="27"/>
      <c r="E55" s="27"/>
      <c r="F55" s="27"/>
      <c r="G55" s="27"/>
      <c r="H55" s="10"/>
      <c r="I55" s="17" t="e">
        <f t="shared" si="6"/>
        <v>#DIV/0!</v>
      </c>
      <c r="J55" s="32"/>
      <c r="K55" s="29"/>
      <c r="L55" s="29"/>
      <c r="M55" s="29"/>
      <c r="N55" s="29"/>
      <c r="O55" s="29"/>
      <c r="P55" s="29"/>
      <c r="Q55" s="29"/>
      <c r="R55" s="33"/>
    </row>
    <row r="56" spans="2:18" ht="13" x14ac:dyDescent="0.35">
      <c r="B56" s="12" t="s">
        <v>2</v>
      </c>
      <c r="C56" s="12"/>
      <c r="D56" s="12"/>
      <c r="E56" s="12"/>
      <c r="F56" s="12"/>
      <c r="G56" s="12"/>
      <c r="H56" s="19">
        <f>SUM(H49:H55)</f>
        <v>0</v>
      </c>
      <c r="I56" s="18" t="e">
        <f t="shared" si="6"/>
        <v>#DIV/0!</v>
      </c>
      <c r="J56" s="67"/>
      <c r="K56" s="68"/>
      <c r="L56" s="68"/>
      <c r="M56" s="68"/>
      <c r="N56" s="68"/>
      <c r="O56" s="68"/>
      <c r="P56" s="68"/>
      <c r="Q56" s="68"/>
      <c r="R56" s="69"/>
    </row>
    <row r="59" spans="2:18" ht="22.75" customHeight="1" x14ac:dyDescent="0.35">
      <c r="B59" s="70" t="s">
        <v>8</v>
      </c>
      <c r="C59" s="70"/>
      <c r="D59" s="70"/>
      <c r="E59" s="70"/>
      <c r="F59" s="70"/>
      <c r="G59" s="70"/>
      <c r="H59" s="70"/>
      <c r="I59" s="70"/>
    </row>
    <row r="60" spans="2:18" ht="29" x14ac:dyDescent="0.35">
      <c r="B60" s="20" t="s">
        <v>9</v>
      </c>
      <c r="C60" s="20"/>
      <c r="D60" s="20"/>
      <c r="E60" s="20"/>
      <c r="F60" s="20"/>
      <c r="G60" s="26"/>
      <c r="H60" s="21">
        <f>R42+R29+R16</f>
        <v>0</v>
      </c>
      <c r="I60" s="22"/>
    </row>
    <row r="61" spans="2:18" ht="29" x14ac:dyDescent="0.35">
      <c r="B61" s="20" t="s">
        <v>10</v>
      </c>
      <c r="C61" s="20"/>
      <c r="D61" s="20"/>
      <c r="E61" s="20"/>
      <c r="F61" s="20"/>
      <c r="G61" s="25"/>
      <c r="H61" s="21">
        <f>S42+S29+S16+H56</f>
        <v>0</v>
      </c>
      <c r="I61" s="34" t="e">
        <f>H61/$H$60</f>
        <v>#DIV/0!</v>
      </c>
    </row>
    <row r="62" spans="2:18" ht="29" x14ac:dyDescent="0.35">
      <c r="B62" s="20" t="s">
        <v>11</v>
      </c>
      <c r="C62" s="20"/>
      <c r="D62" s="20"/>
      <c r="E62" s="20"/>
      <c r="F62" s="20"/>
      <c r="G62" s="20"/>
      <c r="H62" s="21">
        <f>H60-H61</f>
        <v>0</v>
      </c>
      <c r="I62" s="23" t="e">
        <f>H62/$H$60</f>
        <v>#DIV/0!</v>
      </c>
    </row>
    <row r="63" spans="2:18" ht="14.5" x14ac:dyDescent="0.35">
      <c r="B63" s="24"/>
      <c r="C63" s="24"/>
      <c r="D63" s="24"/>
      <c r="E63" s="24"/>
      <c r="F63" s="24"/>
      <c r="G63" s="24"/>
      <c r="H63" s="24"/>
      <c r="I63" s="24"/>
    </row>
  </sheetData>
  <mergeCells count="11">
    <mergeCell ref="J56:R56"/>
    <mergeCell ref="B59:I59"/>
    <mergeCell ref="B1:V1"/>
    <mergeCell ref="B2:V2"/>
    <mergeCell ref="U3:V3"/>
    <mergeCell ref="U42:V42"/>
    <mergeCell ref="B47:R47"/>
    <mergeCell ref="J48:R48"/>
    <mergeCell ref="S48:AA48"/>
    <mergeCell ref="U29:V29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2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38"/>
  <sheetViews>
    <sheetView tabSelected="1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44.453125" style="1" bestFit="1" customWidth="1"/>
    <col min="4" max="4" width="24.179687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146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7" t="s">
        <v>40</v>
      </c>
      <c r="C3" s="47" t="s">
        <v>57</v>
      </c>
      <c r="D3" s="47" t="s">
        <v>58</v>
      </c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3" ht="13" x14ac:dyDescent="0.3">
      <c r="B4" s="42" t="s">
        <v>147</v>
      </c>
      <c r="C4" s="42" t="s">
        <v>150</v>
      </c>
      <c r="D4" s="42" t="s">
        <v>148</v>
      </c>
      <c r="E4" s="43"/>
      <c r="F4" s="42">
        <v>36</v>
      </c>
      <c r="G4" s="42">
        <v>30000</v>
      </c>
      <c r="H4" s="42">
        <v>40</v>
      </c>
      <c r="I4" s="44">
        <v>590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 t="shared" ref="R4:R16" si="0">+J4*F4*H4</f>
        <v>0</v>
      </c>
      <c r="S4" s="11">
        <f t="shared" ref="S4:S16" si="1">+(M4+(P4+Q4+O4)*F4)*H4</f>
        <v>0</v>
      </c>
      <c r="T4" s="35" t="e">
        <f t="shared" ref="T4:T17" si="2">S4/$H$36</f>
        <v>#DIV/0!</v>
      </c>
      <c r="U4" s="32"/>
      <c r="V4" s="33"/>
    </row>
    <row r="5" spans="2:23" ht="13" x14ac:dyDescent="0.3">
      <c r="B5" s="42" t="s">
        <v>147</v>
      </c>
      <c r="C5" s="42" t="s">
        <v>150</v>
      </c>
      <c r="D5" s="42" t="s">
        <v>148</v>
      </c>
      <c r="E5" s="43"/>
      <c r="F5" s="42">
        <v>36</v>
      </c>
      <c r="G5" s="42">
        <v>45000</v>
      </c>
      <c r="H5" s="42">
        <v>55</v>
      </c>
      <c r="I5" s="44">
        <v>615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3" ht="13" x14ac:dyDescent="0.3">
      <c r="B6" s="42" t="s">
        <v>147</v>
      </c>
      <c r="C6" s="42" t="s">
        <v>150</v>
      </c>
      <c r="D6" s="42" t="s">
        <v>148</v>
      </c>
      <c r="E6" s="43"/>
      <c r="F6" s="42">
        <v>48</v>
      </c>
      <c r="G6" s="42">
        <v>40000</v>
      </c>
      <c r="H6" s="42">
        <v>40</v>
      </c>
      <c r="I6" s="44">
        <v>545</v>
      </c>
      <c r="J6" s="40"/>
      <c r="K6" s="46"/>
      <c r="L6" s="40"/>
      <c r="M6" s="11">
        <f t="shared" ref="M6:M16" si="3">+(K6-L6)</f>
        <v>0</v>
      </c>
      <c r="N6" s="39"/>
      <c r="O6" s="39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3" ht="13" x14ac:dyDescent="0.3">
      <c r="B7" s="42" t="s">
        <v>147</v>
      </c>
      <c r="C7" s="42" t="s">
        <v>150</v>
      </c>
      <c r="D7" s="42" t="s">
        <v>148</v>
      </c>
      <c r="E7" s="43"/>
      <c r="F7" s="42">
        <v>48</v>
      </c>
      <c r="G7" s="42">
        <v>60000</v>
      </c>
      <c r="H7" s="42">
        <v>55</v>
      </c>
      <c r="I7" s="44">
        <v>575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3" ht="13" x14ac:dyDescent="0.3">
      <c r="B8" s="42" t="s">
        <v>147</v>
      </c>
      <c r="C8" s="42" t="s">
        <v>150</v>
      </c>
      <c r="D8" s="42" t="s">
        <v>148</v>
      </c>
      <c r="E8" s="43"/>
      <c r="F8" s="42">
        <v>60</v>
      </c>
      <c r="G8" s="42">
        <v>50000</v>
      </c>
      <c r="H8" s="42">
        <v>40</v>
      </c>
      <c r="I8" s="44">
        <v>495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3" ht="13" x14ac:dyDescent="0.3">
      <c r="B9" s="42" t="s">
        <v>147</v>
      </c>
      <c r="C9" s="42" t="s">
        <v>150</v>
      </c>
      <c r="D9" s="42" t="s">
        <v>148</v>
      </c>
      <c r="E9" s="43"/>
      <c r="F9" s="42">
        <v>60</v>
      </c>
      <c r="G9" s="42">
        <v>75000</v>
      </c>
      <c r="H9" s="42">
        <v>40</v>
      </c>
      <c r="I9" s="44">
        <v>525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3" ht="13" x14ac:dyDescent="0.35">
      <c r="B10" s="12" t="s">
        <v>2</v>
      </c>
      <c r="C10" s="12"/>
      <c r="D10" s="12"/>
      <c r="E10" s="12"/>
      <c r="F10" s="12"/>
      <c r="G10" s="12"/>
      <c r="H10" s="12"/>
      <c r="I10" s="13">
        <f>+SUMPRODUCT(F4:F9,H4:H9,I4:I9)</f>
        <v>7079700</v>
      </c>
      <c r="J10" s="13">
        <f>+SUMPRODUCT(J4:J9,F4:F9,H4:H9)</f>
        <v>0</v>
      </c>
      <c r="K10" s="13"/>
      <c r="L10" s="13"/>
      <c r="M10" s="13"/>
      <c r="N10" s="13"/>
      <c r="O10" s="13"/>
      <c r="P10" s="13"/>
      <c r="Q10" s="13"/>
      <c r="R10" s="14">
        <f>SUM(R4:R9)</f>
        <v>0</v>
      </c>
      <c r="S10" s="15">
        <f>SUM(S4:S9)</f>
        <v>0</v>
      </c>
      <c r="T10" s="16" t="e">
        <f t="shared" si="2"/>
        <v>#DIV/0!</v>
      </c>
      <c r="U10" s="75"/>
      <c r="V10" s="75"/>
      <c r="W10" s="8"/>
    </row>
    <row r="11" spans="2:23" ht="13" x14ac:dyDescent="0.3">
      <c r="B11" s="42" t="s">
        <v>147</v>
      </c>
      <c r="C11" s="42" t="s">
        <v>151</v>
      </c>
      <c r="D11" s="42" t="s">
        <v>149</v>
      </c>
      <c r="E11" s="43"/>
      <c r="F11" s="42">
        <v>36</v>
      </c>
      <c r="G11" s="42">
        <v>30000</v>
      </c>
      <c r="H11" s="42">
        <v>35</v>
      </c>
      <c r="I11" s="44">
        <v>635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0"/>
        <v>0</v>
      </c>
      <c r="S11" s="11">
        <f t="shared" si="1"/>
        <v>0</v>
      </c>
      <c r="T11" s="35" t="e">
        <f t="shared" si="2"/>
        <v>#DIV/0!</v>
      </c>
      <c r="U11" s="32"/>
      <c r="V11" s="33"/>
    </row>
    <row r="12" spans="2:23" ht="13" x14ac:dyDescent="0.3">
      <c r="B12" s="42" t="s">
        <v>147</v>
      </c>
      <c r="C12" s="42" t="s">
        <v>151</v>
      </c>
      <c r="D12" s="42" t="s">
        <v>149</v>
      </c>
      <c r="E12" s="43"/>
      <c r="F12" s="42">
        <v>36</v>
      </c>
      <c r="G12" s="42">
        <v>45000</v>
      </c>
      <c r="H12" s="42">
        <v>20</v>
      </c>
      <c r="I12" s="44">
        <v>670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0"/>
        <v>0</v>
      </c>
      <c r="S12" s="11">
        <f t="shared" si="1"/>
        <v>0</v>
      </c>
      <c r="T12" s="35" t="e">
        <f t="shared" si="2"/>
        <v>#DIV/0!</v>
      </c>
      <c r="U12" s="32"/>
      <c r="V12" s="33"/>
    </row>
    <row r="13" spans="2:23" ht="13" x14ac:dyDescent="0.3">
      <c r="B13" s="42" t="s">
        <v>147</v>
      </c>
      <c r="C13" s="42" t="s">
        <v>151</v>
      </c>
      <c r="D13" s="42" t="s">
        <v>149</v>
      </c>
      <c r="E13" s="43"/>
      <c r="F13" s="42">
        <v>48</v>
      </c>
      <c r="G13" s="42">
        <v>40000</v>
      </c>
      <c r="H13" s="42">
        <v>20</v>
      </c>
      <c r="I13" s="44">
        <v>575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0"/>
        <v>0</v>
      </c>
      <c r="S13" s="11">
        <f t="shared" si="1"/>
        <v>0</v>
      </c>
      <c r="T13" s="35" t="e">
        <f t="shared" si="2"/>
        <v>#DIV/0!</v>
      </c>
      <c r="U13" s="32"/>
      <c r="V13" s="33"/>
    </row>
    <row r="14" spans="2:23" ht="13" x14ac:dyDescent="0.3">
      <c r="B14" s="42" t="s">
        <v>147</v>
      </c>
      <c r="C14" s="42" t="s">
        <v>151</v>
      </c>
      <c r="D14" s="42" t="s">
        <v>149</v>
      </c>
      <c r="E14" s="43"/>
      <c r="F14" s="42">
        <v>48</v>
      </c>
      <c r="G14" s="42">
        <v>60000</v>
      </c>
      <c r="H14" s="42">
        <v>35</v>
      </c>
      <c r="I14" s="44">
        <v>605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0"/>
        <v>0</v>
      </c>
      <c r="S14" s="11">
        <f t="shared" si="1"/>
        <v>0</v>
      </c>
      <c r="T14" s="35" t="e">
        <f t="shared" si="2"/>
        <v>#DIV/0!</v>
      </c>
      <c r="U14" s="32"/>
      <c r="V14" s="33"/>
    </row>
    <row r="15" spans="2:23" ht="13" x14ac:dyDescent="0.3">
      <c r="B15" s="42" t="s">
        <v>147</v>
      </c>
      <c r="C15" s="42" t="s">
        <v>151</v>
      </c>
      <c r="D15" s="42" t="s">
        <v>149</v>
      </c>
      <c r="E15" s="43"/>
      <c r="F15" s="42">
        <v>60</v>
      </c>
      <c r="G15" s="42">
        <v>50000</v>
      </c>
      <c r="H15" s="42">
        <v>35</v>
      </c>
      <c r="I15" s="44">
        <v>540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0"/>
        <v>0</v>
      </c>
      <c r="S15" s="11">
        <f t="shared" si="1"/>
        <v>0</v>
      </c>
      <c r="T15" s="35" t="e">
        <f t="shared" si="2"/>
        <v>#DIV/0!</v>
      </c>
      <c r="U15" s="32"/>
      <c r="V15" s="33"/>
    </row>
    <row r="16" spans="2:23" ht="13" x14ac:dyDescent="0.3">
      <c r="B16" s="42" t="s">
        <v>147</v>
      </c>
      <c r="C16" s="42" t="s">
        <v>151</v>
      </c>
      <c r="D16" s="42" t="s">
        <v>149</v>
      </c>
      <c r="E16" s="43"/>
      <c r="F16" s="42">
        <v>60</v>
      </c>
      <c r="G16" s="42">
        <v>75000</v>
      </c>
      <c r="H16" s="42">
        <v>35</v>
      </c>
      <c r="I16" s="44">
        <v>570</v>
      </c>
      <c r="J16" s="40"/>
      <c r="K16" s="46"/>
      <c r="L16" s="40"/>
      <c r="M16" s="11">
        <f t="shared" si="3"/>
        <v>0</v>
      </c>
      <c r="N16" s="39"/>
      <c r="O16" s="39"/>
      <c r="P16" s="40"/>
      <c r="Q16" s="40"/>
      <c r="R16" s="11">
        <f t="shared" si="0"/>
        <v>0</v>
      </c>
      <c r="S16" s="11">
        <f t="shared" si="1"/>
        <v>0</v>
      </c>
      <c r="T16" s="35" t="e">
        <f t="shared" si="2"/>
        <v>#DIV/0!</v>
      </c>
      <c r="U16" s="32"/>
      <c r="V16" s="33"/>
    </row>
    <row r="17" spans="2:27" ht="13" x14ac:dyDescent="0.35">
      <c r="B17" s="12" t="s">
        <v>2</v>
      </c>
      <c r="C17" s="12"/>
      <c r="D17" s="12"/>
      <c r="E17" s="12"/>
      <c r="F17" s="12"/>
      <c r="G17" s="12"/>
      <c r="H17" s="12"/>
      <c r="I17" s="13">
        <f>+SUMPRODUCT(F11:F16,H11:H16,I11:I16)</f>
        <v>5181900</v>
      </c>
      <c r="J17" s="13">
        <f>+SUMPRODUCT(J11:J16,F11:F16,H11:H16)</f>
        <v>0</v>
      </c>
      <c r="K17" s="13"/>
      <c r="L17" s="13"/>
      <c r="M17" s="13"/>
      <c r="N17" s="13"/>
      <c r="O17" s="13"/>
      <c r="P17" s="13"/>
      <c r="Q17" s="13"/>
      <c r="R17" s="14">
        <f>SUM(R11:R16)</f>
        <v>0</v>
      </c>
      <c r="S17" s="15">
        <f>SUM(S11:S16)</f>
        <v>0</v>
      </c>
      <c r="T17" s="16" t="e">
        <f t="shared" si="2"/>
        <v>#DIV/0!</v>
      </c>
      <c r="U17" s="75"/>
      <c r="V17" s="75"/>
      <c r="W17" s="8"/>
    </row>
    <row r="18" spans="2:27" x14ac:dyDescent="0.35">
      <c r="W18" s="8"/>
    </row>
    <row r="19" spans="2:27" x14ac:dyDescent="0.35">
      <c r="J19" s="36"/>
      <c r="W19" s="8"/>
    </row>
    <row r="22" spans="2:27" ht="22.75" customHeight="1" x14ac:dyDescent="0.35">
      <c r="B22" s="76" t="s">
        <v>14</v>
      </c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</row>
    <row r="23" spans="2:27" ht="13" x14ac:dyDescent="0.35">
      <c r="B23" s="47" t="s">
        <v>6</v>
      </c>
      <c r="C23" s="47"/>
      <c r="D23" s="47"/>
      <c r="E23" s="47"/>
      <c r="F23" s="47"/>
      <c r="G23" s="47"/>
      <c r="H23" s="47" t="s">
        <v>1</v>
      </c>
      <c r="I23" s="47" t="s">
        <v>4</v>
      </c>
      <c r="J23" s="78" t="s">
        <v>7</v>
      </c>
      <c r="K23" s="79"/>
      <c r="L23" s="79"/>
      <c r="M23" s="79"/>
      <c r="N23" s="79"/>
      <c r="O23" s="79"/>
      <c r="P23" s="79"/>
      <c r="Q23" s="79"/>
      <c r="R23" s="80"/>
      <c r="S23" s="81"/>
      <c r="T23" s="82"/>
      <c r="U23" s="82"/>
      <c r="V23" s="82"/>
      <c r="W23" s="82"/>
      <c r="X23" s="82"/>
      <c r="Y23" s="82"/>
      <c r="Z23" s="82"/>
      <c r="AA23" s="82"/>
    </row>
    <row r="24" spans="2:27" ht="13" x14ac:dyDescent="0.35">
      <c r="B24" s="27" t="s">
        <v>5</v>
      </c>
      <c r="C24" s="27"/>
      <c r="D24" s="27"/>
      <c r="E24" s="27"/>
      <c r="F24" s="27"/>
      <c r="G24" s="27"/>
      <c r="H24" s="10"/>
      <c r="I24" s="17" t="e">
        <f t="shared" ref="I24:I31" si="4">H24/$H$36</f>
        <v>#DIV/0!</v>
      </c>
      <c r="J24" s="32"/>
      <c r="K24" s="29"/>
      <c r="L24" s="29"/>
      <c r="M24" s="29"/>
      <c r="N24" s="29"/>
      <c r="O24" s="29"/>
      <c r="P24" s="29"/>
      <c r="Q24" s="29"/>
      <c r="R24" s="33"/>
    </row>
    <row r="25" spans="2:27" ht="26" x14ac:dyDescent="0.35">
      <c r="B25" s="27" t="s">
        <v>25</v>
      </c>
      <c r="C25" s="27"/>
      <c r="D25" s="27"/>
      <c r="E25" s="27"/>
      <c r="F25" s="27"/>
      <c r="G25" s="27"/>
      <c r="H25" s="10"/>
      <c r="I25" s="17" t="e">
        <f t="shared" si="4"/>
        <v>#DIV/0!</v>
      </c>
      <c r="J25" s="32"/>
      <c r="K25" s="29"/>
      <c r="L25" s="29"/>
      <c r="M25" s="29"/>
      <c r="N25" s="29"/>
      <c r="O25" s="29"/>
      <c r="P25" s="29"/>
      <c r="Q25" s="29"/>
      <c r="R25" s="33"/>
    </row>
    <row r="26" spans="2:27" ht="26" x14ac:dyDescent="0.35">
      <c r="B26" s="27" t="s">
        <v>26</v>
      </c>
      <c r="C26" s="27"/>
      <c r="D26" s="27"/>
      <c r="E26" s="27"/>
      <c r="F26" s="27"/>
      <c r="G26" s="27"/>
      <c r="H26" s="10"/>
      <c r="I26" s="17" t="e">
        <f t="shared" si="4"/>
        <v>#DIV/0!</v>
      </c>
      <c r="J26" s="32"/>
      <c r="K26" s="29"/>
      <c r="L26" s="29"/>
      <c r="M26" s="29"/>
      <c r="N26" s="29"/>
      <c r="O26" s="29"/>
      <c r="P26" s="29"/>
      <c r="Q26" s="29"/>
      <c r="R26" s="33"/>
    </row>
    <row r="27" spans="2:27" ht="26" x14ac:dyDescent="0.35">
      <c r="B27" s="27" t="s">
        <v>27</v>
      </c>
      <c r="C27" s="27"/>
      <c r="D27" s="27"/>
      <c r="E27" s="27"/>
      <c r="F27" s="27"/>
      <c r="G27" s="27"/>
      <c r="H27" s="10"/>
      <c r="I27" s="17" t="e">
        <f t="shared" si="4"/>
        <v>#DIV/0!</v>
      </c>
      <c r="J27" s="32"/>
      <c r="K27" s="29"/>
      <c r="L27" s="29"/>
      <c r="M27" s="29"/>
      <c r="N27" s="29"/>
      <c r="O27" s="29"/>
      <c r="P27" s="29"/>
      <c r="Q27" s="29"/>
      <c r="R27" s="33"/>
    </row>
    <row r="28" spans="2:27" ht="13" x14ac:dyDescent="0.35">
      <c r="B28" s="27" t="s">
        <v>29</v>
      </c>
      <c r="C28" s="27"/>
      <c r="D28" s="27"/>
      <c r="E28" s="27"/>
      <c r="F28" s="27"/>
      <c r="G28" s="27"/>
      <c r="H28" s="10"/>
      <c r="I28" s="17" t="e">
        <f t="shared" si="4"/>
        <v>#DIV/0!</v>
      </c>
      <c r="J28" s="32"/>
      <c r="K28" s="29"/>
      <c r="L28" s="29"/>
      <c r="M28" s="29"/>
      <c r="N28" s="29"/>
      <c r="O28" s="29"/>
      <c r="P28" s="29"/>
      <c r="Q28" s="29"/>
      <c r="R28" s="33"/>
    </row>
    <row r="29" spans="2:27" ht="13" x14ac:dyDescent="0.35">
      <c r="B29" s="27" t="s">
        <v>28</v>
      </c>
      <c r="C29" s="27"/>
      <c r="D29" s="27"/>
      <c r="E29" s="27"/>
      <c r="F29" s="27"/>
      <c r="G29" s="27"/>
      <c r="H29" s="10"/>
      <c r="I29" s="17" t="e">
        <f t="shared" si="4"/>
        <v>#DIV/0!</v>
      </c>
      <c r="J29" s="32"/>
      <c r="K29" s="29"/>
      <c r="L29" s="29"/>
      <c r="M29" s="29"/>
      <c r="N29" s="29"/>
      <c r="O29" s="29"/>
      <c r="P29" s="29"/>
      <c r="Q29" s="29"/>
      <c r="R29" s="33"/>
    </row>
    <row r="30" spans="2:27" ht="39" x14ac:dyDescent="0.35">
      <c r="B30" s="27" t="s">
        <v>36</v>
      </c>
      <c r="C30" s="27"/>
      <c r="D30" s="27"/>
      <c r="E30" s="27"/>
      <c r="F30" s="27"/>
      <c r="G30" s="27"/>
      <c r="H30" s="10"/>
      <c r="I30" s="17" t="e">
        <f t="shared" si="4"/>
        <v>#DIV/0!</v>
      </c>
      <c r="J30" s="32"/>
      <c r="K30" s="29"/>
      <c r="L30" s="29"/>
      <c r="M30" s="29"/>
      <c r="N30" s="29"/>
      <c r="O30" s="29"/>
      <c r="P30" s="29"/>
      <c r="Q30" s="29"/>
      <c r="R30" s="33"/>
    </row>
    <row r="31" spans="2:27" ht="13" x14ac:dyDescent="0.35">
      <c r="B31" s="12" t="s">
        <v>2</v>
      </c>
      <c r="C31" s="12"/>
      <c r="D31" s="12"/>
      <c r="E31" s="12"/>
      <c r="F31" s="12"/>
      <c r="G31" s="12"/>
      <c r="H31" s="19">
        <f>SUM(H24:H30)</f>
        <v>0</v>
      </c>
      <c r="I31" s="18" t="e">
        <f t="shared" si="4"/>
        <v>#DIV/0!</v>
      </c>
      <c r="J31" s="67"/>
      <c r="K31" s="68"/>
      <c r="L31" s="68"/>
      <c r="M31" s="68"/>
      <c r="N31" s="68"/>
      <c r="O31" s="68"/>
      <c r="P31" s="68"/>
      <c r="Q31" s="68"/>
      <c r="R31" s="69"/>
    </row>
    <row r="34" spans="2:9" ht="22.75" customHeight="1" x14ac:dyDescent="0.35">
      <c r="B34" s="70" t="s">
        <v>8</v>
      </c>
      <c r="C34" s="70"/>
      <c r="D34" s="70"/>
      <c r="E34" s="70"/>
      <c r="F34" s="70"/>
      <c r="G34" s="70"/>
      <c r="H34" s="70"/>
      <c r="I34" s="70"/>
    </row>
    <row r="35" spans="2:9" ht="29" x14ac:dyDescent="0.35">
      <c r="B35" s="20" t="s">
        <v>9</v>
      </c>
      <c r="C35" s="20"/>
      <c r="D35" s="20"/>
      <c r="E35" s="20"/>
      <c r="F35" s="20"/>
      <c r="G35" s="26"/>
      <c r="H35" s="21">
        <f>R17+R10</f>
        <v>0</v>
      </c>
      <c r="I35" s="22"/>
    </row>
    <row r="36" spans="2:9" ht="29" x14ac:dyDescent="0.35">
      <c r="B36" s="20" t="s">
        <v>10</v>
      </c>
      <c r="C36" s="20"/>
      <c r="D36" s="20"/>
      <c r="E36" s="20"/>
      <c r="F36" s="20"/>
      <c r="G36" s="25"/>
      <c r="H36" s="21">
        <f>S17+S10+H31</f>
        <v>0</v>
      </c>
      <c r="I36" s="34" t="e">
        <f>H36/$H$35</f>
        <v>#DIV/0!</v>
      </c>
    </row>
    <row r="37" spans="2:9" ht="29" x14ac:dyDescent="0.35">
      <c r="B37" s="20" t="s">
        <v>11</v>
      </c>
      <c r="C37" s="20"/>
      <c r="D37" s="20"/>
      <c r="E37" s="20"/>
      <c r="F37" s="20"/>
      <c r="G37" s="20"/>
      <c r="H37" s="21">
        <f>H35-H36</f>
        <v>0</v>
      </c>
      <c r="I37" s="23" t="e">
        <f>H37/$H$35</f>
        <v>#DIV/0!</v>
      </c>
    </row>
    <row r="38" spans="2:9" ht="14.5" x14ac:dyDescent="0.35">
      <c r="B38" s="24"/>
      <c r="C38" s="24"/>
      <c r="D38" s="24"/>
      <c r="E38" s="24"/>
      <c r="F38" s="24"/>
      <c r="G38" s="24"/>
      <c r="H38" s="24"/>
      <c r="I38" s="24"/>
    </row>
  </sheetData>
  <mergeCells count="10">
    <mergeCell ref="J31:R31"/>
    <mergeCell ref="B34:I34"/>
    <mergeCell ref="B1:V1"/>
    <mergeCell ref="B2:V2"/>
    <mergeCell ref="U3:V3"/>
    <mergeCell ref="U17:V17"/>
    <mergeCell ref="B22:R22"/>
    <mergeCell ref="J23:R23"/>
    <mergeCell ref="S23:AA23"/>
    <mergeCell ref="U10:V10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0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150"/>
  <sheetViews>
    <sheetView tabSelected="1" topLeftCell="A88" zoomScaleNormal="100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58.26953125" style="1" bestFit="1" customWidth="1"/>
    <col min="4" max="4" width="16.0898437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2" ht="14.5" x14ac:dyDescent="0.35">
      <c r="B1" s="71" t="s">
        <v>52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2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2" ht="91" x14ac:dyDescent="0.35">
      <c r="B3" s="41" t="s">
        <v>40</v>
      </c>
      <c r="C3" s="47" t="s">
        <v>57</v>
      </c>
      <c r="D3" s="47" t="s">
        <v>58</v>
      </c>
      <c r="E3" s="41" t="s">
        <v>39</v>
      </c>
      <c r="F3" s="41" t="s">
        <v>32</v>
      </c>
      <c r="G3" s="41" t="s">
        <v>33</v>
      </c>
      <c r="H3" s="41" t="s">
        <v>15</v>
      </c>
      <c r="I3" s="41" t="s">
        <v>3</v>
      </c>
      <c r="J3" s="41" t="s">
        <v>30</v>
      </c>
      <c r="K3" s="45" t="s">
        <v>55</v>
      </c>
      <c r="L3" s="41" t="s">
        <v>34</v>
      </c>
      <c r="M3" s="41" t="s">
        <v>35</v>
      </c>
      <c r="N3" s="41" t="s">
        <v>31</v>
      </c>
      <c r="O3" s="45" t="s">
        <v>56</v>
      </c>
      <c r="P3" s="41" t="s">
        <v>37</v>
      </c>
      <c r="Q3" s="41" t="s">
        <v>38</v>
      </c>
      <c r="R3" s="41" t="s">
        <v>0</v>
      </c>
      <c r="S3" s="41" t="s">
        <v>1</v>
      </c>
      <c r="T3" s="41" t="s">
        <v>4</v>
      </c>
      <c r="U3" s="74" t="s">
        <v>7</v>
      </c>
      <c r="V3" s="74"/>
    </row>
    <row r="4" spans="2:22" ht="13" x14ac:dyDescent="0.3">
      <c r="B4" s="42" t="s">
        <v>165</v>
      </c>
      <c r="C4" s="49" t="s">
        <v>153</v>
      </c>
      <c r="D4" s="42" t="s">
        <v>84</v>
      </c>
      <c r="E4" s="43"/>
      <c r="F4" s="42">
        <v>36</v>
      </c>
      <c r="G4" s="42">
        <v>60000</v>
      </c>
      <c r="H4" s="42">
        <v>15</v>
      </c>
      <c r="I4" s="44">
        <v>450</v>
      </c>
      <c r="J4" s="38"/>
      <c r="K4" s="46"/>
      <c r="L4" s="37"/>
      <c r="M4" s="11">
        <f>+(K4-L4)</f>
        <v>0</v>
      </c>
      <c r="N4" s="39"/>
      <c r="O4" s="40"/>
      <c r="P4" s="40"/>
      <c r="Q4" s="40"/>
      <c r="R4" s="11">
        <f t="shared" ref="R4:R118" si="0">+J4*F4*H4</f>
        <v>0</v>
      </c>
      <c r="S4" s="11">
        <f t="shared" ref="S4:S118" si="1">+(M4+(P4+Q4+O4)*F4)*H4</f>
        <v>0</v>
      </c>
      <c r="T4" s="35" t="e">
        <f t="shared" ref="T4:T9" si="2">S4/$H$148</f>
        <v>#DIV/0!</v>
      </c>
      <c r="U4" s="32"/>
      <c r="V4" s="33"/>
    </row>
    <row r="5" spans="2:22" ht="13" x14ac:dyDescent="0.3">
      <c r="B5" s="42" t="s">
        <v>165</v>
      </c>
      <c r="C5" s="49" t="s">
        <v>153</v>
      </c>
      <c r="D5" s="42" t="s">
        <v>84</v>
      </c>
      <c r="E5" s="43"/>
      <c r="F5" s="42">
        <v>36</v>
      </c>
      <c r="G5" s="42">
        <v>90000</v>
      </c>
      <c r="H5" s="42">
        <v>15</v>
      </c>
      <c r="I5" s="44">
        <v>510</v>
      </c>
      <c r="J5" s="38"/>
      <c r="K5" s="46"/>
      <c r="L5" s="37"/>
      <c r="M5" s="11">
        <f t="shared" ref="M5:M128" si="3">+(K5-L5)</f>
        <v>0</v>
      </c>
      <c r="N5" s="39"/>
      <c r="O5" s="40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2" ht="13" x14ac:dyDescent="0.3">
      <c r="B6" s="42" t="s">
        <v>165</v>
      </c>
      <c r="C6" s="49" t="s">
        <v>153</v>
      </c>
      <c r="D6" s="42" t="s">
        <v>84</v>
      </c>
      <c r="E6" s="43"/>
      <c r="F6" s="42">
        <v>36</v>
      </c>
      <c r="G6" s="42">
        <v>120000</v>
      </c>
      <c r="H6" s="42">
        <v>15</v>
      </c>
      <c r="I6" s="44">
        <v>565</v>
      </c>
      <c r="J6" s="38"/>
      <c r="K6" s="46"/>
      <c r="L6" s="37"/>
      <c r="M6" s="11">
        <f t="shared" si="3"/>
        <v>0</v>
      </c>
      <c r="N6" s="39"/>
      <c r="O6" s="40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2" ht="13" x14ac:dyDescent="0.3">
      <c r="B7" s="42" t="s">
        <v>165</v>
      </c>
      <c r="C7" s="49" t="s">
        <v>153</v>
      </c>
      <c r="D7" s="42" t="s">
        <v>84</v>
      </c>
      <c r="E7" s="43"/>
      <c r="F7" s="42">
        <v>48</v>
      </c>
      <c r="G7" s="42">
        <v>40000</v>
      </c>
      <c r="H7" s="42">
        <v>10</v>
      </c>
      <c r="I7" s="44">
        <v>390</v>
      </c>
      <c r="J7" s="38"/>
      <c r="K7" s="46"/>
      <c r="L7" s="37"/>
      <c r="M7" s="11">
        <f t="shared" si="3"/>
        <v>0</v>
      </c>
      <c r="N7" s="39"/>
      <c r="O7" s="40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2" ht="13" x14ac:dyDescent="0.3">
      <c r="B8" s="42" t="s">
        <v>165</v>
      </c>
      <c r="C8" s="49" t="s">
        <v>153</v>
      </c>
      <c r="D8" s="42" t="s">
        <v>84</v>
      </c>
      <c r="E8" s="43"/>
      <c r="F8" s="42">
        <v>48</v>
      </c>
      <c r="G8" s="42">
        <v>60000</v>
      </c>
      <c r="H8" s="42">
        <v>10</v>
      </c>
      <c r="I8" s="44">
        <v>410</v>
      </c>
      <c r="J8" s="38"/>
      <c r="K8" s="46"/>
      <c r="L8" s="37"/>
      <c r="M8" s="11">
        <f t="shared" si="3"/>
        <v>0</v>
      </c>
      <c r="N8" s="39"/>
      <c r="O8" s="40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2" ht="13" x14ac:dyDescent="0.3">
      <c r="B9" s="42" t="s">
        <v>165</v>
      </c>
      <c r="C9" s="49" t="s">
        <v>153</v>
      </c>
      <c r="D9" s="42" t="s">
        <v>84</v>
      </c>
      <c r="E9" s="43"/>
      <c r="F9" s="42">
        <v>48</v>
      </c>
      <c r="G9" s="42">
        <v>80000</v>
      </c>
      <c r="H9" s="42">
        <v>10</v>
      </c>
      <c r="I9" s="44">
        <v>415</v>
      </c>
      <c r="J9" s="38"/>
      <c r="K9" s="46"/>
      <c r="L9" s="37"/>
      <c r="M9" s="11">
        <f t="shared" si="3"/>
        <v>0</v>
      </c>
      <c r="N9" s="39"/>
      <c r="O9" s="40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2" ht="13" x14ac:dyDescent="0.3">
      <c r="B10" s="42" t="s">
        <v>165</v>
      </c>
      <c r="C10" s="49" t="s">
        <v>153</v>
      </c>
      <c r="D10" s="42" t="s">
        <v>84</v>
      </c>
      <c r="E10" s="43"/>
      <c r="F10" s="42">
        <v>48</v>
      </c>
      <c r="G10" s="42">
        <v>100000</v>
      </c>
      <c r="H10" s="42">
        <v>10</v>
      </c>
      <c r="I10" s="44">
        <v>430</v>
      </c>
      <c r="J10" s="38"/>
      <c r="K10" s="46"/>
      <c r="L10" s="37"/>
      <c r="M10" s="11">
        <f t="shared" si="3"/>
        <v>0</v>
      </c>
      <c r="N10" s="39"/>
      <c r="O10" s="40"/>
      <c r="P10" s="40"/>
      <c r="Q10" s="40"/>
      <c r="R10" s="11">
        <f t="shared" ref="R10:R75" si="4">+J10*F10*H10</f>
        <v>0</v>
      </c>
      <c r="S10" s="11">
        <f t="shared" ref="S10:S75" si="5">+(M10+(P10+Q10+O10)*F10)*H10</f>
        <v>0</v>
      </c>
      <c r="T10" s="35" t="e">
        <f t="shared" ref="T10:T75" si="6">S10/$H$148</f>
        <v>#DIV/0!</v>
      </c>
      <c r="U10" s="32"/>
      <c r="V10" s="33"/>
    </row>
    <row r="11" spans="2:22" ht="13" x14ac:dyDescent="0.3">
      <c r="B11" s="42" t="s">
        <v>165</v>
      </c>
      <c r="C11" s="49" t="s">
        <v>153</v>
      </c>
      <c r="D11" s="42" t="s">
        <v>84</v>
      </c>
      <c r="E11" s="43"/>
      <c r="F11" s="42">
        <v>48</v>
      </c>
      <c r="G11" s="42">
        <v>120000</v>
      </c>
      <c r="H11" s="42">
        <v>15</v>
      </c>
      <c r="I11" s="44">
        <v>450</v>
      </c>
      <c r="J11" s="38"/>
      <c r="K11" s="46"/>
      <c r="L11" s="37"/>
      <c r="M11" s="11">
        <f t="shared" si="3"/>
        <v>0</v>
      </c>
      <c r="N11" s="39"/>
      <c r="O11" s="40"/>
      <c r="P11" s="40"/>
      <c r="Q11" s="40"/>
      <c r="R11" s="11">
        <f t="shared" si="4"/>
        <v>0</v>
      </c>
      <c r="S11" s="11">
        <f t="shared" si="5"/>
        <v>0</v>
      </c>
      <c r="T11" s="35" t="e">
        <f t="shared" si="6"/>
        <v>#DIV/0!</v>
      </c>
      <c r="U11" s="32"/>
      <c r="V11" s="33"/>
    </row>
    <row r="12" spans="2:22" ht="13" x14ac:dyDescent="0.3">
      <c r="B12" s="42" t="s">
        <v>165</v>
      </c>
      <c r="C12" s="49" t="s">
        <v>153</v>
      </c>
      <c r="D12" s="42" t="s">
        <v>84</v>
      </c>
      <c r="E12" s="43"/>
      <c r="F12" s="42">
        <v>60</v>
      </c>
      <c r="G12" s="42">
        <v>50000</v>
      </c>
      <c r="H12" s="42">
        <v>10</v>
      </c>
      <c r="I12" s="44">
        <v>335</v>
      </c>
      <c r="J12" s="38"/>
      <c r="K12" s="46"/>
      <c r="L12" s="37"/>
      <c r="M12" s="11">
        <f t="shared" si="3"/>
        <v>0</v>
      </c>
      <c r="N12" s="39"/>
      <c r="O12" s="40"/>
      <c r="P12" s="40"/>
      <c r="Q12" s="40"/>
      <c r="R12" s="11">
        <f t="shared" si="4"/>
        <v>0</v>
      </c>
      <c r="S12" s="11">
        <f t="shared" si="5"/>
        <v>0</v>
      </c>
      <c r="T12" s="35" t="e">
        <f t="shared" si="6"/>
        <v>#DIV/0!</v>
      </c>
      <c r="U12" s="32"/>
      <c r="V12" s="33"/>
    </row>
    <row r="13" spans="2:22" ht="13" x14ac:dyDescent="0.3">
      <c r="B13" s="42" t="s">
        <v>165</v>
      </c>
      <c r="C13" s="49" t="s">
        <v>153</v>
      </c>
      <c r="D13" s="42" t="s">
        <v>84</v>
      </c>
      <c r="E13" s="43"/>
      <c r="F13" s="42">
        <v>60</v>
      </c>
      <c r="G13" s="42">
        <v>75000</v>
      </c>
      <c r="H13" s="42">
        <v>15</v>
      </c>
      <c r="I13" s="44">
        <v>360</v>
      </c>
      <c r="J13" s="38"/>
      <c r="K13" s="46"/>
      <c r="L13" s="37"/>
      <c r="M13" s="11">
        <f t="shared" si="3"/>
        <v>0</v>
      </c>
      <c r="N13" s="39"/>
      <c r="O13" s="40"/>
      <c r="P13" s="40"/>
      <c r="Q13" s="40"/>
      <c r="R13" s="11">
        <f t="shared" si="4"/>
        <v>0</v>
      </c>
      <c r="S13" s="11">
        <f t="shared" si="5"/>
        <v>0</v>
      </c>
      <c r="T13" s="35" t="e">
        <f t="shared" si="6"/>
        <v>#DIV/0!</v>
      </c>
      <c r="U13" s="32"/>
      <c r="V13" s="33"/>
    </row>
    <row r="14" spans="2:22" ht="13" x14ac:dyDescent="0.3">
      <c r="B14" s="42" t="s">
        <v>165</v>
      </c>
      <c r="C14" s="49" t="s">
        <v>153</v>
      </c>
      <c r="D14" s="42" t="s">
        <v>84</v>
      </c>
      <c r="E14" s="43"/>
      <c r="F14" s="42">
        <v>60</v>
      </c>
      <c r="G14" s="42">
        <v>100000</v>
      </c>
      <c r="H14" s="42">
        <v>15</v>
      </c>
      <c r="I14" s="44">
        <v>385</v>
      </c>
      <c r="J14" s="38"/>
      <c r="K14" s="46"/>
      <c r="L14" s="37"/>
      <c r="M14" s="11">
        <f t="shared" si="3"/>
        <v>0</v>
      </c>
      <c r="N14" s="39"/>
      <c r="O14" s="40"/>
      <c r="P14" s="40"/>
      <c r="Q14" s="40"/>
      <c r="R14" s="11">
        <f t="shared" si="4"/>
        <v>0</v>
      </c>
      <c r="S14" s="11">
        <f t="shared" si="5"/>
        <v>0</v>
      </c>
      <c r="T14" s="35" t="e">
        <f t="shared" si="6"/>
        <v>#DIV/0!</v>
      </c>
      <c r="U14" s="32"/>
      <c r="V14" s="33"/>
    </row>
    <row r="15" spans="2:22" ht="13" x14ac:dyDescent="0.3">
      <c r="B15" s="42" t="s">
        <v>165</v>
      </c>
      <c r="C15" s="49" t="s">
        <v>153</v>
      </c>
      <c r="D15" s="42" t="s">
        <v>84</v>
      </c>
      <c r="E15" s="43"/>
      <c r="F15" s="42">
        <v>60</v>
      </c>
      <c r="G15" s="42">
        <v>125000</v>
      </c>
      <c r="H15" s="42">
        <v>10</v>
      </c>
      <c r="I15" s="44">
        <v>415</v>
      </c>
      <c r="J15" s="38"/>
      <c r="K15" s="46"/>
      <c r="L15" s="37"/>
      <c r="M15" s="11">
        <f t="shared" si="3"/>
        <v>0</v>
      </c>
      <c r="N15" s="39"/>
      <c r="O15" s="40"/>
      <c r="P15" s="40"/>
      <c r="Q15" s="40"/>
      <c r="R15" s="11">
        <f t="shared" si="4"/>
        <v>0</v>
      </c>
      <c r="S15" s="11">
        <f t="shared" si="5"/>
        <v>0</v>
      </c>
      <c r="T15" s="35" t="e">
        <f t="shared" si="6"/>
        <v>#DIV/0!</v>
      </c>
      <c r="U15" s="32"/>
      <c r="V15" s="33"/>
    </row>
    <row r="16" spans="2:22" ht="13" x14ac:dyDescent="0.3">
      <c r="B16" s="42" t="s">
        <v>165</v>
      </c>
      <c r="C16" s="49" t="s">
        <v>154</v>
      </c>
      <c r="D16" s="42" t="s">
        <v>84</v>
      </c>
      <c r="E16" s="43"/>
      <c r="F16" s="42">
        <v>36</v>
      </c>
      <c r="G16" s="42">
        <v>60000</v>
      </c>
      <c r="H16" s="42">
        <v>5</v>
      </c>
      <c r="I16" s="44">
        <v>520</v>
      </c>
      <c r="J16" s="38"/>
      <c r="K16" s="46"/>
      <c r="L16" s="37"/>
      <c r="M16" s="11">
        <f t="shared" si="3"/>
        <v>0</v>
      </c>
      <c r="N16" s="39"/>
      <c r="O16" s="40"/>
      <c r="P16" s="40"/>
      <c r="Q16" s="40"/>
      <c r="R16" s="11">
        <f t="shared" si="4"/>
        <v>0</v>
      </c>
      <c r="S16" s="11">
        <f t="shared" si="5"/>
        <v>0</v>
      </c>
      <c r="T16" s="35" t="e">
        <f t="shared" si="6"/>
        <v>#DIV/0!</v>
      </c>
      <c r="U16" s="32"/>
      <c r="V16" s="33"/>
    </row>
    <row r="17" spans="2:23" ht="13" x14ac:dyDescent="0.3">
      <c r="B17" s="42" t="s">
        <v>165</v>
      </c>
      <c r="C17" s="49" t="s">
        <v>154</v>
      </c>
      <c r="D17" s="42" t="s">
        <v>84</v>
      </c>
      <c r="E17" s="43"/>
      <c r="F17" s="42">
        <v>36</v>
      </c>
      <c r="G17" s="42">
        <v>90000</v>
      </c>
      <c r="H17" s="42">
        <v>10</v>
      </c>
      <c r="I17" s="44">
        <v>565</v>
      </c>
      <c r="J17" s="38"/>
      <c r="K17" s="46"/>
      <c r="L17" s="37"/>
      <c r="M17" s="11">
        <f t="shared" si="3"/>
        <v>0</v>
      </c>
      <c r="N17" s="39"/>
      <c r="O17" s="40"/>
      <c r="P17" s="40"/>
      <c r="Q17" s="40"/>
      <c r="R17" s="11">
        <f t="shared" si="4"/>
        <v>0</v>
      </c>
      <c r="S17" s="11">
        <f t="shared" si="5"/>
        <v>0</v>
      </c>
      <c r="T17" s="35" t="e">
        <f t="shared" si="6"/>
        <v>#DIV/0!</v>
      </c>
      <c r="U17" s="32"/>
      <c r="V17" s="33"/>
    </row>
    <row r="18" spans="2:23" ht="13" x14ac:dyDescent="0.3">
      <c r="B18" s="42" t="s">
        <v>165</v>
      </c>
      <c r="C18" s="49" t="s">
        <v>154</v>
      </c>
      <c r="D18" s="42" t="s">
        <v>84</v>
      </c>
      <c r="E18" s="43"/>
      <c r="F18" s="42">
        <v>36</v>
      </c>
      <c r="G18" s="42">
        <v>120000</v>
      </c>
      <c r="H18" s="42">
        <v>5</v>
      </c>
      <c r="I18" s="44">
        <v>595</v>
      </c>
      <c r="J18" s="38"/>
      <c r="K18" s="46"/>
      <c r="L18" s="37"/>
      <c r="M18" s="11">
        <f t="shared" si="3"/>
        <v>0</v>
      </c>
      <c r="N18" s="39"/>
      <c r="O18" s="40"/>
      <c r="P18" s="40"/>
      <c r="Q18" s="40"/>
      <c r="R18" s="11">
        <f t="shared" si="4"/>
        <v>0</v>
      </c>
      <c r="S18" s="11">
        <f t="shared" si="5"/>
        <v>0</v>
      </c>
      <c r="T18" s="35" t="e">
        <f t="shared" si="6"/>
        <v>#DIV/0!</v>
      </c>
      <c r="U18" s="32"/>
      <c r="V18" s="33"/>
    </row>
    <row r="19" spans="2:23" ht="13" x14ac:dyDescent="0.3">
      <c r="B19" s="42" t="s">
        <v>165</v>
      </c>
      <c r="C19" s="49" t="s">
        <v>154</v>
      </c>
      <c r="D19" s="42" t="s">
        <v>84</v>
      </c>
      <c r="E19" s="43"/>
      <c r="F19" s="42">
        <v>48</v>
      </c>
      <c r="G19" s="42">
        <v>40000</v>
      </c>
      <c r="H19" s="42">
        <v>5</v>
      </c>
      <c r="I19" s="44">
        <v>435</v>
      </c>
      <c r="J19" s="38"/>
      <c r="K19" s="46"/>
      <c r="L19" s="37"/>
      <c r="M19" s="11">
        <f t="shared" si="3"/>
        <v>0</v>
      </c>
      <c r="N19" s="39"/>
      <c r="O19" s="40"/>
      <c r="P19" s="40"/>
      <c r="Q19" s="40"/>
      <c r="R19" s="11">
        <f t="shared" si="4"/>
        <v>0</v>
      </c>
      <c r="S19" s="11">
        <f t="shared" si="5"/>
        <v>0</v>
      </c>
      <c r="T19" s="35" t="e">
        <f t="shared" si="6"/>
        <v>#DIV/0!</v>
      </c>
      <c r="U19" s="32"/>
      <c r="V19" s="33"/>
    </row>
    <row r="20" spans="2:23" ht="13" x14ac:dyDescent="0.3">
      <c r="B20" s="42" t="s">
        <v>165</v>
      </c>
      <c r="C20" s="49" t="s">
        <v>154</v>
      </c>
      <c r="D20" s="42" t="s">
        <v>84</v>
      </c>
      <c r="E20" s="43"/>
      <c r="F20" s="42">
        <v>48</v>
      </c>
      <c r="G20" s="42">
        <v>60000</v>
      </c>
      <c r="H20" s="42">
        <v>5</v>
      </c>
      <c r="I20" s="44">
        <v>455</v>
      </c>
      <c r="J20" s="38"/>
      <c r="K20" s="46"/>
      <c r="L20" s="37"/>
      <c r="M20" s="11">
        <f t="shared" si="3"/>
        <v>0</v>
      </c>
      <c r="N20" s="39"/>
      <c r="O20" s="40"/>
      <c r="P20" s="40"/>
      <c r="Q20" s="40"/>
      <c r="R20" s="11">
        <f t="shared" si="4"/>
        <v>0</v>
      </c>
      <c r="S20" s="11">
        <f t="shared" si="5"/>
        <v>0</v>
      </c>
      <c r="T20" s="35" t="e">
        <f t="shared" si="6"/>
        <v>#DIV/0!</v>
      </c>
      <c r="U20" s="32"/>
      <c r="V20" s="33"/>
    </row>
    <row r="21" spans="2:23" ht="13" x14ac:dyDescent="0.3">
      <c r="B21" s="42" t="s">
        <v>165</v>
      </c>
      <c r="C21" s="49" t="s">
        <v>154</v>
      </c>
      <c r="D21" s="42" t="s">
        <v>84</v>
      </c>
      <c r="E21" s="43"/>
      <c r="F21" s="42">
        <v>48</v>
      </c>
      <c r="G21" s="42">
        <v>80000</v>
      </c>
      <c r="H21" s="42">
        <v>5</v>
      </c>
      <c r="I21" s="44">
        <v>475</v>
      </c>
      <c r="J21" s="38"/>
      <c r="K21" s="46"/>
      <c r="L21" s="37"/>
      <c r="M21" s="11">
        <f t="shared" si="3"/>
        <v>0</v>
      </c>
      <c r="N21" s="39"/>
      <c r="O21" s="40"/>
      <c r="P21" s="40"/>
      <c r="Q21" s="40"/>
      <c r="R21" s="11">
        <f t="shared" si="4"/>
        <v>0</v>
      </c>
      <c r="S21" s="11">
        <f t="shared" si="5"/>
        <v>0</v>
      </c>
      <c r="T21" s="35" t="e">
        <f t="shared" si="6"/>
        <v>#DIV/0!</v>
      </c>
      <c r="U21" s="32"/>
      <c r="V21" s="33"/>
    </row>
    <row r="22" spans="2:23" ht="13" x14ac:dyDescent="0.3">
      <c r="B22" s="42" t="s">
        <v>165</v>
      </c>
      <c r="C22" s="49" t="s">
        <v>154</v>
      </c>
      <c r="D22" s="42" t="s">
        <v>84</v>
      </c>
      <c r="E22" s="43"/>
      <c r="F22" s="42">
        <v>48</v>
      </c>
      <c r="G22" s="42">
        <v>100000</v>
      </c>
      <c r="H22" s="42">
        <v>5</v>
      </c>
      <c r="I22" s="44">
        <v>490</v>
      </c>
      <c r="J22" s="38"/>
      <c r="K22" s="46"/>
      <c r="L22" s="37"/>
      <c r="M22" s="11">
        <f t="shared" si="3"/>
        <v>0</v>
      </c>
      <c r="N22" s="39"/>
      <c r="O22" s="40"/>
      <c r="P22" s="40"/>
      <c r="Q22" s="40"/>
      <c r="R22" s="11">
        <f t="shared" si="4"/>
        <v>0</v>
      </c>
      <c r="S22" s="11">
        <f t="shared" si="5"/>
        <v>0</v>
      </c>
      <c r="T22" s="35" t="e">
        <f t="shared" si="6"/>
        <v>#DIV/0!</v>
      </c>
      <c r="U22" s="32"/>
      <c r="V22" s="33"/>
    </row>
    <row r="23" spans="2:23" ht="13" x14ac:dyDescent="0.3">
      <c r="B23" s="42" t="s">
        <v>165</v>
      </c>
      <c r="C23" s="49" t="s">
        <v>154</v>
      </c>
      <c r="D23" s="42" t="s">
        <v>84</v>
      </c>
      <c r="E23" s="43"/>
      <c r="F23" s="42">
        <v>48</v>
      </c>
      <c r="G23" s="42">
        <v>120000</v>
      </c>
      <c r="H23" s="42">
        <v>15</v>
      </c>
      <c r="I23" s="44">
        <v>505</v>
      </c>
      <c r="J23" s="38"/>
      <c r="K23" s="46"/>
      <c r="L23" s="37"/>
      <c r="M23" s="11">
        <f t="shared" si="3"/>
        <v>0</v>
      </c>
      <c r="N23" s="39"/>
      <c r="O23" s="40"/>
      <c r="P23" s="40"/>
      <c r="Q23" s="40"/>
      <c r="R23" s="11">
        <f t="shared" si="4"/>
        <v>0</v>
      </c>
      <c r="S23" s="11">
        <f t="shared" si="5"/>
        <v>0</v>
      </c>
      <c r="T23" s="35" t="e">
        <f t="shared" si="6"/>
        <v>#DIV/0!</v>
      </c>
      <c r="U23" s="32"/>
      <c r="V23" s="33"/>
    </row>
    <row r="24" spans="2:23" ht="13" x14ac:dyDescent="0.3">
      <c r="B24" s="42" t="s">
        <v>165</v>
      </c>
      <c r="C24" s="49" t="s">
        <v>154</v>
      </c>
      <c r="D24" s="42" t="s">
        <v>84</v>
      </c>
      <c r="E24" s="43"/>
      <c r="F24" s="42">
        <v>60</v>
      </c>
      <c r="G24" s="42">
        <v>50000</v>
      </c>
      <c r="H24" s="42">
        <v>10</v>
      </c>
      <c r="I24" s="44">
        <v>365</v>
      </c>
      <c r="J24" s="38"/>
      <c r="K24" s="46"/>
      <c r="L24" s="37"/>
      <c r="M24" s="11">
        <f t="shared" si="3"/>
        <v>0</v>
      </c>
      <c r="N24" s="39"/>
      <c r="O24" s="40"/>
      <c r="P24" s="40"/>
      <c r="Q24" s="40"/>
      <c r="R24" s="11">
        <f t="shared" si="4"/>
        <v>0</v>
      </c>
      <c r="S24" s="11">
        <f t="shared" si="5"/>
        <v>0</v>
      </c>
      <c r="T24" s="35" t="e">
        <f t="shared" si="6"/>
        <v>#DIV/0!</v>
      </c>
      <c r="U24" s="32"/>
      <c r="V24" s="33"/>
    </row>
    <row r="25" spans="2:23" ht="13" x14ac:dyDescent="0.3">
      <c r="B25" s="42" t="s">
        <v>165</v>
      </c>
      <c r="C25" s="49" t="s">
        <v>154</v>
      </c>
      <c r="D25" s="42" t="s">
        <v>84</v>
      </c>
      <c r="E25" s="43"/>
      <c r="F25" s="42">
        <v>60</v>
      </c>
      <c r="G25" s="42">
        <v>75000</v>
      </c>
      <c r="H25" s="42">
        <v>10</v>
      </c>
      <c r="I25" s="44">
        <v>395</v>
      </c>
      <c r="J25" s="38"/>
      <c r="K25" s="46"/>
      <c r="L25" s="37"/>
      <c r="M25" s="11">
        <f t="shared" si="3"/>
        <v>0</v>
      </c>
      <c r="N25" s="39"/>
      <c r="O25" s="40"/>
      <c r="P25" s="40"/>
      <c r="Q25" s="40"/>
      <c r="R25" s="11">
        <f t="shared" si="4"/>
        <v>0</v>
      </c>
      <c r="S25" s="11">
        <f t="shared" si="5"/>
        <v>0</v>
      </c>
      <c r="T25" s="35" t="e">
        <f t="shared" si="6"/>
        <v>#DIV/0!</v>
      </c>
      <c r="U25" s="32"/>
      <c r="V25" s="33"/>
    </row>
    <row r="26" spans="2:23" ht="13" x14ac:dyDescent="0.3">
      <c r="B26" s="42" t="s">
        <v>165</v>
      </c>
      <c r="C26" s="49" t="s">
        <v>154</v>
      </c>
      <c r="D26" s="42" t="s">
        <v>84</v>
      </c>
      <c r="E26" s="43"/>
      <c r="F26" s="42">
        <v>60</v>
      </c>
      <c r="G26" s="42">
        <v>100000</v>
      </c>
      <c r="H26" s="42">
        <v>15</v>
      </c>
      <c r="I26" s="44">
        <v>415</v>
      </c>
      <c r="J26" s="38"/>
      <c r="K26" s="46"/>
      <c r="L26" s="37"/>
      <c r="M26" s="11">
        <f t="shared" si="3"/>
        <v>0</v>
      </c>
      <c r="N26" s="39"/>
      <c r="O26" s="40"/>
      <c r="P26" s="40"/>
      <c r="Q26" s="40"/>
      <c r="R26" s="11">
        <f t="shared" si="4"/>
        <v>0</v>
      </c>
      <c r="S26" s="11">
        <f t="shared" si="5"/>
        <v>0</v>
      </c>
      <c r="T26" s="35" t="e">
        <f t="shared" si="6"/>
        <v>#DIV/0!</v>
      </c>
      <c r="U26" s="32"/>
      <c r="V26" s="33"/>
    </row>
    <row r="27" spans="2:23" ht="13" x14ac:dyDescent="0.3">
      <c r="B27" s="42" t="s">
        <v>165</v>
      </c>
      <c r="C27" s="49" t="s">
        <v>154</v>
      </c>
      <c r="D27" s="42" t="s">
        <v>84</v>
      </c>
      <c r="E27" s="43"/>
      <c r="F27" s="42">
        <v>60</v>
      </c>
      <c r="G27" s="42">
        <v>125000</v>
      </c>
      <c r="H27" s="42">
        <v>10</v>
      </c>
      <c r="I27" s="44">
        <v>445</v>
      </c>
      <c r="J27" s="38"/>
      <c r="K27" s="46"/>
      <c r="L27" s="37"/>
      <c r="M27" s="11">
        <f t="shared" si="3"/>
        <v>0</v>
      </c>
      <c r="N27" s="39"/>
      <c r="O27" s="40"/>
      <c r="P27" s="40"/>
      <c r="Q27" s="40"/>
      <c r="R27" s="11">
        <f t="shared" si="4"/>
        <v>0</v>
      </c>
      <c r="S27" s="11">
        <f t="shared" si="5"/>
        <v>0</v>
      </c>
      <c r="T27" s="35" t="e">
        <f t="shared" si="6"/>
        <v>#DIV/0!</v>
      </c>
      <c r="U27" s="32"/>
      <c r="V27" s="33"/>
    </row>
    <row r="28" spans="2:23" ht="13" x14ac:dyDescent="0.35">
      <c r="B28" s="12" t="s">
        <v>2</v>
      </c>
      <c r="C28" s="12"/>
      <c r="D28" s="12"/>
      <c r="E28" s="12"/>
      <c r="F28" s="12"/>
      <c r="G28" s="12"/>
      <c r="H28" s="12"/>
      <c r="I28" s="13">
        <f>+SUMPRODUCT(F4:F27,H4:H27,I4:I27)</f>
        <v>5367000</v>
      </c>
      <c r="J28" s="13">
        <f>+SUMPRODUCT(J4:J27,F4:F27,H4:H27)</f>
        <v>0</v>
      </c>
      <c r="K28" s="13"/>
      <c r="L28" s="13"/>
      <c r="M28" s="13"/>
      <c r="N28" s="13"/>
      <c r="O28" s="13"/>
      <c r="P28" s="13"/>
      <c r="Q28" s="13"/>
      <c r="R28" s="14">
        <f>SUM(R4:R27)</f>
        <v>0</v>
      </c>
      <c r="S28" s="15">
        <f>SUM(S4:S27)</f>
        <v>0</v>
      </c>
      <c r="T28" s="16" t="e">
        <f>S28/$H$148</f>
        <v>#DIV/0!</v>
      </c>
      <c r="U28" s="75"/>
      <c r="V28" s="75"/>
      <c r="W28" s="8"/>
    </row>
    <row r="29" spans="2:23" ht="13" x14ac:dyDescent="0.3">
      <c r="B29" s="42" t="s">
        <v>166</v>
      </c>
      <c r="C29" s="49" t="s">
        <v>155</v>
      </c>
      <c r="D29" s="42" t="s">
        <v>61</v>
      </c>
      <c r="E29" s="43"/>
      <c r="F29" s="42">
        <v>36</v>
      </c>
      <c r="G29" s="42">
        <v>60000</v>
      </c>
      <c r="H29" s="42">
        <v>5</v>
      </c>
      <c r="I29" s="44">
        <v>535</v>
      </c>
      <c r="J29" s="38"/>
      <c r="K29" s="46"/>
      <c r="L29" s="37"/>
      <c r="M29" s="11">
        <f t="shared" si="3"/>
        <v>0</v>
      </c>
      <c r="N29" s="39"/>
      <c r="O29" s="40"/>
      <c r="P29" s="40"/>
      <c r="Q29" s="40"/>
      <c r="R29" s="11">
        <f t="shared" si="4"/>
        <v>0</v>
      </c>
      <c r="S29" s="11">
        <f t="shared" si="5"/>
        <v>0</v>
      </c>
      <c r="T29" s="35" t="e">
        <f t="shared" si="6"/>
        <v>#DIV/0!</v>
      </c>
      <c r="U29" s="32"/>
      <c r="V29" s="33"/>
    </row>
    <row r="30" spans="2:23" ht="13" x14ac:dyDescent="0.3">
      <c r="B30" s="42" t="s">
        <v>166</v>
      </c>
      <c r="C30" s="49" t="s">
        <v>155</v>
      </c>
      <c r="D30" s="42" t="s">
        <v>61</v>
      </c>
      <c r="E30" s="43"/>
      <c r="F30" s="42">
        <v>36</v>
      </c>
      <c r="G30" s="42">
        <v>90000</v>
      </c>
      <c r="H30" s="42">
        <v>5</v>
      </c>
      <c r="I30" s="44">
        <v>605</v>
      </c>
      <c r="J30" s="38"/>
      <c r="K30" s="46"/>
      <c r="L30" s="37"/>
      <c r="M30" s="11">
        <f t="shared" si="3"/>
        <v>0</v>
      </c>
      <c r="N30" s="39"/>
      <c r="O30" s="40"/>
      <c r="P30" s="40"/>
      <c r="Q30" s="40"/>
      <c r="R30" s="11">
        <f t="shared" si="4"/>
        <v>0</v>
      </c>
      <c r="S30" s="11">
        <f t="shared" si="5"/>
        <v>0</v>
      </c>
      <c r="T30" s="35" t="e">
        <f t="shared" si="6"/>
        <v>#DIV/0!</v>
      </c>
      <c r="U30" s="32"/>
      <c r="V30" s="33"/>
    </row>
    <row r="31" spans="2:23" ht="13" x14ac:dyDescent="0.3">
      <c r="B31" s="42" t="s">
        <v>166</v>
      </c>
      <c r="C31" s="49" t="s">
        <v>155</v>
      </c>
      <c r="D31" s="42" t="s">
        <v>61</v>
      </c>
      <c r="E31" s="43"/>
      <c r="F31" s="42">
        <v>36</v>
      </c>
      <c r="G31" s="42">
        <v>120000</v>
      </c>
      <c r="H31" s="42">
        <v>5</v>
      </c>
      <c r="I31" s="44">
        <v>695</v>
      </c>
      <c r="J31" s="38"/>
      <c r="K31" s="46"/>
      <c r="L31" s="37"/>
      <c r="M31" s="11">
        <f t="shared" si="3"/>
        <v>0</v>
      </c>
      <c r="N31" s="39"/>
      <c r="O31" s="40"/>
      <c r="P31" s="40"/>
      <c r="Q31" s="40"/>
      <c r="R31" s="11">
        <f t="shared" si="4"/>
        <v>0</v>
      </c>
      <c r="S31" s="11">
        <f t="shared" si="5"/>
        <v>0</v>
      </c>
      <c r="T31" s="35" t="e">
        <f t="shared" si="6"/>
        <v>#DIV/0!</v>
      </c>
      <c r="U31" s="32"/>
      <c r="V31" s="33"/>
    </row>
    <row r="32" spans="2:23" ht="13" x14ac:dyDescent="0.3">
      <c r="B32" s="42" t="s">
        <v>166</v>
      </c>
      <c r="C32" s="49" t="s">
        <v>155</v>
      </c>
      <c r="D32" s="42" t="s">
        <v>61</v>
      </c>
      <c r="E32" s="43"/>
      <c r="F32" s="42">
        <v>48</v>
      </c>
      <c r="G32" s="42">
        <v>40000</v>
      </c>
      <c r="H32" s="42">
        <v>5</v>
      </c>
      <c r="I32" s="44">
        <v>500</v>
      </c>
      <c r="J32" s="38"/>
      <c r="K32" s="46"/>
      <c r="L32" s="37"/>
      <c r="M32" s="11">
        <f t="shared" si="3"/>
        <v>0</v>
      </c>
      <c r="N32" s="39"/>
      <c r="O32" s="40"/>
      <c r="P32" s="40"/>
      <c r="Q32" s="40"/>
      <c r="R32" s="11">
        <f t="shared" si="4"/>
        <v>0</v>
      </c>
      <c r="S32" s="11">
        <f t="shared" si="5"/>
        <v>0</v>
      </c>
      <c r="T32" s="35" t="e">
        <f t="shared" si="6"/>
        <v>#DIV/0!</v>
      </c>
      <c r="U32" s="32"/>
      <c r="V32" s="33"/>
    </row>
    <row r="33" spans="2:22" ht="13" x14ac:dyDescent="0.3">
      <c r="B33" s="42" t="s">
        <v>166</v>
      </c>
      <c r="C33" s="49" t="s">
        <v>155</v>
      </c>
      <c r="D33" s="42" t="s">
        <v>61</v>
      </c>
      <c r="E33" s="43"/>
      <c r="F33" s="42">
        <v>48</v>
      </c>
      <c r="G33" s="42">
        <v>60000</v>
      </c>
      <c r="H33" s="42">
        <v>5</v>
      </c>
      <c r="I33" s="44">
        <v>535</v>
      </c>
      <c r="J33" s="38"/>
      <c r="K33" s="46"/>
      <c r="L33" s="37"/>
      <c r="M33" s="11">
        <f t="shared" si="3"/>
        <v>0</v>
      </c>
      <c r="N33" s="39"/>
      <c r="O33" s="40"/>
      <c r="P33" s="40"/>
      <c r="Q33" s="40"/>
      <c r="R33" s="11">
        <f t="shared" si="4"/>
        <v>0</v>
      </c>
      <c r="S33" s="11">
        <f t="shared" si="5"/>
        <v>0</v>
      </c>
      <c r="T33" s="35" t="e">
        <f t="shared" si="6"/>
        <v>#DIV/0!</v>
      </c>
      <c r="U33" s="32"/>
      <c r="V33" s="33"/>
    </row>
    <row r="34" spans="2:22" ht="13" x14ac:dyDescent="0.3">
      <c r="B34" s="42" t="s">
        <v>166</v>
      </c>
      <c r="C34" s="49" t="s">
        <v>155</v>
      </c>
      <c r="D34" s="42" t="s">
        <v>61</v>
      </c>
      <c r="E34" s="43"/>
      <c r="F34" s="42">
        <v>48</v>
      </c>
      <c r="G34" s="42">
        <v>80000</v>
      </c>
      <c r="H34" s="42">
        <v>10</v>
      </c>
      <c r="I34" s="44">
        <v>545</v>
      </c>
      <c r="J34" s="38"/>
      <c r="K34" s="46"/>
      <c r="L34" s="37"/>
      <c r="M34" s="11">
        <f t="shared" si="3"/>
        <v>0</v>
      </c>
      <c r="N34" s="39"/>
      <c r="O34" s="40"/>
      <c r="P34" s="40"/>
      <c r="Q34" s="40"/>
      <c r="R34" s="11">
        <f t="shared" si="4"/>
        <v>0</v>
      </c>
      <c r="S34" s="11">
        <f t="shared" si="5"/>
        <v>0</v>
      </c>
      <c r="T34" s="35" t="e">
        <f t="shared" si="6"/>
        <v>#DIV/0!</v>
      </c>
      <c r="U34" s="32"/>
      <c r="V34" s="33"/>
    </row>
    <row r="35" spans="2:22" ht="13" x14ac:dyDescent="0.3">
      <c r="B35" s="42" t="s">
        <v>166</v>
      </c>
      <c r="C35" s="49" t="s">
        <v>155</v>
      </c>
      <c r="D35" s="42" t="s">
        <v>61</v>
      </c>
      <c r="E35" s="43"/>
      <c r="F35" s="42">
        <v>48</v>
      </c>
      <c r="G35" s="42">
        <v>100000</v>
      </c>
      <c r="H35" s="42">
        <v>5</v>
      </c>
      <c r="I35" s="44">
        <v>570</v>
      </c>
      <c r="J35" s="38"/>
      <c r="K35" s="46"/>
      <c r="L35" s="37"/>
      <c r="M35" s="11">
        <f t="shared" si="3"/>
        <v>0</v>
      </c>
      <c r="N35" s="39"/>
      <c r="O35" s="40"/>
      <c r="P35" s="40"/>
      <c r="Q35" s="40"/>
      <c r="R35" s="11">
        <f t="shared" si="4"/>
        <v>0</v>
      </c>
      <c r="S35" s="11">
        <f t="shared" si="5"/>
        <v>0</v>
      </c>
      <c r="T35" s="35" t="e">
        <f t="shared" si="6"/>
        <v>#DIV/0!</v>
      </c>
      <c r="U35" s="32"/>
      <c r="V35" s="33"/>
    </row>
    <row r="36" spans="2:22" ht="13" x14ac:dyDescent="0.3">
      <c r="B36" s="42" t="s">
        <v>166</v>
      </c>
      <c r="C36" s="49" t="s">
        <v>155</v>
      </c>
      <c r="D36" s="42" t="s">
        <v>61</v>
      </c>
      <c r="E36" s="43"/>
      <c r="F36" s="42">
        <v>48</v>
      </c>
      <c r="G36" s="42">
        <v>120000</v>
      </c>
      <c r="H36" s="42">
        <v>5</v>
      </c>
      <c r="I36" s="44">
        <v>635</v>
      </c>
      <c r="J36" s="38"/>
      <c r="K36" s="46"/>
      <c r="L36" s="37"/>
      <c r="M36" s="11">
        <f t="shared" si="3"/>
        <v>0</v>
      </c>
      <c r="N36" s="39"/>
      <c r="O36" s="40"/>
      <c r="P36" s="40"/>
      <c r="Q36" s="40"/>
      <c r="R36" s="11">
        <f t="shared" si="4"/>
        <v>0</v>
      </c>
      <c r="S36" s="11">
        <f t="shared" si="5"/>
        <v>0</v>
      </c>
      <c r="T36" s="35" t="e">
        <f t="shared" si="6"/>
        <v>#DIV/0!</v>
      </c>
      <c r="U36" s="32"/>
      <c r="V36" s="33"/>
    </row>
    <row r="37" spans="2:22" ht="13" x14ac:dyDescent="0.3">
      <c r="B37" s="42" t="s">
        <v>166</v>
      </c>
      <c r="C37" s="49" t="s">
        <v>155</v>
      </c>
      <c r="D37" s="42" t="s">
        <v>61</v>
      </c>
      <c r="E37" s="43"/>
      <c r="F37" s="42">
        <v>60</v>
      </c>
      <c r="G37" s="42">
        <v>50000</v>
      </c>
      <c r="H37" s="42">
        <v>5</v>
      </c>
      <c r="I37" s="44">
        <v>490</v>
      </c>
      <c r="J37" s="38"/>
      <c r="K37" s="46"/>
      <c r="L37" s="37"/>
      <c r="M37" s="11">
        <f t="shared" si="3"/>
        <v>0</v>
      </c>
      <c r="N37" s="39"/>
      <c r="O37" s="40"/>
      <c r="P37" s="40"/>
      <c r="Q37" s="40"/>
      <c r="R37" s="11">
        <f t="shared" si="4"/>
        <v>0</v>
      </c>
      <c r="S37" s="11">
        <f t="shared" si="5"/>
        <v>0</v>
      </c>
      <c r="T37" s="35" t="e">
        <f t="shared" si="6"/>
        <v>#DIV/0!</v>
      </c>
      <c r="U37" s="32"/>
      <c r="V37" s="33"/>
    </row>
    <row r="38" spans="2:22" ht="13" x14ac:dyDescent="0.3">
      <c r="B38" s="42" t="s">
        <v>166</v>
      </c>
      <c r="C38" s="49" t="s">
        <v>155</v>
      </c>
      <c r="D38" s="42" t="s">
        <v>61</v>
      </c>
      <c r="E38" s="43"/>
      <c r="F38" s="42">
        <v>60</v>
      </c>
      <c r="G38" s="42">
        <v>75000</v>
      </c>
      <c r="H38" s="42">
        <v>10</v>
      </c>
      <c r="I38" s="44">
        <v>505</v>
      </c>
      <c r="J38" s="38"/>
      <c r="K38" s="46"/>
      <c r="L38" s="37"/>
      <c r="M38" s="11">
        <f t="shared" si="3"/>
        <v>0</v>
      </c>
      <c r="N38" s="39"/>
      <c r="O38" s="40"/>
      <c r="P38" s="40"/>
      <c r="Q38" s="40"/>
      <c r="R38" s="11">
        <f t="shared" si="4"/>
        <v>0</v>
      </c>
      <c r="S38" s="11">
        <f t="shared" si="5"/>
        <v>0</v>
      </c>
      <c r="T38" s="35" t="e">
        <f t="shared" si="6"/>
        <v>#DIV/0!</v>
      </c>
      <c r="U38" s="32"/>
      <c r="V38" s="33"/>
    </row>
    <row r="39" spans="2:22" ht="13" x14ac:dyDescent="0.3">
      <c r="B39" s="42" t="s">
        <v>166</v>
      </c>
      <c r="C39" s="49" t="s">
        <v>155</v>
      </c>
      <c r="D39" s="42" t="s">
        <v>61</v>
      </c>
      <c r="E39" s="43"/>
      <c r="F39" s="42">
        <v>60</v>
      </c>
      <c r="G39" s="42">
        <v>100000</v>
      </c>
      <c r="H39" s="42">
        <v>5</v>
      </c>
      <c r="I39" s="44">
        <v>540</v>
      </c>
      <c r="J39" s="38"/>
      <c r="K39" s="46"/>
      <c r="L39" s="37"/>
      <c r="M39" s="11">
        <f t="shared" si="3"/>
        <v>0</v>
      </c>
      <c r="N39" s="39"/>
      <c r="O39" s="40"/>
      <c r="P39" s="40"/>
      <c r="Q39" s="40"/>
      <c r="R39" s="11">
        <f t="shared" si="4"/>
        <v>0</v>
      </c>
      <c r="S39" s="11">
        <f t="shared" si="5"/>
        <v>0</v>
      </c>
      <c r="T39" s="35" t="e">
        <f t="shared" si="6"/>
        <v>#DIV/0!</v>
      </c>
      <c r="U39" s="32"/>
      <c r="V39" s="33"/>
    </row>
    <row r="40" spans="2:22" ht="13" x14ac:dyDescent="0.3">
      <c r="B40" s="42" t="s">
        <v>166</v>
      </c>
      <c r="C40" s="49" t="s">
        <v>155</v>
      </c>
      <c r="D40" s="42" t="s">
        <v>61</v>
      </c>
      <c r="E40" s="43"/>
      <c r="F40" s="42">
        <v>60</v>
      </c>
      <c r="G40" s="42">
        <v>125000</v>
      </c>
      <c r="H40" s="42">
        <v>5</v>
      </c>
      <c r="I40" s="44">
        <v>585</v>
      </c>
      <c r="J40" s="38"/>
      <c r="K40" s="46"/>
      <c r="L40" s="37"/>
      <c r="M40" s="11">
        <f t="shared" si="3"/>
        <v>0</v>
      </c>
      <c r="N40" s="39"/>
      <c r="O40" s="40"/>
      <c r="P40" s="40"/>
      <c r="Q40" s="40"/>
      <c r="R40" s="11">
        <f t="shared" si="4"/>
        <v>0</v>
      </c>
      <c r="S40" s="11">
        <f t="shared" si="5"/>
        <v>0</v>
      </c>
      <c r="T40" s="35" t="e">
        <f t="shared" si="6"/>
        <v>#DIV/0!</v>
      </c>
      <c r="U40" s="32"/>
      <c r="V40" s="33"/>
    </row>
    <row r="41" spans="2:22" ht="13" x14ac:dyDescent="0.3">
      <c r="B41" s="42" t="s">
        <v>166</v>
      </c>
      <c r="C41" s="49" t="s">
        <v>156</v>
      </c>
      <c r="D41" s="42" t="s">
        <v>61</v>
      </c>
      <c r="E41" s="43"/>
      <c r="F41" s="42">
        <v>36</v>
      </c>
      <c r="G41" s="42">
        <v>60000</v>
      </c>
      <c r="H41" s="42">
        <v>5</v>
      </c>
      <c r="I41" s="44">
        <v>600</v>
      </c>
      <c r="J41" s="38"/>
      <c r="K41" s="46"/>
      <c r="L41" s="37"/>
      <c r="M41" s="11">
        <f t="shared" si="3"/>
        <v>0</v>
      </c>
      <c r="N41" s="39"/>
      <c r="O41" s="40"/>
      <c r="P41" s="40"/>
      <c r="Q41" s="40"/>
      <c r="R41" s="11">
        <f t="shared" si="4"/>
        <v>0</v>
      </c>
      <c r="S41" s="11">
        <f t="shared" si="5"/>
        <v>0</v>
      </c>
      <c r="T41" s="35" t="e">
        <f t="shared" si="6"/>
        <v>#DIV/0!</v>
      </c>
      <c r="U41" s="32"/>
      <c r="V41" s="33"/>
    </row>
    <row r="42" spans="2:22" ht="13" x14ac:dyDescent="0.3">
      <c r="B42" s="42" t="s">
        <v>166</v>
      </c>
      <c r="C42" s="49" t="s">
        <v>156</v>
      </c>
      <c r="D42" s="42" t="s">
        <v>61</v>
      </c>
      <c r="E42" s="43"/>
      <c r="F42" s="42">
        <v>36</v>
      </c>
      <c r="G42" s="42">
        <v>90000</v>
      </c>
      <c r="H42" s="42">
        <v>15</v>
      </c>
      <c r="I42" s="44">
        <v>675</v>
      </c>
      <c r="J42" s="38"/>
      <c r="K42" s="46"/>
      <c r="L42" s="37"/>
      <c r="M42" s="11">
        <f t="shared" si="3"/>
        <v>0</v>
      </c>
      <c r="N42" s="39"/>
      <c r="O42" s="40"/>
      <c r="P42" s="40"/>
      <c r="Q42" s="40"/>
      <c r="R42" s="11">
        <f t="shared" si="4"/>
        <v>0</v>
      </c>
      <c r="S42" s="11">
        <f t="shared" si="5"/>
        <v>0</v>
      </c>
      <c r="T42" s="35" t="e">
        <f t="shared" si="6"/>
        <v>#DIV/0!</v>
      </c>
      <c r="U42" s="32"/>
      <c r="V42" s="33"/>
    </row>
    <row r="43" spans="2:22" ht="13" x14ac:dyDescent="0.3">
      <c r="B43" s="42" t="s">
        <v>166</v>
      </c>
      <c r="C43" s="49" t="s">
        <v>156</v>
      </c>
      <c r="D43" s="42" t="s">
        <v>61</v>
      </c>
      <c r="E43" s="43"/>
      <c r="F43" s="42">
        <v>36</v>
      </c>
      <c r="G43" s="42">
        <v>120000</v>
      </c>
      <c r="H43" s="42">
        <v>5</v>
      </c>
      <c r="I43" s="44">
        <v>780</v>
      </c>
      <c r="J43" s="38"/>
      <c r="K43" s="46"/>
      <c r="L43" s="37"/>
      <c r="M43" s="11">
        <f t="shared" si="3"/>
        <v>0</v>
      </c>
      <c r="N43" s="39"/>
      <c r="O43" s="40"/>
      <c r="P43" s="40"/>
      <c r="Q43" s="40"/>
      <c r="R43" s="11">
        <f t="shared" si="4"/>
        <v>0</v>
      </c>
      <c r="S43" s="11">
        <f t="shared" si="5"/>
        <v>0</v>
      </c>
      <c r="T43" s="35" t="e">
        <f t="shared" si="6"/>
        <v>#DIV/0!</v>
      </c>
      <c r="U43" s="32"/>
      <c r="V43" s="33"/>
    </row>
    <row r="44" spans="2:22" ht="13" x14ac:dyDescent="0.3">
      <c r="B44" s="42" t="s">
        <v>166</v>
      </c>
      <c r="C44" s="49" t="s">
        <v>156</v>
      </c>
      <c r="D44" s="42" t="s">
        <v>61</v>
      </c>
      <c r="E44" s="43"/>
      <c r="F44" s="42">
        <v>48</v>
      </c>
      <c r="G44" s="42">
        <v>40000</v>
      </c>
      <c r="H44" s="42">
        <v>5</v>
      </c>
      <c r="I44" s="44">
        <v>585</v>
      </c>
      <c r="J44" s="38"/>
      <c r="K44" s="46"/>
      <c r="L44" s="37"/>
      <c r="M44" s="11">
        <f t="shared" si="3"/>
        <v>0</v>
      </c>
      <c r="N44" s="39"/>
      <c r="O44" s="40"/>
      <c r="P44" s="40"/>
      <c r="Q44" s="40"/>
      <c r="R44" s="11">
        <f t="shared" si="4"/>
        <v>0</v>
      </c>
      <c r="S44" s="11">
        <f t="shared" si="5"/>
        <v>0</v>
      </c>
      <c r="T44" s="35" t="e">
        <f t="shared" si="6"/>
        <v>#DIV/0!</v>
      </c>
      <c r="U44" s="32"/>
      <c r="V44" s="33"/>
    </row>
    <row r="45" spans="2:22" ht="13" x14ac:dyDescent="0.3">
      <c r="B45" s="42" t="s">
        <v>166</v>
      </c>
      <c r="C45" s="49" t="s">
        <v>156</v>
      </c>
      <c r="D45" s="42" t="s">
        <v>61</v>
      </c>
      <c r="E45" s="43"/>
      <c r="F45" s="42">
        <v>48</v>
      </c>
      <c r="G45" s="42">
        <v>60000</v>
      </c>
      <c r="H45" s="42">
        <v>5</v>
      </c>
      <c r="I45" s="44">
        <v>600</v>
      </c>
      <c r="J45" s="38"/>
      <c r="K45" s="46"/>
      <c r="L45" s="37"/>
      <c r="M45" s="11">
        <f t="shared" si="3"/>
        <v>0</v>
      </c>
      <c r="N45" s="39"/>
      <c r="O45" s="40"/>
      <c r="P45" s="40"/>
      <c r="Q45" s="40"/>
      <c r="R45" s="11">
        <f t="shared" si="4"/>
        <v>0</v>
      </c>
      <c r="S45" s="11">
        <f t="shared" si="5"/>
        <v>0</v>
      </c>
      <c r="T45" s="35" t="e">
        <f t="shared" si="6"/>
        <v>#DIV/0!</v>
      </c>
      <c r="U45" s="32"/>
      <c r="V45" s="33"/>
    </row>
    <row r="46" spans="2:22" ht="13" x14ac:dyDescent="0.3">
      <c r="B46" s="42" t="s">
        <v>166</v>
      </c>
      <c r="C46" s="49" t="s">
        <v>156</v>
      </c>
      <c r="D46" s="42" t="s">
        <v>61</v>
      </c>
      <c r="E46" s="43"/>
      <c r="F46" s="42">
        <v>48</v>
      </c>
      <c r="G46" s="42">
        <v>80000</v>
      </c>
      <c r="H46" s="42">
        <v>5</v>
      </c>
      <c r="I46" s="44">
        <v>610</v>
      </c>
      <c r="J46" s="38"/>
      <c r="K46" s="46"/>
      <c r="L46" s="37"/>
      <c r="M46" s="11">
        <f t="shared" si="3"/>
        <v>0</v>
      </c>
      <c r="N46" s="39"/>
      <c r="O46" s="40"/>
      <c r="P46" s="40"/>
      <c r="Q46" s="40"/>
      <c r="R46" s="11">
        <f t="shared" si="4"/>
        <v>0</v>
      </c>
      <c r="S46" s="11">
        <f t="shared" si="5"/>
        <v>0</v>
      </c>
      <c r="T46" s="35" t="e">
        <f t="shared" si="6"/>
        <v>#DIV/0!</v>
      </c>
      <c r="U46" s="32"/>
      <c r="V46" s="33"/>
    </row>
    <row r="47" spans="2:22" ht="13" x14ac:dyDescent="0.3">
      <c r="B47" s="42" t="s">
        <v>166</v>
      </c>
      <c r="C47" s="49" t="s">
        <v>156</v>
      </c>
      <c r="D47" s="42" t="s">
        <v>61</v>
      </c>
      <c r="E47" s="43"/>
      <c r="F47" s="42">
        <v>48</v>
      </c>
      <c r="G47" s="42">
        <v>100000</v>
      </c>
      <c r="H47" s="42">
        <v>5</v>
      </c>
      <c r="I47" s="44">
        <v>640</v>
      </c>
      <c r="J47" s="38"/>
      <c r="K47" s="46"/>
      <c r="L47" s="37"/>
      <c r="M47" s="11">
        <f t="shared" si="3"/>
        <v>0</v>
      </c>
      <c r="N47" s="39"/>
      <c r="O47" s="40"/>
      <c r="P47" s="40"/>
      <c r="Q47" s="40"/>
      <c r="R47" s="11">
        <f t="shared" si="4"/>
        <v>0</v>
      </c>
      <c r="S47" s="11">
        <f t="shared" si="5"/>
        <v>0</v>
      </c>
      <c r="T47" s="35" t="e">
        <f t="shared" si="6"/>
        <v>#DIV/0!</v>
      </c>
      <c r="U47" s="32"/>
      <c r="V47" s="33"/>
    </row>
    <row r="48" spans="2:22" ht="13" x14ac:dyDescent="0.3">
      <c r="B48" s="42" t="s">
        <v>166</v>
      </c>
      <c r="C48" s="49" t="s">
        <v>156</v>
      </c>
      <c r="D48" s="42" t="s">
        <v>61</v>
      </c>
      <c r="E48" s="43"/>
      <c r="F48" s="42">
        <v>48</v>
      </c>
      <c r="G48" s="42">
        <v>120000</v>
      </c>
      <c r="H48" s="42">
        <v>20</v>
      </c>
      <c r="I48" s="44">
        <v>725</v>
      </c>
      <c r="J48" s="38"/>
      <c r="K48" s="46"/>
      <c r="L48" s="37"/>
      <c r="M48" s="11">
        <f t="shared" si="3"/>
        <v>0</v>
      </c>
      <c r="N48" s="39"/>
      <c r="O48" s="40"/>
      <c r="P48" s="40"/>
      <c r="Q48" s="40"/>
      <c r="R48" s="11">
        <f t="shared" si="4"/>
        <v>0</v>
      </c>
      <c r="S48" s="11">
        <f t="shared" si="5"/>
        <v>0</v>
      </c>
      <c r="T48" s="35" t="e">
        <f t="shared" si="6"/>
        <v>#DIV/0!</v>
      </c>
      <c r="U48" s="32"/>
      <c r="V48" s="33"/>
    </row>
    <row r="49" spans="2:23" ht="13" x14ac:dyDescent="0.3">
      <c r="B49" s="42" t="s">
        <v>166</v>
      </c>
      <c r="C49" s="49" t="s">
        <v>156</v>
      </c>
      <c r="D49" s="42" t="s">
        <v>61</v>
      </c>
      <c r="E49" s="43"/>
      <c r="F49" s="42">
        <v>60</v>
      </c>
      <c r="G49" s="42">
        <v>50000</v>
      </c>
      <c r="H49" s="42">
        <v>15</v>
      </c>
      <c r="I49" s="44">
        <v>545</v>
      </c>
      <c r="J49" s="38"/>
      <c r="K49" s="46"/>
      <c r="L49" s="37"/>
      <c r="M49" s="11">
        <f t="shared" si="3"/>
        <v>0</v>
      </c>
      <c r="N49" s="39"/>
      <c r="O49" s="40"/>
      <c r="P49" s="40"/>
      <c r="Q49" s="40"/>
      <c r="R49" s="11">
        <f t="shared" si="4"/>
        <v>0</v>
      </c>
      <c r="S49" s="11">
        <f t="shared" si="5"/>
        <v>0</v>
      </c>
      <c r="T49" s="35" t="e">
        <f t="shared" si="6"/>
        <v>#DIV/0!</v>
      </c>
      <c r="U49" s="32"/>
      <c r="V49" s="33"/>
    </row>
    <row r="50" spans="2:23" ht="13" x14ac:dyDescent="0.3">
      <c r="B50" s="42" t="s">
        <v>166</v>
      </c>
      <c r="C50" s="49" t="s">
        <v>156</v>
      </c>
      <c r="D50" s="42" t="s">
        <v>61</v>
      </c>
      <c r="E50" s="43"/>
      <c r="F50" s="42">
        <v>60</v>
      </c>
      <c r="G50" s="42">
        <v>75000</v>
      </c>
      <c r="H50" s="42">
        <v>15</v>
      </c>
      <c r="I50" s="44">
        <v>570</v>
      </c>
      <c r="J50" s="38"/>
      <c r="K50" s="46"/>
      <c r="L50" s="37"/>
      <c r="M50" s="11">
        <f t="shared" si="3"/>
        <v>0</v>
      </c>
      <c r="N50" s="39"/>
      <c r="O50" s="40"/>
      <c r="P50" s="40"/>
      <c r="Q50" s="40"/>
      <c r="R50" s="11">
        <f t="shared" si="4"/>
        <v>0</v>
      </c>
      <c r="S50" s="11">
        <f t="shared" si="5"/>
        <v>0</v>
      </c>
      <c r="T50" s="35" t="e">
        <f t="shared" si="6"/>
        <v>#DIV/0!</v>
      </c>
      <c r="U50" s="32"/>
      <c r="V50" s="33"/>
    </row>
    <row r="51" spans="2:23" ht="13" x14ac:dyDescent="0.3">
      <c r="B51" s="42" t="s">
        <v>166</v>
      </c>
      <c r="C51" s="49" t="s">
        <v>156</v>
      </c>
      <c r="D51" s="42" t="s">
        <v>61</v>
      </c>
      <c r="E51" s="43"/>
      <c r="F51" s="42">
        <v>60</v>
      </c>
      <c r="G51" s="42">
        <v>100000</v>
      </c>
      <c r="H51" s="42">
        <v>20</v>
      </c>
      <c r="I51" s="44">
        <v>605</v>
      </c>
      <c r="J51" s="38"/>
      <c r="K51" s="46"/>
      <c r="L51" s="37"/>
      <c r="M51" s="11">
        <f t="shared" si="3"/>
        <v>0</v>
      </c>
      <c r="N51" s="39"/>
      <c r="O51" s="40"/>
      <c r="P51" s="40"/>
      <c r="Q51" s="40"/>
      <c r="R51" s="11">
        <f t="shared" si="4"/>
        <v>0</v>
      </c>
      <c r="S51" s="11">
        <f t="shared" si="5"/>
        <v>0</v>
      </c>
      <c r="T51" s="35" t="e">
        <f t="shared" si="6"/>
        <v>#DIV/0!</v>
      </c>
      <c r="U51" s="32"/>
      <c r="V51" s="33"/>
    </row>
    <row r="52" spans="2:23" ht="13" x14ac:dyDescent="0.3">
      <c r="B52" s="42" t="s">
        <v>166</v>
      </c>
      <c r="C52" s="49" t="s">
        <v>156</v>
      </c>
      <c r="D52" s="42" t="s">
        <v>61</v>
      </c>
      <c r="E52" s="43"/>
      <c r="F52" s="42">
        <v>60</v>
      </c>
      <c r="G52" s="42">
        <v>125000</v>
      </c>
      <c r="H52" s="42">
        <v>15</v>
      </c>
      <c r="I52" s="44">
        <v>720</v>
      </c>
      <c r="J52" s="38"/>
      <c r="K52" s="46"/>
      <c r="L52" s="37"/>
      <c r="M52" s="11">
        <f t="shared" si="3"/>
        <v>0</v>
      </c>
      <c r="N52" s="39"/>
      <c r="O52" s="40"/>
      <c r="P52" s="40"/>
      <c r="Q52" s="40"/>
      <c r="R52" s="11">
        <f t="shared" si="4"/>
        <v>0</v>
      </c>
      <c r="S52" s="11">
        <f t="shared" si="5"/>
        <v>0</v>
      </c>
      <c r="T52" s="35" t="e">
        <f t="shared" si="6"/>
        <v>#DIV/0!</v>
      </c>
      <c r="U52" s="32"/>
      <c r="V52" s="33"/>
    </row>
    <row r="53" spans="2:23" ht="13" x14ac:dyDescent="0.35">
      <c r="B53" s="12" t="s">
        <v>2</v>
      </c>
      <c r="C53" s="12"/>
      <c r="D53" s="12"/>
      <c r="E53" s="12"/>
      <c r="F53" s="12"/>
      <c r="G53" s="12"/>
      <c r="H53" s="12"/>
      <c r="I53" s="13">
        <f>+SUMPRODUCT(F29:F52,H29:H52,I29:I52)</f>
        <v>6187800</v>
      </c>
      <c r="J53" s="13">
        <f>+SUMPRODUCT(J29:J52,F29:F52,H29:H52)</f>
        <v>0</v>
      </c>
      <c r="K53" s="13"/>
      <c r="L53" s="13"/>
      <c r="M53" s="13"/>
      <c r="N53" s="13"/>
      <c r="O53" s="13"/>
      <c r="P53" s="13"/>
      <c r="Q53" s="13"/>
      <c r="R53" s="14">
        <f>SUM(R29:R52)</f>
        <v>0</v>
      </c>
      <c r="S53" s="15">
        <f>SUM(S29:S52)</f>
        <v>0</v>
      </c>
      <c r="T53" s="16" t="e">
        <f>S53/$H$148</f>
        <v>#DIV/0!</v>
      </c>
      <c r="U53" s="75"/>
      <c r="V53" s="75"/>
      <c r="W53" s="8"/>
    </row>
    <row r="54" spans="2:23" ht="13.5" customHeight="1" x14ac:dyDescent="0.3">
      <c r="B54" s="42" t="s">
        <v>167</v>
      </c>
      <c r="C54" s="49" t="s">
        <v>157</v>
      </c>
      <c r="D54" s="42" t="s">
        <v>61</v>
      </c>
      <c r="E54" s="43"/>
      <c r="F54" s="42">
        <v>36</v>
      </c>
      <c r="G54" s="42">
        <v>60000</v>
      </c>
      <c r="H54" s="42">
        <v>10</v>
      </c>
      <c r="I54" s="44">
        <v>520</v>
      </c>
      <c r="J54" s="38"/>
      <c r="K54" s="46"/>
      <c r="L54" s="37"/>
      <c r="M54" s="11">
        <f t="shared" si="3"/>
        <v>0</v>
      </c>
      <c r="N54" s="39"/>
      <c r="O54" s="40"/>
      <c r="P54" s="40"/>
      <c r="Q54" s="40"/>
      <c r="R54" s="11">
        <f t="shared" si="4"/>
        <v>0</v>
      </c>
      <c r="S54" s="11">
        <f t="shared" si="5"/>
        <v>0</v>
      </c>
      <c r="T54" s="35" t="e">
        <f t="shared" si="6"/>
        <v>#DIV/0!</v>
      </c>
      <c r="U54" s="32"/>
      <c r="V54" s="33"/>
    </row>
    <row r="55" spans="2:23" ht="13" x14ac:dyDescent="0.3">
      <c r="B55" s="42" t="s">
        <v>167</v>
      </c>
      <c r="C55" s="49" t="s">
        <v>157</v>
      </c>
      <c r="D55" s="42" t="s">
        <v>61</v>
      </c>
      <c r="E55" s="43"/>
      <c r="F55" s="42">
        <v>36</v>
      </c>
      <c r="G55" s="42">
        <v>90000</v>
      </c>
      <c r="H55" s="42">
        <v>10</v>
      </c>
      <c r="I55" s="44">
        <v>580</v>
      </c>
      <c r="J55" s="38"/>
      <c r="K55" s="46"/>
      <c r="L55" s="37"/>
      <c r="M55" s="11">
        <f t="shared" si="3"/>
        <v>0</v>
      </c>
      <c r="N55" s="39"/>
      <c r="O55" s="40"/>
      <c r="P55" s="40"/>
      <c r="Q55" s="40"/>
      <c r="R55" s="11">
        <f t="shared" si="4"/>
        <v>0</v>
      </c>
      <c r="S55" s="11">
        <f t="shared" si="5"/>
        <v>0</v>
      </c>
      <c r="T55" s="35" t="e">
        <f t="shared" si="6"/>
        <v>#DIV/0!</v>
      </c>
      <c r="U55" s="32"/>
      <c r="V55" s="33"/>
    </row>
    <row r="56" spans="2:23" ht="13" x14ac:dyDescent="0.3">
      <c r="B56" s="42" t="s">
        <v>167</v>
      </c>
      <c r="C56" s="49" t="s">
        <v>157</v>
      </c>
      <c r="D56" s="42" t="s">
        <v>61</v>
      </c>
      <c r="E56" s="43"/>
      <c r="F56" s="42">
        <v>36</v>
      </c>
      <c r="G56" s="42">
        <v>120000</v>
      </c>
      <c r="H56" s="42">
        <v>10</v>
      </c>
      <c r="I56" s="44">
        <v>640</v>
      </c>
      <c r="J56" s="38"/>
      <c r="K56" s="46"/>
      <c r="L56" s="37"/>
      <c r="M56" s="11">
        <f t="shared" si="3"/>
        <v>0</v>
      </c>
      <c r="N56" s="39"/>
      <c r="O56" s="40"/>
      <c r="P56" s="40"/>
      <c r="Q56" s="40"/>
      <c r="R56" s="11">
        <f t="shared" si="4"/>
        <v>0</v>
      </c>
      <c r="S56" s="11">
        <f t="shared" si="5"/>
        <v>0</v>
      </c>
      <c r="T56" s="35" t="e">
        <f t="shared" si="6"/>
        <v>#DIV/0!</v>
      </c>
      <c r="U56" s="32"/>
      <c r="V56" s="33"/>
    </row>
    <row r="57" spans="2:23" ht="13" x14ac:dyDescent="0.3">
      <c r="B57" s="42" t="s">
        <v>167</v>
      </c>
      <c r="C57" s="49" t="s">
        <v>157</v>
      </c>
      <c r="D57" s="42" t="s">
        <v>61</v>
      </c>
      <c r="E57" s="43"/>
      <c r="F57" s="42">
        <v>48</v>
      </c>
      <c r="G57" s="42">
        <v>40000</v>
      </c>
      <c r="H57" s="42">
        <v>5</v>
      </c>
      <c r="I57" s="44">
        <v>460</v>
      </c>
      <c r="J57" s="38"/>
      <c r="K57" s="46"/>
      <c r="L57" s="37"/>
      <c r="M57" s="11">
        <f t="shared" si="3"/>
        <v>0</v>
      </c>
      <c r="N57" s="39"/>
      <c r="O57" s="40"/>
      <c r="P57" s="40"/>
      <c r="Q57" s="40"/>
      <c r="R57" s="11">
        <f t="shared" si="4"/>
        <v>0</v>
      </c>
      <c r="S57" s="11">
        <f t="shared" si="5"/>
        <v>0</v>
      </c>
      <c r="T57" s="35" t="e">
        <f t="shared" si="6"/>
        <v>#DIV/0!</v>
      </c>
      <c r="U57" s="32"/>
      <c r="V57" s="33"/>
    </row>
    <row r="58" spans="2:23" ht="13" x14ac:dyDescent="0.3">
      <c r="B58" s="42" t="s">
        <v>167</v>
      </c>
      <c r="C58" s="49" t="s">
        <v>157</v>
      </c>
      <c r="D58" s="42" t="s">
        <v>61</v>
      </c>
      <c r="E58" s="43"/>
      <c r="F58" s="42">
        <v>48</v>
      </c>
      <c r="G58" s="42">
        <v>60000</v>
      </c>
      <c r="H58" s="42">
        <v>10</v>
      </c>
      <c r="I58" s="44">
        <v>480</v>
      </c>
      <c r="J58" s="38"/>
      <c r="K58" s="46"/>
      <c r="L58" s="37"/>
      <c r="M58" s="11">
        <f t="shared" si="3"/>
        <v>0</v>
      </c>
      <c r="N58" s="39"/>
      <c r="O58" s="40"/>
      <c r="P58" s="40"/>
      <c r="Q58" s="40"/>
      <c r="R58" s="11">
        <f t="shared" si="4"/>
        <v>0</v>
      </c>
      <c r="S58" s="11">
        <f t="shared" si="5"/>
        <v>0</v>
      </c>
      <c r="T58" s="35" t="e">
        <f t="shared" si="6"/>
        <v>#DIV/0!</v>
      </c>
      <c r="U58" s="32"/>
      <c r="V58" s="33"/>
    </row>
    <row r="59" spans="2:23" ht="13" x14ac:dyDescent="0.3">
      <c r="B59" s="42" t="s">
        <v>167</v>
      </c>
      <c r="C59" s="49" t="s">
        <v>157</v>
      </c>
      <c r="D59" s="42" t="s">
        <v>61</v>
      </c>
      <c r="E59" s="43"/>
      <c r="F59" s="42">
        <v>48</v>
      </c>
      <c r="G59" s="42">
        <v>80000</v>
      </c>
      <c r="H59" s="42">
        <v>10</v>
      </c>
      <c r="I59" s="44">
        <v>505</v>
      </c>
      <c r="J59" s="38"/>
      <c r="K59" s="46"/>
      <c r="L59" s="37"/>
      <c r="M59" s="11">
        <f t="shared" si="3"/>
        <v>0</v>
      </c>
      <c r="N59" s="39"/>
      <c r="O59" s="40"/>
      <c r="P59" s="40"/>
      <c r="Q59" s="40"/>
      <c r="R59" s="11">
        <f t="shared" si="4"/>
        <v>0</v>
      </c>
      <c r="S59" s="11">
        <f t="shared" si="5"/>
        <v>0</v>
      </c>
      <c r="T59" s="35" t="e">
        <f t="shared" si="6"/>
        <v>#DIV/0!</v>
      </c>
      <c r="U59" s="32"/>
      <c r="V59" s="33"/>
    </row>
    <row r="60" spans="2:23" ht="13" x14ac:dyDescent="0.3">
      <c r="B60" s="42" t="s">
        <v>167</v>
      </c>
      <c r="C60" s="49" t="s">
        <v>157</v>
      </c>
      <c r="D60" s="42" t="s">
        <v>61</v>
      </c>
      <c r="E60" s="43"/>
      <c r="F60" s="42">
        <v>48</v>
      </c>
      <c r="G60" s="42">
        <v>100000</v>
      </c>
      <c r="H60" s="42">
        <v>5</v>
      </c>
      <c r="I60" s="44">
        <v>530</v>
      </c>
      <c r="J60" s="38"/>
      <c r="K60" s="46"/>
      <c r="L60" s="37"/>
      <c r="M60" s="11">
        <f t="shared" si="3"/>
        <v>0</v>
      </c>
      <c r="N60" s="39"/>
      <c r="O60" s="40"/>
      <c r="P60" s="40"/>
      <c r="Q60" s="40"/>
      <c r="R60" s="11">
        <f t="shared" si="4"/>
        <v>0</v>
      </c>
      <c r="S60" s="11">
        <f t="shared" si="5"/>
        <v>0</v>
      </c>
      <c r="T60" s="35" t="e">
        <f t="shared" si="6"/>
        <v>#DIV/0!</v>
      </c>
      <c r="U60" s="32"/>
      <c r="V60" s="33"/>
    </row>
    <row r="61" spans="2:23" ht="13" x14ac:dyDescent="0.3">
      <c r="B61" s="42" t="s">
        <v>167</v>
      </c>
      <c r="C61" s="49" t="s">
        <v>157</v>
      </c>
      <c r="D61" s="42" t="s">
        <v>61</v>
      </c>
      <c r="E61" s="43"/>
      <c r="F61" s="42">
        <v>48</v>
      </c>
      <c r="G61" s="42">
        <v>120000</v>
      </c>
      <c r="H61" s="42">
        <v>10</v>
      </c>
      <c r="I61" s="44">
        <v>565</v>
      </c>
      <c r="J61" s="38"/>
      <c r="K61" s="46"/>
      <c r="L61" s="37"/>
      <c r="M61" s="11">
        <f t="shared" si="3"/>
        <v>0</v>
      </c>
      <c r="N61" s="39"/>
      <c r="O61" s="40"/>
      <c r="P61" s="40"/>
      <c r="Q61" s="40"/>
      <c r="R61" s="11">
        <f t="shared" si="4"/>
        <v>0</v>
      </c>
      <c r="S61" s="11">
        <f t="shared" si="5"/>
        <v>0</v>
      </c>
      <c r="T61" s="35" t="e">
        <f t="shared" si="6"/>
        <v>#DIV/0!</v>
      </c>
      <c r="U61" s="32"/>
      <c r="V61" s="33"/>
    </row>
    <row r="62" spans="2:23" ht="13" x14ac:dyDescent="0.3">
      <c r="B62" s="42" t="s">
        <v>167</v>
      </c>
      <c r="C62" s="49" t="s">
        <v>157</v>
      </c>
      <c r="D62" s="42" t="s">
        <v>61</v>
      </c>
      <c r="E62" s="43"/>
      <c r="F62" s="42">
        <v>60</v>
      </c>
      <c r="G62" s="42">
        <v>50000</v>
      </c>
      <c r="H62" s="42">
        <v>5</v>
      </c>
      <c r="I62" s="44">
        <v>450</v>
      </c>
      <c r="J62" s="38"/>
      <c r="K62" s="46"/>
      <c r="L62" s="37"/>
      <c r="M62" s="11">
        <f t="shared" si="3"/>
        <v>0</v>
      </c>
      <c r="N62" s="39"/>
      <c r="O62" s="40"/>
      <c r="P62" s="40"/>
      <c r="Q62" s="40"/>
      <c r="R62" s="11">
        <f t="shared" si="4"/>
        <v>0</v>
      </c>
      <c r="S62" s="11">
        <f t="shared" si="5"/>
        <v>0</v>
      </c>
      <c r="T62" s="35" t="e">
        <f t="shared" si="6"/>
        <v>#DIV/0!</v>
      </c>
      <c r="U62" s="32"/>
      <c r="V62" s="33"/>
    </row>
    <row r="63" spans="2:23" ht="13" x14ac:dyDescent="0.3">
      <c r="B63" s="42" t="s">
        <v>167</v>
      </c>
      <c r="C63" s="49" t="s">
        <v>157</v>
      </c>
      <c r="D63" s="42" t="s">
        <v>61</v>
      </c>
      <c r="E63" s="43"/>
      <c r="F63" s="42">
        <v>60</v>
      </c>
      <c r="G63" s="42">
        <v>75000</v>
      </c>
      <c r="H63" s="42">
        <v>10</v>
      </c>
      <c r="I63" s="44">
        <v>475</v>
      </c>
      <c r="J63" s="38"/>
      <c r="K63" s="46"/>
      <c r="L63" s="37"/>
      <c r="M63" s="11">
        <f t="shared" si="3"/>
        <v>0</v>
      </c>
      <c r="N63" s="39"/>
      <c r="O63" s="40"/>
      <c r="P63" s="40"/>
      <c r="Q63" s="40"/>
      <c r="R63" s="11">
        <f t="shared" si="4"/>
        <v>0</v>
      </c>
      <c r="S63" s="11">
        <f t="shared" si="5"/>
        <v>0</v>
      </c>
      <c r="T63" s="35" t="e">
        <f t="shared" si="6"/>
        <v>#DIV/0!</v>
      </c>
      <c r="U63" s="32"/>
      <c r="V63" s="33"/>
    </row>
    <row r="64" spans="2:23" ht="13" x14ac:dyDescent="0.3">
      <c r="B64" s="42" t="s">
        <v>167</v>
      </c>
      <c r="C64" s="49" t="s">
        <v>157</v>
      </c>
      <c r="D64" s="42" t="s">
        <v>61</v>
      </c>
      <c r="E64" s="43"/>
      <c r="F64" s="42">
        <v>60</v>
      </c>
      <c r="G64" s="42">
        <v>100000</v>
      </c>
      <c r="H64" s="42">
        <v>10</v>
      </c>
      <c r="I64" s="44">
        <v>490</v>
      </c>
      <c r="J64" s="38"/>
      <c r="K64" s="46"/>
      <c r="L64" s="37"/>
      <c r="M64" s="11">
        <f t="shared" si="3"/>
        <v>0</v>
      </c>
      <c r="N64" s="39"/>
      <c r="O64" s="40"/>
      <c r="P64" s="40"/>
      <c r="Q64" s="40"/>
      <c r="R64" s="11">
        <f t="shared" si="4"/>
        <v>0</v>
      </c>
      <c r="S64" s="11">
        <f t="shared" si="5"/>
        <v>0</v>
      </c>
      <c r="T64" s="35" t="e">
        <f t="shared" si="6"/>
        <v>#DIV/0!</v>
      </c>
      <c r="U64" s="32"/>
      <c r="V64" s="33"/>
    </row>
    <row r="65" spans="2:23" ht="13" x14ac:dyDescent="0.3">
      <c r="B65" s="42" t="s">
        <v>167</v>
      </c>
      <c r="C65" s="49" t="s">
        <v>157</v>
      </c>
      <c r="D65" s="42" t="s">
        <v>61</v>
      </c>
      <c r="E65" s="43"/>
      <c r="F65" s="42">
        <v>60</v>
      </c>
      <c r="G65" s="42">
        <v>125000</v>
      </c>
      <c r="H65" s="42">
        <v>5</v>
      </c>
      <c r="I65" s="44">
        <v>520</v>
      </c>
      <c r="J65" s="38"/>
      <c r="K65" s="46"/>
      <c r="L65" s="37"/>
      <c r="M65" s="11">
        <f t="shared" si="3"/>
        <v>0</v>
      </c>
      <c r="N65" s="39"/>
      <c r="O65" s="40"/>
      <c r="P65" s="40"/>
      <c r="Q65" s="40"/>
      <c r="R65" s="11">
        <f t="shared" si="4"/>
        <v>0</v>
      </c>
      <c r="S65" s="11">
        <f t="shared" si="5"/>
        <v>0</v>
      </c>
      <c r="T65" s="35" t="e">
        <f t="shared" si="6"/>
        <v>#DIV/0!</v>
      </c>
      <c r="U65" s="32"/>
      <c r="V65" s="33"/>
    </row>
    <row r="66" spans="2:23" ht="13" x14ac:dyDescent="0.3">
      <c r="B66" s="42" t="s">
        <v>167</v>
      </c>
      <c r="C66" s="49" t="s">
        <v>158</v>
      </c>
      <c r="D66" s="42" t="s">
        <v>61</v>
      </c>
      <c r="E66" s="43"/>
      <c r="F66" s="42">
        <v>36</v>
      </c>
      <c r="G66" s="42">
        <v>60000</v>
      </c>
      <c r="H66" s="42">
        <v>10</v>
      </c>
      <c r="I66" s="44">
        <v>600</v>
      </c>
      <c r="J66" s="38"/>
      <c r="K66" s="46"/>
      <c r="L66" s="37"/>
      <c r="M66" s="11">
        <f t="shared" si="3"/>
        <v>0</v>
      </c>
      <c r="N66" s="39"/>
      <c r="O66" s="40"/>
      <c r="P66" s="40"/>
      <c r="Q66" s="40"/>
      <c r="R66" s="11">
        <f t="shared" si="4"/>
        <v>0</v>
      </c>
      <c r="S66" s="11">
        <f t="shared" si="5"/>
        <v>0</v>
      </c>
      <c r="T66" s="35" t="e">
        <f t="shared" si="6"/>
        <v>#DIV/0!</v>
      </c>
      <c r="U66" s="32"/>
      <c r="V66" s="33"/>
    </row>
    <row r="67" spans="2:23" ht="13" x14ac:dyDescent="0.3">
      <c r="B67" s="42" t="s">
        <v>167</v>
      </c>
      <c r="C67" s="49" t="s">
        <v>158</v>
      </c>
      <c r="D67" s="42" t="s">
        <v>61</v>
      </c>
      <c r="E67" s="43"/>
      <c r="F67" s="42">
        <v>36</v>
      </c>
      <c r="G67" s="42">
        <v>90000</v>
      </c>
      <c r="H67" s="42">
        <v>20</v>
      </c>
      <c r="I67" s="44">
        <v>665</v>
      </c>
      <c r="J67" s="38"/>
      <c r="K67" s="46"/>
      <c r="L67" s="37"/>
      <c r="M67" s="11">
        <f t="shared" si="3"/>
        <v>0</v>
      </c>
      <c r="N67" s="39"/>
      <c r="O67" s="40"/>
      <c r="P67" s="40"/>
      <c r="Q67" s="40"/>
      <c r="R67" s="11">
        <f t="shared" si="4"/>
        <v>0</v>
      </c>
      <c r="S67" s="11">
        <f t="shared" si="5"/>
        <v>0</v>
      </c>
      <c r="T67" s="35" t="e">
        <f t="shared" si="6"/>
        <v>#DIV/0!</v>
      </c>
      <c r="U67" s="32"/>
      <c r="V67" s="33"/>
    </row>
    <row r="68" spans="2:23" ht="13" x14ac:dyDescent="0.3">
      <c r="B68" s="42" t="s">
        <v>167</v>
      </c>
      <c r="C68" s="49" t="s">
        <v>158</v>
      </c>
      <c r="D68" s="42" t="s">
        <v>61</v>
      </c>
      <c r="E68" s="43"/>
      <c r="F68" s="42">
        <v>36</v>
      </c>
      <c r="G68" s="42">
        <v>120000</v>
      </c>
      <c r="H68" s="42">
        <v>10</v>
      </c>
      <c r="I68" s="44">
        <v>735</v>
      </c>
      <c r="J68" s="38"/>
      <c r="K68" s="46"/>
      <c r="L68" s="37"/>
      <c r="M68" s="11">
        <f t="shared" si="3"/>
        <v>0</v>
      </c>
      <c r="N68" s="39"/>
      <c r="O68" s="40"/>
      <c r="P68" s="40"/>
      <c r="Q68" s="40"/>
      <c r="R68" s="11">
        <f t="shared" si="4"/>
        <v>0</v>
      </c>
      <c r="S68" s="11">
        <f t="shared" si="5"/>
        <v>0</v>
      </c>
      <c r="T68" s="35" t="e">
        <f t="shared" si="6"/>
        <v>#DIV/0!</v>
      </c>
      <c r="U68" s="32"/>
      <c r="V68" s="33"/>
    </row>
    <row r="69" spans="2:23" ht="13" x14ac:dyDescent="0.3">
      <c r="B69" s="42" t="s">
        <v>167</v>
      </c>
      <c r="C69" s="49" t="s">
        <v>158</v>
      </c>
      <c r="D69" s="42" t="s">
        <v>61</v>
      </c>
      <c r="E69" s="43"/>
      <c r="F69" s="42">
        <v>48</v>
      </c>
      <c r="G69" s="42">
        <v>40000</v>
      </c>
      <c r="H69" s="42">
        <v>15</v>
      </c>
      <c r="I69" s="44">
        <v>530</v>
      </c>
      <c r="J69" s="38"/>
      <c r="K69" s="46"/>
      <c r="L69" s="37"/>
      <c r="M69" s="11">
        <f t="shared" si="3"/>
        <v>0</v>
      </c>
      <c r="N69" s="39"/>
      <c r="O69" s="40"/>
      <c r="P69" s="40"/>
      <c r="Q69" s="40"/>
      <c r="R69" s="11">
        <f t="shared" si="4"/>
        <v>0</v>
      </c>
      <c r="S69" s="11">
        <f t="shared" si="5"/>
        <v>0</v>
      </c>
      <c r="T69" s="35" t="e">
        <f t="shared" si="6"/>
        <v>#DIV/0!</v>
      </c>
      <c r="U69" s="32"/>
      <c r="V69" s="33"/>
    </row>
    <row r="70" spans="2:23" ht="13" x14ac:dyDescent="0.3">
      <c r="B70" s="42" t="s">
        <v>167</v>
      </c>
      <c r="C70" s="49" t="s">
        <v>158</v>
      </c>
      <c r="D70" s="42" t="s">
        <v>61</v>
      </c>
      <c r="E70" s="43"/>
      <c r="F70" s="42">
        <v>48</v>
      </c>
      <c r="G70" s="42">
        <v>60000</v>
      </c>
      <c r="H70" s="42">
        <v>10</v>
      </c>
      <c r="I70" s="44">
        <v>550</v>
      </c>
      <c r="J70" s="38"/>
      <c r="K70" s="46"/>
      <c r="L70" s="37"/>
      <c r="M70" s="11">
        <f t="shared" si="3"/>
        <v>0</v>
      </c>
      <c r="N70" s="39"/>
      <c r="O70" s="40"/>
      <c r="P70" s="40"/>
      <c r="Q70" s="40"/>
      <c r="R70" s="11">
        <f t="shared" si="4"/>
        <v>0</v>
      </c>
      <c r="S70" s="11">
        <f t="shared" si="5"/>
        <v>0</v>
      </c>
      <c r="T70" s="35" t="e">
        <f t="shared" si="6"/>
        <v>#DIV/0!</v>
      </c>
      <c r="U70" s="32"/>
      <c r="V70" s="33"/>
    </row>
    <row r="71" spans="2:23" ht="13" x14ac:dyDescent="0.3">
      <c r="B71" s="42" t="s">
        <v>167</v>
      </c>
      <c r="C71" s="49" t="s">
        <v>158</v>
      </c>
      <c r="D71" s="42" t="s">
        <v>61</v>
      </c>
      <c r="E71" s="43"/>
      <c r="F71" s="42">
        <v>48</v>
      </c>
      <c r="G71" s="42">
        <v>80000</v>
      </c>
      <c r="H71" s="42">
        <v>10</v>
      </c>
      <c r="I71" s="44">
        <v>580</v>
      </c>
      <c r="J71" s="38"/>
      <c r="K71" s="46"/>
      <c r="L71" s="37"/>
      <c r="M71" s="11">
        <f t="shared" si="3"/>
        <v>0</v>
      </c>
      <c r="N71" s="39"/>
      <c r="O71" s="40"/>
      <c r="P71" s="40"/>
      <c r="Q71" s="40"/>
      <c r="R71" s="11">
        <f t="shared" si="4"/>
        <v>0</v>
      </c>
      <c r="S71" s="11">
        <f t="shared" si="5"/>
        <v>0</v>
      </c>
      <c r="T71" s="35" t="e">
        <f t="shared" si="6"/>
        <v>#DIV/0!</v>
      </c>
      <c r="U71" s="32"/>
      <c r="V71" s="33"/>
    </row>
    <row r="72" spans="2:23" ht="13" x14ac:dyDescent="0.3">
      <c r="B72" s="42" t="s">
        <v>167</v>
      </c>
      <c r="C72" s="49" t="s">
        <v>158</v>
      </c>
      <c r="D72" s="42" t="s">
        <v>61</v>
      </c>
      <c r="E72" s="43"/>
      <c r="F72" s="42">
        <v>48</v>
      </c>
      <c r="G72" s="42">
        <v>100000</v>
      </c>
      <c r="H72" s="42">
        <v>15</v>
      </c>
      <c r="I72" s="44">
        <v>610</v>
      </c>
      <c r="J72" s="38"/>
      <c r="K72" s="46"/>
      <c r="L72" s="37"/>
      <c r="M72" s="11">
        <f t="shared" si="3"/>
        <v>0</v>
      </c>
      <c r="N72" s="39"/>
      <c r="O72" s="40"/>
      <c r="P72" s="40"/>
      <c r="Q72" s="40"/>
      <c r="R72" s="11">
        <f t="shared" si="4"/>
        <v>0</v>
      </c>
      <c r="S72" s="11">
        <f t="shared" si="5"/>
        <v>0</v>
      </c>
      <c r="T72" s="35" t="e">
        <f t="shared" si="6"/>
        <v>#DIV/0!</v>
      </c>
      <c r="U72" s="32"/>
      <c r="V72" s="33"/>
    </row>
    <row r="73" spans="2:23" ht="13" x14ac:dyDescent="0.3">
      <c r="B73" s="42" t="s">
        <v>167</v>
      </c>
      <c r="C73" s="49" t="s">
        <v>158</v>
      </c>
      <c r="D73" s="42" t="s">
        <v>61</v>
      </c>
      <c r="E73" s="43"/>
      <c r="F73" s="42">
        <v>48</v>
      </c>
      <c r="G73" s="42">
        <v>120000</v>
      </c>
      <c r="H73" s="42">
        <v>25</v>
      </c>
      <c r="I73" s="44">
        <v>650</v>
      </c>
      <c r="J73" s="38"/>
      <c r="K73" s="46"/>
      <c r="L73" s="37"/>
      <c r="M73" s="11">
        <f t="shared" si="3"/>
        <v>0</v>
      </c>
      <c r="N73" s="39"/>
      <c r="O73" s="40"/>
      <c r="P73" s="40"/>
      <c r="Q73" s="40"/>
      <c r="R73" s="11">
        <f t="shared" si="4"/>
        <v>0</v>
      </c>
      <c r="S73" s="11">
        <f t="shared" si="5"/>
        <v>0</v>
      </c>
      <c r="T73" s="35" t="e">
        <f t="shared" si="6"/>
        <v>#DIV/0!</v>
      </c>
      <c r="U73" s="32"/>
      <c r="V73" s="33"/>
    </row>
    <row r="74" spans="2:23" ht="13" x14ac:dyDescent="0.3">
      <c r="B74" s="42" t="s">
        <v>167</v>
      </c>
      <c r="C74" s="49" t="s">
        <v>158</v>
      </c>
      <c r="D74" s="42" t="s">
        <v>61</v>
      </c>
      <c r="E74" s="43"/>
      <c r="F74" s="42">
        <v>60</v>
      </c>
      <c r="G74" s="42">
        <v>50000</v>
      </c>
      <c r="H74" s="42">
        <v>20</v>
      </c>
      <c r="I74" s="44">
        <v>520</v>
      </c>
      <c r="J74" s="38"/>
      <c r="K74" s="46"/>
      <c r="L74" s="37"/>
      <c r="M74" s="11">
        <f t="shared" si="3"/>
        <v>0</v>
      </c>
      <c r="N74" s="39"/>
      <c r="O74" s="40"/>
      <c r="P74" s="40"/>
      <c r="Q74" s="40"/>
      <c r="R74" s="11">
        <f t="shared" si="4"/>
        <v>0</v>
      </c>
      <c r="S74" s="11">
        <f t="shared" si="5"/>
        <v>0</v>
      </c>
      <c r="T74" s="35" t="e">
        <f t="shared" si="6"/>
        <v>#DIV/0!</v>
      </c>
      <c r="U74" s="32"/>
      <c r="V74" s="33"/>
    </row>
    <row r="75" spans="2:23" ht="13" x14ac:dyDescent="0.3">
      <c r="B75" s="42" t="s">
        <v>167</v>
      </c>
      <c r="C75" s="49" t="s">
        <v>158</v>
      </c>
      <c r="D75" s="42" t="s">
        <v>61</v>
      </c>
      <c r="E75" s="43"/>
      <c r="F75" s="42">
        <v>60</v>
      </c>
      <c r="G75" s="42">
        <v>75000</v>
      </c>
      <c r="H75" s="42">
        <v>20</v>
      </c>
      <c r="I75" s="44">
        <v>545</v>
      </c>
      <c r="J75" s="38"/>
      <c r="K75" s="46"/>
      <c r="L75" s="37"/>
      <c r="M75" s="11">
        <f t="shared" si="3"/>
        <v>0</v>
      </c>
      <c r="N75" s="39"/>
      <c r="O75" s="40"/>
      <c r="P75" s="40"/>
      <c r="Q75" s="40"/>
      <c r="R75" s="11">
        <f t="shared" si="4"/>
        <v>0</v>
      </c>
      <c r="S75" s="11">
        <f t="shared" si="5"/>
        <v>0</v>
      </c>
      <c r="T75" s="35" t="e">
        <f t="shared" si="6"/>
        <v>#DIV/0!</v>
      </c>
      <c r="U75" s="32"/>
      <c r="V75" s="33"/>
    </row>
    <row r="76" spans="2:23" ht="13" x14ac:dyDescent="0.3">
      <c r="B76" s="42" t="s">
        <v>167</v>
      </c>
      <c r="C76" s="49" t="s">
        <v>158</v>
      </c>
      <c r="D76" s="42" t="s">
        <v>61</v>
      </c>
      <c r="E76" s="43"/>
      <c r="F76" s="42">
        <v>60</v>
      </c>
      <c r="G76" s="42">
        <v>100000</v>
      </c>
      <c r="H76" s="42">
        <v>25</v>
      </c>
      <c r="I76" s="44">
        <v>565</v>
      </c>
      <c r="J76" s="38"/>
      <c r="K76" s="46"/>
      <c r="L76" s="37"/>
      <c r="M76" s="11">
        <f t="shared" si="3"/>
        <v>0</v>
      </c>
      <c r="N76" s="39"/>
      <c r="O76" s="40"/>
      <c r="P76" s="40"/>
      <c r="Q76" s="40"/>
      <c r="R76" s="11">
        <f t="shared" ref="R76:R92" si="7">+J76*F76*H76</f>
        <v>0</v>
      </c>
      <c r="S76" s="11">
        <f t="shared" ref="S76:S92" si="8">+(M76+(P76+Q76+O76)*F76)*H76</f>
        <v>0</v>
      </c>
      <c r="T76" s="35" t="e">
        <f t="shared" ref="T76:T92" si="9">S76/$H$148</f>
        <v>#DIV/0!</v>
      </c>
      <c r="U76" s="32"/>
      <c r="V76" s="33"/>
    </row>
    <row r="77" spans="2:23" ht="13" x14ac:dyDescent="0.3">
      <c r="B77" s="42" t="s">
        <v>167</v>
      </c>
      <c r="C77" s="49" t="s">
        <v>158</v>
      </c>
      <c r="D77" s="42" t="s">
        <v>61</v>
      </c>
      <c r="E77" s="43"/>
      <c r="F77" s="42">
        <v>60</v>
      </c>
      <c r="G77" s="42">
        <v>125000</v>
      </c>
      <c r="H77" s="42">
        <v>20</v>
      </c>
      <c r="I77" s="44">
        <v>600</v>
      </c>
      <c r="J77" s="38"/>
      <c r="K77" s="46"/>
      <c r="L77" s="37"/>
      <c r="M77" s="11">
        <f t="shared" si="3"/>
        <v>0</v>
      </c>
      <c r="N77" s="39"/>
      <c r="O77" s="40"/>
      <c r="P77" s="40"/>
      <c r="Q77" s="40"/>
      <c r="R77" s="11">
        <f t="shared" si="7"/>
        <v>0</v>
      </c>
      <c r="S77" s="11">
        <f t="shared" si="8"/>
        <v>0</v>
      </c>
      <c r="T77" s="35" t="e">
        <f t="shared" si="9"/>
        <v>#DIV/0!</v>
      </c>
      <c r="U77" s="32"/>
      <c r="V77" s="33"/>
    </row>
    <row r="78" spans="2:23" ht="13" x14ac:dyDescent="0.35">
      <c r="B78" s="12" t="s">
        <v>2</v>
      </c>
      <c r="C78" s="12"/>
      <c r="D78" s="12"/>
      <c r="E78" s="12"/>
      <c r="F78" s="12"/>
      <c r="G78" s="12"/>
      <c r="H78" s="12"/>
      <c r="I78" s="13">
        <f>+SUMPRODUCT(F54:F77,H54:H77,I54:I77)</f>
        <v>8426100</v>
      </c>
      <c r="J78" s="13">
        <f>+SUMPRODUCT(J54:J77,F54:F77,H54:H77)</f>
        <v>0</v>
      </c>
      <c r="K78" s="13"/>
      <c r="L78" s="13"/>
      <c r="M78" s="13"/>
      <c r="N78" s="13"/>
      <c r="O78" s="13"/>
      <c r="P78" s="13"/>
      <c r="Q78" s="13"/>
      <c r="R78" s="14">
        <f>SUM(R54:R77)</f>
        <v>0</v>
      </c>
      <c r="S78" s="15">
        <f>SUM(S54:S77)</f>
        <v>0</v>
      </c>
      <c r="T78" s="16" t="e">
        <f>S78/$H$148</f>
        <v>#DIV/0!</v>
      </c>
      <c r="U78" s="75"/>
      <c r="V78" s="75"/>
      <c r="W78" s="8"/>
    </row>
    <row r="79" spans="2:23" ht="13" x14ac:dyDescent="0.3">
      <c r="B79" s="42" t="s">
        <v>168</v>
      </c>
      <c r="C79" s="49" t="s">
        <v>159</v>
      </c>
      <c r="D79" s="42" t="s">
        <v>61</v>
      </c>
      <c r="E79" s="43"/>
      <c r="F79" s="42">
        <v>36</v>
      </c>
      <c r="G79" s="42">
        <v>60000</v>
      </c>
      <c r="H79" s="42">
        <v>5</v>
      </c>
      <c r="I79" s="44">
        <v>655</v>
      </c>
      <c r="J79" s="38"/>
      <c r="K79" s="46"/>
      <c r="L79" s="37"/>
      <c r="M79" s="11">
        <f t="shared" si="3"/>
        <v>0</v>
      </c>
      <c r="N79" s="39"/>
      <c r="O79" s="40"/>
      <c r="P79" s="40"/>
      <c r="Q79" s="40"/>
      <c r="R79" s="11">
        <f t="shared" si="7"/>
        <v>0</v>
      </c>
      <c r="S79" s="11">
        <f t="shared" si="8"/>
        <v>0</v>
      </c>
      <c r="T79" s="35" t="e">
        <f t="shared" si="9"/>
        <v>#DIV/0!</v>
      </c>
      <c r="U79" s="32"/>
      <c r="V79" s="33"/>
    </row>
    <row r="80" spans="2:23" ht="13" x14ac:dyDescent="0.3">
      <c r="B80" s="42" t="s">
        <v>168</v>
      </c>
      <c r="C80" s="49" t="s">
        <v>159</v>
      </c>
      <c r="D80" s="42" t="s">
        <v>61</v>
      </c>
      <c r="E80" s="43"/>
      <c r="F80" s="42">
        <v>36</v>
      </c>
      <c r="G80" s="42">
        <v>90000</v>
      </c>
      <c r="H80" s="42">
        <v>10</v>
      </c>
      <c r="I80" s="44">
        <v>675</v>
      </c>
      <c r="J80" s="38"/>
      <c r="K80" s="46"/>
      <c r="L80" s="37"/>
      <c r="M80" s="11">
        <f t="shared" si="3"/>
        <v>0</v>
      </c>
      <c r="N80" s="39"/>
      <c r="O80" s="40"/>
      <c r="P80" s="40"/>
      <c r="Q80" s="40"/>
      <c r="R80" s="11">
        <f t="shared" si="7"/>
        <v>0</v>
      </c>
      <c r="S80" s="11">
        <f t="shared" si="8"/>
        <v>0</v>
      </c>
      <c r="T80" s="35" t="e">
        <f t="shared" si="9"/>
        <v>#DIV/0!</v>
      </c>
      <c r="U80" s="32"/>
      <c r="V80" s="33"/>
    </row>
    <row r="81" spans="2:22" ht="13" x14ac:dyDescent="0.3">
      <c r="B81" s="42" t="s">
        <v>168</v>
      </c>
      <c r="C81" s="49" t="s">
        <v>159</v>
      </c>
      <c r="D81" s="42" t="s">
        <v>61</v>
      </c>
      <c r="E81" s="43"/>
      <c r="F81" s="42">
        <v>36</v>
      </c>
      <c r="G81" s="42">
        <v>120000</v>
      </c>
      <c r="H81" s="42">
        <v>10</v>
      </c>
      <c r="I81" s="44">
        <v>800</v>
      </c>
      <c r="J81" s="38"/>
      <c r="K81" s="46"/>
      <c r="L81" s="37"/>
      <c r="M81" s="11">
        <f t="shared" si="3"/>
        <v>0</v>
      </c>
      <c r="N81" s="39"/>
      <c r="O81" s="40"/>
      <c r="P81" s="40"/>
      <c r="Q81" s="40"/>
      <c r="R81" s="11">
        <f t="shared" si="7"/>
        <v>0</v>
      </c>
      <c r="S81" s="11">
        <f t="shared" si="8"/>
        <v>0</v>
      </c>
      <c r="T81" s="35" t="e">
        <f t="shared" si="9"/>
        <v>#DIV/0!</v>
      </c>
      <c r="U81" s="32"/>
      <c r="V81" s="33"/>
    </row>
    <row r="82" spans="2:22" ht="13" x14ac:dyDescent="0.3">
      <c r="B82" s="42" t="s">
        <v>168</v>
      </c>
      <c r="C82" s="49" t="s">
        <v>159</v>
      </c>
      <c r="D82" s="42" t="s">
        <v>61</v>
      </c>
      <c r="E82" s="43"/>
      <c r="F82" s="42">
        <v>48</v>
      </c>
      <c r="G82" s="42">
        <v>40000</v>
      </c>
      <c r="H82" s="42">
        <v>5</v>
      </c>
      <c r="I82" s="44">
        <v>590</v>
      </c>
      <c r="J82" s="38"/>
      <c r="K82" s="46"/>
      <c r="L82" s="37"/>
      <c r="M82" s="11">
        <f t="shared" si="3"/>
        <v>0</v>
      </c>
      <c r="N82" s="39"/>
      <c r="O82" s="40"/>
      <c r="P82" s="40"/>
      <c r="Q82" s="40"/>
      <c r="R82" s="11">
        <f t="shared" si="7"/>
        <v>0</v>
      </c>
      <c r="S82" s="11">
        <f t="shared" si="8"/>
        <v>0</v>
      </c>
      <c r="T82" s="35" t="e">
        <f t="shared" si="9"/>
        <v>#DIV/0!</v>
      </c>
      <c r="U82" s="32"/>
      <c r="V82" s="33"/>
    </row>
    <row r="83" spans="2:22" ht="13" x14ac:dyDescent="0.3">
      <c r="B83" s="42" t="s">
        <v>168</v>
      </c>
      <c r="C83" s="49" t="s">
        <v>159</v>
      </c>
      <c r="D83" s="42" t="s">
        <v>61</v>
      </c>
      <c r="E83" s="43"/>
      <c r="F83" s="42">
        <v>48</v>
      </c>
      <c r="G83" s="42">
        <v>60000</v>
      </c>
      <c r="H83" s="42">
        <v>5</v>
      </c>
      <c r="I83" s="44">
        <v>610</v>
      </c>
      <c r="J83" s="38"/>
      <c r="K83" s="46"/>
      <c r="L83" s="37"/>
      <c r="M83" s="11">
        <f t="shared" si="3"/>
        <v>0</v>
      </c>
      <c r="N83" s="39"/>
      <c r="O83" s="40"/>
      <c r="P83" s="40"/>
      <c r="Q83" s="40"/>
      <c r="R83" s="11">
        <f t="shared" si="7"/>
        <v>0</v>
      </c>
      <c r="S83" s="11">
        <f t="shared" si="8"/>
        <v>0</v>
      </c>
      <c r="T83" s="35" t="e">
        <f t="shared" si="9"/>
        <v>#DIV/0!</v>
      </c>
      <c r="U83" s="32"/>
      <c r="V83" s="33"/>
    </row>
    <row r="84" spans="2:22" ht="13" x14ac:dyDescent="0.3">
      <c r="B84" s="42" t="s">
        <v>168</v>
      </c>
      <c r="C84" s="49" t="s">
        <v>159</v>
      </c>
      <c r="D84" s="42" t="s">
        <v>61</v>
      </c>
      <c r="E84" s="43"/>
      <c r="F84" s="42">
        <v>48</v>
      </c>
      <c r="G84" s="42">
        <v>80000</v>
      </c>
      <c r="H84" s="42">
        <v>5</v>
      </c>
      <c r="I84" s="44">
        <v>630</v>
      </c>
      <c r="J84" s="38"/>
      <c r="K84" s="46"/>
      <c r="L84" s="37"/>
      <c r="M84" s="11">
        <f t="shared" si="3"/>
        <v>0</v>
      </c>
      <c r="N84" s="39"/>
      <c r="O84" s="40"/>
      <c r="P84" s="40"/>
      <c r="Q84" s="40"/>
      <c r="R84" s="11">
        <f t="shared" si="7"/>
        <v>0</v>
      </c>
      <c r="S84" s="11">
        <f t="shared" si="8"/>
        <v>0</v>
      </c>
      <c r="T84" s="35" t="e">
        <f t="shared" si="9"/>
        <v>#DIV/0!</v>
      </c>
      <c r="U84" s="32"/>
      <c r="V84" s="33"/>
    </row>
    <row r="85" spans="2:22" ht="13" x14ac:dyDescent="0.3">
      <c r="B85" s="42" t="s">
        <v>168</v>
      </c>
      <c r="C85" s="49" t="s">
        <v>159</v>
      </c>
      <c r="D85" s="42" t="s">
        <v>61</v>
      </c>
      <c r="E85" s="43"/>
      <c r="F85" s="42">
        <v>48</v>
      </c>
      <c r="G85" s="42">
        <v>100000</v>
      </c>
      <c r="H85" s="42">
        <v>5</v>
      </c>
      <c r="I85" s="44">
        <v>670</v>
      </c>
      <c r="J85" s="38"/>
      <c r="K85" s="46"/>
      <c r="L85" s="37"/>
      <c r="M85" s="11">
        <f t="shared" si="3"/>
        <v>0</v>
      </c>
      <c r="N85" s="39"/>
      <c r="O85" s="40"/>
      <c r="P85" s="40"/>
      <c r="Q85" s="40"/>
      <c r="R85" s="11">
        <f t="shared" si="7"/>
        <v>0</v>
      </c>
      <c r="S85" s="11">
        <f t="shared" si="8"/>
        <v>0</v>
      </c>
      <c r="T85" s="35" t="e">
        <f t="shared" si="9"/>
        <v>#DIV/0!</v>
      </c>
      <c r="U85" s="32"/>
      <c r="V85" s="33"/>
    </row>
    <row r="86" spans="2:22" ht="13" x14ac:dyDescent="0.3">
      <c r="B86" s="42" t="s">
        <v>168</v>
      </c>
      <c r="C86" s="49" t="s">
        <v>159</v>
      </c>
      <c r="D86" s="42" t="s">
        <v>61</v>
      </c>
      <c r="E86" s="43"/>
      <c r="F86" s="42">
        <v>48</v>
      </c>
      <c r="G86" s="42">
        <v>120000</v>
      </c>
      <c r="H86" s="42">
        <v>10</v>
      </c>
      <c r="I86" s="44">
        <v>730</v>
      </c>
      <c r="J86" s="38"/>
      <c r="K86" s="46"/>
      <c r="L86" s="37"/>
      <c r="M86" s="11">
        <f t="shared" si="3"/>
        <v>0</v>
      </c>
      <c r="N86" s="39"/>
      <c r="O86" s="40"/>
      <c r="P86" s="40"/>
      <c r="Q86" s="40"/>
      <c r="R86" s="11">
        <f t="shared" si="7"/>
        <v>0</v>
      </c>
      <c r="S86" s="11">
        <f t="shared" si="8"/>
        <v>0</v>
      </c>
      <c r="T86" s="35" t="e">
        <f t="shared" si="9"/>
        <v>#DIV/0!</v>
      </c>
      <c r="U86" s="32"/>
      <c r="V86" s="33"/>
    </row>
    <row r="87" spans="2:22" ht="13" x14ac:dyDescent="0.3">
      <c r="B87" s="42" t="s">
        <v>168</v>
      </c>
      <c r="C87" s="49" t="s">
        <v>159</v>
      </c>
      <c r="D87" s="42" t="s">
        <v>61</v>
      </c>
      <c r="E87" s="43"/>
      <c r="F87" s="42">
        <v>60</v>
      </c>
      <c r="G87" s="42">
        <v>50000</v>
      </c>
      <c r="H87" s="42">
        <v>5</v>
      </c>
      <c r="I87" s="44">
        <v>535</v>
      </c>
      <c r="J87" s="38"/>
      <c r="K87" s="46"/>
      <c r="L87" s="37"/>
      <c r="M87" s="11">
        <f t="shared" si="3"/>
        <v>0</v>
      </c>
      <c r="N87" s="39"/>
      <c r="O87" s="40"/>
      <c r="P87" s="40"/>
      <c r="Q87" s="40"/>
      <c r="R87" s="11">
        <f t="shared" si="7"/>
        <v>0</v>
      </c>
      <c r="S87" s="11">
        <f t="shared" si="8"/>
        <v>0</v>
      </c>
      <c r="T87" s="35" t="e">
        <f t="shared" si="9"/>
        <v>#DIV/0!</v>
      </c>
      <c r="U87" s="32"/>
      <c r="V87" s="33"/>
    </row>
    <row r="88" spans="2:22" ht="13" x14ac:dyDescent="0.3">
      <c r="B88" s="42" t="s">
        <v>168</v>
      </c>
      <c r="C88" s="49" t="s">
        <v>159</v>
      </c>
      <c r="D88" s="42" t="s">
        <v>61</v>
      </c>
      <c r="E88" s="43"/>
      <c r="F88" s="42">
        <v>60</v>
      </c>
      <c r="G88" s="42">
        <v>75000</v>
      </c>
      <c r="H88" s="42">
        <v>10</v>
      </c>
      <c r="I88" s="44">
        <v>565</v>
      </c>
      <c r="J88" s="38"/>
      <c r="K88" s="46"/>
      <c r="L88" s="37"/>
      <c r="M88" s="11">
        <f t="shared" si="3"/>
        <v>0</v>
      </c>
      <c r="N88" s="39"/>
      <c r="O88" s="40"/>
      <c r="P88" s="40"/>
      <c r="Q88" s="40"/>
      <c r="R88" s="11">
        <f t="shared" si="7"/>
        <v>0</v>
      </c>
      <c r="S88" s="11">
        <f t="shared" si="8"/>
        <v>0</v>
      </c>
      <c r="T88" s="35" t="e">
        <f t="shared" si="9"/>
        <v>#DIV/0!</v>
      </c>
      <c r="U88" s="32"/>
      <c r="V88" s="33"/>
    </row>
    <row r="89" spans="2:22" ht="13" x14ac:dyDescent="0.3">
      <c r="B89" s="42" t="s">
        <v>168</v>
      </c>
      <c r="C89" s="49" t="s">
        <v>159</v>
      </c>
      <c r="D89" s="42" t="s">
        <v>61</v>
      </c>
      <c r="E89" s="43"/>
      <c r="F89" s="42">
        <v>60</v>
      </c>
      <c r="G89" s="42">
        <v>100000</v>
      </c>
      <c r="H89" s="42">
        <v>10</v>
      </c>
      <c r="I89" s="44">
        <v>610</v>
      </c>
      <c r="J89" s="38"/>
      <c r="K89" s="46"/>
      <c r="L89" s="37"/>
      <c r="M89" s="11">
        <f t="shared" si="3"/>
        <v>0</v>
      </c>
      <c r="N89" s="39"/>
      <c r="O89" s="40"/>
      <c r="P89" s="40"/>
      <c r="Q89" s="40"/>
      <c r="R89" s="11">
        <f t="shared" si="7"/>
        <v>0</v>
      </c>
      <c r="S89" s="11">
        <f t="shared" si="8"/>
        <v>0</v>
      </c>
      <c r="T89" s="35" t="e">
        <f t="shared" si="9"/>
        <v>#DIV/0!</v>
      </c>
      <c r="U89" s="32"/>
      <c r="V89" s="33"/>
    </row>
    <row r="90" spans="2:22" ht="13" x14ac:dyDescent="0.3">
      <c r="B90" s="42" t="s">
        <v>168</v>
      </c>
      <c r="C90" s="49" t="s">
        <v>159</v>
      </c>
      <c r="D90" s="42" t="s">
        <v>61</v>
      </c>
      <c r="E90" s="43"/>
      <c r="F90" s="42">
        <v>60</v>
      </c>
      <c r="G90" s="42">
        <v>125000</v>
      </c>
      <c r="H90" s="42">
        <v>5</v>
      </c>
      <c r="I90" s="44">
        <v>645</v>
      </c>
      <c r="J90" s="38"/>
      <c r="K90" s="46"/>
      <c r="L90" s="37"/>
      <c r="M90" s="11">
        <f t="shared" si="3"/>
        <v>0</v>
      </c>
      <c r="N90" s="39"/>
      <c r="O90" s="40"/>
      <c r="P90" s="40"/>
      <c r="Q90" s="40"/>
      <c r="R90" s="11">
        <f t="shared" si="7"/>
        <v>0</v>
      </c>
      <c r="S90" s="11">
        <f t="shared" si="8"/>
        <v>0</v>
      </c>
      <c r="T90" s="35" t="e">
        <f t="shared" si="9"/>
        <v>#DIV/0!</v>
      </c>
      <c r="U90" s="32"/>
      <c r="V90" s="33"/>
    </row>
    <row r="91" spans="2:22" ht="13" x14ac:dyDescent="0.3">
      <c r="B91" s="42" t="s">
        <v>168</v>
      </c>
      <c r="C91" s="49" t="s">
        <v>160</v>
      </c>
      <c r="D91" s="42" t="s">
        <v>61</v>
      </c>
      <c r="E91" s="43"/>
      <c r="F91" s="42">
        <v>36</v>
      </c>
      <c r="G91" s="42">
        <v>60000</v>
      </c>
      <c r="H91" s="42">
        <v>5</v>
      </c>
      <c r="I91" s="44">
        <v>705</v>
      </c>
      <c r="J91" s="38"/>
      <c r="K91" s="46"/>
      <c r="L91" s="37"/>
      <c r="M91" s="11">
        <f t="shared" si="3"/>
        <v>0</v>
      </c>
      <c r="N91" s="39"/>
      <c r="O91" s="40"/>
      <c r="P91" s="40"/>
      <c r="Q91" s="40"/>
      <c r="R91" s="11">
        <f t="shared" si="7"/>
        <v>0</v>
      </c>
      <c r="S91" s="11">
        <f t="shared" si="8"/>
        <v>0</v>
      </c>
      <c r="T91" s="35" t="e">
        <f t="shared" si="9"/>
        <v>#DIV/0!</v>
      </c>
      <c r="U91" s="32"/>
      <c r="V91" s="33"/>
    </row>
    <row r="92" spans="2:22" ht="13" x14ac:dyDescent="0.3">
      <c r="B92" s="42" t="s">
        <v>168</v>
      </c>
      <c r="C92" s="49" t="s">
        <v>160</v>
      </c>
      <c r="D92" s="42" t="s">
        <v>61</v>
      </c>
      <c r="E92" s="43"/>
      <c r="F92" s="42">
        <v>36</v>
      </c>
      <c r="G92" s="42">
        <v>90000</v>
      </c>
      <c r="H92" s="42">
        <v>15</v>
      </c>
      <c r="I92" s="44">
        <v>730</v>
      </c>
      <c r="J92" s="38"/>
      <c r="K92" s="46"/>
      <c r="L92" s="37"/>
      <c r="M92" s="11">
        <f t="shared" si="3"/>
        <v>0</v>
      </c>
      <c r="N92" s="39"/>
      <c r="O92" s="40"/>
      <c r="P92" s="40"/>
      <c r="Q92" s="40"/>
      <c r="R92" s="11">
        <f t="shared" si="7"/>
        <v>0</v>
      </c>
      <c r="S92" s="11">
        <f t="shared" si="8"/>
        <v>0</v>
      </c>
      <c r="T92" s="35" t="e">
        <f t="shared" si="9"/>
        <v>#DIV/0!</v>
      </c>
      <c r="U92" s="32"/>
      <c r="V92" s="33"/>
    </row>
    <row r="93" spans="2:22" ht="13" x14ac:dyDescent="0.3">
      <c r="B93" s="42" t="s">
        <v>168</v>
      </c>
      <c r="C93" s="49" t="s">
        <v>160</v>
      </c>
      <c r="D93" s="42" t="s">
        <v>61</v>
      </c>
      <c r="E93" s="43"/>
      <c r="F93" s="42">
        <v>36</v>
      </c>
      <c r="G93" s="42">
        <v>120000</v>
      </c>
      <c r="H93" s="42">
        <v>10</v>
      </c>
      <c r="I93" s="44">
        <v>860</v>
      </c>
      <c r="J93" s="38"/>
      <c r="K93" s="46"/>
      <c r="L93" s="37"/>
      <c r="M93" s="11">
        <f t="shared" si="3"/>
        <v>0</v>
      </c>
      <c r="N93" s="39"/>
      <c r="O93" s="40"/>
      <c r="P93" s="40"/>
      <c r="Q93" s="40"/>
      <c r="R93" s="11">
        <f t="shared" si="0"/>
        <v>0</v>
      </c>
      <c r="S93" s="11">
        <f t="shared" si="1"/>
        <v>0</v>
      </c>
      <c r="T93" s="35" t="e">
        <f t="shared" ref="T93:T118" si="10">S93/$H$148</f>
        <v>#DIV/0!</v>
      </c>
      <c r="U93" s="32"/>
      <c r="V93" s="33"/>
    </row>
    <row r="94" spans="2:22" ht="13" x14ac:dyDescent="0.3">
      <c r="B94" s="42" t="s">
        <v>168</v>
      </c>
      <c r="C94" s="49" t="s">
        <v>160</v>
      </c>
      <c r="D94" s="42" t="s">
        <v>61</v>
      </c>
      <c r="E94" s="43"/>
      <c r="F94" s="42">
        <v>48</v>
      </c>
      <c r="G94" s="42">
        <v>40000</v>
      </c>
      <c r="H94" s="42">
        <v>10</v>
      </c>
      <c r="I94" s="44">
        <v>635</v>
      </c>
      <c r="J94" s="38"/>
      <c r="K94" s="46"/>
      <c r="L94" s="37"/>
      <c r="M94" s="11">
        <f t="shared" si="3"/>
        <v>0</v>
      </c>
      <c r="N94" s="39"/>
      <c r="O94" s="40"/>
      <c r="P94" s="40"/>
      <c r="Q94" s="40"/>
      <c r="R94" s="11">
        <f t="shared" si="0"/>
        <v>0</v>
      </c>
      <c r="S94" s="11">
        <f t="shared" si="1"/>
        <v>0</v>
      </c>
      <c r="T94" s="35" t="e">
        <f t="shared" si="10"/>
        <v>#DIV/0!</v>
      </c>
      <c r="U94" s="32"/>
      <c r="V94" s="33"/>
    </row>
    <row r="95" spans="2:22" ht="13" x14ac:dyDescent="0.3">
      <c r="B95" s="42" t="s">
        <v>168</v>
      </c>
      <c r="C95" s="49" t="s">
        <v>160</v>
      </c>
      <c r="D95" s="42" t="s">
        <v>61</v>
      </c>
      <c r="E95" s="43"/>
      <c r="F95" s="42">
        <v>48</v>
      </c>
      <c r="G95" s="42">
        <v>60000</v>
      </c>
      <c r="H95" s="42">
        <v>10</v>
      </c>
      <c r="I95" s="44">
        <v>660</v>
      </c>
      <c r="J95" s="38"/>
      <c r="K95" s="46"/>
      <c r="L95" s="37"/>
      <c r="M95" s="11">
        <f t="shared" si="3"/>
        <v>0</v>
      </c>
      <c r="N95" s="39"/>
      <c r="O95" s="40"/>
      <c r="P95" s="40"/>
      <c r="Q95" s="40"/>
      <c r="R95" s="11">
        <f t="shared" si="0"/>
        <v>0</v>
      </c>
      <c r="S95" s="11">
        <f t="shared" si="1"/>
        <v>0</v>
      </c>
      <c r="T95" s="35" t="e">
        <f t="shared" si="10"/>
        <v>#DIV/0!</v>
      </c>
      <c r="U95" s="32"/>
      <c r="V95" s="33"/>
    </row>
    <row r="96" spans="2:22" ht="13" x14ac:dyDescent="0.3">
      <c r="B96" s="42" t="s">
        <v>168</v>
      </c>
      <c r="C96" s="49" t="s">
        <v>160</v>
      </c>
      <c r="D96" s="42" t="s">
        <v>61</v>
      </c>
      <c r="E96" s="43"/>
      <c r="F96" s="42">
        <v>48</v>
      </c>
      <c r="G96" s="42">
        <v>80000</v>
      </c>
      <c r="H96" s="42">
        <v>10</v>
      </c>
      <c r="I96" s="44">
        <v>680</v>
      </c>
      <c r="J96" s="38"/>
      <c r="K96" s="46"/>
      <c r="L96" s="37"/>
      <c r="M96" s="11">
        <f t="shared" si="3"/>
        <v>0</v>
      </c>
      <c r="N96" s="39"/>
      <c r="O96" s="40"/>
      <c r="P96" s="40"/>
      <c r="Q96" s="40"/>
      <c r="R96" s="11">
        <f t="shared" si="0"/>
        <v>0</v>
      </c>
      <c r="S96" s="11">
        <f t="shared" si="1"/>
        <v>0</v>
      </c>
      <c r="T96" s="35" t="e">
        <f t="shared" si="10"/>
        <v>#DIV/0!</v>
      </c>
      <c r="U96" s="32"/>
      <c r="V96" s="33"/>
    </row>
    <row r="97" spans="2:23" ht="13" x14ac:dyDescent="0.3">
      <c r="B97" s="42" t="s">
        <v>168</v>
      </c>
      <c r="C97" s="49" t="s">
        <v>160</v>
      </c>
      <c r="D97" s="42" t="s">
        <v>61</v>
      </c>
      <c r="E97" s="43"/>
      <c r="F97" s="42">
        <v>48</v>
      </c>
      <c r="G97" s="42">
        <v>100000</v>
      </c>
      <c r="H97" s="42">
        <v>10</v>
      </c>
      <c r="I97" s="44">
        <v>720</v>
      </c>
      <c r="J97" s="38"/>
      <c r="K97" s="46"/>
      <c r="L97" s="37"/>
      <c r="M97" s="11">
        <f t="shared" si="3"/>
        <v>0</v>
      </c>
      <c r="N97" s="39"/>
      <c r="O97" s="40"/>
      <c r="P97" s="40"/>
      <c r="Q97" s="40"/>
      <c r="R97" s="11">
        <f t="shared" si="0"/>
        <v>0</v>
      </c>
      <c r="S97" s="11">
        <f t="shared" si="1"/>
        <v>0</v>
      </c>
      <c r="T97" s="35" t="e">
        <f t="shared" si="10"/>
        <v>#DIV/0!</v>
      </c>
      <c r="U97" s="32"/>
      <c r="V97" s="33"/>
    </row>
    <row r="98" spans="2:23" ht="13" x14ac:dyDescent="0.3">
      <c r="B98" s="42" t="s">
        <v>168</v>
      </c>
      <c r="C98" s="49" t="s">
        <v>160</v>
      </c>
      <c r="D98" s="42" t="s">
        <v>61</v>
      </c>
      <c r="E98" s="43"/>
      <c r="F98" s="42">
        <v>48</v>
      </c>
      <c r="G98" s="42">
        <v>120000</v>
      </c>
      <c r="H98" s="42">
        <v>25</v>
      </c>
      <c r="I98" s="44">
        <v>785</v>
      </c>
      <c r="J98" s="38"/>
      <c r="K98" s="46"/>
      <c r="L98" s="37"/>
      <c r="M98" s="11">
        <f t="shared" si="3"/>
        <v>0</v>
      </c>
      <c r="N98" s="39"/>
      <c r="O98" s="40"/>
      <c r="P98" s="40"/>
      <c r="Q98" s="40"/>
      <c r="R98" s="11">
        <f t="shared" si="0"/>
        <v>0</v>
      </c>
      <c r="S98" s="11">
        <f t="shared" si="1"/>
        <v>0</v>
      </c>
      <c r="T98" s="35" t="e">
        <f t="shared" si="10"/>
        <v>#DIV/0!</v>
      </c>
      <c r="U98" s="32"/>
      <c r="V98" s="33"/>
    </row>
    <row r="99" spans="2:23" ht="13" x14ac:dyDescent="0.3">
      <c r="B99" s="42" t="s">
        <v>168</v>
      </c>
      <c r="C99" s="49" t="s">
        <v>160</v>
      </c>
      <c r="D99" s="42" t="s">
        <v>61</v>
      </c>
      <c r="E99" s="43"/>
      <c r="F99" s="42">
        <v>60</v>
      </c>
      <c r="G99" s="42">
        <v>50000</v>
      </c>
      <c r="H99" s="42">
        <v>15</v>
      </c>
      <c r="I99" s="44">
        <v>575</v>
      </c>
      <c r="J99" s="38"/>
      <c r="K99" s="46"/>
      <c r="L99" s="37"/>
      <c r="M99" s="11">
        <f t="shared" si="3"/>
        <v>0</v>
      </c>
      <c r="N99" s="39"/>
      <c r="O99" s="40"/>
      <c r="P99" s="40"/>
      <c r="Q99" s="40"/>
      <c r="R99" s="11">
        <f t="shared" si="0"/>
        <v>0</v>
      </c>
      <c r="S99" s="11">
        <f t="shared" si="1"/>
        <v>0</v>
      </c>
      <c r="T99" s="35" t="e">
        <f t="shared" si="10"/>
        <v>#DIV/0!</v>
      </c>
      <c r="U99" s="32"/>
      <c r="V99" s="33"/>
    </row>
    <row r="100" spans="2:23" ht="13" x14ac:dyDescent="0.3">
      <c r="B100" s="42" t="s">
        <v>168</v>
      </c>
      <c r="C100" s="49" t="s">
        <v>160</v>
      </c>
      <c r="D100" s="42" t="s">
        <v>61</v>
      </c>
      <c r="E100" s="43"/>
      <c r="F100" s="42">
        <v>60</v>
      </c>
      <c r="G100" s="42">
        <v>75000</v>
      </c>
      <c r="H100" s="42">
        <v>15</v>
      </c>
      <c r="I100" s="44">
        <v>610</v>
      </c>
      <c r="J100" s="38"/>
      <c r="K100" s="46"/>
      <c r="L100" s="37"/>
      <c r="M100" s="11">
        <f t="shared" si="3"/>
        <v>0</v>
      </c>
      <c r="N100" s="39"/>
      <c r="O100" s="40"/>
      <c r="P100" s="40"/>
      <c r="Q100" s="40"/>
      <c r="R100" s="11">
        <f t="shared" si="0"/>
        <v>0</v>
      </c>
      <c r="S100" s="11">
        <f t="shared" si="1"/>
        <v>0</v>
      </c>
      <c r="T100" s="35" t="e">
        <f t="shared" si="10"/>
        <v>#DIV/0!</v>
      </c>
      <c r="U100" s="32"/>
      <c r="V100" s="33"/>
    </row>
    <row r="101" spans="2:23" ht="13" x14ac:dyDescent="0.3">
      <c r="B101" s="42" t="s">
        <v>168</v>
      </c>
      <c r="C101" s="49" t="s">
        <v>160</v>
      </c>
      <c r="D101" s="42" t="s">
        <v>61</v>
      </c>
      <c r="E101" s="43"/>
      <c r="F101" s="42">
        <v>60</v>
      </c>
      <c r="G101" s="42">
        <v>100000</v>
      </c>
      <c r="H101" s="42">
        <v>25</v>
      </c>
      <c r="I101" s="44">
        <v>660</v>
      </c>
      <c r="J101" s="38"/>
      <c r="K101" s="46"/>
      <c r="L101" s="37"/>
      <c r="M101" s="11">
        <f t="shared" si="3"/>
        <v>0</v>
      </c>
      <c r="N101" s="39"/>
      <c r="O101" s="40"/>
      <c r="P101" s="40"/>
      <c r="Q101" s="40"/>
      <c r="R101" s="11">
        <f t="shared" si="0"/>
        <v>0</v>
      </c>
      <c r="S101" s="11">
        <f t="shared" si="1"/>
        <v>0</v>
      </c>
      <c r="T101" s="35" t="e">
        <f t="shared" si="10"/>
        <v>#DIV/0!</v>
      </c>
      <c r="U101" s="32"/>
      <c r="V101" s="33"/>
    </row>
    <row r="102" spans="2:23" ht="13" x14ac:dyDescent="0.3">
      <c r="B102" s="42" t="s">
        <v>168</v>
      </c>
      <c r="C102" s="49" t="s">
        <v>160</v>
      </c>
      <c r="D102" s="42" t="s">
        <v>61</v>
      </c>
      <c r="E102" s="43"/>
      <c r="F102" s="42">
        <v>60</v>
      </c>
      <c r="G102" s="42">
        <v>125000</v>
      </c>
      <c r="H102" s="42">
        <v>15</v>
      </c>
      <c r="I102" s="44">
        <v>695</v>
      </c>
      <c r="J102" s="38"/>
      <c r="K102" s="46"/>
      <c r="L102" s="37"/>
      <c r="M102" s="11">
        <f t="shared" si="3"/>
        <v>0</v>
      </c>
      <c r="N102" s="39"/>
      <c r="O102" s="40"/>
      <c r="P102" s="40"/>
      <c r="Q102" s="40"/>
      <c r="R102" s="11">
        <f t="shared" si="0"/>
        <v>0</v>
      </c>
      <c r="S102" s="11">
        <f t="shared" si="1"/>
        <v>0</v>
      </c>
      <c r="T102" s="35" t="e">
        <f t="shared" si="10"/>
        <v>#DIV/0!</v>
      </c>
      <c r="U102" s="32"/>
      <c r="V102" s="33"/>
    </row>
    <row r="103" spans="2:23" ht="13" x14ac:dyDescent="0.35">
      <c r="B103" s="12" t="s">
        <v>2</v>
      </c>
      <c r="C103" s="12"/>
      <c r="D103" s="12"/>
      <c r="E103" s="12"/>
      <c r="F103" s="12"/>
      <c r="G103" s="12"/>
      <c r="H103" s="12"/>
      <c r="I103" s="13">
        <f>+SUMPRODUCT(F79:F102,H79:H102,I79:I102)</f>
        <v>8406600</v>
      </c>
      <c r="J103" s="13">
        <f>+SUMPRODUCT(J79:J102,F79:F102,H79:H102)</f>
        <v>0</v>
      </c>
      <c r="K103" s="13"/>
      <c r="L103" s="13"/>
      <c r="M103" s="13"/>
      <c r="N103" s="13"/>
      <c r="O103" s="13"/>
      <c r="P103" s="13"/>
      <c r="Q103" s="13"/>
      <c r="R103" s="14">
        <f>SUM(R79:R102)</f>
        <v>0</v>
      </c>
      <c r="S103" s="15">
        <f>SUM(S79:S102)</f>
        <v>0</v>
      </c>
      <c r="T103" s="16" t="e">
        <f>S103/$H$148</f>
        <v>#DIV/0!</v>
      </c>
      <c r="U103" s="75"/>
      <c r="V103" s="75"/>
      <c r="W103" s="8"/>
    </row>
    <row r="104" spans="2:23" ht="13" x14ac:dyDescent="0.3">
      <c r="B104" s="42" t="s">
        <v>169</v>
      </c>
      <c r="C104" s="49" t="s">
        <v>161</v>
      </c>
      <c r="D104" s="42" t="s">
        <v>152</v>
      </c>
      <c r="E104" s="43"/>
      <c r="F104" s="42">
        <v>36</v>
      </c>
      <c r="G104" s="42">
        <v>30000</v>
      </c>
      <c r="H104" s="42">
        <v>10</v>
      </c>
      <c r="I104" s="44">
        <v>585</v>
      </c>
      <c r="J104" s="38"/>
      <c r="K104" s="46"/>
      <c r="L104" s="37"/>
      <c r="M104" s="11">
        <f t="shared" si="3"/>
        <v>0</v>
      </c>
      <c r="N104" s="39"/>
      <c r="O104" s="40"/>
      <c r="P104" s="40"/>
      <c r="Q104" s="40"/>
      <c r="R104" s="11">
        <f t="shared" si="0"/>
        <v>0</v>
      </c>
      <c r="S104" s="11">
        <f t="shared" si="1"/>
        <v>0</v>
      </c>
      <c r="T104" s="35" t="e">
        <f t="shared" si="10"/>
        <v>#DIV/0!</v>
      </c>
      <c r="U104" s="32"/>
      <c r="V104" s="33"/>
    </row>
    <row r="105" spans="2:23" ht="13" x14ac:dyDescent="0.3">
      <c r="B105" s="42" t="s">
        <v>169</v>
      </c>
      <c r="C105" s="49" t="s">
        <v>161</v>
      </c>
      <c r="D105" s="42" t="s">
        <v>152</v>
      </c>
      <c r="E105" s="43"/>
      <c r="F105" s="42">
        <v>36</v>
      </c>
      <c r="G105" s="42">
        <v>45000</v>
      </c>
      <c r="H105" s="42">
        <v>10</v>
      </c>
      <c r="I105" s="44">
        <v>615</v>
      </c>
      <c r="J105" s="38"/>
      <c r="K105" s="46"/>
      <c r="L105" s="37"/>
      <c r="M105" s="11">
        <f t="shared" si="3"/>
        <v>0</v>
      </c>
      <c r="N105" s="39"/>
      <c r="O105" s="40"/>
      <c r="P105" s="40"/>
      <c r="Q105" s="40"/>
      <c r="R105" s="11">
        <f t="shared" si="0"/>
        <v>0</v>
      </c>
      <c r="S105" s="11">
        <f t="shared" si="1"/>
        <v>0</v>
      </c>
      <c r="T105" s="35" t="e">
        <f t="shared" si="10"/>
        <v>#DIV/0!</v>
      </c>
      <c r="U105" s="32"/>
      <c r="V105" s="33"/>
    </row>
    <row r="106" spans="2:23" ht="13" x14ac:dyDescent="0.3">
      <c r="B106" s="42" t="s">
        <v>169</v>
      </c>
      <c r="C106" s="49" t="s">
        <v>161</v>
      </c>
      <c r="D106" s="42" t="s">
        <v>152</v>
      </c>
      <c r="E106" s="43"/>
      <c r="F106" s="42">
        <v>48</v>
      </c>
      <c r="G106" s="42">
        <v>40000</v>
      </c>
      <c r="H106" s="42">
        <v>5</v>
      </c>
      <c r="I106" s="44">
        <v>525</v>
      </c>
      <c r="J106" s="38"/>
      <c r="K106" s="46"/>
      <c r="L106" s="37"/>
      <c r="M106" s="11">
        <f t="shared" si="3"/>
        <v>0</v>
      </c>
      <c r="N106" s="39"/>
      <c r="O106" s="40"/>
      <c r="P106" s="40"/>
      <c r="Q106" s="40"/>
      <c r="R106" s="11">
        <f t="shared" si="0"/>
        <v>0</v>
      </c>
      <c r="S106" s="11">
        <f t="shared" si="1"/>
        <v>0</v>
      </c>
      <c r="T106" s="35" t="e">
        <f t="shared" si="10"/>
        <v>#DIV/0!</v>
      </c>
      <c r="U106" s="32"/>
      <c r="V106" s="33"/>
    </row>
    <row r="107" spans="2:23" ht="13" x14ac:dyDescent="0.3">
      <c r="B107" s="42" t="s">
        <v>169</v>
      </c>
      <c r="C107" s="49" t="s">
        <v>161</v>
      </c>
      <c r="D107" s="42" t="s">
        <v>152</v>
      </c>
      <c r="E107" s="43"/>
      <c r="F107" s="42">
        <v>48</v>
      </c>
      <c r="G107" s="42">
        <v>60000</v>
      </c>
      <c r="H107" s="42">
        <v>10</v>
      </c>
      <c r="I107" s="44">
        <v>555</v>
      </c>
      <c r="J107" s="38"/>
      <c r="K107" s="46"/>
      <c r="L107" s="37"/>
      <c r="M107" s="11">
        <f t="shared" si="3"/>
        <v>0</v>
      </c>
      <c r="N107" s="39"/>
      <c r="O107" s="40"/>
      <c r="P107" s="40"/>
      <c r="Q107" s="40"/>
      <c r="R107" s="11">
        <f t="shared" si="0"/>
        <v>0</v>
      </c>
      <c r="S107" s="11">
        <f t="shared" si="1"/>
        <v>0</v>
      </c>
      <c r="T107" s="35" t="e">
        <f t="shared" si="10"/>
        <v>#DIV/0!</v>
      </c>
      <c r="U107" s="32"/>
      <c r="V107" s="33"/>
    </row>
    <row r="108" spans="2:23" ht="13" x14ac:dyDescent="0.3">
      <c r="B108" s="42" t="s">
        <v>169</v>
      </c>
      <c r="C108" s="49" t="s">
        <v>161</v>
      </c>
      <c r="D108" s="42" t="s">
        <v>152</v>
      </c>
      <c r="E108" s="43"/>
      <c r="F108" s="42">
        <v>60</v>
      </c>
      <c r="G108" s="42">
        <v>50000</v>
      </c>
      <c r="H108" s="42">
        <v>10</v>
      </c>
      <c r="I108" s="44">
        <v>505</v>
      </c>
      <c r="J108" s="38"/>
      <c r="K108" s="46"/>
      <c r="L108" s="37"/>
      <c r="M108" s="11">
        <f t="shared" si="3"/>
        <v>0</v>
      </c>
      <c r="N108" s="39"/>
      <c r="O108" s="40"/>
      <c r="P108" s="40"/>
      <c r="Q108" s="40"/>
      <c r="R108" s="11">
        <f t="shared" si="0"/>
        <v>0</v>
      </c>
      <c r="S108" s="11">
        <f t="shared" si="1"/>
        <v>0</v>
      </c>
      <c r="T108" s="35" t="e">
        <f t="shared" si="10"/>
        <v>#DIV/0!</v>
      </c>
      <c r="U108" s="32"/>
      <c r="V108" s="33"/>
    </row>
    <row r="109" spans="2:23" ht="13" x14ac:dyDescent="0.3">
      <c r="B109" s="42" t="s">
        <v>169</v>
      </c>
      <c r="C109" s="49" t="s">
        <v>161</v>
      </c>
      <c r="D109" s="42" t="s">
        <v>152</v>
      </c>
      <c r="E109" s="43"/>
      <c r="F109" s="42">
        <v>60</v>
      </c>
      <c r="G109" s="42">
        <v>75000</v>
      </c>
      <c r="H109" s="42">
        <v>5</v>
      </c>
      <c r="I109" s="44">
        <v>535</v>
      </c>
      <c r="J109" s="38"/>
      <c r="K109" s="46"/>
      <c r="L109" s="37"/>
      <c r="M109" s="11">
        <f t="shared" si="3"/>
        <v>0</v>
      </c>
      <c r="N109" s="39"/>
      <c r="O109" s="40"/>
      <c r="P109" s="40"/>
      <c r="Q109" s="40"/>
      <c r="R109" s="11">
        <f t="shared" si="0"/>
        <v>0</v>
      </c>
      <c r="S109" s="11">
        <f t="shared" si="1"/>
        <v>0</v>
      </c>
      <c r="T109" s="35" t="e">
        <f t="shared" si="10"/>
        <v>#DIV/0!</v>
      </c>
      <c r="U109" s="32"/>
      <c r="V109" s="33"/>
    </row>
    <row r="110" spans="2:23" ht="13" x14ac:dyDescent="0.3">
      <c r="B110" s="42" t="s">
        <v>169</v>
      </c>
      <c r="C110" s="49" t="s">
        <v>162</v>
      </c>
      <c r="D110" s="42" t="s">
        <v>152</v>
      </c>
      <c r="E110" s="43"/>
      <c r="F110" s="42">
        <v>36</v>
      </c>
      <c r="G110" s="42">
        <v>30000</v>
      </c>
      <c r="H110" s="42">
        <v>10</v>
      </c>
      <c r="I110" s="44">
        <v>640</v>
      </c>
      <c r="J110" s="38"/>
      <c r="K110" s="46"/>
      <c r="L110" s="37"/>
      <c r="M110" s="11">
        <f t="shared" si="3"/>
        <v>0</v>
      </c>
      <c r="N110" s="39"/>
      <c r="O110" s="40"/>
      <c r="P110" s="40"/>
      <c r="Q110" s="40"/>
      <c r="R110" s="11">
        <f t="shared" si="0"/>
        <v>0</v>
      </c>
      <c r="S110" s="11">
        <f t="shared" si="1"/>
        <v>0</v>
      </c>
      <c r="T110" s="35" t="e">
        <f t="shared" si="10"/>
        <v>#DIV/0!</v>
      </c>
      <c r="U110" s="32"/>
      <c r="V110" s="33"/>
    </row>
    <row r="111" spans="2:23" ht="13" x14ac:dyDescent="0.3">
      <c r="B111" s="42" t="s">
        <v>169</v>
      </c>
      <c r="C111" s="49" t="s">
        <v>162</v>
      </c>
      <c r="D111" s="42" t="s">
        <v>152</v>
      </c>
      <c r="E111" s="43"/>
      <c r="F111" s="42">
        <v>36</v>
      </c>
      <c r="G111" s="42">
        <v>45000</v>
      </c>
      <c r="H111" s="42">
        <v>10</v>
      </c>
      <c r="I111" s="44">
        <v>680</v>
      </c>
      <c r="J111" s="38"/>
      <c r="K111" s="46"/>
      <c r="L111" s="37"/>
      <c r="M111" s="11">
        <f t="shared" si="3"/>
        <v>0</v>
      </c>
      <c r="N111" s="39"/>
      <c r="O111" s="40"/>
      <c r="P111" s="40"/>
      <c r="Q111" s="40"/>
      <c r="R111" s="11">
        <f t="shared" si="0"/>
        <v>0</v>
      </c>
      <c r="S111" s="11">
        <f t="shared" si="1"/>
        <v>0</v>
      </c>
      <c r="T111" s="35" t="e">
        <f t="shared" si="10"/>
        <v>#DIV/0!</v>
      </c>
      <c r="U111" s="32"/>
      <c r="V111" s="33"/>
    </row>
    <row r="112" spans="2:23" ht="13" x14ac:dyDescent="0.3">
      <c r="B112" s="42" t="s">
        <v>169</v>
      </c>
      <c r="C112" s="49" t="s">
        <v>162</v>
      </c>
      <c r="D112" s="42" t="s">
        <v>152</v>
      </c>
      <c r="E112" s="43"/>
      <c r="F112" s="42">
        <v>48</v>
      </c>
      <c r="G112" s="42">
        <v>40000</v>
      </c>
      <c r="H112" s="42">
        <v>5</v>
      </c>
      <c r="I112" s="44">
        <v>575</v>
      </c>
      <c r="J112" s="38"/>
      <c r="K112" s="46"/>
      <c r="L112" s="37"/>
      <c r="M112" s="11">
        <f t="shared" si="3"/>
        <v>0</v>
      </c>
      <c r="N112" s="39"/>
      <c r="O112" s="40"/>
      <c r="P112" s="40"/>
      <c r="Q112" s="40"/>
      <c r="R112" s="11">
        <f t="shared" si="0"/>
        <v>0</v>
      </c>
      <c r="S112" s="11">
        <f t="shared" si="1"/>
        <v>0</v>
      </c>
      <c r="T112" s="35" t="e">
        <f t="shared" si="10"/>
        <v>#DIV/0!</v>
      </c>
      <c r="U112" s="32"/>
      <c r="V112" s="33"/>
    </row>
    <row r="113" spans="2:23" ht="13" x14ac:dyDescent="0.3">
      <c r="B113" s="42" t="s">
        <v>169</v>
      </c>
      <c r="C113" s="49" t="s">
        <v>162</v>
      </c>
      <c r="D113" s="42" t="s">
        <v>152</v>
      </c>
      <c r="E113" s="43"/>
      <c r="F113" s="42">
        <v>48</v>
      </c>
      <c r="G113" s="42">
        <v>60000</v>
      </c>
      <c r="H113" s="42">
        <v>10</v>
      </c>
      <c r="I113" s="44">
        <v>610</v>
      </c>
      <c r="J113" s="38"/>
      <c r="K113" s="46"/>
      <c r="L113" s="37"/>
      <c r="M113" s="11">
        <f t="shared" si="3"/>
        <v>0</v>
      </c>
      <c r="N113" s="39"/>
      <c r="O113" s="40"/>
      <c r="P113" s="40"/>
      <c r="Q113" s="40"/>
      <c r="R113" s="11">
        <f t="shared" si="0"/>
        <v>0</v>
      </c>
      <c r="S113" s="11">
        <f t="shared" si="1"/>
        <v>0</v>
      </c>
      <c r="T113" s="35" t="e">
        <f t="shared" si="10"/>
        <v>#DIV/0!</v>
      </c>
      <c r="U113" s="32"/>
      <c r="V113" s="33"/>
    </row>
    <row r="114" spans="2:23" ht="13" x14ac:dyDescent="0.3">
      <c r="B114" s="42" t="s">
        <v>169</v>
      </c>
      <c r="C114" s="49" t="s">
        <v>162</v>
      </c>
      <c r="D114" s="42" t="s">
        <v>152</v>
      </c>
      <c r="E114" s="43"/>
      <c r="F114" s="42">
        <v>60</v>
      </c>
      <c r="G114" s="42">
        <v>50000</v>
      </c>
      <c r="H114" s="42">
        <v>10</v>
      </c>
      <c r="I114" s="44">
        <v>555</v>
      </c>
      <c r="J114" s="38"/>
      <c r="K114" s="46"/>
      <c r="L114" s="37"/>
      <c r="M114" s="11">
        <f t="shared" si="3"/>
        <v>0</v>
      </c>
      <c r="N114" s="39"/>
      <c r="O114" s="40"/>
      <c r="P114" s="40"/>
      <c r="Q114" s="40"/>
      <c r="R114" s="11">
        <f t="shared" si="0"/>
        <v>0</v>
      </c>
      <c r="S114" s="11">
        <f t="shared" si="1"/>
        <v>0</v>
      </c>
      <c r="T114" s="35" t="e">
        <f t="shared" si="10"/>
        <v>#DIV/0!</v>
      </c>
      <c r="U114" s="32"/>
      <c r="V114" s="33"/>
    </row>
    <row r="115" spans="2:23" ht="13" x14ac:dyDescent="0.3">
      <c r="B115" s="42" t="s">
        <v>169</v>
      </c>
      <c r="C115" s="49" t="s">
        <v>162</v>
      </c>
      <c r="D115" s="42" t="s">
        <v>152</v>
      </c>
      <c r="E115" s="43"/>
      <c r="F115" s="42">
        <v>60</v>
      </c>
      <c r="G115" s="42">
        <v>75000</v>
      </c>
      <c r="H115" s="42">
        <v>5</v>
      </c>
      <c r="I115" s="44">
        <v>585</v>
      </c>
      <c r="J115" s="38"/>
      <c r="K115" s="46"/>
      <c r="L115" s="37"/>
      <c r="M115" s="11">
        <f t="shared" si="3"/>
        <v>0</v>
      </c>
      <c r="N115" s="39"/>
      <c r="O115" s="40"/>
      <c r="P115" s="40"/>
      <c r="Q115" s="40"/>
      <c r="R115" s="11">
        <f t="shared" si="0"/>
        <v>0</v>
      </c>
      <c r="S115" s="11">
        <f t="shared" si="1"/>
        <v>0</v>
      </c>
      <c r="T115" s="35" t="e">
        <f t="shared" si="10"/>
        <v>#DIV/0!</v>
      </c>
      <c r="U115" s="32"/>
      <c r="V115" s="33"/>
    </row>
    <row r="116" spans="2:23" ht="13" x14ac:dyDescent="0.35">
      <c r="B116" s="12" t="s">
        <v>2</v>
      </c>
      <c r="C116" s="12"/>
      <c r="D116" s="12"/>
      <c r="E116" s="12"/>
      <c r="F116" s="12"/>
      <c r="G116" s="12"/>
      <c r="H116" s="12"/>
      <c r="I116" s="13">
        <f>+SUMPRODUCT(F104:F115,H104:H115,I104:I115)</f>
        <v>2702400</v>
      </c>
      <c r="J116" s="13">
        <f>+SUMPRODUCT(J104:J115,F104:F115,H104:H115)</f>
        <v>0</v>
      </c>
      <c r="K116" s="13"/>
      <c r="L116" s="13"/>
      <c r="M116" s="13"/>
      <c r="N116" s="13"/>
      <c r="O116" s="13"/>
      <c r="P116" s="13"/>
      <c r="Q116" s="13"/>
      <c r="R116" s="14">
        <f>SUM(R104:R115)</f>
        <v>0</v>
      </c>
      <c r="S116" s="15">
        <f>SUM(S104:S115)</f>
        <v>0</v>
      </c>
      <c r="T116" s="16" t="e">
        <f>S116/$H$148</f>
        <v>#DIV/0!</v>
      </c>
      <c r="U116" s="75"/>
      <c r="V116" s="75"/>
      <c r="W116" s="8"/>
    </row>
    <row r="117" spans="2:23" ht="13" x14ac:dyDescent="0.3">
      <c r="B117" s="42" t="s">
        <v>170</v>
      </c>
      <c r="C117" s="49" t="s">
        <v>163</v>
      </c>
      <c r="D117" s="42" t="s">
        <v>152</v>
      </c>
      <c r="E117" s="43"/>
      <c r="F117" s="42">
        <v>36</v>
      </c>
      <c r="G117" s="42">
        <v>30000</v>
      </c>
      <c r="H117" s="42">
        <v>10</v>
      </c>
      <c r="I117" s="44">
        <v>670</v>
      </c>
      <c r="J117" s="38"/>
      <c r="K117" s="46"/>
      <c r="L117" s="37"/>
      <c r="M117" s="11">
        <f t="shared" si="3"/>
        <v>0</v>
      </c>
      <c r="N117" s="39"/>
      <c r="O117" s="40"/>
      <c r="P117" s="40"/>
      <c r="Q117" s="40"/>
      <c r="R117" s="11">
        <f t="shared" si="0"/>
        <v>0</v>
      </c>
      <c r="S117" s="11">
        <f t="shared" si="1"/>
        <v>0</v>
      </c>
      <c r="T117" s="35" t="e">
        <f t="shared" si="10"/>
        <v>#DIV/0!</v>
      </c>
      <c r="U117" s="32"/>
      <c r="V117" s="33"/>
    </row>
    <row r="118" spans="2:23" ht="13" x14ac:dyDescent="0.3">
      <c r="B118" s="42" t="s">
        <v>170</v>
      </c>
      <c r="C118" s="49" t="s">
        <v>163</v>
      </c>
      <c r="D118" s="42" t="s">
        <v>152</v>
      </c>
      <c r="E118" s="43"/>
      <c r="F118" s="42">
        <v>36</v>
      </c>
      <c r="G118" s="42">
        <v>45000</v>
      </c>
      <c r="H118" s="42">
        <v>10</v>
      </c>
      <c r="I118" s="44">
        <v>700</v>
      </c>
      <c r="J118" s="38"/>
      <c r="K118" s="46"/>
      <c r="L118" s="37"/>
      <c r="M118" s="11">
        <f t="shared" si="3"/>
        <v>0</v>
      </c>
      <c r="N118" s="39"/>
      <c r="O118" s="40"/>
      <c r="P118" s="40"/>
      <c r="Q118" s="40"/>
      <c r="R118" s="11">
        <f t="shared" si="0"/>
        <v>0</v>
      </c>
      <c r="S118" s="11">
        <f t="shared" si="1"/>
        <v>0</v>
      </c>
      <c r="T118" s="35" t="e">
        <f t="shared" si="10"/>
        <v>#DIV/0!</v>
      </c>
      <c r="U118" s="32"/>
      <c r="V118" s="33"/>
    </row>
    <row r="119" spans="2:23" ht="13" x14ac:dyDescent="0.3">
      <c r="B119" s="42" t="s">
        <v>170</v>
      </c>
      <c r="C119" s="49" t="s">
        <v>163</v>
      </c>
      <c r="D119" s="42" t="s">
        <v>152</v>
      </c>
      <c r="E119" s="43"/>
      <c r="F119" s="42">
        <v>48</v>
      </c>
      <c r="G119" s="42">
        <v>40000</v>
      </c>
      <c r="H119" s="42">
        <v>5</v>
      </c>
      <c r="I119" s="44">
        <v>600</v>
      </c>
      <c r="J119" s="38"/>
      <c r="K119" s="46"/>
      <c r="L119" s="37"/>
      <c r="M119" s="11">
        <f t="shared" si="3"/>
        <v>0</v>
      </c>
      <c r="N119" s="39"/>
      <c r="O119" s="40"/>
      <c r="P119" s="40"/>
      <c r="Q119" s="40"/>
      <c r="R119" s="11">
        <f t="shared" ref="R119:R128" si="11">+J119*F119*H119</f>
        <v>0</v>
      </c>
      <c r="S119" s="11">
        <f t="shared" ref="S119:S128" si="12">+(M119+(P119+Q119+O119)*F119)*H119</f>
        <v>0</v>
      </c>
      <c r="T119" s="35" t="e">
        <f t="shared" ref="T119:T128" si="13">S119/$H$148</f>
        <v>#DIV/0!</v>
      </c>
      <c r="U119" s="32"/>
      <c r="V119" s="33"/>
    </row>
    <row r="120" spans="2:23" ht="13" x14ac:dyDescent="0.3">
      <c r="B120" s="42" t="s">
        <v>170</v>
      </c>
      <c r="C120" s="49" t="s">
        <v>163</v>
      </c>
      <c r="D120" s="42" t="s">
        <v>152</v>
      </c>
      <c r="E120" s="43"/>
      <c r="F120" s="42">
        <v>48</v>
      </c>
      <c r="G120" s="42">
        <v>60000</v>
      </c>
      <c r="H120" s="42">
        <v>10</v>
      </c>
      <c r="I120" s="44">
        <v>630</v>
      </c>
      <c r="J120" s="38"/>
      <c r="K120" s="46"/>
      <c r="L120" s="37"/>
      <c r="M120" s="11">
        <f t="shared" si="3"/>
        <v>0</v>
      </c>
      <c r="N120" s="39"/>
      <c r="O120" s="40"/>
      <c r="P120" s="40"/>
      <c r="Q120" s="40"/>
      <c r="R120" s="11">
        <f t="shared" si="11"/>
        <v>0</v>
      </c>
      <c r="S120" s="11">
        <f t="shared" si="12"/>
        <v>0</v>
      </c>
      <c r="T120" s="35" t="e">
        <f t="shared" si="13"/>
        <v>#DIV/0!</v>
      </c>
      <c r="U120" s="32"/>
      <c r="V120" s="33"/>
    </row>
    <row r="121" spans="2:23" ht="13" x14ac:dyDescent="0.3">
      <c r="B121" s="42" t="s">
        <v>170</v>
      </c>
      <c r="C121" s="49" t="s">
        <v>163</v>
      </c>
      <c r="D121" s="42" t="s">
        <v>152</v>
      </c>
      <c r="E121" s="43"/>
      <c r="F121" s="42">
        <v>60</v>
      </c>
      <c r="G121" s="42">
        <v>50000</v>
      </c>
      <c r="H121" s="42">
        <v>10</v>
      </c>
      <c r="I121" s="44">
        <v>585</v>
      </c>
      <c r="J121" s="38"/>
      <c r="K121" s="46"/>
      <c r="L121" s="37"/>
      <c r="M121" s="11">
        <f t="shared" si="3"/>
        <v>0</v>
      </c>
      <c r="N121" s="39"/>
      <c r="O121" s="40"/>
      <c r="P121" s="40"/>
      <c r="Q121" s="40"/>
      <c r="R121" s="11">
        <f>+J121*F121*H121</f>
        <v>0</v>
      </c>
      <c r="S121" s="11">
        <f t="shared" si="12"/>
        <v>0</v>
      </c>
      <c r="T121" s="35" t="e">
        <f t="shared" si="13"/>
        <v>#DIV/0!</v>
      </c>
      <c r="U121" s="32"/>
      <c r="V121" s="33"/>
    </row>
    <row r="122" spans="2:23" ht="13" x14ac:dyDescent="0.3">
      <c r="B122" s="42" t="s">
        <v>170</v>
      </c>
      <c r="C122" s="49" t="s">
        <v>163</v>
      </c>
      <c r="D122" s="42" t="s">
        <v>152</v>
      </c>
      <c r="E122" s="43"/>
      <c r="F122" s="42">
        <v>60</v>
      </c>
      <c r="G122" s="42">
        <v>75000</v>
      </c>
      <c r="H122" s="42">
        <v>5</v>
      </c>
      <c r="I122" s="44">
        <v>610</v>
      </c>
      <c r="J122" s="38"/>
      <c r="K122" s="46"/>
      <c r="L122" s="37"/>
      <c r="M122" s="11">
        <f t="shared" si="3"/>
        <v>0</v>
      </c>
      <c r="N122" s="39"/>
      <c r="O122" s="40"/>
      <c r="P122" s="40"/>
      <c r="Q122" s="40"/>
      <c r="R122" s="11">
        <f t="shared" si="11"/>
        <v>0</v>
      </c>
      <c r="S122" s="11">
        <f t="shared" si="12"/>
        <v>0</v>
      </c>
      <c r="T122" s="35" t="e">
        <f t="shared" si="13"/>
        <v>#DIV/0!</v>
      </c>
      <c r="U122" s="32"/>
      <c r="V122" s="33"/>
    </row>
    <row r="123" spans="2:23" ht="13" x14ac:dyDescent="0.3">
      <c r="B123" s="42" t="s">
        <v>170</v>
      </c>
      <c r="C123" s="49" t="s">
        <v>164</v>
      </c>
      <c r="D123" s="42" t="s">
        <v>152</v>
      </c>
      <c r="E123" s="43"/>
      <c r="F123" s="42">
        <v>36</v>
      </c>
      <c r="G123" s="42">
        <v>30000</v>
      </c>
      <c r="H123" s="42">
        <v>10</v>
      </c>
      <c r="I123" s="44">
        <v>780</v>
      </c>
      <c r="J123" s="38"/>
      <c r="K123" s="46"/>
      <c r="L123" s="37"/>
      <c r="M123" s="11">
        <f t="shared" si="3"/>
        <v>0</v>
      </c>
      <c r="N123" s="39"/>
      <c r="O123" s="40"/>
      <c r="P123" s="40"/>
      <c r="Q123" s="40"/>
      <c r="R123" s="11">
        <f t="shared" si="11"/>
        <v>0</v>
      </c>
      <c r="S123" s="11">
        <f t="shared" si="12"/>
        <v>0</v>
      </c>
      <c r="T123" s="35" t="e">
        <f t="shared" si="13"/>
        <v>#DIV/0!</v>
      </c>
      <c r="U123" s="32"/>
      <c r="V123" s="33"/>
    </row>
    <row r="124" spans="2:23" ht="13" x14ac:dyDescent="0.3">
      <c r="B124" s="42" t="s">
        <v>170</v>
      </c>
      <c r="C124" s="49" t="s">
        <v>164</v>
      </c>
      <c r="D124" s="42" t="s">
        <v>152</v>
      </c>
      <c r="E124" s="43"/>
      <c r="F124" s="42">
        <v>36</v>
      </c>
      <c r="G124" s="42">
        <v>45000</v>
      </c>
      <c r="H124" s="42">
        <v>10</v>
      </c>
      <c r="I124" s="44">
        <v>820</v>
      </c>
      <c r="J124" s="38"/>
      <c r="K124" s="46"/>
      <c r="L124" s="37"/>
      <c r="M124" s="11">
        <f t="shared" si="3"/>
        <v>0</v>
      </c>
      <c r="N124" s="39"/>
      <c r="O124" s="40"/>
      <c r="P124" s="40"/>
      <c r="Q124" s="40"/>
      <c r="R124" s="11">
        <f t="shared" si="11"/>
        <v>0</v>
      </c>
      <c r="S124" s="11">
        <f t="shared" si="12"/>
        <v>0</v>
      </c>
      <c r="T124" s="35" t="e">
        <f t="shared" si="13"/>
        <v>#DIV/0!</v>
      </c>
      <c r="U124" s="32"/>
      <c r="V124" s="33"/>
    </row>
    <row r="125" spans="2:23" ht="13" x14ac:dyDescent="0.3">
      <c r="B125" s="42" t="s">
        <v>170</v>
      </c>
      <c r="C125" s="49" t="s">
        <v>164</v>
      </c>
      <c r="D125" s="42" t="s">
        <v>152</v>
      </c>
      <c r="E125" s="43"/>
      <c r="F125" s="42">
        <v>48</v>
      </c>
      <c r="G125" s="42">
        <v>40000</v>
      </c>
      <c r="H125" s="42">
        <v>5</v>
      </c>
      <c r="I125" s="44">
        <v>675</v>
      </c>
      <c r="J125" s="38"/>
      <c r="K125" s="46"/>
      <c r="L125" s="37"/>
      <c r="M125" s="11">
        <f t="shared" si="3"/>
        <v>0</v>
      </c>
      <c r="N125" s="39"/>
      <c r="O125" s="40"/>
      <c r="P125" s="40"/>
      <c r="Q125" s="40"/>
      <c r="R125" s="11">
        <f t="shared" si="11"/>
        <v>0</v>
      </c>
      <c r="S125" s="11">
        <f t="shared" si="12"/>
        <v>0</v>
      </c>
      <c r="T125" s="35" t="e">
        <f t="shared" si="13"/>
        <v>#DIV/0!</v>
      </c>
      <c r="U125" s="32"/>
      <c r="V125" s="33"/>
    </row>
    <row r="126" spans="2:23" ht="13" x14ac:dyDescent="0.3">
      <c r="B126" s="42" t="s">
        <v>170</v>
      </c>
      <c r="C126" s="49" t="s">
        <v>164</v>
      </c>
      <c r="D126" s="42" t="s">
        <v>152</v>
      </c>
      <c r="E126" s="43"/>
      <c r="F126" s="42">
        <v>48</v>
      </c>
      <c r="G126" s="42">
        <v>60000</v>
      </c>
      <c r="H126" s="42">
        <v>10</v>
      </c>
      <c r="I126" s="44">
        <v>710</v>
      </c>
      <c r="J126" s="38"/>
      <c r="K126" s="46"/>
      <c r="L126" s="37"/>
      <c r="M126" s="11">
        <f t="shared" si="3"/>
        <v>0</v>
      </c>
      <c r="N126" s="39"/>
      <c r="O126" s="40"/>
      <c r="P126" s="40"/>
      <c r="Q126" s="40"/>
      <c r="R126" s="11">
        <f t="shared" si="11"/>
        <v>0</v>
      </c>
      <c r="S126" s="11">
        <f t="shared" si="12"/>
        <v>0</v>
      </c>
      <c r="T126" s="35" t="e">
        <f t="shared" si="13"/>
        <v>#DIV/0!</v>
      </c>
      <c r="U126" s="32"/>
      <c r="V126" s="33"/>
    </row>
    <row r="127" spans="2:23" ht="13" x14ac:dyDescent="0.3">
      <c r="B127" s="42" t="s">
        <v>170</v>
      </c>
      <c r="C127" s="49" t="s">
        <v>164</v>
      </c>
      <c r="D127" s="42" t="s">
        <v>152</v>
      </c>
      <c r="E127" s="43"/>
      <c r="F127" s="42">
        <v>60</v>
      </c>
      <c r="G127" s="42">
        <v>50000</v>
      </c>
      <c r="H127" s="42">
        <v>10</v>
      </c>
      <c r="I127" s="44">
        <v>635</v>
      </c>
      <c r="J127" s="38"/>
      <c r="K127" s="46"/>
      <c r="L127" s="37"/>
      <c r="M127" s="11">
        <f t="shared" si="3"/>
        <v>0</v>
      </c>
      <c r="N127" s="39"/>
      <c r="O127" s="40"/>
      <c r="P127" s="40"/>
      <c r="Q127" s="40"/>
      <c r="R127" s="11">
        <f t="shared" si="11"/>
        <v>0</v>
      </c>
      <c r="S127" s="11">
        <f t="shared" si="12"/>
        <v>0</v>
      </c>
      <c r="T127" s="35" t="e">
        <f t="shared" si="13"/>
        <v>#DIV/0!</v>
      </c>
      <c r="U127" s="32"/>
      <c r="V127" s="33"/>
    </row>
    <row r="128" spans="2:23" ht="13" x14ac:dyDescent="0.3">
      <c r="B128" s="42" t="s">
        <v>170</v>
      </c>
      <c r="C128" s="49" t="s">
        <v>164</v>
      </c>
      <c r="D128" s="42" t="s">
        <v>152</v>
      </c>
      <c r="E128" s="43"/>
      <c r="F128" s="42">
        <v>60</v>
      </c>
      <c r="G128" s="42">
        <v>75000</v>
      </c>
      <c r="H128" s="42">
        <v>5</v>
      </c>
      <c r="I128" s="44">
        <v>660</v>
      </c>
      <c r="J128" s="38"/>
      <c r="K128" s="46"/>
      <c r="L128" s="37"/>
      <c r="M128" s="11">
        <f t="shared" si="3"/>
        <v>0</v>
      </c>
      <c r="N128" s="39"/>
      <c r="O128" s="40"/>
      <c r="P128" s="40"/>
      <c r="Q128" s="40"/>
      <c r="R128" s="11">
        <f t="shared" si="11"/>
        <v>0</v>
      </c>
      <c r="S128" s="11">
        <f t="shared" si="12"/>
        <v>0</v>
      </c>
      <c r="T128" s="35" t="e">
        <f t="shared" si="13"/>
        <v>#DIV/0!</v>
      </c>
      <c r="U128" s="32"/>
      <c r="V128" s="33"/>
    </row>
    <row r="129" spans="2:27" ht="13" x14ac:dyDescent="0.35">
      <c r="B129" s="12" t="s">
        <v>2</v>
      </c>
      <c r="C129" s="12"/>
      <c r="D129" s="12"/>
      <c r="E129" s="12"/>
      <c r="F129" s="12"/>
      <c r="G129" s="12"/>
      <c r="H129" s="12"/>
      <c r="I129" s="13">
        <f>+SUMPRODUCT(F117:F128,H117:H128,I117:I128)</f>
        <v>3131400</v>
      </c>
      <c r="J129" s="13">
        <f>+SUMPRODUCT(J117:J128,F117:F128,H117:H128)</f>
        <v>0</v>
      </c>
      <c r="K129" s="13"/>
      <c r="L129" s="13"/>
      <c r="M129" s="13"/>
      <c r="N129" s="13"/>
      <c r="O129" s="13"/>
      <c r="P129" s="13"/>
      <c r="Q129" s="13"/>
      <c r="R129" s="14">
        <f>SUM(R117:R128)</f>
        <v>0</v>
      </c>
      <c r="S129" s="15">
        <f>SUM(S117:S128)</f>
        <v>0</v>
      </c>
      <c r="T129" s="16" t="e">
        <f>S129/$H$148</f>
        <v>#DIV/0!</v>
      </c>
      <c r="U129" s="75"/>
      <c r="V129" s="75"/>
      <c r="W129" s="8"/>
    </row>
    <row r="130" spans="2:27" x14ac:dyDescent="0.35">
      <c r="W130" s="8"/>
    </row>
    <row r="131" spans="2:27" x14ac:dyDescent="0.35">
      <c r="J131" s="36"/>
      <c r="W131" s="8"/>
    </row>
    <row r="134" spans="2:27" ht="22.75" customHeight="1" x14ac:dyDescent="0.35">
      <c r="B134" s="76" t="s">
        <v>14</v>
      </c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</row>
    <row r="135" spans="2:27" ht="13" x14ac:dyDescent="0.35">
      <c r="B135" s="41" t="s">
        <v>6</v>
      </c>
      <c r="C135" s="47"/>
      <c r="D135" s="47"/>
      <c r="E135" s="41"/>
      <c r="F135" s="41"/>
      <c r="G135" s="41"/>
      <c r="H135" s="41" t="s">
        <v>1</v>
      </c>
      <c r="I135" s="41" t="s">
        <v>4</v>
      </c>
      <c r="J135" s="78" t="s">
        <v>7</v>
      </c>
      <c r="K135" s="79"/>
      <c r="L135" s="79"/>
      <c r="M135" s="79"/>
      <c r="N135" s="79"/>
      <c r="O135" s="79"/>
      <c r="P135" s="79"/>
      <c r="Q135" s="79"/>
      <c r="R135" s="80"/>
      <c r="S135" s="81"/>
      <c r="T135" s="82"/>
      <c r="U135" s="82"/>
      <c r="V135" s="82"/>
      <c r="W135" s="82"/>
      <c r="X135" s="82"/>
      <c r="Y135" s="82"/>
      <c r="Z135" s="82"/>
      <c r="AA135" s="82"/>
    </row>
    <row r="136" spans="2:27" ht="13" x14ac:dyDescent="0.35">
      <c r="B136" s="27" t="s">
        <v>5</v>
      </c>
      <c r="C136" s="27"/>
      <c r="D136" s="27"/>
      <c r="E136" s="27"/>
      <c r="F136" s="27"/>
      <c r="G136" s="27"/>
      <c r="H136" s="10"/>
      <c r="I136" s="17" t="e">
        <f t="shared" ref="I136:I143" si="14">H136/$H$148</f>
        <v>#DIV/0!</v>
      </c>
      <c r="J136" s="32"/>
      <c r="K136" s="29"/>
      <c r="L136" s="29"/>
      <c r="M136" s="29"/>
      <c r="N136" s="29"/>
      <c r="O136" s="29"/>
      <c r="P136" s="29"/>
      <c r="Q136" s="29"/>
      <c r="R136" s="33"/>
    </row>
    <row r="137" spans="2:27" ht="26" x14ac:dyDescent="0.35">
      <c r="B137" s="27" t="s">
        <v>25</v>
      </c>
      <c r="C137" s="27"/>
      <c r="D137" s="27"/>
      <c r="E137" s="27"/>
      <c r="F137" s="27"/>
      <c r="G137" s="27"/>
      <c r="H137" s="10"/>
      <c r="I137" s="17" t="e">
        <f t="shared" si="14"/>
        <v>#DIV/0!</v>
      </c>
      <c r="J137" s="32"/>
      <c r="K137" s="29"/>
      <c r="L137" s="29"/>
      <c r="M137" s="29"/>
      <c r="N137" s="29"/>
      <c r="O137" s="29"/>
      <c r="P137" s="29"/>
      <c r="Q137" s="29"/>
      <c r="R137" s="33"/>
    </row>
    <row r="138" spans="2:27" ht="26" x14ac:dyDescent="0.35">
      <c r="B138" s="27" t="s">
        <v>26</v>
      </c>
      <c r="C138" s="27"/>
      <c r="D138" s="27"/>
      <c r="E138" s="27"/>
      <c r="F138" s="27"/>
      <c r="G138" s="27"/>
      <c r="H138" s="10"/>
      <c r="I138" s="17" t="e">
        <f t="shared" si="14"/>
        <v>#DIV/0!</v>
      </c>
      <c r="J138" s="32"/>
      <c r="K138" s="29"/>
      <c r="L138" s="29"/>
      <c r="M138" s="29"/>
      <c r="N138" s="29"/>
      <c r="O138" s="29"/>
      <c r="P138" s="29"/>
      <c r="Q138" s="29"/>
      <c r="R138" s="33"/>
    </row>
    <row r="139" spans="2:27" ht="26" x14ac:dyDescent="0.35">
      <c r="B139" s="27" t="s">
        <v>27</v>
      </c>
      <c r="C139" s="27"/>
      <c r="D139" s="27"/>
      <c r="E139" s="27"/>
      <c r="F139" s="27"/>
      <c r="G139" s="27"/>
      <c r="H139" s="10"/>
      <c r="I139" s="17" t="e">
        <f t="shared" si="14"/>
        <v>#DIV/0!</v>
      </c>
      <c r="J139" s="32"/>
      <c r="K139" s="29"/>
      <c r="L139" s="29"/>
      <c r="M139" s="29"/>
      <c r="N139" s="29"/>
      <c r="O139" s="29"/>
      <c r="P139" s="29"/>
      <c r="Q139" s="29"/>
      <c r="R139" s="33"/>
    </row>
    <row r="140" spans="2:27" ht="13" x14ac:dyDescent="0.35">
      <c r="B140" s="27" t="s">
        <v>29</v>
      </c>
      <c r="C140" s="27"/>
      <c r="D140" s="27"/>
      <c r="E140" s="27"/>
      <c r="F140" s="27"/>
      <c r="G140" s="27"/>
      <c r="H140" s="10"/>
      <c r="I140" s="17" t="e">
        <f t="shared" si="14"/>
        <v>#DIV/0!</v>
      </c>
      <c r="J140" s="32"/>
      <c r="K140" s="29"/>
      <c r="L140" s="29"/>
      <c r="M140" s="29"/>
      <c r="N140" s="29"/>
      <c r="O140" s="29"/>
      <c r="P140" s="29"/>
      <c r="Q140" s="29"/>
      <c r="R140" s="33"/>
    </row>
    <row r="141" spans="2:27" ht="13" x14ac:dyDescent="0.35">
      <c r="B141" s="27" t="s">
        <v>28</v>
      </c>
      <c r="C141" s="27"/>
      <c r="D141" s="27"/>
      <c r="E141" s="27"/>
      <c r="F141" s="27"/>
      <c r="G141" s="27"/>
      <c r="H141" s="10"/>
      <c r="I141" s="17" t="e">
        <f t="shared" si="14"/>
        <v>#DIV/0!</v>
      </c>
      <c r="J141" s="32"/>
      <c r="K141" s="29"/>
      <c r="L141" s="29"/>
      <c r="M141" s="29"/>
      <c r="N141" s="29"/>
      <c r="O141" s="29"/>
      <c r="P141" s="29"/>
      <c r="Q141" s="29"/>
      <c r="R141" s="33"/>
    </row>
    <row r="142" spans="2:27" ht="39" x14ac:dyDescent="0.35">
      <c r="B142" s="27" t="s">
        <v>36</v>
      </c>
      <c r="C142" s="27"/>
      <c r="D142" s="27"/>
      <c r="E142" s="27"/>
      <c r="F142" s="27"/>
      <c r="G142" s="27"/>
      <c r="H142" s="10"/>
      <c r="I142" s="17" t="e">
        <f t="shared" si="14"/>
        <v>#DIV/0!</v>
      </c>
      <c r="J142" s="32"/>
      <c r="K142" s="29"/>
      <c r="L142" s="29"/>
      <c r="M142" s="29"/>
      <c r="N142" s="29"/>
      <c r="O142" s="29"/>
      <c r="P142" s="29"/>
      <c r="Q142" s="29"/>
      <c r="R142" s="33"/>
    </row>
    <row r="143" spans="2:27" ht="13" x14ac:dyDescent="0.35">
      <c r="B143" s="12" t="s">
        <v>2</v>
      </c>
      <c r="C143" s="12"/>
      <c r="D143" s="12"/>
      <c r="E143" s="12"/>
      <c r="F143" s="12"/>
      <c r="G143" s="12"/>
      <c r="H143" s="19">
        <f>SUM(H136:H142)</f>
        <v>0</v>
      </c>
      <c r="I143" s="18" t="e">
        <f t="shared" si="14"/>
        <v>#DIV/0!</v>
      </c>
      <c r="J143" s="67"/>
      <c r="K143" s="68"/>
      <c r="L143" s="68"/>
      <c r="M143" s="68"/>
      <c r="N143" s="68"/>
      <c r="O143" s="68"/>
      <c r="P143" s="68"/>
      <c r="Q143" s="68"/>
      <c r="R143" s="69"/>
    </row>
    <row r="146" spans="2:9" ht="22.75" customHeight="1" x14ac:dyDescent="0.35">
      <c r="B146" s="70" t="s">
        <v>8</v>
      </c>
      <c r="C146" s="70"/>
      <c r="D146" s="70"/>
      <c r="E146" s="70"/>
      <c r="F146" s="70"/>
      <c r="G146" s="70"/>
      <c r="H146" s="70"/>
      <c r="I146" s="70"/>
    </row>
    <row r="147" spans="2:9" ht="29" x14ac:dyDescent="0.35">
      <c r="B147" s="20" t="s">
        <v>9</v>
      </c>
      <c r="C147" s="20"/>
      <c r="D147" s="20"/>
      <c r="E147" s="20"/>
      <c r="F147" s="20"/>
      <c r="G147" s="26"/>
      <c r="H147" s="21">
        <f>R129+R116+R103+R78+R53+R28</f>
        <v>0</v>
      </c>
      <c r="I147" s="22"/>
    </row>
    <row r="148" spans="2:9" ht="29" x14ac:dyDescent="0.35">
      <c r="B148" s="20" t="s">
        <v>10</v>
      </c>
      <c r="C148" s="20"/>
      <c r="D148" s="20"/>
      <c r="E148" s="20"/>
      <c r="F148" s="20"/>
      <c r="G148" s="25"/>
      <c r="H148" s="21">
        <f>S129+S116+S103+S78+S53+S28+H143</f>
        <v>0</v>
      </c>
      <c r="I148" s="34" t="e">
        <f>H148/$H$147</f>
        <v>#DIV/0!</v>
      </c>
    </row>
    <row r="149" spans="2:9" ht="29" x14ac:dyDescent="0.35">
      <c r="B149" s="20" t="s">
        <v>11</v>
      </c>
      <c r="C149" s="20"/>
      <c r="D149" s="20"/>
      <c r="E149" s="20"/>
      <c r="F149" s="20"/>
      <c r="G149" s="20"/>
      <c r="H149" s="21">
        <f>H147-H148</f>
        <v>0</v>
      </c>
      <c r="I149" s="23" t="e">
        <f>H149/$H$147</f>
        <v>#DIV/0!</v>
      </c>
    </row>
    <row r="150" spans="2:9" ht="14.5" x14ac:dyDescent="0.35">
      <c r="B150" s="24"/>
      <c r="C150" s="24"/>
      <c r="D150" s="24"/>
      <c r="E150" s="24"/>
      <c r="F150" s="24"/>
      <c r="G150" s="24"/>
      <c r="H150" s="24"/>
      <c r="I150" s="24"/>
    </row>
  </sheetData>
  <mergeCells count="14">
    <mergeCell ref="J135:R135"/>
    <mergeCell ref="S135:AA135"/>
    <mergeCell ref="J143:R143"/>
    <mergeCell ref="B146:I146"/>
    <mergeCell ref="B1:V1"/>
    <mergeCell ref="B2:V2"/>
    <mergeCell ref="U3:V3"/>
    <mergeCell ref="U129:V129"/>
    <mergeCell ref="B134:R134"/>
    <mergeCell ref="U116:V116"/>
    <mergeCell ref="U103:V103"/>
    <mergeCell ref="U78:V78"/>
    <mergeCell ref="U53:V53"/>
    <mergeCell ref="U28:V28"/>
  </mergeCells>
  <printOptions horizontalCentered="1"/>
  <pageMargins left="0.70866141732283472" right="0.70866141732283472" top="1.3385826771653544" bottom="0.74803149606299213" header="0.31496062992125984" footer="0.31496062992125984"/>
  <pageSetup paperSize="8" scale="32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42"/>
  <sheetViews>
    <sheetView tabSelected="1" topLeftCell="A10" zoomScaleNormal="100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58.26953125" style="51" bestFit="1" customWidth="1"/>
    <col min="4" max="4" width="27.81640625" style="1" customWidth="1"/>
    <col min="5" max="5" width="14.26953125" style="1" customWidth="1"/>
    <col min="6" max="6" width="12.81640625" style="1" customWidth="1"/>
    <col min="7" max="7" width="11.453125" style="1" customWidth="1"/>
    <col min="8" max="8" width="12.1796875" style="1" bestFit="1" customWidth="1"/>
    <col min="9" max="9" width="15.26953125" style="1" bestFit="1" customWidth="1"/>
    <col min="10" max="10" width="13.453125" style="1" customWidth="1"/>
    <col min="11" max="11" width="12.1796875" style="1" customWidth="1"/>
    <col min="12" max="12" width="14.7265625" style="1" customWidth="1"/>
    <col min="13" max="16" width="13.453125" style="1" customWidth="1"/>
    <col min="17" max="17" width="12.1796875" style="1" bestFit="1" customWidth="1"/>
    <col min="18" max="18" width="13.7265625" style="1" bestFit="1" customWidth="1"/>
    <col min="19" max="19" width="11.54296875" style="1" customWidth="1"/>
    <col min="20" max="20" width="10.54296875" style="1" bestFit="1" customWidth="1"/>
    <col min="21" max="21" width="11.1796875" style="1" customWidth="1"/>
    <col min="22" max="24" width="9.7265625" style="1" customWidth="1"/>
    <col min="25" max="25" width="11.81640625" style="1" customWidth="1"/>
    <col min="26" max="16384" width="8.7265625" style="1"/>
  </cols>
  <sheetData>
    <row r="1" spans="2:21" ht="14.5" x14ac:dyDescent="0.35">
      <c r="B1" s="71" t="s">
        <v>53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</row>
    <row r="2" spans="2:21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3"/>
    </row>
    <row r="3" spans="2:21" ht="91" x14ac:dyDescent="0.35">
      <c r="B3" s="47" t="s">
        <v>40</v>
      </c>
      <c r="C3" s="47" t="s">
        <v>57</v>
      </c>
      <c r="D3" s="47" t="s">
        <v>39</v>
      </c>
      <c r="E3" s="47" t="s">
        <v>32</v>
      </c>
      <c r="F3" s="47" t="s">
        <v>33</v>
      </c>
      <c r="G3" s="47" t="s">
        <v>15</v>
      </c>
      <c r="H3" s="47" t="s">
        <v>3</v>
      </c>
      <c r="I3" s="47" t="s">
        <v>30</v>
      </c>
      <c r="J3" s="47" t="s">
        <v>55</v>
      </c>
      <c r="K3" s="47" t="s">
        <v>34</v>
      </c>
      <c r="L3" s="47" t="s">
        <v>35</v>
      </c>
      <c r="M3" s="47" t="s">
        <v>31</v>
      </c>
      <c r="N3" s="47" t="s">
        <v>56</v>
      </c>
      <c r="O3" s="47" t="s">
        <v>37</v>
      </c>
      <c r="P3" s="47" t="s">
        <v>38</v>
      </c>
      <c r="Q3" s="47" t="s">
        <v>0</v>
      </c>
      <c r="R3" s="47" t="s">
        <v>1</v>
      </c>
      <c r="S3" s="47" t="s">
        <v>4</v>
      </c>
      <c r="T3" s="74" t="s">
        <v>7</v>
      </c>
      <c r="U3" s="74"/>
    </row>
    <row r="4" spans="2:21" ht="13" x14ac:dyDescent="0.3">
      <c r="B4" s="42" t="s">
        <v>171</v>
      </c>
      <c r="C4" s="49" t="s">
        <v>172</v>
      </c>
      <c r="D4" s="43"/>
      <c r="E4" s="42">
        <v>72</v>
      </c>
      <c r="F4" s="42">
        <v>120000</v>
      </c>
      <c r="G4" s="42">
        <v>500</v>
      </c>
      <c r="H4" s="44">
        <v>450</v>
      </c>
      <c r="I4" s="38"/>
      <c r="J4" s="46"/>
      <c r="K4" s="37"/>
      <c r="L4" s="11">
        <f>+(J4-K4)</f>
        <v>0</v>
      </c>
      <c r="M4" s="39"/>
      <c r="N4" s="40"/>
      <c r="O4" s="40"/>
      <c r="P4" s="40"/>
      <c r="Q4" s="11">
        <f t="shared" ref="Q4:Q20" si="0">+I4*E4*G4</f>
        <v>0</v>
      </c>
      <c r="R4" s="11">
        <f t="shared" ref="R4:R20" si="1">+(L4+(O4+P4+N4)*E4)*G4</f>
        <v>0</v>
      </c>
      <c r="S4" s="35" t="e">
        <f t="shared" ref="S4:S21" si="2">R4/$G$40</f>
        <v>#DIV/0!</v>
      </c>
      <c r="T4" s="32"/>
      <c r="U4" s="33"/>
    </row>
    <row r="5" spans="2:21" ht="13" x14ac:dyDescent="0.3">
      <c r="B5" s="42" t="s">
        <v>171</v>
      </c>
      <c r="C5" s="49" t="s">
        <v>173</v>
      </c>
      <c r="D5" s="43"/>
      <c r="E5" s="42">
        <v>72</v>
      </c>
      <c r="F5" s="42">
        <v>180000</v>
      </c>
      <c r="G5" s="42">
        <v>230</v>
      </c>
      <c r="H5" s="44">
        <v>550</v>
      </c>
      <c r="I5" s="38"/>
      <c r="J5" s="46"/>
      <c r="K5" s="37"/>
      <c r="L5" s="11">
        <f t="shared" ref="L5:L20" si="3">+(J5-K5)</f>
        <v>0</v>
      </c>
      <c r="M5" s="39"/>
      <c r="N5" s="40"/>
      <c r="O5" s="40"/>
      <c r="P5" s="40"/>
      <c r="Q5" s="11">
        <f t="shared" si="0"/>
        <v>0</v>
      </c>
      <c r="R5" s="11">
        <f t="shared" si="1"/>
        <v>0</v>
      </c>
      <c r="S5" s="35" t="e">
        <f t="shared" si="2"/>
        <v>#DIV/0!</v>
      </c>
      <c r="T5" s="32"/>
      <c r="U5" s="33"/>
    </row>
    <row r="6" spans="2:21" ht="13" x14ac:dyDescent="0.3">
      <c r="B6" s="42" t="s">
        <v>171</v>
      </c>
      <c r="C6" s="49" t="s">
        <v>174</v>
      </c>
      <c r="D6" s="43"/>
      <c r="E6" s="42">
        <v>72</v>
      </c>
      <c r="F6" s="42">
        <v>120000</v>
      </c>
      <c r="G6" s="42">
        <v>300</v>
      </c>
      <c r="H6" s="44">
        <v>515</v>
      </c>
      <c r="I6" s="38"/>
      <c r="J6" s="46"/>
      <c r="K6" s="37"/>
      <c r="L6" s="11">
        <f t="shared" si="3"/>
        <v>0</v>
      </c>
      <c r="M6" s="39"/>
      <c r="N6" s="40"/>
      <c r="O6" s="40"/>
      <c r="P6" s="40"/>
      <c r="Q6" s="11">
        <f t="shared" si="0"/>
        <v>0</v>
      </c>
      <c r="R6" s="11">
        <f t="shared" si="1"/>
        <v>0</v>
      </c>
      <c r="S6" s="35" t="e">
        <f t="shared" si="2"/>
        <v>#DIV/0!</v>
      </c>
      <c r="T6" s="32"/>
      <c r="U6" s="33"/>
    </row>
    <row r="7" spans="2:21" ht="13" x14ac:dyDescent="0.3">
      <c r="B7" s="42" t="s">
        <v>175</v>
      </c>
      <c r="C7" s="49" t="s">
        <v>176</v>
      </c>
      <c r="D7" s="43"/>
      <c r="E7" s="42">
        <v>72</v>
      </c>
      <c r="F7" s="42">
        <v>120000</v>
      </c>
      <c r="G7" s="42">
        <v>600</v>
      </c>
      <c r="H7" s="44">
        <v>605</v>
      </c>
      <c r="I7" s="38"/>
      <c r="J7" s="46"/>
      <c r="K7" s="37"/>
      <c r="L7" s="11">
        <f t="shared" si="3"/>
        <v>0</v>
      </c>
      <c r="M7" s="39"/>
      <c r="N7" s="40"/>
      <c r="O7" s="40"/>
      <c r="P7" s="40"/>
      <c r="Q7" s="11">
        <f t="shared" si="0"/>
        <v>0</v>
      </c>
      <c r="R7" s="11">
        <f t="shared" si="1"/>
        <v>0</v>
      </c>
      <c r="S7" s="35" t="e">
        <f t="shared" si="2"/>
        <v>#DIV/0!</v>
      </c>
      <c r="T7" s="32"/>
      <c r="U7" s="33"/>
    </row>
    <row r="8" spans="2:21" ht="13" x14ac:dyDescent="0.3">
      <c r="B8" s="42" t="s">
        <v>175</v>
      </c>
      <c r="C8" s="49" t="s">
        <v>176</v>
      </c>
      <c r="D8" s="43"/>
      <c r="E8" s="42">
        <v>72</v>
      </c>
      <c r="F8" s="42">
        <v>180000</v>
      </c>
      <c r="G8" s="42">
        <v>125</v>
      </c>
      <c r="H8" s="44">
        <v>650</v>
      </c>
      <c r="I8" s="38"/>
      <c r="J8" s="46"/>
      <c r="K8" s="37"/>
      <c r="L8" s="11">
        <f t="shared" si="3"/>
        <v>0</v>
      </c>
      <c r="M8" s="39"/>
      <c r="N8" s="40"/>
      <c r="O8" s="40"/>
      <c r="P8" s="40"/>
      <c r="Q8" s="11">
        <f t="shared" si="0"/>
        <v>0</v>
      </c>
      <c r="R8" s="11">
        <f t="shared" si="1"/>
        <v>0</v>
      </c>
      <c r="S8" s="35" t="e">
        <f t="shared" si="2"/>
        <v>#DIV/0!</v>
      </c>
      <c r="T8" s="32"/>
      <c r="U8" s="33"/>
    </row>
    <row r="9" spans="2:21" ht="13" x14ac:dyDescent="0.3">
      <c r="B9" s="42" t="s">
        <v>175</v>
      </c>
      <c r="C9" s="49" t="s">
        <v>177</v>
      </c>
      <c r="D9" s="43"/>
      <c r="E9" s="42">
        <v>72</v>
      </c>
      <c r="F9" s="42">
        <v>180000</v>
      </c>
      <c r="G9" s="42">
        <v>870</v>
      </c>
      <c r="H9" s="44">
        <v>730</v>
      </c>
      <c r="I9" s="38"/>
      <c r="J9" s="46"/>
      <c r="K9" s="37"/>
      <c r="L9" s="11">
        <f t="shared" si="3"/>
        <v>0</v>
      </c>
      <c r="M9" s="39"/>
      <c r="N9" s="40"/>
      <c r="O9" s="40"/>
      <c r="P9" s="40"/>
      <c r="Q9" s="11">
        <f t="shared" si="0"/>
        <v>0</v>
      </c>
      <c r="R9" s="11">
        <f t="shared" si="1"/>
        <v>0</v>
      </c>
      <c r="S9" s="35" t="e">
        <f t="shared" si="2"/>
        <v>#DIV/0!</v>
      </c>
      <c r="T9" s="32"/>
      <c r="U9" s="33"/>
    </row>
    <row r="10" spans="2:21" ht="13" x14ac:dyDescent="0.3">
      <c r="B10" s="42" t="s">
        <v>178</v>
      </c>
      <c r="C10" s="49" t="s">
        <v>179</v>
      </c>
      <c r="D10" s="43"/>
      <c r="E10" s="42">
        <v>72</v>
      </c>
      <c r="F10" s="42">
        <v>120000</v>
      </c>
      <c r="G10" s="42">
        <v>200</v>
      </c>
      <c r="H10" s="44">
        <v>805</v>
      </c>
      <c r="I10" s="38"/>
      <c r="J10" s="46"/>
      <c r="K10" s="37"/>
      <c r="L10" s="11">
        <f t="shared" si="3"/>
        <v>0</v>
      </c>
      <c r="M10" s="39"/>
      <c r="N10" s="40"/>
      <c r="O10" s="40"/>
      <c r="P10" s="40"/>
      <c r="Q10" s="11">
        <f t="shared" si="0"/>
        <v>0</v>
      </c>
      <c r="R10" s="11">
        <f t="shared" si="1"/>
        <v>0</v>
      </c>
      <c r="S10" s="35" t="e">
        <f t="shared" si="2"/>
        <v>#DIV/0!</v>
      </c>
      <c r="T10" s="32"/>
      <c r="U10" s="33"/>
    </row>
    <row r="11" spans="2:21" ht="13" x14ac:dyDescent="0.3">
      <c r="B11" s="42" t="s">
        <v>178</v>
      </c>
      <c r="C11" s="49" t="s">
        <v>179</v>
      </c>
      <c r="D11" s="43"/>
      <c r="E11" s="42">
        <v>72</v>
      </c>
      <c r="F11" s="42">
        <v>180000</v>
      </c>
      <c r="G11" s="42">
        <v>130</v>
      </c>
      <c r="H11" s="44">
        <v>875</v>
      </c>
      <c r="I11" s="38"/>
      <c r="J11" s="46"/>
      <c r="K11" s="37"/>
      <c r="L11" s="11">
        <f t="shared" si="3"/>
        <v>0</v>
      </c>
      <c r="M11" s="39"/>
      <c r="N11" s="40"/>
      <c r="O11" s="40"/>
      <c r="P11" s="40"/>
      <c r="Q11" s="11">
        <f t="shared" si="0"/>
        <v>0</v>
      </c>
      <c r="R11" s="11">
        <f t="shared" si="1"/>
        <v>0</v>
      </c>
      <c r="S11" s="35" t="e">
        <f t="shared" si="2"/>
        <v>#DIV/0!</v>
      </c>
      <c r="T11" s="32"/>
      <c r="U11" s="33"/>
    </row>
    <row r="12" spans="2:21" ht="13" x14ac:dyDescent="0.3">
      <c r="B12" s="42" t="s">
        <v>180</v>
      </c>
      <c r="C12" s="49" t="s">
        <v>181</v>
      </c>
      <c r="D12" s="43"/>
      <c r="E12" s="42">
        <v>72</v>
      </c>
      <c r="F12" s="42">
        <v>120000</v>
      </c>
      <c r="G12" s="42">
        <v>100</v>
      </c>
      <c r="H12" s="44">
        <v>760</v>
      </c>
      <c r="I12" s="38"/>
      <c r="J12" s="46"/>
      <c r="K12" s="37"/>
      <c r="L12" s="11">
        <f t="shared" si="3"/>
        <v>0</v>
      </c>
      <c r="M12" s="39"/>
      <c r="N12" s="40"/>
      <c r="O12" s="40"/>
      <c r="P12" s="40"/>
      <c r="Q12" s="11">
        <f t="shared" si="0"/>
        <v>0</v>
      </c>
      <c r="R12" s="11">
        <f t="shared" si="1"/>
        <v>0</v>
      </c>
      <c r="S12" s="35" t="e">
        <f t="shared" si="2"/>
        <v>#DIV/0!</v>
      </c>
      <c r="T12" s="32"/>
      <c r="U12" s="33"/>
    </row>
    <row r="13" spans="2:21" ht="13" x14ac:dyDescent="0.3">
      <c r="B13" s="42" t="s">
        <v>180</v>
      </c>
      <c r="C13" s="49" t="s">
        <v>181</v>
      </c>
      <c r="D13" s="43"/>
      <c r="E13" s="42">
        <v>72</v>
      </c>
      <c r="F13" s="42">
        <v>180000</v>
      </c>
      <c r="G13" s="42">
        <v>150</v>
      </c>
      <c r="H13" s="44">
        <v>805</v>
      </c>
      <c r="I13" s="38"/>
      <c r="J13" s="46"/>
      <c r="K13" s="37"/>
      <c r="L13" s="11">
        <f t="shared" si="3"/>
        <v>0</v>
      </c>
      <c r="M13" s="39"/>
      <c r="N13" s="40"/>
      <c r="O13" s="40"/>
      <c r="P13" s="40"/>
      <c r="Q13" s="11">
        <f t="shared" si="0"/>
        <v>0</v>
      </c>
      <c r="R13" s="11">
        <f t="shared" si="1"/>
        <v>0</v>
      </c>
      <c r="S13" s="35" t="e">
        <f t="shared" si="2"/>
        <v>#DIV/0!</v>
      </c>
      <c r="T13" s="32"/>
      <c r="U13" s="33"/>
    </row>
    <row r="14" spans="2:21" ht="13" x14ac:dyDescent="0.3">
      <c r="B14" s="42" t="s">
        <v>180</v>
      </c>
      <c r="C14" s="49" t="s">
        <v>182</v>
      </c>
      <c r="D14" s="43"/>
      <c r="E14" s="42">
        <v>72</v>
      </c>
      <c r="F14" s="42">
        <v>120000</v>
      </c>
      <c r="G14" s="42">
        <v>200</v>
      </c>
      <c r="H14" s="44">
        <v>875</v>
      </c>
      <c r="I14" s="38"/>
      <c r="J14" s="46"/>
      <c r="K14" s="37"/>
      <c r="L14" s="11">
        <f t="shared" si="3"/>
        <v>0</v>
      </c>
      <c r="M14" s="39"/>
      <c r="N14" s="40"/>
      <c r="O14" s="40"/>
      <c r="P14" s="40"/>
      <c r="Q14" s="11">
        <f t="shared" si="0"/>
        <v>0</v>
      </c>
      <c r="R14" s="11">
        <f t="shared" si="1"/>
        <v>0</v>
      </c>
      <c r="S14" s="35" t="e">
        <f t="shared" si="2"/>
        <v>#DIV/0!</v>
      </c>
      <c r="T14" s="32"/>
      <c r="U14" s="33"/>
    </row>
    <row r="15" spans="2:21" ht="13" x14ac:dyDescent="0.3">
      <c r="B15" s="42" t="s">
        <v>180</v>
      </c>
      <c r="C15" s="49" t="s">
        <v>183</v>
      </c>
      <c r="D15" s="43"/>
      <c r="E15" s="42">
        <v>72</v>
      </c>
      <c r="F15" s="42">
        <v>180000</v>
      </c>
      <c r="G15" s="42">
        <v>830</v>
      </c>
      <c r="H15" s="44">
        <v>920</v>
      </c>
      <c r="I15" s="38"/>
      <c r="J15" s="46"/>
      <c r="K15" s="37"/>
      <c r="L15" s="11">
        <f t="shared" si="3"/>
        <v>0</v>
      </c>
      <c r="M15" s="39"/>
      <c r="N15" s="40"/>
      <c r="O15" s="40"/>
      <c r="P15" s="40"/>
      <c r="Q15" s="11">
        <f t="shared" si="0"/>
        <v>0</v>
      </c>
      <c r="R15" s="11">
        <f t="shared" si="1"/>
        <v>0</v>
      </c>
      <c r="S15" s="35" t="e">
        <f t="shared" si="2"/>
        <v>#DIV/0!</v>
      </c>
      <c r="T15" s="32"/>
      <c r="U15" s="33"/>
    </row>
    <row r="16" spans="2:21" ht="13" x14ac:dyDescent="0.3">
      <c r="B16" s="42" t="s">
        <v>184</v>
      </c>
      <c r="C16" s="49" t="s">
        <v>185</v>
      </c>
      <c r="D16" s="43"/>
      <c r="E16" s="42">
        <v>72</v>
      </c>
      <c r="F16" s="42">
        <v>120000</v>
      </c>
      <c r="G16" s="42">
        <v>200</v>
      </c>
      <c r="H16" s="44">
        <v>805</v>
      </c>
      <c r="I16" s="38"/>
      <c r="J16" s="46"/>
      <c r="K16" s="37"/>
      <c r="L16" s="11">
        <f t="shared" si="3"/>
        <v>0</v>
      </c>
      <c r="M16" s="39"/>
      <c r="N16" s="40"/>
      <c r="O16" s="40"/>
      <c r="P16" s="40"/>
      <c r="Q16" s="11">
        <f t="shared" si="0"/>
        <v>0</v>
      </c>
      <c r="R16" s="11">
        <f t="shared" si="1"/>
        <v>0</v>
      </c>
      <c r="S16" s="35" t="e">
        <f t="shared" si="2"/>
        <v>#DIV/0!</v>
      </c>
      <c r="T16" s="32"/>
      <c r="U16" s="33"/>
    </row>
    <row r="17" spans="2:26" ht="13" x14ac:dyDescent="0.3">
      <c r="B17" s="42" t="s">
        <v>184</v>
      </c>
      <c r="C17" s="49" t="s">
        <v>186</v>
      </c>
      <c r="D17" s="43"/>
      <c r="E17" s="42">
        <v>72</v>
      </c>
      <c r="F17" s="42">
        <v>120000</v>
      </c>
      <c r="G17" s="42">
        <v>200</v>
      </c>
      <c r="H17" s="44">
        <v>920</v>
      </c>
      <c r="I17" s="38"/>
      <c r="J17" s="46"/>
      <c r="K17" s="37"/>
      <c r="L17" s="11">
        <f t="shared" si="3"/>
        <v>0</v>
      </c>
      <c r="M17" s="39"/>
      <c r="N17" s="40"/>
      <c r="O17" s="40"/>
      <c r="P17" s="40"/>
      <c r="Q17" s="11">
        <f t="shared" si="0"/>
        <v>0</v>
      </c>
      <c r="R17" s="11">
        <f t="shared" si="1"/>
        <v>0</v>
      </c>
      <c r="S17" s="35" t="e">
        <f t="shared" si="2"/>
        <v>#DIV/0!</v>
      </c>
      <c r="T17" s="32"/>
      <c r="U17" s="33"/>
    </row>
    <row r="18" spans="2:26" ht="13" x14ac:dyDescent="0.3">
      <c r="B18" s="42" t="s">
        <v>187</v>
      </c>
      <c r="C18" s="49" t="s">
        <v>188</v>
      </c>
      <c r="D18" s="43"/>
      <c r="E18" s="42">
        <v>60</v>
      </c>
      <c r="F18" s="42">
        <v>50000</v>
      </c>
      <c r="G18" s="42">
        <v>50</v>
      </c>
      <c r="H18" s="44">
        <v>785</v>
      </c>
      <c r="I18" s="38"/>
      <c r="J18" s="46"/>
      <c r="K18" s="37"/>
      <c r="L18" s="11">
        <f t="shared" si="3"/>
        <v>0</v>
      </c>
      <c r="M18" s="39"/>
      <c r="N18" s="40"/>
      <c r="O18" s="40"/>
      <c r="P18" s="40"/>
      <c r="Q18" s="11">
        <f t="shared" si="0"/>
        <v>0</v>
      </c>
      <c r="R18" s="11">
        <f t="shared" si="1"/>
        <v>0</v>
      </c>
      <c r="S18" s="35" t="e">
        <f t="shared" si="2"/>
        <v>#DIV/0!</v>
      </c>
      <c r="T18" s="32"/>
      <c r="U18" s="33"/>
    </row>
    <row r="19" spans="2:26" ht="13" x14ac:dyDescent="0.3">
      <c r="B19" s="42" t="s">
        <v>189</v>
      </c>
      <c r="C19" s="49" t="s">
        <v>190</v>
      </c>
      <c r="D19" s="43"/>
      <c r="E19" s="42">
        <v>72</v>
      </c>
      <c r="F19" s="42">
        <v>180000</v>
      </c>
      <c r="G19" s="42">
        <v>45</v>
      </c>
      <c r="H19" s="44">
        <v>785</v>
      </c>
      <c r="I19" s="38"/>
      <c r="J19" s="46"/>
      <c r="K19" s="37"/>
      <c r="L19" s="11">
        <f t="shared" si="3"/>
        <v>0</v>
      </c>
      <c r="M19" s="39"/>
      <c r="N19" s="40"/>
      <c r="O19" s="40"/>
      <c r="P19" s="40"/>
      <c r="Q19" s="11">
        <f t="shared" si="0"/>
        <v>0</v>
      </c>
      <c r="R19" s="11">
        <f t="shared" si="1"/>
        <v>0</v>
      </c>
      <c r="S19" s="35" t="e">
        <f t="shared" si="2"/>
        <v>#DIV/0!</v>
      </c>
      <c r="T19" s="32"/>
      <c r="U19" s="33"/>
    </row>
    <row r="20" spans="2:26" ht="13" x14ac:dyDescent="0.3">
      <c r="B20" s="42" t="s">
        <v>189</v>
      </c>
      <c r="C20" s="49" t="s">
        <v>191</v>
      </c>
      <c r="D20" s="43"/>
      <c r="E20" s="42">
        <v>72</v>
      </c>
      <c r="F20" s="42">
        <v>180000</v>
      </c>
      <c r="G20" s="42">
        <v>70</v>
      </c>
      <c r="H20" s="44">
        <v>885</v>
      </c>
      <c r="I20" s="38"/>
      <c r="J20" s="46"/>
      <c r="K20" s="37"/>
      <c r="L20" s="11">
        <f t="shared" si="3"/>
        <v>0</v>
      </c>
      <c r="M20" s="39"/>
      <c r="N20" s="40"/>
      <c r="O20" s="40"/>
      <c r="P20" s="40"/>
      <c r="Q20" s="11">
        <f t="shared" si="0"/>
        <v>0</v>
      </c>
      <c r="R20" s="11">
        <f t="shared" si="1"/>
        <v>0</v>
      </c>
      <c r="S20" s="35" t="e">
        <f t="shared" si="2"/>
        <v>#DIV/0!</v>
      </c>
      <c r="T20" s="32"/>
      <c r="U20" s="33"/>
    </row>
    <row r="21" spans="2:26" ht="13" x14ac:dyDescent="0.35">
      <c r="B21" s="12" t="s">
        <v>2</v>
      </c>
      <c r="C21" s="50"/>
      <c r="D21" s="12"/>
      <c r="E21" s="12"/>
      <c r="F21" s="12"/>
      <c r="G21" s="12"/>
      <c r="H21" s="13">
        <f>+SUMPRODUCT(E4:E20,G4:G20,H4:H20)</f>
        <v>249871200</v>
      </c>
      <c r="I21" s="13">
        <f>+SUMPRODUCT(I4:I20,E4:E20,G4:G20)</f>
        <v>0</v>
      </c>
      <c r="J21" s="13"/>
      <c r="K21" s="13"/>
      <c r="L21" s="13"/>
      <c r="M21" s="13"/>
      <c r="N21" s="13"/>
      <c r="O21" s="13"/>
      <c r="P21" s="13"/>
      <c r="Q21" s="14">
        <f>SUM(Q4:Q20)</f>
        <v>0</v>
      </c>
      <c r="R21" s="15">
        <f>SUM(R4:R20)</f>
        <v>0</v>
      </c>
      <c r="S21" s="16" t="e">
        <f t="shared" si="2"/>
        <v>#DIV/0!</v>
      </c>
      <c r="T21" s="75"/>
      <c r="U21" s="75"/>
      <c r="V21" s="8"/>
    </row>
    <row r="22" spans="2:26" x14ac:dyDescent="0.35">
      <c r="V22" s="8"/>
    </row>
    <row r="23" spans="2:26" x14ac:dyDescent="0.35">
      <c r="I23" s="36"/>
      <c r="V23" s="8"/>
    </row>
    <row r="26" spans="2:26" ht="22.75" customHeight="1" x14ac:dyDescent="0.35">
      <c r="B26" s="76" t="s">
        <v>14</v>
      </c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</row>
    <row r="27" spans="2:26" ht="13" x14ac:dyDescent="0.35">
      <c r="B27" s="47" t="s">
        <v>6</v>
      </c>
      <c r="C27" s="48"/>
      <c r="D27" s="47"/>
      <c r="E27" s="47"/>
      <c r="F27" s="47"/>
      <c r="G27" s="47" t="s">
        <v>1</v>
      </c>
      <c r="H27" s="47" t="s">
        <v>4</v>
      </c>
      <c r="I27" s="78" t="s">
        <v>7</v>
      </c>
      <c r="J27" s="79"/>
      <c r="K27" s="79"/>
      <c r="L27" s="79"/>
      <c r="M27" s="79"/>
      <c r="N27" s="79"/>
      <c r="O27" s="79"/>
      <c r="P27" s="79"/>
      <c r="Q27" s="80"/>
      <c r="R27" s="81"/>
      <c r="S27" s="82"/>
      <c r="T27" s="82"/>
      <c r="U27" s="82"/>
      <c r="V27" s="82"/>
      <c r="W27" s="82"/>
      <c r="X27" s="82"/>
      <c r="Y27" s="82"/>
      <c r="Z27" s="82"/>
    </row>
    <row r="28" spans="2:26" ht="13" x14ac:dyDescent="0.35">
      <c r="B28" s="27" t="s">
        <v>5</v>
      </c>
      <c r="C28" s="27"/>
      <c r="D28" s="27"/>
      <c r="E28" s="27"/>
      <c r="F28" s="27"/>
      <c r="G28" s="10"/>
      <c r="H28" s="17" t="e">
        <f t="shared" ref="H28:H35" si="4">G28/$G$40</f>
        <v>#DIV/0!</v>
      </c>
      <c r="I28" s="32"/>
      <c r="J28" s="29"/>
      <c r="K28" s="29"/>
      <c r="L28" s="29"/>
      <c r="M28" s="29"/>
      <c r="N28" s="29"/>
      <c r="O28" s="29"/>
      <c r="P28" s="29"/>
      <c r="Q28" s="33"/>
    </row>
    <row r="29" spans="2:26" ht="26" x14ac:dyDescent="0.35">
      <c r="B29" s="27" t="s">
        <v>25</v>
      </c>
      <c r="C29" s="27"/>
      <c r="D29" s="27"/>
      <c r="E29" s="27"/>
      <c r="F29" s="27"/>
      <c r="G29" s="10"/>
      <c r="H29" s="17" t="e">
        <f t="shared" si="4"/>
        <v>#DIV/0!</v>
      </c>
      <c r="I29" s="32"/>
      <c r="J29" s="29"/>
      <c r="K29" s="29"/>
      <c r="L29" s="29"/>
      <c r="M29" s="29"/>
      <c r="N29" s="29"/>
      <c r="O29" s="29"/>
      <c r="P29" s="29"/>
      <c r="Q29" s="33"/>
    </row>
    <row r="30" spans="2:26" ht="26" x14ac:dyDescent="0.35">
      <c r="B30" s="27" t="s">
        <v>26</v>
      </c>
      <c r="C30" s="27"/>
      <c r="D30" s="27"/>
      <c r="E30" s="27"/>
      <c r="F30" s="27"/>
      <c r="G30" s="10"/>
      <c r="H30" s="17" t="e">
        <f t="shared" si="4"/>
        <v>#DIV/0!</v>
      </c>
      <c r="I30" s="32"/>
      <c r="J30" s="29"/>
      <c r="K30" s="29"/>
      <c r="L30" s="29"/>
      <c r="M30" s="29"/>
      <c r="N30" s="29"/>
      <c r="O30" s="29"/>
      <c r="P30" s="29"/>
      <c r="Q30" s="33"/>
    </row>
    <row r="31" spans="2:26" ht="26" x14ac:dyDescent="0.35">
      <c r="B31" s="27" t="s">
        <v>27</v>
      </c>
      <c r="C31" s="27"/>
      <c r="D31" s="27"/>
      <c r="E31" s="27"/>
      <c r="F31" s="27"/>
      <c r="G31" s="10"/>
      <c r="H31" s="17" t="e">
        <f t="shared" si="4"/>
        <v>#DIV/0!</v>
      </c>
      <c r="I31" s="32"/>
      <c r="J31" s="29"/>
      <c r="K31" s="29"/>
      <c r="L31" s="29"/>
      <c r="M31" s="29"/>
      <c r="N31" s="29"/>
      <c r="O31" s="29"/>
      <c r="P31" s="29"/>
      <c r="Q31" s="33"/>
    </row>
    <row r="32" spans="2:26" ht="13" x14ac:dyDescent="0.35">
      <c r="B32" s="27" t="s">
        <v>29</v>
      </c>
      <c r="C32" s="27"/>
      <c r="D32" s="27"/>
      <c r="E32" s="27"/>
      <c r="F32" s="27"/>
      <c r="G32" s="10"/>
      <c r="H32" s="17" t="e">
        <f t="shared" si="4"/>
        <v>#DIV/0!</v>
      </c>
      <c r="I32" s="32"/>
      <c r="J32" s="29"/>
      <c r="K32" s="29"/>
      <c r="L32" s="29"/>
      <c r="M32" s="29"/>
      <c r="N32" s="29"/>
      <c r="O32" s="29"/>
      <c r="P32" s="29"/>
      <c r="Q32" s="33"/>
    </row>
    <row r="33" spans="2:17" ht="13" x14ac:dyDescent="0.35">
      <c r="B33" s="27" t="s">
        <v>28</v>
      </c>
      <c r="C33" s="27"/>
      <c r="D33" s="27"/>
      <c r="E33" s="27"/>
      <c r="F33" s="27"/>
      <c r="G33" s="10"/>
      <c r="H33" s="17" t="e">
        <f t="shared" si="4"/>
        <v>#DIV/0!</v>
      </c>
      <c r="I33" s="32"/>
      <c r="J33" s="29"/>
      <c r="K33" s="29"/>
      <c r="L33" s="29"/>
      <c r="M33" s="29"/>
      <c r="N33" s="29"/>
      <c r="O33" s="29"/>
      <c r="P33" s="29"/>
      <c r="Q33" s="33"/>
    </row>
    <row r="34" spans="2:17" ht="39" x14ac:dyDescent="0.35">
      <c r="B34" s="27" t="s">
        <v>36</v>
      </c>
      <c r="C34" s="27"/>
      <c r="D34" s="27"/>
      <c r="E34" s="27"/>
      <c r="F34" s="27"/>
      <c r="G34" s="10"/>
      <c r="H34" s="17" t="e">
        <f t="shared" si="4"/>
        <v>#DIV/0!</v>
      </c>
      <c r="I34" s="32"/>
      <c r="J34" s="29"/>
      <c r="K34" s="29"/>
      <c r="L34" s="29"/>
      <c r="M34" s="29"/>
      <c r="N34" s="29"/>
      <c r="O34" s="29"/>
      <c r="P34" s="29"/>
      <c r="Q34" s="33"/>
    </row>
    <row r="35" spans="2:17" ht="13" x14ac:dyDescent="0.35">
      <c r="B35" s="12" t="s">
        <v>2</v>
      </c>
      <c r="C35" s="50"/>
      <c r="D35" s="12"/>
      <c r="E35" s="12"/>
      <c r="F35" s="12"/>
      <c r="G35" s="19">
        <f>SUM(G28:G34)</f>
        <v>0</v>
      </c>
      <c r="H35" s="18" t="e">
        <f t="shared" si="4"/>
        <v>#DIV/0!</v>
      </c>
      <c r="I35" s="67"/>
      <c r="J35" s="68"/>
      <c r="K35" s="68"/>
      <c r="L35" s="68"/>
      <c r="M35" s="68"/>
      <c r="N35" s="68"/>
      <c r="O35" s="68"/>
      <c r="P35" s="68"/>
      <c r="Q35" s="69"/>
    </row>
    <row r="38" spans="2:17" ht="22.75" customHeight="1" x14ac:dyDescent="0.35">
      <c r="B38" s="70" t="s">
        <v>8</v>
      </c>
      <c r="C38" s="70"/>
      <c r="D38" s="70"/>
      <c r="E38" s="70"/>
      <c r="F38" s="70"/>
      <c r="G38" s="70"/>
      <c r="H38" s="70"/>
    </row>
    <row r="39" spans="2:17" ht="29" x14ac:dyDescent="0.35">
      <c r="B39" s="20" t="s">
        <v>9</v>
      </c>
      <c r="C39" s="52"/>
      <c r="D39" s="20"/>
      <c r="E39" s="20"/>
      <c r="F39" s="26"/>
      <c r="G39" s="21">
        <f>Q21</f>
        <v>0</v>
      </c>
      <c r="H39" s="22"/>
    </row>
    <row r="40" spans="2:17" ht="29" x14ac:dyDescent="0.35">
      <c r="B40" s="20" t="s">
        <v>10</v>
      </c>
      <c r="C40" s="52"/>
      <c r="D40" s="20"/>
      <c r="E40" s="20"/>
      <c r="F40" s="25"/>
      <c r="G40" s="21">
        <f>R21+G35</f>
        <v>0</v>
      </c>
      <c r="H40" s="34" t="e">
        <f>G40/$G$39</f>
        <v>#DIV/0!</v>
      </c>
    </row>
    <row r="41" spans="2:17" ht="29" x14ac:dyDescent="0.35">
      <c r="B41" s="20" t="s">
        <v>11</v>
      </c>
      <c r="C41" s="52"/>
      <c r="D41" s="20"/>
      <c r="E41" s="20"/>
      <c r="F41" s="20"/>
      <c r="G41" s="21">
        <f>G39-G40</f>
        <v>0</v>
      </c>
      <c r="H41" s="23" t="e">
        <f>G41/$G$39</f>
        <v>#DIV/0!</v>
      </c>
    </row>
    <row r="42" spans="2:17" ht="14.5" x14ac:dyDescent="0.35">
      <c r="B42" s="24"/>
      <c r="C42" s="53"/>
      <c r="D42" s="24"/>
      <c r="E42" s="24"/>
      <c r="F42" s="24"/>
      <c r="G42" s="24"/>
      <c r="H42" s="24"/>
    </row>
  </sheetData>
  <mergeCells count="9">
    <mergeCell ref="I35:Q35"/>
    <mergeCell ref="B38:H38"/>
    <mergeCell ref="B1:U1"/>
    <mergeCell ref="B2:U2"/>
    <mergeCell ref="T3:U3"/>
    <mergeCell ref="T21:U21"/>
    <mergeCell ref="B26:Q26"/>
    <mergeCell ref="I27:Q27"/>
    <mergeCell ref="R27:Z27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2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29"/>
  <sheetViews>
    <sheetView tabSelected="1" zoomScaleNormal="100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58.26953125" style="51" bestFit="1" customWidth="1"/>
    <col min="4" max="4" width="27.81640625" style="1" customWidth="1"/>
    <col min="5" max="5" width="14.26953125" style="1" customWidth="1"/>
    <col min="6" max="6" width="12.81640625" style="1" customWidth="1"/>
    <col min="7" max="7" width="11.453125" style="1" customWidth="1"/>
    <col min="8" max="8" width="12.1796875" style="1" bestFit="1" customWidth="1"/>
    <col min="9" max="9" width="15.26953125" style="1" bestFit="1" customWidth="1"/>
    <col min="10" max="10" width="13.453125" style="1" customWidth="1"/>
    <col min="11" max="11" width="12.1796875" style="1" customWidth="1"/>
    <col min="12" max="12" width="14.7265625" style="1" customWidth="1"/>
    <col min="13" max="16" width="13.453125" style="1" customWidth="1"/>
    <col min="17" max="17" width="12.1796875" style="1" bestFit="1" customWidth="1"/>
    <col min="18" max="18" width="13.7265625" style="1" bestFit="1" customWidth="1"/>
    <col min="19" max="19" width="11.54296875" style="1" customWidth="1"/>
    <col min="20" max="20" width="10.54296875" style="1" bestFit="1" customWidth="1"/>
    <col min="21" max="21" width="11.1796875" style="1" customWidth="1"/>
    <col min="22" max="24" width="9.7265625" style="1" customWidth="1"/>
    <col min="25" max="25" width="11.81640625" style="1" customWidth="1"/>
    <col min="26" max="16384" width="8.7265625" style="1"/>
  </cols>
  <sheetData>
    <row r="1" spans="2:26" ht="14.5" x14ac:dyDescent="0.35">
      <c r="B1" s="71" t="s">
        <v>54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</row>
    <row r="2" spans="2:26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3"/>
    </row>
    <row r="3" spans="2:26" ht="91" x14ac:dyDescent="0.35">
      <c r="B3" s="47" t="s">
        <v>40</v>
      </c>
      <c r="C3" s="47" t="s">
        <v>57</v>
      </c>
      <c r="D3" s="47" t="s">
        <v>39</v>
      </c>
      <c r="E3" s="47" t="s">
        <v>32</v>
      </c>
      <c r="F3" s="47" t="s">
        <v>33</v>
      </c>
      <c r="G3" s="47" t="s">
        <v>15</v>
      </c>
      <c r="H3" s="47" t="s">
        <v>3</v>
      </c>
      <c r="I3" s="47" t="s">
        <v>30</v>
      </c>
      <c r="J3" s="47" t="s">
        <v>55</v>
      </c>
      <c r="K3" s="47" t="s">
        <v>34</v>
      </c>
      <c r="L3" s="47" t="s">
        <v>35</v>
      </c>
      <c r="M3" s="47" t="s">
        <v>31</v>
      </c>
      <c r="N3" s="47" t="s">
        <v>56</v>
      </c>
      <c r="O3" s="47" t="s">
        <v>37</v>
      </c>
      <c r="P3" s="47" t="s">
        <v>38</v>
      </c>
      <c r="Q3" s="47" t="s">
        <v>0</v>
      </c>
      <c r="R3" s="47" t="s">
        <v>1</v>
      </c>
      <c r="S3" s="47" t="s">
        <v>4</v>
      </c>
      <c r="T3" s="74" t="s">
        <v>7</v>
      </c>
      <c r="U3" s="74"/>
    </row>
    <row r="4" spans="2:26" ht="13" x14ac:dyDescent="0.3">
      <c r="B4" s="42" t="s">
        <v>194</v>
      </c>
      <c r="C4" s="49" t="s">
        <v>192</v>
      </c>
      <c r="D4" s="43"/>
      <c r="E4" s="42">
        <v>24</v>
      </c>
      <c r="F4" s="42">
        <v>15000</v>
      </c>
      <c r="G4" s="42">
        <v>10</v>
      </c>
      <c r="H4" s="44">
        <v>310</v>
      </c>
      <c r="I4" s="38"/>
      <c r="J4" s="46"/>
      <c r="K4" s="37"/>
      <c r="L4" s="11">
        <f>+(J4-K4)</f>
        <v>0</v>
      </c>
      <c r="M4" s="39"/>
      <c r="N4" s="40"/>
      <c r="O4" s="40"/>
      <c r="P4" s="40"/>
      <c r="Q4" s="11">
        <f t="shared" ref="Q4:Q7" si="0">+I4*E4*G4</f>
        <v>0</v>
      </c>
      <c r="R4" s="11">
        <f t="shared" ref="R4:R7" si="1">+(L4+(O4+P4+N4)*E4)*G4</f>
        <v>0</v>
      </c>
      <c r="S4" s="35" t="e">
        <f>R4/$G$27</f>
        <v>#DIV/0!</v>
      </c>
      <c r="T4" s="32"/>
      <c r="U4" s="33"/>
    </row>
    <row r="5" spans="2:26" ht="13" x14ac:dyDescent="0.3">
      <c r="B5" s="42" t="s">
        <v>194</v>
      </c>
      <c r="C5" s="49" t="s">
        <v>192</v>
      </c>
      <c r="D5" s="43"/>
      <c r="E5" s="42">
        <v>36</v>
      </c>
      <c r="F5" s="42">
        <v>21000</v>
      </c>
      <c r="G5" s="42">
        <v>50</v>
      </c>
      <c r="H5" s="44">
        <v>205</v>
      </c>
      <c r="I5" s="38"/>
      <c r="J5" s="46"/>
      <c r="K5" s="37"/>
      <c r="L5" s="11">
        <f t="shared" ref="L5:L7" si="2">+(J5-K5)</f>
        <v>0</v>
      </c>
      <c r="M5" s="39"/>
      <c r="N5" s="40"/>
      <c r="O5" s="40"/>
      <c r="P5" s="40"/>
      <c r="Q5" s="11">
        <f t="shared" si="0"/>
        <v>0</v>
      </c>
      <c r="R5" s="11">
        <f t="shared" si="1"/>
        <v>0</v>
      </c>
      <c r="S5" s="35" t="e">
        <f>R5/$G$27</f>
        <v>#DIV/0!</v>
      </c>
      <c r="T5" s="32"/>
      <c r="U5" s="33"/>
    </row>
    <row r="6" spans="2:26" ht="13" x14ac:dyDescent="0.3">
      <c r="B6" s="42" t="s">
        <v>195</v>
      </c>
      <c r="C6" s="49" t="s">
        <v>193</v>
      </c>
      <c r="D6" s="43"/>
      <c r="E6" s="42">
        <v>24</v>
      </c>
      <c r="F6" s="42">
        <v>15000</v>
      </c>
      <c r="G6" s="42">
        <v>30</v>
      </c>
      <c r="H6" s="44">
        <v>710</v>
      </c>
      <c r="I6" s="38"/>
      <c r="J6" s="46"/>
      <c r="K6" s="37"/>
      <c r="L6" s="11">
        <f t="shared" si="2"/>
        <v>0</v>
      </c>
      <c r="M6" s="39"/>
      <c r="N6" s="40"/>
      <c r="O6" s="40"/>
      <c r="P6" s="40"/>
      <c r="Q6" s="11">
        <f t="shared" si="0"/>
        <v>0</v>
      </c>
      <c r="R6" s="11">
        <f t="shared" si="1"/>
        <v>0</v>
      </c>
      <c r="S6" s="35" t="e">
        <f>R6/$G$27</f>
        <v>#DIV/0!</v>
      </c>
      <c r="T6" s="32"/>
      <c r="U6" s="33"/>
    </row>
    <row r="7" spans="2:26" ht="13" x14ac:dyDescent="0.3">
      <c r="B7" s="42" t="s">
        <v>195</v>
      </c>
      <c r="C7" s="49" t="s">
        <v>193</v>
      </c>
      <c r="D7" s="43"/>
      <c r="E7" s="42">
        <v>36</v>
      </c>
      <c r="F7" s="42">
        <v>21000</v>
      </c>
      <c r="G7" s="42">
        <v>60</v>
      </c>
      <c r="H7" s="44">
        <v>475</v>
      </c>
      <c r="I7" s="38"/>
      <c r="J7" s="46"/>
      <c r="K7" s="37"/>
      <c r="L7" s="11">
        <f t="shared" si="2"/>
        <v>0</v>
      </c>
      <c r="M7" s="39"/>
      <c r="N7" s="40"/>
      <c r="O7" s="40"/>
      <c r="P7" s="40"/>
      <c r="Q7" s="11">
        <f t="shared" si="0"/>
        <v>0</v>
      </c>
      <c r="R7" s="11">
        <f t="shared" si="1"/>
        <v>0</v>
      </c>
      <c r="S7" s="35" t="e">
        <f>R7/$G$27</f>
        <v>#DIV/0!</v>
      </c>
      <c r="T7" s="32"/>
      <c r="U7" s="33"/>
    </row>
    <row r="8" spans="2:26" ht="13" x14ac:dyDescent="0.35">
      <c r="B8" s="12" t="s">
        <v>2</v>
      </c>
      <c r="C8" s="50"/>
      <c r="D8" s="12"/>
      <c r="E8" s="12"/>
      <c r="F8" s="12"/>
      <c r="G8" s="12"/>
      <c r="H8" s="13">
        <f>+SUMPRODUCT(E4:E7,G4:G7,H4:H7)</f>
        <v>1980600</v>
      </c>
      <c r="I8" s="13">
        <f>+SUMPRODUCT(I4:I7,E4:E7,G4:G7)</f>
        <v>0</v>
      </c>
      <c r="J8" s="13"/>
      <c r="K8" s="13"/>
      <c r="L8" s="13"/>
      <c r="M8" s="13"/>
      <c r="N8" s="13"/>
      <c r="O8" s="13"/>
      <c r="P8" s="13"/>
      <c r="Q8" s="14">
        <f>SUM(Q4:Q7)</f>
        <v>0</v>
      </c>
      <c r="R8" s="15">
        <f>SUM(R4:R7)</f>
        <v>0</v>
      </c>
      <c r="S8" s="16" t="e">
        <f>R8/$G$27</f>
        <v>#DIV/0!</v>
      </c>
      <c r="T8" s="75"/>
      <c r="U8" s="75"/>
      <c r="V8" s="8"/>
    </row>
    <row r="9" spans="2:26" x14ac:dyDescent="0.35">
      <c r="V9" s="8"/>
    </row>
    <row r="10" spans="2:26" x14ac:dyDescent="0.35">
      <c r="I10" s="36"/>
      <c r="V10" s="8"/>
    </row>
    <row r="13" spans="2:26" ht="22.75" customHeight="1" x14ac:dyDescent="0.35">
      <c r="B13" s="76" t="s">
        <v>14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</row>
    <row r="14" spans="2:26" ht="13" x14ac:dyDescent="0.35">
      <c r="B14" s="47" t="s">
        <v>6</v>
      </c>
      <c r="C14" s="48"/>
      <c r="D14" s="47"/>
      <c r="E14" s="47"/>
      <c r="F14" s="47"/>
      <c r="G14" s="47" t="s">
        <v>1</v>
      </c>
      <c r="H14" s="47" t="s">
        <v>4</v>
      </c>
      <c r="I14" s="78" t="s">
        <v>7</v>
      </c>
      <c r="J14" s="79"/>
      <c r="K14" s="79"/>
      <c r="L14" s="79"/>
      <c r="M14" s="79"/>
      <c r="N14" s="79"/>
      <c r="O14" s="79"/>
      <c r="P14" s="79"/>
      <c r="Q14" s="80"/>
      <c r="R14" s="81"/>
      <c r="S14" s="82"/>
      <c r="T14" s="82"/>
      <c r="U14" s="82"/>
      <c r="V14" s="82"/>
      <c r="W14" s="82"/>
      <c r="X14" s="82"/>
      <c r="Y14" s="82"/>
      <c r="Z14" s="82"/>
    </row>
    <row r="15" spans="2:26" ht="13" x14ac:dyDescent="0.35">
      <c r="B15" s="27" t="s">
        <v>5</v>
      </c>
      <c r="C15" s="27"/>
      <c r="D15" s="27"/>
      <c r="E15" s="27"/>
      <c r="F15" s="27"/>
      <c r="G15" s="10"/>
      <c r="H15" s="17" t="e">
        <f t="shared" ref="H15:H22" si="3">G15/$G$27</f>
        <v>#DIV/0!</v>
      </c>
      <c r="I15" s="32"/>
      <c r="J15" s="29"/>
      <c r="K15" s="29"/>
      <c r="L15" s="29"/>
      <c r="M15" s="29"/>
      <c r="N15" s="29"/>
      <c r="O15" s="29"/>
      <c r="P15" s="29"/>
      <c r="Q15" s="33"/>
    </row>
    <row r="16" spans="2:26" ht="26" x14ac:dyDescent="0.35">
      <c r="B16" s="27" t="s">
        <v>25</v>
      </c>
      <c r="C16" s="27"/>
      <c r="D16" s="27"/>
      <c r="E16" s="27"/>
      <c r="F16" s="27"/>
      <c r="G16" s="10"/>
      <c r="H16" s="17" t="e">
        <f t="shared" si="3"/>
        <v>#DIV/0!</v>
      </c>
      <c r="I16" s="32"/>
      <c r="J16" s="29"/>
      <c r="K16" s="29"/>
      <c r="L16" s="29"/>
      <c r="M16" s="29"/>
      <c r="N16" s="29"/>
      <c r="O16" s="29"/>
      <c r="P16" s="29"/>
      <c r="Q16" s="33"/>
    </row>
    <row r="17" spans="2:17" ht="26" x14ac:dyDescent="0.35">
      <c r="B17" s="27" t="s">
        <v>26</v>
      </c>
      <c r="C17" s="27"/>
      <c r="D17" s="27"/>
      <c r="E17" s="27"/>
      <c r="F17" s="27"/>
      <c r="G17" s="10"/>
      <c r="H17" s="17" t="e">
        <f t="shared" si="3"/>
        <v>#DIV/0!</v>
      </c>
      <c r="I17" s="32"/>
      <c r="J17" s="29"/>
      <c r="K17" s="29"/>
      <c r="L17" s="29"/>
      <c r="M17" s="29"/>
      <c r="N17" s="29"/>
      <c r="O17" s="29"/>
      <c r="P17" s="29"/>
      <c r="Q17" s="33"/>
    </row>
    <row r="18" spans="2:17" ht="26" x14ac:dyDescent="0.35">
      <c r="B18" s="27" t="s">
        <v>27</v>
      </c>
      <c r="C18" s="27"/>
      <c r="D18" s="27"/>
      <c r="E18" s="27"/>
      <c r="F18" s="27"/>
      <c r="G18" s="10"/>
      <c r="H18" s="17" t="e">
        <f t="shared" si="3"/>
        <v>#DIV/0!</v>
      </c>
      <c r="I18" s="32"/>
      <c r="J18" s="29"/>
      <c r="K18" s="29"/>
      <c r="L18" s="29"/>
      <c r="M18" s="29"/>
      <c r="N18" s="29"/>
      <c r="O18" s="29"/>
      <c r="P18" s="29"/>
      <c r="Q18" s="33"/>
    </row>
    <row r="19" spans="2:17" ht="13" x14ac:dyDescent="0.35">
      <c r="B19" s="27" t="s">
        <v>29</v>
      </c>
      <c r="C19" s="27"/>
      <c r="D19" s="27"/>
      <c r="E19" s="27"/>
      <c r="F19" s="27"/>
      <c r="G19" s="10"/>
      <c r="H19" s="17" t="e">
        <f t="shared" si="3"/>
        <v>#DIV/0!</v>
      </c>
      <c r="I19" s="32"/>
      <c r="J19" s="29"/>
      <c r="K19" s="29"/>
      <c r="L19" s="29"/>
      <c r="M19" s="29"/>
      <c r="N19" s="29"/>
      <c r="O19" s="29"/>
      <c r="P19" s="29"/>
      <c r="Q19" s="33"/>
    </row>
    <row r="20" spans="2:17" ht="13" x14ac:dyDescent="0.35">
      <c r="B20" s="27" t="s">
        <v>28</v>
      </c>
      <c r="C20" s="27"/>
      <c r="D20" s="27"/>
      <c r="E20" s="27"/>
      <c r="F20" s="27"/>
      <c r="G20" s="10"/>
      <c r="H20" s="17" t="e">
        <f t="shared" si="3"/>
        <v>#DIV/0!</v>
      </c>
      <c r="I20" s="32"/>
      <c r="J20" s="29"/>
      <c r="K20" s="29"/>
      <c r="L20" s="29"/>
      <c r="M20" s="29"/>
      <c r="N20" s="29"/>
      <c r="O20" s="29"/>
      <c r="P20" s="29"/>
      <c r="Q20" s="33"/>
    </row>
    <row r="21" spans="2:17" ht="39" x14ac:dyDescent="0.35">
      <c r="B21" s="27" t="s">
        <v>36</v>
      </c>
      <c r="C21" s="27"/>
      <c r="D21" s="27"/>
      <c r="E21" s="27"/>
      <c r="F21" s="27"/>
      <c r="G21" s="10"/>
      <c r="H21" s="17" t="e">
        <f t="shared" si="3"/>
        <v>#DIV/0!</v>
      </c>
      <c r="I21" s="32"/>
      <c r="J21" s="29"/>
      <c r="K21" s="29"/>
      <c r="L21" s="29"/>
      <c r="M21" s="29"/>
      <c r="N21" s="29"/>
      <c r="O21" s="29"/>
      <c r="P21" s="29"/>
      <c r="Q21" s="33"/>
    </row>
    <row r="22" spans="2:17" ht="13" x14ac:dyDescent="0.35">
      <c r="B22" s="12" t="s">
        <v>2</v>
      </c>
      <c r="C22" s="50"/>
      <c r="D22" s="12"/>
      <c r="E22" s="12"/>
      <c r="F22" s="12"/>
      <c r="G22" s="19">
        <f>SUM(G15:G21)</f>
        <v>0</v>
      </c>
      <c r="H22" s="18" t="e">
        <f t="shared" si="3"/>
        <v>#DIV/0!</v>
      </c>
      <c r="I22" s="67"/>
      <c r="J22" s="68"/>
      <c r="K22" s="68"/>
      <c r="L22" s="68"/>
      <c r="M22" s="68"/>
      <c r="N22" s="68"/>
      <c r="O22" s="68"/>
      <c r="P22" s="68"/>
      <c r="Q22" s="69"/>
    </row>
    <row r="25" spans="2:17" ht="22.75" customHeight="1" x14ac:dyDescent="0.35">
      <c r="B25" s="70" t="s">
        <v>8</v>
      </c>
      <c r="C25" s="70"/>
      <c r="D25" s="70"/>
      <c r="E25" s="70"/>
      <c r="F25" s="70"/>
      <c r="G25" s="70"/>
      <c r="H25" s="70"/>
    </row>
    <row r="26" spans="2:17" ht="29" x14ac:dyDescent="0.35">
      <c r="B26" s="20" t="s">
        <v>9</v>
      </c>
      <c r="C26" s="52"/>
      <c r="D26" s="20"/>
      <c r="E26" s="20"/>
      <c r="F26" s="26"/>
      <c r="G26" s="21">
        <f>Q8</f>
        <v>0</v>
      </c>
      <c r="H26" s="22"/>
    </row>
    <row r="27" spans="2:17" ht="29" x14ac:dyDescent="0.35">
      <c r="B27" s="20" t="s">
        <v>10</v>
      </c>
      <c r="C27" s="52"/>
      <c r="D27" s="20"/>
      <c r="E27" s="20"/>
      <c r="F27" s="25"/>
      <c r="G27" s="21">
        <f>R8+G22</f>
        <v>0</v>
      </c>
      <c r="H27" s="34" t="e">
        <f>G27/$G$26</f>
        <v>#DIV/0!</v>
      </c>
    </row>
    <row r="28" spans="2:17" ht="29" x14ac:dyDescent="0.35">
      <c r="B28" s="20" t="s">
        <v>11</v>
      </c>
      <c r="C28" s="52"/>
      <c r="D28" s="20"/>
      <c r="E28" s="20"/>
      <c r="F28" s="20"/>
      <c r="G28" s="21">
        <f>G26-G27</f>
        <v>0</v>
      </c>
      <c r="H28" s="23" t="e">
        <f>G28/$G$26</f>
        <v>#DIV/0!</v>
      </c>
    </row>
    <row r="29" spans="2:17" ht="14.5" x14ac:dyDescent="0.35">
      <c r="B29" s="24"/>
      <c r="C29" s="53"/>
      <c r="D29" s="24"/>
      <c r="E29" s="24"/>
      <c r="F29" s="24"/>
      <c r="G29" s="24"/>
      <c r="H29" s="24"/>
    </row>
  </sheetData>
  <mergeCells count="9">
    <mergeCell ref="I22:Q22"/>
    <mergeCell ref="B25:H25"/>
    <mergeCell ref="B1:U1"/>
    <mergeCell ref="B2:U2"/>
    <mergeCell ref="T3:U3"/>
    <mergeCell ref="T8:U8"/>
    <mergeCell ref="B13:Q13"/>
    <mergeCell ref="I14:Q14"/>
    <mergeCell ref="R14:Z14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2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50"/>
  <sheetViews>
    <sheetView tabSelected="1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18.26953125" style="1" bestFit="1" customWidth="1"/>
    <col min="4" max="4" width="12.632812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81640625" style="1" bestFit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63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7" t="s">
        <v>40</v>
      </c>
      <c r="C3" s="47" t="s">
        <v>57</v>
      </c>
      <c r="D3" s="47" t="s">
        <v>58</v>
      </c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3" ht="13" x14ac:dyDescent="0.3">
      <c r="B4" s="42" t="s">
        <v>66</v>
      </c>
      <c r="C4" s="42" t="s">
        <v>59</v>
      </c>
      <c r="D4" s="42" t="s">
        <v>60</v>
      </c>
      <c r="E4" s="43"/>
      <c r="F4" s="42">
        <v>36</v>
      </c>
      <c r="G4" s="42">
        <v>60000</v>
      </c>
      <c r="H4" s="42">
        <v>50</v>
      </c>
      <c r="I4" s="44">
        <v>225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>+J4*F4*H4</f>
        <v>0</v>
      </c>
      <c r="S4" s="11">
        <f>+(M4+(P4+Q4+O4)*F4)*H4</f>
        <v>0</v>
      </c>
      <c r="T4" s="35" t="e">
        <f t="shared" ref="T4:T28" si="0">S4/$H$48</f>
        <v>#DIV/0!</v>
      </c>
      <c r="U4" s="32"/>
      <c r="V4" s="33"/>
    </row>
    <row r="5" spans="2:23" ht="13" x14ac:dyDescent="0.3">
      <c r="B5" s="42" t="s">
        <v>66</v>
      </c>
      <c r="C5" s="42" t="s">
        <v>59</v>
      </c>
      <c r="D5" s="42" t="s">
        <v>60</v>
      </c>
      <c r="E5" s="43"/>
      <c r="F5" s="42">
        <v>36</v>
      </c>
      <c r="G5" s="42">
        <v>90000</v>
      </c>
      <c r="H5" s="42">
        <v>25</v>
      </c>
      <c r="I5" s="44">
        <v>270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ref="R5:R28" si="1">+J5*F5*H5</f>
        <v>0</v>
      </c>
      <c r="S5" s="11">
        <f t="shared" ref="S5:S28" si="2">+(M5+(P5+Q5+O5)*F5)*H5</f>
        <v>0</v>
      </c>
      <c r="T5" s="35" t="e">
        <f t="shared" si="0"/>
        <v>#DIV/0!</v>
      </c>
      <c r="U5" s="32"/>
      <c r="V5" s="33"/>
    </row>
    <row r="6" spans="2:23" ht="13" x14ac:dyDescent="0.3">
      <c r="B6" s="42" t="s">
        <v>66</v>
      </c>
      <c r="C6" s="42" t="s">
        <v>59</v>
      </c>
      <c r="D6" s="42" t="s">
        <v>60</v>
      </c>
      <c r="E6" s="43"/>
      <c r="F6" s="42">
        <v>36</v>
      </c>
      <c r="G6" s="42">
        <v>120000</v>
      </c>
      <c r="H6" s="42">
        <v>50</v>
      </c>
      <c r="I6" s="44">
        <v>290</v>
      </c>
      <c r="J6" s="40"/>
      <c r="K6" s="46"/>
      <c r="L6" s="40"/>
      <c r="M6" s="11">
        <f t="shared" ref="M6:M28" si="3">+(K6-L6)</f>
        <v>0</v>
      </c>
      <c r="N6" s="39"/>
      <c r="O6" s="39"/>
      <c r="P6" s="40"/>
      <c r="Q6" s="40"/>
      <c r="R6" s="11">
        <f t="shared" si="1"/>
        <v>0</v>
      </c>
      <c r="S6" s="11">
        <f t="shared" si="2"/>
        <v>0</v>
      </c>
      <c r="T6" s="35" t="e">
        <f t="shared" si="0"/>
        <v>#DIV/0!</v>
      </c>
      <c r="U6" s="32"/>
      <c r="V6" s="33"/>
    </row>
    <row r="7" spans="2:23" ht="13" x14ac:dyDescent="0.3">
      <c r="B7" s="42" t="s">
        <v>66</v>
      </c>
      <c r="C7" s="42" t="s">
        <v>59</v>
      </c>
      <c r="D7" s="42" t="s">
        <v>60</v>
      </c>
      <c r="E7" s="43"/>
      <c r="F7" s="42">
        <v>48</v>
      </c>
      <c r="G7" s="42">
        <v>40000</v>
      </c>
      <c r="H7" s="42">
        <v>25</v>
      </c>
      <c r="I7" s="44">
        <v>185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1"/>
        <v>0</v>
      </c>
      <c r="S7" s="11">
        <f t="shared" si="2"/>
        <v>0</v>
      </c>
      <c r="T7" s="35" t="e">
        <f t="shared" si="0"/>
        <v>#DIV/0!</v>
      </c>
      <c r="U7" s="32"/>
      <c r="V7" s="33"/>
    </row>
    <row r="8" spans="2:23" ht="13" x14ac:dyDescent="0.3">
      <c r="B8" s="42" t="s">
        <v>66</v>
      </c>
      <c r="C8" s="42" t="s">
        <v>59</v>
      </c>
      <c r="D8" s="42" t="s">
        <v>60</v>
      </c>
      <c r="E8" s="43"/>
      <c r="F8" s="42">
        <v>48</v>
      </c>
      <c r="G8" s="42">
        <v>60000</v>
      </c>
      <c r="H8" s="42">
        <v>50</v>
      </c>
      <c r="I8" s="44">
        <v>200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1"/>
        <v>0</v>
      </c>
      <c r="S8" s="11">
        <f t="shared" si="2"/>
        <v>0</v>
      </c>
      <c r="T8" s="35" t="e">
        <f t="shared" si="0"/>
        <v>#DIV/0!</v>
      </c>
      <c r="U8" s="32"/>
      <c r="V8" s="33"/>
    </row>
    <row r="9" spans="2:23" ht="13" x14ac:dyDescent="0.3">
      <c r="B9" s="42" t="s">
        <v>66</v>
      </c>
      <c r="C9" s="42" t="s">
        <v>59</v>
      </c>
      <c r="D9" s="42" t="s">
        <v>60</v>
      </c>
      <c r="E9" s="43"/>
      <c r="F9" s="42">
        <v>48</v>
      </c>
      <c r="G9" s="42">
        <v>80000</v>
      </c>
      <c r="H9" s="42">
        <v>50</v>
      </c>
      <c r="I9" s="44">
        <v>210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1"/>
        <v>0</v>
      </c>
      <c r="S9" s="11">
        <f t="shared" si="2"/>
        <v>0</v>
      </c>
      <c r="T9" s="35" t="e">
        <f t="shared" si="0"/>
        <v>#DIV/0!</v>
      </c>
      <c r="U9" s="32"/>
      <c r="V9" s="33"/>
    </row>
    <row r="10" spans="2:23" ht="13" x14ac:dyDescent="0.3">
      <c r="B10" s="42" t="s">
        <v>66</v>
      </c>
      <c r="C10" s="42" t="s">
        <v>59</v>
      </c>
      <c r="D10" s="42" t="s">
        <v>60</v>
      </c>
      <c r="E10" s="43"/>
      <c r="F10" s="42">
        <v>48</v>
      </c>
      <c r="G10" s="42">
        <v>100000</v>
      </c>
      <c r="H10" s="42">
        <v>50</v>
      </c>
      <c r="I10" s="44">
        <v>220</v>
      </c>
      <c r="J10" s="40"/>
      <c r="K10" s="46"/>
      <c r="L10" s="40"/>
      <c r="M10" s="11">
        <f t="shared" si="3"/>
        <v>0</v>
      </c>
      <c r="N10" s="39"/>
      <c r="O10" s="39"/>
      <c r="P10" s="40"/>
      <c r="Q10" s="40"/>
      <c r="R10" s="11">
        <f t="shared" si="1"/>
        <v>0</v>
      </c>
      <c r="S10" s="11">
        <f t="shared" si="2"/>
        <v>0</v>
      </c>
      <c r="T10" s="35" t="e">
        <f t="shared" si="0"/>
        <v>#DIV/0!</v>
      </c>
      <c r="U10" s="32"/>
      <c r="V10" s="33"/>
    </row>
    <row r="11" spans="2:23" ht="13" x14ac:dyDescent="0.3">
      <c r="B11" s="42" t="s">
        <v>66</v>
      </c>
      <c r="C11" s="42" t="s">
        <v>59</v>
      </c>
      <c r="D11" s="42" t="s">
        <v>60</v>
      </c>
      <c r="E11" s="43"/>
      <c r="F11" s="42">
        <v>48</v>
      </c>
      <c r="G11" s="42">
        <v>120000</v>
      </c>
      <c r="H11" s="42">
        <v>25</v>
      </c>
      <c r="I11" s="44">
        <v>235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1"/>
        <v>0</v>
      </c>
      <c r="S11" s="11">
        <f t="shared" si="2"/>
        <v>0</v>
      </c>
      <c r="T11" s="35" t="e">
        <f t="shared" si="0"/>
        <v>#DIV/0!</v>
      </c>
      <c r="U11" s="32"/>
      <c r="V11" s="33"/>
    </row>
    <row r="12" spans="2:23" ht="13" x14ac:dyDescent="0.3">
      <c r="B12" s="42" t="s">
        <v>66</v>
      </c>
      <c r="C12" s="42" t="s">
        <v>59</v>
      </c>
      <c r="D12" s="42" t="s">
        <v>60</v>
      </c>
      <c r="E12" s="43"/>
      <c r="F12" s="42">
        <v>60</v>
      </c>
      <c r="G12" s="42">
        <v>50000</v>
      </c>
      <c r="H12" s="42">
        <v>50</v>
      </c>
      <c r="I12" s="44">
        <v>185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1"/>
        <v>0</v>
      </c>
      <c r="S12" s="11">
        <f t="shared" si="2"/>
        <v>0</v>
      </c>
      <c r="T12" s="35" t="e">
        <f t="shared" si="0"/>
        <v>#DIV/0!</v>
      </c>
      <c r="U12" s="32"/>
      <c r="V12" s="33"/>
    </row>
    <row r="13" spans="2:23" ht="13" x14ac:dyDescent="0.3">
      <c r="B13" s="42" t="s">
        <v>66</v>
      </c>
      <c r="C13" s="42" t="s">
        <v>59</v>
      </c>
      <c r="D13" s="42" t="s">
        <v>60</v>
      </c>
      <c r="E13" s="43"/>
      <c r="F13" s="42">
        <v>60</v>
      </c>
      <c r="G13" s="42">
        <v>75000</v>
      </c>
      <c r="H13" s="42">
        <v>50</v>
      </c>
      <c r="I13" s="44">
        <v>195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1"/>
        <v>0</v>
      </c>
      <c r="S13" s="11">
        <f t="shared" si="2"/>
        <v>0</v>
      </c>
      <c r="T13" s="35" t="e">
        <f t="shared" si="0"/>
        <v>#DIV/0!</v>
      </c>
      <c r="U13" s="32"/>
      <c r="V13" s="33"/>
    </row>
    <row r="14" spans="2:23" ht="13" x14ac:dyDescent="0.3">
      <c r="B14" s="42" t="s">
        <v>66</v>
      </c>
      <c r="C14" s="42" t="s">
        <v>59</v>
      </c>
      <c r="D14" s="42" t="s">
        <v>60</v>
      </c>
      <c r="E14" s="43"/>
      <c r="F14" s="42">
        <v>60</v>
      </c>
      <c r="G14" s="42">
        <v>100000</v>
      </c>
      <c r="H14" s="42">
        <v>50</v>
      </c>
      <c r="I14" s="44">
        <v>210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1"/>
        <v>0</v>
      </c>
      <c r="S14" s="11">
        <f t="shared" si="2"/>
        <v>0</v>
      </c>
      <c r="T14" s="35" t="e">
        <f t="shared" si="0"/>
        <v>#DIV/0!</v>
      </c>
      <c r="U14" s="32"/>
      <c r="V14" s="33"/>
    </row>
    <row r="15" spans="2:23" ht="13" x14ac:dyDescent="0.3">
      <c r="B15" s="42" t="s">
        <v>66</v>
      </c>
      <c r="C15" s="42" t="s">
        <v>59</v>
      </c>
      <c r="D15" s="42" t="s">
        <v>60</v>
      </c>
      <c r="E15" s="43"/>
      <c r="F15" s="42">
        <v>60</v>
      </c>
      <c r="G15" s="42">
        <v>125000</v>
      </c>
      <c r="H15" s="42">
        <v>25</v>
      </c>
      <c r="I15" s="44">
        <v>235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1"/>
        <v>0</v>
      </c>
      <c r="S15" s="11">
        <f t="shared" si="2"/>
        <v>0</v>
      </c>
      <c r="T15" s="35" t="e">
        <f t="shared" si="0"/>
        <v>#DIV/0!</v>
      </c>
      <c r="U15" s="32"/>
      <c r="V15" s="33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5308500</v>
      </c>
      <c r="J16" s="13">
        <f>+SUMPRODUCT(F4:F15,H4:H15,J4:J15)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 t="shared" si="0"/>
        <v>#DIV/0!</v>
      </c>
      <c r="U16" s="75"/>
      <c r="V16" s="75"/>
      <c r="W16" s="8"/>
    </row>
    <row r="17" spans="2:23" ht="13" x14ac:dyDescent="0.3">
      <c r="B17" s="42" t="s">
        <v>69</v>
      </c>
      <c r="C17" s="42" t="s">
        <v>62</v>
      </c>
      <c r="D17" s="42" t="s">
        <v>61</v>
      </c>
      <c r="E17" s="43"/>
      <c r="F17" s="42">
        <v>36</v>
      </c>
      <c r="G17" s="42">
        <v>60000</v>
      </c>
      <c r="H17" s="42">
        <v>70</v>
      </c>
      <c r="I17" s="44">
        <v>235</v>
      </c>
      <c r="J17" s="40"/>
      <c r="K17" s="46"/>
      <c r="L17" s="40"/>
      <c r="M17" s="11">
        <f t="shared" si="3"/>
        <v>0</v>
      </c>
      <c r="N17" s="39"/>
      <c r="O17" s="39"/>
      <c r="P17" s="40"/>
      <c r="Q17" s="40"/>
      <c r="R17" s="11">
        <f t="shared" si="1"/>
        <v>0</v>
      </c>
      <c r="S17" s="11">
        <f t="shared" si="2"/>
        <v>0</v>
      </c>
      <c r="T17" s="35" t="e">
        <f t="shared" si="0"/>
        <v>#DIV/0!</v>
      </c>
      <c r="U17" s="32"/>
      <c r="V17" s="33"/>
    </row>
    <row r="18" spans="2:23" ht="13" x14ac:dyDescent="0.3">
      <c r="B18" s="42" t="s">
        <v>69</v>
      </c>
      <c r="C18" s="42" t="s">
        <v>62</v>
      </c>
      <c r="D18" s="42" t="s">
        <v>61</v>
      </c>
      <c r="E18" s="43"/>
      <c r="F18" s="42">
        <v>36</v>
      </c>
      <c r="G18" s="42">
        <v>90000</v>
      </c>
      <c r="H18" s="42">
        <v>35</v>
      </c>
      <c r="I18" s="44">
        <v>285</v>
      </c>
      <c r="J18" s="40"/>
      <c r="K18" s="46"/>
      <c r="L18" s="40"/>
      <c r="M18" s="11">
        <f t="shared" si="3"/>
        <v>0</v>
      </c>
      <c r="N18" s="39"/>
      <c r="O18" s="39"/>
      <c r="P18" s="40"/>
      <c r="Q18" s="40"/>
      <c r="R18" s="11">
        <f t="shared" si="1"/>
        <v>0</v>
      </c>
      <c r="S18" s="11">
        <f t="shared" si="2"/>
        <v>0</v>
      </c>
      <c r="T18" s="35" t="e">
        <f t="shared" si="0"/>
        <v>#DIV/0!</v>
      </c>
      <c r="U18" s="32"/>
      <c r="V18" s="33"/>
    </row>
    <row r="19" spans="2:23" ht="13" x14ac:dyDescent="0.3">
      <c r="B19" s="42" t="s">
        <v>69</v>
      </c>
      <c r="C19" s="42" t="s">
        <v>62</v>
      </c>
      <c r="D19" s="42" t="s">
        <v>61</v>
      </c>
      <c r="E19" s="43"/>
      <c r="F19" s="42">
        <v>36</v>
      </c>
      <c r="G19" s="42">
        <v>120000</v>
      </c>
      <c r="H19" s="42">
        <v>70</v>
      </c>
      <c r="I19" s="44">
        <v>305</v>
      </c>
      <c r="J19" s="40"/>
      <c r="K19" s="46"/>
      <c r="L19" s="40"/>
      <c r="M19" s="11">
        <f t="shared" si="3"/>
        <v>0</v>
      </c>
      <c r="N19" s="39"/>
      <c r="O19" s="39"/>
      <c r="P19" s="40"/>
      <c r="Q19" s="40"/>
      <c r="R19" s="11">
        <f t="shared" si="1"/>
        <v>0</v>
      </c>
      <c r="S19" s="11">
        <f t="shared" si="2"/>
        <v>0</v>
      </c>
      <c r="T19" s="35" t="e">
        <f t="shared" si="0"/>
        <v>#DIV/0!</v>
      </c>
      <c r="U19" s="32"/>
      <c r="V19" s="33"/>
    </row>
    <row r="20" spans="2:23" ht="13" x14ac:dyDescent="0.3">
      <c r="B20" s="42" t="s">
        <v>69</v>
      </c>
      <c r="C20" s="42" t="s">
        <v>62</v>
      </c>
      <c r="D20" s="42" t="s">
        <v>61</v>
      </c>
      <c r="E20" s="43"/>
      <c r="F20" s="42">
        <v>48</v>
      </c>
      <c r="G20" s="42">
        <v>40000</v>
      </c>
      <c r="H20" s="42">
        <v>35</v>
      </c>
      <c r="I20" s="44">
        <v>195</v>
      </c>
      <c r="J20" s="40"/>
      <c r="K20" s="46"/>
      <c r="L20" s="40"/>
      <c r="M20" s="11">
        <f t="shared" si="3"/>
        <v>0</v>
      </c>
      <c r="N20" s="39"/>
      <c r="O20" s="39"/>
      <c r="P20" s="40"/>
      <c r="Q20" s="40"/>
      <c r="R20" s="11">
        <f t="shared" si="1"/>
        <v>0</v>
      </c>
      <c r="S20" s="11">
        <f t="shared" si="2"/>
        <v>0</v>
      </c>
      <c r="T20" s="35" t="e">
        <f t="shared" si="0"/>
        <v>#DIV/0!</v>
      </c>
      <c r="U20" s="32"/>
      <c r="V20" s="33"/>
    </row>
    <row r="21" spans="2:23" ht="13" x14ac:dyDescent="0.3">
      <c r="B21" s="42" t="s">
        <v>69</v>
      </c>
      <c r="C21" s="42" t="s">
        <v>62</v>
      </c>
      <c r="D21" s="42" t="s">
        <v>61</v>
      </c>
      <c r="E21" s="43"/>
      <c r="F21" s="42">
        <v>48</v>
      </c>
      <c r="G21" s="42">
        <v>60000</v>
      </c>
      <c r="H21" s="42">
        <v>70</v>
      </c>
      <c r="I21" s="44">
        <v>210</v>
      </c>
      <c r="J21" s="40"/>
      <c r="K21" s="46"/>
      <c r="L21" s="40"/>
      <c r="M21" s="11">
        <f t="shared" si="3"/>
        <v>0</v>
      </c>
      <c r="N21" s="39"/>
      <c r="O21" s="39"/>
      <c r="P21" s="40"/>
      <c r="Q21" s="40"/>
      <c r="R21" s="11">
        <f t="shared" si="1"/>
        <v>0</v>
      </c>
      <c r="S21" s="11">
        <f t="shared" si="2"/>
        <v>0</v>
      </c>
      <c r="T21" s="35" t="e">
        <f t="shared" si="0"/>
        <v>#DIV/0!</v>
      </c>
      <c r="U21" s="32"/>
      <c r="V21" s="33"/>
    </row>
    <row r="22" spans="2:23" ht="13" x14ac:dyDescent="0.3">
      <c r="B22" s="42" t="s">
        <v>69</v>
      </c>
      <c r="C22" s="42" t="s">
        <v>62</v>
      </c>
      <c r="D22" s="42" t="s">
        <v>61</v>
      </c>
      <c r="E22" s="43"/>
      <c r="F22" s="42">
        <v>48</v>
      </c>
      <c r="G22" s="42">
        <v>80000</v>
      </c>
      <c r="H22" s="42">
        <v>70</v>
      </c>
      <c r="I22" s="44">
        <v>220</v>
      </c>
      <c r="J22" s="40"/>
      <c r="K22" s="46"/>
      <c r="L22" s="40"/>
      <c r="M22" s="11">
        <f t="shared" si="3"/>
        <v>0</v>
      </c>
      <c r="N22" s="39"/>
      <c r="O22" s="39"/>
      <c r="P22" s="40"/>
      <c r="Q22" s="40"/>
      <c r="R22" s="11">
        <f t="shared" si="1"/>
        <v>0</v>
      </c>
      <c r="S22" s="11">
        <f t="shared" si="2"/>
        <v>0</v>
      </c>
      <c r="T22" s="35" t="e">
        <f t="shared" si="0"/>
        <v>#DIV/0!</v>
      </c>
      <c r="U22" s="32"/>
      <c r="V22" s="33"/>
    </row>
    <row r="23" spans="2:23" ht="13" x14ac:dyDescent="0.3">
      <c r="B23" s="42" t="s">
        <v>69</v>
      </c>
      <c r="C23" s="42" t="s">
        <v>62</v>
      </c>
      <c r="D23" s="42" t="s">
        <v>61</v>
      </c>
      <c r="E23" s="43"/>
      <c r="F23" s="42">
        <v>48</v>
      </c>
      <c r="G23" s="42">
        <v>100000</v>
      </c>
      <c r="H23" s="42">
        <v>70</v>
      </c>
      <c r="I23" s="44">
        <v>230</v>
      </c>
      <c r="J23" s="40"/>
      <c r="K23" s="46"/>
      <c r="L23" s="40"/>
      <c r="M23" s="11">
        <f t="shared" si="3"/>
        <v>0</v>
      </c>
      <c r="N23" s="39"/>
      <c r="O23" s="39"/>
      <c r="P23" s="40"/>
      <c r="Q23" s="40"/>
      <c r="R23" s="11">
        <f t="shared" si="1"/>
        <v>0</v>
      </c>
      <c r="S23" s="11">
        <f t="shared" si="2"/>
        <v>0</v>
      </c>
      <c r="T23" s="35" t="e">
        <f t="shared" si="0"/>
        <v>#DIV/0!</v>
      </c>
      <c r="U23" s="32"/>
      <c r="V23" s="33"/>
    </row>
    <row r="24" spans="2:23" ht="13" x14ac:dyDescent="0.3">
      <c r="B24" s="42" t="s">
        <v>69</v>
      </c>
      <c r="C24" s="42" t="s">
        <v>62</v>
      </c>
      <c r="D24" s="42" t="s">
        <v>61</v>
      </c>
      <c r="E24" s="43"/>
      <c r="F24" s="42">
        <v>48</v>
      </c>
      <c r="G24" s="42">
        <v>120000</v>
      </c>
      <c r="H24" s="42">
        <v>35</v>
      </c>
      <c r="I24" s="44">
        <v>245</v>
      </c>
      <c r="J24" s="40"/>
      <c r="K24" s="46"/>
      <c r="L24" s="40"/>
      <c r="M24" s="11">
        <f t="shared" si="3"/>
        <v>0</v>
      </c>
      <c r="N24" s="39"/>
      <c r="O24" s="39"/>
      <c r="P24" s="40"/>
      <c r="Q24" s="40"/>
      <c r="R24" s="11">
        <f t="shared" si="1"/>
        <v>0</v>
      </c>
      <c r="S24" s="11">
        <f t="shared" si="2"/>
        <v>0</v>
      </c>
      <c r="T24" s="35" t="e">
        <f t="shared" si="0"/>
        <v>#DIV/0!</v>
      </c>
      <c r="U24" s="32"/>
      <c r="V24" s="33"/>
    </row>
    <row r="25" spans="2:23" ht="13" x14ac:dyDescent="0.3">
      <c r="B25" s="42" t="s">
        <v>69</v>
      </c>
      <c r="C25" s="42" t="s">
        <v>62</v>
      </c>
      <c r="D25" s="42" t="s">
        <v>61</v>
      </c>
      <c r="E25" s="43"/>
      <c r="F25" s="42">
        <v>60</v>
      </c>
      <c r="G25" s="42">
        <v>50000</v>
      </c>
      <c r="H25" s="42">
        <v>70</v>
      </c>
      <c r="I25" s="44">
        <v>195</v>
      </c>
      <c r="J25" s="40"/>
      <c r="K25" s="46"/>
      <c r="L25" s="40"/>
      <c r="M25" s="11">
        <f t="shared" si="3"/>
        <v>0</v>
      </c>
      <c r="N25" s="39"/>
      <c r="O25" s="39"/>
      <c r="P25" s="40"/>
      <c r="Q25" s="40"/>
      <c r="R25" s="11">
        <f t="shared" si="1"/>
        <v>0</v>
      </c>
      <c r="S25" s="11">
        <f t="shared" si="2"/>
        <v>0</v>
      </c>
      <c r="T25" s="35" t="e">
        <f t="shared" si="0"/>
        <v>#DIV/0!</v>
      </c>
      <c r="U25" s="32"/>
      <c r="V25" s="33"/>
    </row>
    <row r="26" spans="2:23" ht="13" x14ac:dyDescent="0.3">
      <c r="B26" s="42" t="s">
        <v>69</v>
      </c>
      <c r="C26" s="42" t="s">
        <v>62</v>
      </c>
      <c r="D26" s="42" t="s">
        <v>61</v>
      </c>
      <c r="E26" s="43"/>
      <c r="F26" s="42">
        <v>60</v>
      </c>
      <c r="G26" s="42">
        <v>75000</v>
      </c>
      <c r="H26" s="42">
        <v>70</v>
      </c>
      <c r="I26" s="44">
        <v>205</v>
      </c>
      <c r="J26" s="40"/>
      <c r="K26" s="46"/>
      <c r="L26" s="40"/>
      <c r="M26" s="11">
        <f t="shared" si="3"/>
        <v>0</v>
      </c>
      <c r="N26" s="39"/>
      <c r="O26" s="39"/>
      <c r="P26" s="40"/>
      <c r="Q26" s="40"/>
      <c r="R26" s="11">
        <f t="shared" si="1"/>
        <v>0</v>
      </c>
      <c r="S26" s="11">
        <f t="shared" si="2"/>
        <v>0</v>
      </c>
      <c r="T26" s="35" t="e">
        <f t="shared" si="0"/>
        <v>#DIV/0!</v>
      </c>
      <c r="U26" s="32"/>
      <c r="V26" s="33"/>
    </row>
    <row r="27" spans="2:23" ht="13" x14ac:dyDescent="0.3">
      <c r="B27" s="42" t="s">
        <v>69</v>
      </c>
      <c r="C27" s="42" t="s">
        <v>62</v>
      </c>
      <c r="D27" s="42" t="s">
        <v>61</v>
      </c>
      <c r="E27" s="43"/>
      <c r="F27" s="42">
        <v>60</v>
      </c>
      <c r="G27" s="42">
        <v>100000</v>
      </c>
      <c r="H27" s="42">
        <v>70</v>
      </c>
      <c r="I27" s="44">
        <v>220</v>
      </c>
      <c r="J27" s="40"/>
      <c r="K27" s="46"/>
      <c r="L27" s="40"/>
      <c r="M27" s="11">
        <f t="shared" si="3"/>
        <v>0</v>
      </c>
      <c r="N27" s="39"/>
      <c r="O27" s="39"/>
      <c r="P27" s="40"/>
      <c r="Q27" s="40"/>
      <c r="R27" s="11">
        <f t="shared" si="1"/>
        <v>0</v>
      </c>
      <c r="S27" s="11">
        <f t="shared" si="2"/>
        <v>0</v>
      </c>
      <c r="T27" s="35" t="e">
        <f t="shared" si="0"/>
        <v>#DIV/0!</v>
      </c>
      <c r="U27" s="32"/>
      <c r="V27" s="33"/>
    </row>
    <row r="28" spans="2:23" ht="13" x14ac:dyDescent="0.3">
      <c r="B28" s="42" t="s">
        <v>69</v>
      </c>
      <c r="C28" s="42" t="s">
        <v>62</v>
      </c>
      <c r="D28" s="42" t="s">
        <v>61</v>
      </c>
      <c r="E28" s="43"/>
      <c r="F28" s="42">
        <v>60</v>
      </c>
      <c r="G28" s="42">
        <v>125000</v>
      </c>
      <c r="H28" s="42">
        <v>35</v>
      </c>
      <c r="I28" s="44">
        <v>245</v>
      </c>
      <c r="J28" s="40"/>
      <c r="K28" s="46"/>
      <c r="L28" s="40"/>
      <c r="M28" s="11">
        <f t="shared" si="3"/>
        <v>0</v>
      </c>
      <c r="N28" s="39"/>
      <c r="O28" s="39"/>
      <c r="P28" s="40"/>
      <c r="Q28" s="40"/>
      <c r="R28" s="11">
        <f t="shared" si="1"/>
        <v>0</v>
      </c>
      <c r="S28" s="11">
        <f t="shared" si="2"/>
        <v>0</v>
      </c>
      <c r="T28" s="35" t="e">
        <f t="shared" si="0"/>
        <v>#DIV/0!</v>
      </c>
      <c r="U28" s="32"/>
      <c r="V28" s="33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7795200</v>
      </c>
      <c r="J29" s="13">
        <f>+SUMPRODUCT(F17:F28,H17:H28,J17:J28)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>S29/$H$48</f>
        <v>#DIV/0!</v>
      </c>
      <c r="U29" s="75"/>
      <c r="V29" s="75"/>
      <c r="W29" s="8"/>
    </row>
    <row r="30" spans="2:23" x14ac:dyDescent="0.35">
      <c r="W30" s="8"/>
    </row>
    <row r="31" spans="2:23" x14ac:dyDescent="0.35">
      <c r="J31" s="36"/>
      <c r="W31" s="8"/>
    </row>
    <row r="34" spans="2:27" ht="22.75" customHeight="1" x14ac:dyDescent="0.35">
      <c r="B34" s="76" t="s">
        <v>14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</row>
    <row r="35" spans="2:27" ht="13" x14ac:dyDescent="0.35">
      <c r="B35" s="47" t="s">
        <v>6</v>
      </c>
      <c r="C35" s="47"/>
      <c r="D35" s="47"/>
      <c r="E35" s="47"/>
      <c r="F35" s="47"/>
      <c r="G35" s="47"/>
      <c r="H35" s="47" t="s">
        <v>1</v>
      </c>
      <c r="I35" s="47" t="s">
        <v>4</v>
      </c>
      <c r="J35" s="78" t="s">
        <v>7</v>
      </c>
      <c r="K35" s="79"/>
      <c r="L35" s="79"/>
      <c r="M35" s="79"/>
      <c r="N35" s="79"/>
      <c r="O35" s="79"/>
      <c r="P35" s="79"/>
      <c r="Q35" s="79"/>
      <c r="R35" s="80"/>
      <c r="S35" s="81"/>
      <c r="T35" s="82"/>
      <c r="U35" s="82"/>
      <c r="V35" s="82"/>
      <c r="W35" s="82"/>
      <c r="X35" s="82"/>
      <c r="Y35" s="82"/>
      <c r="Z35" s="82"/>
      <c r="AA35" s="82"/>
    </row>
    <row r="36" spans="2:27" ht="13" x14ac:dyDescent="0.35">
      <c r="B36" s="27" t="s">
        <v>5</v>
      </c>
      <c r="C36" s="27"/>
      <c r="D36" s="27"/>
      <c r="E36" s="27"/>
      <c r="F36" s="27"/>
      <c r="G36" s="27"/>
      <c r="H36" s="10"/>
      <c r="I36" s="17" t="e">
        <f>H36/$H$48</f>
        <v>#DIV/0!</v>
      </c>
      <c r="J36" s="32"/>
      <c r="K36" s="29"/>
      <c r="L36" s="29"/>
      <c r="M36" s="29"/>
      <c r="N36" s="29"/>
      <c r="O36" s="29"/>
      <c r="P36" s="29"/>
      <c r="Q36" s="29"/>
      <c r="R36" s="33"/>
    </row>
    <row r="37" spans="2:27" ht="26" x14ac:dyDescent="0.35">
      <c r="B37" s="27" t="s">
        <v>25</v>
      </c>
      <c r="C37" s="27"/>
      <c r="D37" s="27"/>
      <c r="E37" s="27"/>
      <c r="F37" s="27"/>
      <c r="G37" s="27"/>
      <c r="H37" s="10"/>
      <c r="I37" s="17" t="e">
        <f>H37/$H$48</f>
        <v>#DIV/0!</v>
      </c>
      <c r="J37" s="32"/>
      <c r="K37" s="29"/>
      <c r="L37" s="29"/>
      <c r="M37" s="29"/>
      <c r="N37" s="29"/>
      <c r="O37" s="29"/>
      <c r="P37" s="29"/>
      <c r="Q37" s="29"/>
      <c r="R37" s="33"/>
    </row>
    <row r="38" spans="2:27" ht="26" x14ac:dyDescent="0.35">
      <c r="B38" s="27" t="s">
        <v>26</v>
      </c>
      <c r="C38" s="27"/>
      <c r="D38" s="27"/>
      <c r="E38" s="27"/>
      <c r="F38" s="27"/>
      <c r="G38" s="27"/>
      <c r="H38" s="10"/>
      <c r="I38" s="17" t="e">
        <f t="shared" ref="I38" si="4">H38/$H$48</f>
        <v>#DIV/0!</v>
      </c>
      <c r="J38" s="32"/>
      <c r="K38" s="29"/>
      <c r="L38" s="29"/>
      <c r="M38" s="29"/>
      <c r="N38" s="29"/>
      <c r="O38" s="29"/>
      <c r="P38" s="29"/>
      <c r="Q38" s="29"/>
      <c r="R38" s="33"/>
    </row>
    <row r="39" spans="2:27" ht="26" x14ac:dyDescent="0.35">
      <c r="B39" s="27" t="s">
        <v>27</v>
      </c>
      <c r="C39" s="27"/>
      <c r="D39" s="27"/>
      <c r="E39" s="27"/>
      <c r="F39" s="27"/>
      <c r="G39" s="27"/>
      <c r="H39" s="10"/>
      <c r="I39" s="17" t="e">
        <f>H39/$H$48</f>
        <v>#DIV/0!</v>
      </c>
      <c r="J39" s="32"/>
      <c r="K39" s="29"/>
      <c r="L39" s="29"/>
      <c r="M39" s="29"/>
      <c r="N39" s="29"/>
      <c r="O39" s="29"/>
      <c r="P39" s="29"/>
      <c r="Q39" s="29"/>
      <c r="R39" s="33"/>
    </row>
    <row r="40" spans="2:27" ht="13" x14ac:dyDescent="0.35">
      <c r="B40" s="27" t="s">
        <v>29</v>
      </c>
      <c r="C40" s="27"/>
      <c r="D40" s="27"/>
      <c r="E40" s="27"/>
      <c r="F40" s="27"/>
      <c r="G40" s="27"/>
      <c r="H40" s="10"/>
      <c r="I40" s="17" t="e">
        <f>H40/$H$48</f>
        <v>#DIV/0!</v>
      </c>
      <c r="J40" s="32"/>
      <c r="K40" s="29"/>
      <c r="L40" s="29"/>
      <c r="M40" s="29"/>
      <c r="N40" s="29"/>
      <c r="O40" s="29"/>
      <c r="P40" s="29"/>
      <c r="Q40" s="29"/>
      <c r="R40" s="33"/>
    </row>
    <row r="41" spans="2:27" ht="13" x14ac:dyDescent="0.35">
      <c r="B41" s="27" t="s">
        <v>28</v>
      </c>
      <c r="C41" s="27"/>
      <c r="D41" s="27"/>
      <c r="E41" s="27"/>
      <c r="F41" s="27"/>
      <c r="G41" s="27"/>
      <c r="H41" s="10"/>
      <c r="I41" s="17" t="e">
        <f>H41/$H$48</f>
        <v>#DIV/0!</v>
      </c>
      <c r="J41" s="32"/>
      <c r="K41" s="29"/>
      <c r="L41" s="29"/>
      <c r="M41" s="29"/>
      <c r="N41" s="29"/>
      <c r="O41" s="29"/>
      <c r="P41" s="29"/>
      <c r="Q41" s="29"/>
      <c r="R41" s="33"/>
    </row>
    <row r="42" spans="2:27" ht="39" x14ac:dyDescent="0.35">
      <c r="B42" s="27" t="s">
        <v>36</v>
      </c>
      <c r="C42" s="27"/>
      <c r="D42" s="27"/>
      <c r="E42" s="27"/>
      <c r="F42" s="27"/>
      <c r="G42" s="27"/>
      <c r="H42" s="10"/>
      <c r="I42" s="17" t="e">
        <f>H42/$H$48</f>
        <v>#DIV/0!</v>
      </c>
      <c r="J42" s="32"/>
      <c r="K42" s="29"/>
      <c r="L42" s="29"/>
      <c r="M42" s="29"/>
      <c r="N42" s="29"/>
      <c r="O42" s="29"/>
      <c r="P42" s="29"/>
      <c r="Q42" s="29"/>
      <c r="R42" s="33"/>
    </row>
    <row r="43" spans="2:27" ht="13" x14ac:dyDescent="0.35">
      <c r="B43" s="12" t="s">
        <v>2</v>
      </c>
      <c r="C43" s="12"/>
      <c r="D43" s="12"/>
      <c r="E43" s="12"/>
      <c r="F43" s="12"/>
      <c r="G43" s="12"/>
      <c r="H43" s="19">
        <f>SUM(H36:H42)</f>
        <v>0</v>
      </c>
      <c r="I43" s="18" t="e">
        <f>H43/$H$48</f>
        <v>#DIV/0!</v>
      </c>
      <c r="J43" s="67"/>
      <c r="K43" s="68"/>
      <c r="L43" s="68"/>
      <c r="M43" s="68"/>
      <c r="N43" s="68"/>
      <c r="O43" s="68"/>
      <c r="P43" s="68"/>
      <c r="Q43" s="68"/>
      <c r="R43" s="69"/>
    </row>
    <row r="46" spans="2:27" ht="22.75" customHeight="1" x14ac:dyDescent="0.35">
      <c r="B46" s="70" t="s">
        <v>8</v>
      </c>
      <c r="C46" s="70"/>
      <c r="D46" s="70"/>
      <c r="E46" s="70"/>
      <c r="F46" s="70"/>
      <c r="G46" s="70"/>
      <c r="H46" s="70"/>
      <c r="I46" s="70"/>
    </row>
    <row r="47" spans="2:27" ht="29" x14ac:dyDescent="0.35">
      <c r="B47" s="20" t="s">
        <v>9</v>
      </c>
      <c r="C47" s="20"/>
      <c r="D47" s="20"/>
      <c r="E47" s="20"/>
      <c r="F47" s="20"/>
      <c r="G47" s="26"/>
      <c r="H47" s="21">
        <f>R29+R16</f>
        <v>0</v>
      </c>
      <c r="I47" s="22"/>
    </row>
    <row r="48" spans="2:27" ht="29" x14ac:dyDescent="0.35">
      <c r="B48" s="20" t="s">
        <v>10</v>
      </c>
      <c r="C48" s="20"/>
      <c r="D48" s="20"/>
      <c r="E48" s="20"/>
      <c r="F48" s="20"/>
      <c r="G48" s="25"/>
      <c r="H48" s="21">
        <f>S29+S16+H43</f>
        <v>0</v>
      </c>
      <c r="I48" s="34" t="e">
        <f>H48/$H$47</f>
        <v>#DIV/0!</v>
      </c>
    </row>
    <row r="49" spans="2:9" ht="29" x14ac:dyDescent="0.35">
      <c r="B49" s="20" t="s">
        <v>11</v>
      </c>
      <c r="C49" s="20"/>
      <c r="D49" s="20"/>
      <c r="E49" s="20"/>
      <c r="F49" s="20"/>
      <c r="G49" s="20"/>
      <c r="H49" s="21">
        <f>H47-H48</f>
        <v>0</v>
      </c>
      <c r="I49" s="23" t="e">
        <f>H49/$H$47</f>
        <v>#DIV/0!</v>
      </c>
    </row>
    <row r="50" spans="2:9" ht="14.5" x14ac:dyDescent="0.35">
      <c r="B50" s="24"/>
      <c r="C50" s="24"/>
      <c r="D50" s="24"/>
      <c r="E50" s="24"/>
      <c r="F50" s="24"/>
      <c r="G50" s="24"/>
      <c r="H50" s="24"/>
      <c r="I50" s="24"/>
    </row>
  </sheetData>
  <mergeCells count="10">
    <mergeCell ref="J43:R43"/>
    <mergeCell ref="B46:I46"/>
    <mergeCell ref="B1:V1"/>
    <mergeCell ref="B2:V2"/>
    <mergeCell ref="U3:V3"/>
    <mergeCell ref="U29:V29"/>
    <mergeCell ref="B34:R34"/>
    <mergeCell ref="J35:R35"/>
    <mergeCell ref="S35:AA35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6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50"/>
  <sheetViews>
    <sheetView tabSelected="1" topLeftCell="A4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4" width="13.7265625" style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70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7" t="s">
        <v>40</v>
      </c>
      <c r="C3" s="47" t="s">
        <v>57</v>
      </c>
      <c r="D3" s="47" t="s">
        <v>58</v>
      </c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3" ht="13" x14ac:dyDescent="0.3">
      <c r="B4" s="42" t="s">
        <v>66</v>
      </c>
      <c r="C4" s="42" t="s">
        <v>65</v>
      </c>
      <c r="D4" s="42" t="s">
        <v>64</v>
      </c>
      <c r="E4" s="43"/>
      <c r="F4" s="42">
        <v>36</v>
      </c>
      <c r="G4" s="42">
        <v>60000</v>
      </c>
      <c r="H4" s="42">
        <v>30</v>
      </c>
      <c r="I4" s="44">
        <v>335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 t="shared" ref="R4:R28" si="0">+J4*F4*H4</f>
        <v>0</v>
      </c>
      <c r="S4" s="11">
        <f t="shared" ref="S4:S28" si="1">+(M4+(P4+Q4+O4)*F4)*H4</f>
        <v>0</v>
      </c>
      <c r="T4" s="35" t="e">
        <f t="shared" ref="T4:T29" si="2">S4/$H$48</f>
        <v>#DIV/0!</v>
      </c>
      <c r="U4" s="32"/>
      <c r="V4" s="33"/>
    </row>
    <row r="5" spans="2:23" ht="13" x14ac:dyDescent="0.3">
      <c r="B5" s="42" t="s">
        <v>66</v>
      </c>
      <c r="C5" s="42" t="s">
        <v>65</v>
      </c>
      <c r="D5" s="42" t="s">
        <v>64</v>
      </c>
      <c r="E5" s="43"/>
      <c r="F5" s="42">
        <v>36</v>
      </c>
      <c r="G5" s="42">
        <v>90000</v>
      </c>
      <c r="H5" s="42">
        <v>30</v>
      </c>
      <c r="I5" s="44">
        <v>400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3" ht="13" x14ac:dyDescent="0.3">
      <c r="B6" s="42" t="s">
        <v>66</v>
      </c>
      <c r="C6" s="42" t="s">
        <v>65</v>
      </c>
      <c r="D6" s="42" t="s">
        <v>64</v>
      </c>
      <c r="E6" s="43"/>
      <c r="F6" s="42">
        <v>36</v>
      </c>
      <c r="G6" s="42">
        <v>120000</v>
      </c>
      <c r="H6" s="42">
        <v>30</v>
      </c>
      <c r="I6" s="44">
        <v>430</v>
      </c>
      <c r="J6" s="40"/>
      <c r="K6" s="46"/>
      <c r="L6" s="40"/>
      <c r="M6" s="11">
        <f t="shared" ref="M6:M28" si="3">+(K6-L6)</f>
        <v>0</v>
      </c>
      <c r="N6" s="39"/>
      <c r="O6" s="39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3" ht="13" x14ac:dyDescent="0.3">
      <c r="B7" s="42" t="s">
        <v>66</v>
      </c>
      <c r="C7" s="42" t="s">
        <v>65</v>
      </c>
      <c r="D7" s="42" t="s">
        <v>64</v>
      </c>
      <c r="E7" s="43"/>
      <c r="F7" s="42">
        <v>48</v>
      </c>
      <c r="G7" s="42">
        <v>40000</v>
      </c>
      <c r="H7" s="42">
        <v>30</v>
      </c>
      <c r="I7" s="44">
        <v>295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3" ht="13" x14ac:dyDescent="0.3">
      <c r="B8" s="42" t="s">
        <v>66</v>
      </c>
      <c r="C8" s="42" t="s">
        <v>65</v>
      </c>
      <c r="D8" s="42" t="s">
        <v>64</v>
      </c>
      <c r="E8" s="43"/>
      <c r="F8" s="42">
        <v>48</v>
      </c>
      <c r="G8" s="42">
        <v>60000</v>
      </c>
      <c r="H8" s="42">
        <v>90</v>
      </c>
      <c r="I8" s="44">
        <v>315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3" ht="13" x14ac:dyDescent="0.3">
      <c r="B9" s="42" t="s">
        <v>66</v>
      </c>
      <c r="C9" s="42" t="s">
        <v>65</v>
      </c>
      <c r="D9" s="42" t="s">
        <v>64</v>
      </c>
      <c r="E9" s="43"/>
      <c r="F9" s="42">
        <v>48</v>
      </c>
      <c r="G9" s="42">
        <v>80000</v>
      </c>
      <c r="H9" s="42">
        <v>30</v>
      </c>
      <c r="I9" s="44">
        <v>325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3" ht="13" x14ac:dyDescent="0.3">
      <c r="B10" s="42" t="s">
        <v>66</v>
      </c>
      <c r="C10" s="42" t="s">
        <v>65</v>
      </c>
      <c r="D10" s="42" t="s">
        <v>64</v>
      </c>
      <c r="E10" s="43"/>
      <c r="F10" s="42">
        <v>48</v>
      </c>
      <c r="G10" s="42">
        <v>100000</v>
      </c>
      <c r="H10" s="42">
        <v>30</v>
      </c>
      <c r="I10" s="44">
        <v>345</v>
      </c>
      <c r="J10" s="40"/>
      <c r="K10" s="46"/>
      <c r="L10" s="40"/>
      <c r="M10" s="11">
        <f t="shared" si="3"/>
        <v>0</v>
      </c>
      <c r="N10" s="39"/>
      <c r="O10" s="39"/>
      <c r="P10" s="40"/>
      <c r="Q10" s="40"/>
      <c r="R10" s="11">
        <f t="shared" si="0"/>
        <v>0</v>
      </c>
      <c r="S10" s="11">
        <f t="shared" si="1"/>
        <v>0</v>
      </c>
      <c r="T10" s="35" t="e">
        <f t="shared" si="2"/>
        <v>#DIV/0!</v>
      </c>
      <c r="U10" s="32"/>
      <c r="V10" s="33"/>
    </row>
    <row r="11" spans="2:23" ht="13" x14ac:dyDescent="0.3">
      <c r="B11" s="42" t="s">
        <v>66</v>
      </c>
      <c r="C11" s="42" t="s">
        <v>65</v>
      </c>
      <c r="D11" s="42" t="s">
        <v>64</v>
      </c>
      <c r="E11" s="43"/>
      <c r="F11" s="42">
        <v>48</v>
      </c>
      <c r="G11" s="42">
        <v>120000</v>
      </c>
      <c r="H11" s="42">
        <v>60</v>
      </c>
      <c r="I11" s="44">
        <v>385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0"/>
        <v>0</v>
      </c>
      <c r="S11" s="11">
        <f t="shared" si="1"/>
        <v>0</v>
      </c>
      <c r="T11" s="35" t="e">
        <f t="shared" si="2"/>
        <v>#DIV/0!</v>
      </c>
      <c r="U11" s="32"/>
      <c r="V11" s="33"/>
    </row>
    <row r="12" spans="2:23" ht="13" x14ac:dyDescent="0.3">
      <c r="B12" s="42" t="s">
        <v>66</v>
      </c>
      <c r="C12" s="42" t="s">
        <v>65</v>
      </c>
      <c r="D12" s="42" t="s">
        <v>64</v>
      </c>
      <c r="E12" s="43"/>
      <c r="F12" s="42">
        <v>60</v>
      </c>
      <c r="G12" s="42">
        <v>50000</v>
      </c>
      <c r="H12" s="42">
        <v>90</v>
      </c>
      <c r="I12" s="44">
        <v>270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0"/>
        <v>0</v>
      </c>
      <c r="S12" s="11">
        <f t="shared" si="1"/>
        <v>0</v>
      </c>
      <c r="T12" s="35" t="e">
        <f t="shared" si="2"/>
        <v>#DIV/0!</v>
      </c>
      <c r="U12" s="32"/>
      <c r="V12" s="33"/>
    </row>
    <row r="13" spans="2:23" ht="13" x14ac:dyDescent="0.3">
      <c r="B13" s="42" t="s">
        <v>66</v>
      </c>
      <c r="C13" s="42" t="s">
        <v>65</v>
      </c>
      <c r="D13" s="42" t="s">
        <v>64</v>
      </c>
      <c r="E13" s="43"/>
      <c r="F13" s="42">
        <v>60</v>
      </c>
      <c r="G13" s="42">
        <v>75000</v>
      </c>
      <c r="H13" s="42">
        <v>60</v>
      </c>
      <c r="I13" s="44">
        <v>310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0"/>
        <v>0</v>
      </c>
      <c r="S13" s="11">
        <f t="shared" si="1"/>
        <v>0</v>
      </c>
      <c r="T13" s="35" t="e">
        <f t="shared" si="2"/>
        <v>#DIV/0!</v>
      </c>
      <c r="U13" s="32"/>
      <c r="V13" s="33"/>
    </row>
    <row r="14" spans="2:23" ht="13" x14ac:dyDescent="0.3">
      <c r="B14" s="42" t="s">
        <v>66</v>
      </c>
      <c r="C14" s="42" t="s">
        <v>65</v>
      </c>
      <c r="D14" s="42" t="s">
        <v>64</v>
      </c>
      <c r="E14" s="43"/>
      <c r="F14" s="42">
        <v>60</v>
      </c>
      <c r="G14" s="42">
        <v>100000</v>
      </c>
      <c r="H14" s="42">
        <v>90</v>
      </c>
      <c r="I14" s="44">
        <v>325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0"/>
        <v>0</v>
      </c>
      <c r="S14" s="11">
        <f t="shared" si="1"/>
        <v>0</v>
      </c>
      <c r="T14" s="35" t="e">
        <f t="shared" si="2"/>
        <v>#DIV/0!</v>
      </c>
      <c r="U14" s="32"/>
      <c r="V14" s="33"/>
    </row>
    <row r="15" spans="2:23" ht="13" x14ac:dyDescent="0.3">
      <c r="B15" s="42" t="s">
        <v>66</v>
      </c>
      <c r="C15" s="42" t="s">
        <v>65</v>
      </c>
      <c r="D15" s="42" t="s">
        <v>64</v>
      </c>
      <c r="E15" s="43"/>
      <c r="F15" s="42">
        <v>60</v>
      </c>
      <c r="G15" s="42">
        <v>125000</v>
      </c>
      <c r="H15" s="42">
        <v>30</v>
      </c>
      <c r="I15" s="44">
        <v>345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0"/>
        <v>0</v>
      </c>
      <c r="S15" s="11">
        <f>+(M15+(P15+Q15+O15)*F15)*H15</f>
        <v>0</v>
      </c>
      <c r="T15" s="35" t="e">
        <f t="shared" si="2"/>
        <v>#DIV/0!</v>
      </c>
      <c r="U15" s="32"/>
      <c r="V15" s="33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10067400</v>
      </c>
      <c r="J16" s="13">
        <f>+SUMPRODUCT(F4:F15,H4:H15,J4:J15)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 t="shared" si="2"/>
        <v>#DIV/0!</v>
      </c>
      <c r="U16" s="75"/>
      <c r="V16" s="75"/>
      <c r="W16" s="8"/>
    </row>
    <row r="17" spans="2:23" ht="13" x14ac:dyDescent="0.3">
      <c r="B17" s="42" t="s">
        <v>69</v>
      </c>
      <c r="C17" s="42" t="s">
        <v>68</v>
      </c>
      <c r="D17" s="42" t="s">
        <v>67</v>
      </c>
      <c r="E17" s="43"/>
      <c r="F17" s="42">
        <v>36</v>
      </c>
      <c r="G17" s="42">
        <v>60000</v>
      </c>
      <c r="H17" s="42">
        <v>30</v>
      </c>
      <c r="I17" s="44">
        <v>375</v>
      </c>
      <c r="J17" s="40"/>
      <c r="K17" s="46"/>
      <c r="L17" s="40"/>
      <c r="M17" s="11">
        <f>+(K17-L17)</f>
        <v>0</v>
      </c>
      <c r="N17" s="39"/>
      <c r="O17" s="39"/>
      <c r="P17" s="40"/>
      <c r="Q17" s="40"/>
      <c r="R17" s="11">
        <f>+J17*F17*H17</f>
        <v>0</v>
      </c>
      <c r="S17" s="11">
        <f t="shared" si="1"/>
        <v>0</v>
      </c>
      <c r="T17" s="35" t="e">
        <f t="shared" si="2"/>
        <v>#DIV/0!</v>
      </c>
      <c r="U17" s="32"/>
      <c r="V17" s="33"/>
    </row>
    <row r="18" spans="2:23" ht="13" x14ac:dyDescent="0.3">
      <c r="B18" s="42" t="s">
        <v>69</v>
      </c>
      <c r="C18" s="42" t="s">
        <v>68</v>
      </c>
      <c r="D18" s="42" t="s">
        <v>67</v>
      </c>
      <c r="E18" s="43"/>
      <c r="F18" s="42">
        <v>36</v>
      </c>
      <c r="G18" s="42">
        <v>90000</v>
      </c>
      <c r="H18" s="42">
        <v>30</v>
      </c>
      <c r="I18" s="44">
        <v>450</v>
      </c>
      <c r="J18" s="40"/>
      <c r="K18" s="46"/>
      <c r="L18" s="40"/>
      <c r="M18" s="11">
        <f t="shared" si="3"/>
        <v>0</v>
      </c>
      <c r="N18" s="39"/>
      <c r="O18" s="39"/>
      <c r="P18" s="40"/>
      <c r="Q18" s="40"/>
      <c r="R18" s="11">
        <f t="shared" si="0"/>
        <v>0</v>
      </c>
      <c r="S18" s="11">
        <f t="shared" si="1"/>
        <v>0</v>
      </c>
      <c r="T18" s="35" t="e">
        <f t="shared" si="2"/>
        <v>#DIV/0!</v>
      </c>
      <c r="U18" s="32"/>
      <c r="V18" s="33"/>
    </row>
    <row r="19" spans="2:23" ht="13" x14ac:dyDescent="0.3">
      <c r="B19" s="42" t="s">
        <v>69</v>
      </c>
      <c r="C19" s="42" t="s">
        <v>68</v>
      </c>
      <c r="D19" s="42" t="s">
        <v>67</v>
      </c>
      <c r="E19" s="43"/>
      <c r="F19" s="42">
        <v>36</v>
      </c>
      <c r="G19" s="42">
        <v>120000</v>
      </c>
      <c r="H19" s="42">
        <v>30</v>
      </c>
      <c r="I19" s="44">
        <v>480</v>
      </c>
      <c r="J19" s="40"/>
      <c r="K19" s="46"/>
      <c r="L19" s="40"/>
      <c r="M19" s="11">
        <f t="shared" si="3"/>
        <v>0</v>
      </c>
      <c r="N19" s="39"/>
      <c r="O19" s="39"/>
      <c r="P19" s="40"/>
      <c r="Q19" s="40"/>
      <c r="R19" s="11">
        <f t="shared" si="0"/>
        <v>0</v>
      </c>
      <c r="S19" s="11">
        <f t="shared" si="1"/>
        <v>0</v>
      </c>
      <c r="T19" s="35" t="e">
        <f t="shared" si="2"/>
        <v>#DIV/0!</v>
      </c>
      <c r="U19" s="32"/>
      <c r="V19" s="33"/>
    </row>
    <row r="20" spans="2:23" ht="13" x14ac:dyDescent="0.3">
      <c r="B20" s="42" t="s">
        <v>69</v>
      </c>
      <c r="C20" s="42" t="s">
        <v>68</v>
      </c>
      <c r="D20" s="42" t="s">
        <v>67</v>
      </c>
      <c r="E20" s="43"/>
      <c r="F20" s="42">
        <v>48</v>
      </c>
      <c r="G20" s="42">
        <v>40000</v>
      </c>
      <c r="H20" s="42">
        <v>30</v>
      </c>
      <c r="I20" s="44">
        <v>335</v>
      </c>
      <c r="J20" s="40"/>
      <c r="K20" s="46"/>
      <c r="L20" s="40"/>
      <c r="M20" s="11">
        <f t="shared" si="3"/>
        <v>0</v>
      </c>
      <c r="N20" s="39"/>
      <c r="O20" s="39"/>
      <c r="P20" s="40"/>
      <c r="Q20" s="40"/>
      <c r="R20" s="11">
        <f t="shared" si="0"/>
        <v>0</v>
      </c>
      <c r="S20" s="11">
        <f t="shared" si="1"/>
        <v>0</v>
      </c>
      <c r="T20" s="35" t="e">
        <f t="shared" si="2"/>
        <v>#DIV/0!</v>
      </c>
      <c r="U20" s="32"/>
      <c r="V20" s="33"/>
    </row>
    <row r="21" spans="2:23" ht="13" x14ac:dyDescent="0.3">
      <c r="B21" s="42" t="s">
        <v>69</v>
      </c>
      <c r="C21" s="42" t="s">
        <v>68</v>
      </c>
      <c r="D21" s="42" t="s">
        <v>67</v>
      </c>
      <c r="E21" s="43"/>
      <c r="F21" s="42">
        <v>48</v>
      </c>
      <c r="G21" s="42">
        <v>60000</v>
      </c>
      <c r="H21" s="42">
        <v>90</v>
      </c>
      <c r="I21" s="44">
        <v>350</v>
      </c>
      <c r="J21" s="40"/>
      <c r="K21" s="46"/>
      <c r="L21" s="40"/>
      <c r="M21" s="11">
        <f t="shared" si="3"/>
        <v>0</v>
      </c>
      <c r="N21" s="39"/>
      <c r="O21" s="39"/>
      <c r="P21" s="40"/>
      <c r="Q21" s="40"/>
      <c r="R21" s="11">
        <f t="shared" si="0"/>
        <v>0</v>
      </c>
      <c r="S21" s="11">
        <f t="shared" si="1"/>
        <v>0</v>
      </c>
      <c r="T21" s="35" t="e">
        <f t="shared" si="2"/>
        <v>#DIV/0!</v>
      </c>
      <c r="U21" s="32"/>
      <c r="V21" s="33"/>
    </row>
    <row r="22" spans="2:23" ht="13" x14ac:dyDescent="0.3">
      <c r="B22" s="42" t="s">
        <v>69</v>
      </c>
      <c r="C22" s="42" t="s">
        <v>68</v>
      </c>
      <c r="D22" s="42" t="s">
        <v>67</v>
      </c>
      <c r="E22" s="43"/>
      <c r="F22" s="42">
        <v>48</v>
      </c>
      <c r="G22" s="42">
        <v>80000</v>
      </c>
      <c r="H22" s="42">
        <v>30</v>
      </c>
      <c r="I22" s="44">
        <v>365</v>
      </c>
      <c r="J22" s="40"/>
      <c r="K22" s="46"/>
      <c r="L22" s="40"/>
      <c r="M22" s="11">
        <f t="shared" si="3"/>
        <v>0</v>
      </c>
      <c r="N22" s="39"/>
      <c r="O22" s="39"/>
      <c r="P22" s="40"/>
      <c r="Q22" s="40"/>
      <c r="R22" s="11">
        <f t="shared" si="0"/>
        <v>0</v>
      </c>
      <c r="S22" s="11">
        <f t="shared" si="1"/>
        <v>0</v>
      </c>
      <c r="T22" s="35" t="e">
        <f t="shared" si="2"/>
        <v>#DIV/0!</v>
      </c>
      <c r="U22" s="32"/>
      <c r="V22" s="33"/>
    </row>
    <row r="23" spans="2:23" ht="13" x14ac:dyDescent="0.3">
      <c r="B23" s="42" t="s">
        <v>69</v>
      </c>
      <c r="C23" s="42" t="s">
        <v>68</v>
      </c>
      <c r="D23" s="42" t="s">
        <v>67</v>
      </c>
      <c r="E23" s="43"/>
      <c r="F23" s="42">
        <v>48</v>
      </c>
      <c r="G23" s="42">
        <v>100000</v>
      </c>
      <c r="H23" s="42">
        <v>30</v>
      </c>
      <c r="I23" s="44">
        <v>390</v>
      </c>
      <c r="J23" s="40"/>
      <c r="K23" s="46"/>
      <c r="L23" s="40"/>
      <c r="M23" s="11">
        <f t="shared" si="3"/>
        <v>0</v>
      </c>
      <c r="N23" s="39"/>
      <c r="O23" s="39"/>
      <c r="P23" s="40"/>
      <c r="Q23" s="40"/>
      <c r="R23" s="11">
        <f t="shared" si="0"/>
        <v>0</v>
      </c>
      <c r="S23" s="11">
        <f t="shared" si="1"/>
        <v>0</v>
      </c>
      <c r="T23" s="35" t="e">
        <f t="shared" si="2"/>
        <v>#DIV/0!</v>
      </c>
      <c r="U23" s="32"/>
      <c r="V23" s="33"/>
    </row>
    <row r="24" spans="2:23" ht="13" x14ac:dyDescent="0.3">
      <c r="B24" s="42" t="s">
        <v>69</v>
      </c>
      <c r="C24" s="42" t="s">
        <v>68</v>
      </c>
      <c r="D24" s="42" t="s">
        <v>67</v>
      </c>
      <c r="E24" s="43"/>
      <c r="F24" s="42">
        <v>48</v>
      </c>
      <c r="G24" s="42">
        <v>120000</v>
      </c>
      <c r="H24" s="42">
        <v>60</v>
      </c>
      <c r="I24" s="44">
        <v>430</v>
      </c>
      <c r="J24" s="40"/>
      <c r="K24" s="46"/>
      <c r="L24" s="40"/>
      <c r="M24" s="11">
        <f t="shared" si="3"/>
        <v>0</v>
      </c>
      <c r="N24" s="39"/>
      <c r="O24" s="39"/>
      <c r="P24" s="40"/>
      <c r="Q24" s="40"/>
      <c r="R24" s="11">
        <f t="shared" si="0"/>
        <v>0</v>
      </c>
      <c r="S24" s="11">
        <f t="shared" si="1"/>
        <v>0</v>
      </c>
      <c r="T24" s="35" t="e">
        <f t="shared" si="2"/>
        <v>#DIV/0!</v>
      </c>
      <c r="U24" s="32"/>
      <c r="V24" s="33"/>
    </row>
    <row r="25" spans="2:23" ht="13" x14ac:dyDescent="0.3">
      <c r="B25" s="42" t="s">
        <v>69</v>
      </c>
      <c r="C25" s="42" t="s">
        <v>68</v>
      </c>
      <c r="D25" s="42" t="s">
        <v>67</v>
      </c>
      <c r="E25" s="43"/>
      <c r="F25" s="42">
        <v>60</v>
      </c>
      <c r="G25" s="42">
        <v>50000</v>
      </c>
      <c r="H25" s="42">
        <v>90</v>
      </c>
      <c r="I25" s="44">
        <v>300</v>
      </c>
      <c r="J25" s="40"/>
      <c r="K25" s="46"/>
      <c r="L25" s="40"/>
      <c r="M25" s="11">
        <f t="shared" si="3"/>
        <v>0</v>
      </c>
      <c r="N25" s="39"/>
      <c r="O25" s="39"/>
      <c r="P25" s="40"/>
      <c r="Q25" s="40"/>
      <c r="R25" s="11">
        <f t="shared" si="0"/>
        <v>0</v>
      </c>
      <c r="S25" s="11">
        <f t="shared" si="1"/>
        <v>0</v>
      </c>
      <c r="T25" s="35" t="e">
        <f t="shared" si="2"/>
        <v>#DIV/0!</v>
      </c>
      <c r="U25" s="32"/>
      <c r="V25" s="33"/>
    </row>
    <row r="26" spans="2:23" ht="13" x14ac:dyDescent="0.3">
      <c r="B26" s="42" t="s">
        <v>69</v>
      </c>
      <c r="C26" s="42" t="s">
        <v>68</v>
      </c>
      <c r="D26" s="42" t="s">
        <v>67</v>
      </c>
      <c r="E26" s="43"/>
      <c r="F26" s="42">
        <v>60</v>
      </c>
      <c r="G26" s="42">
        <v>75000</v>
      </c>
      <c r="H26" s="42">
        <v>60</v>
      </c>
      <c r="I26" s="44">
        <v>345</v>
      </c>
      <c r="J26" s="40"/>
      <c r="K26" s="46"/>
      <c r="L26" s="40"/>
      <c r="M26" s="11">
        <f t="shared" si="3"/>
        <v>0</v>
      </c>
      <c r="N26" s="39"/>
      <c r="O26" s="39"/>
      <c r="P26" s="40"/>
      <c r="Q26" s="40"/>
      <c r="R26" s="11">
        <f t="shared" si="0"/>
        <v>0</v>
      </c>
      <c r="S26" s="11">
        <f t="shared" si="1"/>
        <v>0</v>
      </c>
      <c r="T26" s="35" t="e">
        <f t="shared" si="2"/>
        <v>#DIV/0!</v>
      </c>
      <c r="U26" s="32"/>
      <c r="V26" s="33"/>
    </row>
    <row r="27" spans="2:23" ht="13" x14ac:dyDescent="0.3">
      <c r="B27" s="42" t="s">
        <v>69</v>
      </c>
      <c r="C27" s="42" t="s">
        <v>68</v>
      </c>
      <c r="D27" s="42" t="s">
        <v>67</v>
      </c>
      <c r="E27" s="43"/>
      <c r="F27" s="42">
        <v>60</v>
      </c>
      <c r="G27" s="42">
        <v>100000</v>
      </c>
      <c r="H27" s="42">
        <v>90</v>
      </c>
      <c r="I27" s="44">
        <v>365</v>
      </c>
      <c r="J27" s="40"/>
      <c r="K27" s="46"/>
      <c r="L27" s="40"/>
      <c r="M27" s="11">
        <f t="shared" si="3"/>
        <v>0</v>
      </c>
      <c r="N27" s="39"/>
      <c r="O27" s="39"/>
      <c r="P27" s="40"/>
      <c r="Q27" s="40"/>
      <c r="R27" s="11">
        <f t="shared" si="0"/>
        <v>0</v>
      </c>
      <c r="S27" s="11">
        <f t="shared" si="1"/>
        <v>0</v>
      </c>
      <c r="T27" s="35" t="e">
        <f t="shared" si="2"/>
        <v>#DIV/0!</v>
      </c>
      <c r="U27" s="32"/>
      <c r="V27" s="33"/>
    </row>
    <row r="28" spans="2:23" ht="13" x14ac:dyDescent="0.3">
      <c r="B28" s="42" t="s">
        <v>69</v>
      </c>
      <c r="C28" s="42" t="s">
        <v>68</v>
      </c>
      <c r="D28" s="42" t="s">
        <v>67</v>
      </c>
      <c r="E28" s="43"/>
      <c r="F28" s="42">
        <v>60</v>
      </c>
      <c r="G28" s="42">
        <v>125000</v>
      </c>
      <c r="H28" s="42">
        <v>30</v>
      </c>
      <c r="I28" s="44">
        <v>390</v>
      </c>
      <c r="J28" s="40"/>
      <c r="K28" s="46"/>
      <c r="L28" s="40"/>
      <c r="M28" s="11">
        <f t="shared" si="3"/>
        <v>0</v>
      </c>
      <c r="N28" s="39"/>
      <c r="O28" s="39"/>
      <c r="P28" s="40"/>
      <c r="Q28" s="40"/>
      <c r="R28" s="11">
        <f t="shared" si="0"/>
        <v>0</v>
      </c>
      <c r="S28" s="11">
        <f t="shared" si="1"/>
        <v>0</v>
      </c>
      <c r="T28" s="35" t="e">
        <f t="shared" si="2"/>
        <v>#DIV/0!</v>
      </c>
      <c r="U28" s="32"/>
      <c r="V28" s="33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11264400</v>
      </c>
      <c r="J29" s="13">
        <f>+SUMPRODUCT(F17:F28,H17:H28,J17:J28)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 t="shared" si="2"/>
        <v>#DIV/0!</v>
      </c>
      <c r="U29" s="75"/>
      <c r="V29" s="75"/>
      <c r="W29" s="8"/>
    </row>
    <row r="30" spans="2:23" x14ac:dyDescent="0.35">
      <c r="W30" s="8"/>
    </row>
    <row r="31" spans="2:23" x14ac:dyDescent="0.35">
      <c r="J31" s="36"/>
      <c r="W31" s="8"/>
    </row>
    <row r="34" spans="2:27" ht="22.75" customHeight="1" x14ac:dyDescent="0.35">
      <c r="B34" s="76" t="s">
        <v>14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</row>
    <row r="35" spans="2:27" ht="13" x14ac:dyDescent="0.35">
      <c r="B35" s="47" t="s">
        <v>6</v>
      </c>
      <c r="C35" s="47"/>
      <c r="D35" s="47"/>
      <c r="E35" s="47"/>
      <c r="F35" s="47"/>
      <c r="G35" s="47"/>
      <c r="H35" s="47" t="s">
        <v>1</v>
      </c>
      <c r="I35" s="47" t="s">
        <v>4</v>
      </c>
      <c r="J35" s="78" t="s">
        <v>7</v>
      </c>
      <c r="K35" s="79"/>
      <c r="L35" s="79"/>
      <c r="M35" s="79"/>
      <c r="N35" s="79"/>
      <c r="O35" s="79"/>
      <c r="P35" s="79"/>
      <c r="Q35" s="79"/>
      <c r="R35" s="80"/>
      <c r="S35" s="81"/>
      <c r="T35" s="82"/>
      <c r="U35" s="82"/>
      <c r="V35" s="82"/>
      <c r="W35" s="82"/>
      <c r="X35" s="82"/>
      <c r="Y35" s="82"/>
      <c r="Z35" s="82"/>
      <c r="AA35" s="82"/>
    </row>
    <row r="36" spans="2:27" ht="13" x14ac:dyDescent="0.35">
      <c r="B36" s="27" t="s">
        <v>5</v>
      </c>
      <c r="C36" s="27"/>
      <c r="D36" s="27"/>
      <c r="E36" s="27"/>
      <c r="F36" s="27"/>
      <c r="G36" s="27"/>
      <c r="H36" s="10"/>
      <c r="I36" s="17" t="e">
        <f>H36/$H$48</f>
        <v>#DIV/0!</v>
      </c>
      <c r="J36" s="32"/>
      <c r="K36" s="29"/>
      <c r="L36" s="29"/>
      <c r="M36" s="29"/>
      <c r="N36" s="29"/>
      <c r="O36" s="29"/>
      <c r="P36" s="29"/>
      <c r="Q36" s="29"/>
      <c r="R36" s="33"/>
    </row>
    <row r="37" spans="2:27" ht="26" x14ac:dyDescent="0.35">
      <c r="B37" s="27" t="s">
        <v>25</v>
      </c>
      <c r="C37" s="27"/>
      <c r="D37" s="27"/>
      <c r="E37" s="27"/>
      <c r="F37" s="27"/>
      <c r="G37" s="27"/>
      <c r="H37" s="10"/>
      <c r="I37" s="17" t="e">
        <f t="shared" ref="I37:I43" si="4">H37/$H$48</f>
        <v>#DIV/0!</v>
      </c>
      <c r="J37" s="32"/>
      <c r="K37" s="29"/>
      <c r="L37" s="29"/>
      <c r="M37" s="29"/>
      <c r="N37" s="29"/>
      <c r="O37" s="29"/>
      <c r="P37" s="29"/>
      <c r="Q37" s="29"/>
      <c r="R37" s="33"/>
    </row>
    <row r="38" spans="2:27" ht="26" x14ac:dyDescent="0.35">
      <c r="B38" s="27" t="s">
        <v>26</v>
      </c>
      <c r="C38" s="27"/>
      <c r="D38" s="27"/>
      <c r="E38" s="27"/>
      <c r="F38" s="27"/>
      <c r="G38" s="27"/>
      <c r="H38" s="10"/>
      <c r="I38" s="17" t="e">
        <f t="shared" si="4"/>
        <v>#DIV/0!</v>
      </c>
      <c r="J38" s="32"/>
      <c r="K38" s="29"/>
      <c r="L38" s="29"/>
      <c r="M38" s="29"/>
      <c r="N38" s="29"/>
      <c r="O38" s="29"/>
      <c r="P38" s="29"/>
      <c r="Q38" s="29"/>
      <c r="R38" s="33"/>
    </row>
    <row r="39" spans="2:27" ht="26" x14ac:dyDescent="0.35">
      <c r="B39" s="27" t="s">
        <v>27</v>
      </c>
      <c r="C39" s="27"/>
      <c r="D39" s="27"/>
      <c r="E39" s="27"/>
      <c r="F39" s="27"/>
      <c r="G39" s="27"/>
      <c r="H39" s="10"/>
      <c r="I39" s="17" t="e">
        <f t="shared" si="4"/>
        <v>#DIV/0!</v>
      </c>
      <c r="J39" s="32"/>
      <c r="K39" s="29"/>
      <c r="L39" s="29"/>
      <c r="M39" s="29"/>
      <c r="N39" s="29"/>
      <c r="O39" s="29"/>
      <c r="P39" s="29"/>
      <c r="Q39" s="29"/>
      <c r="R39" s="33"/>
    </row>
    <row r="40" spans="2:27" ht="13" x14ac:dyDescent="0.35">
      <c r="B40" s="27" t="s">
        <v>29</v>
      </c>
      <c r="C40" s="27"/>
      <c r="D40" s="27"/>
      <c r="E40" s="27"/>
      <c r="F40" s="27"/>
      <c r="G40" s="27"/>
      <c r="H40" s="10"/>
      <c r="I40" s="17" t="e">
        <f t="shared" si="4"/>
        <v>#DIV/0!</v>
      </c>
      <c r="J40" s="32"/>
      <c r="K40" s="29"/>
      <c r="L40" s="29"/>
      <c r="M40" s="29"/>
      <c r="N40" s="29"/>
      <c r="O40" s="29"/>
      <c r="P40" s="29"/>
      <c r="Q40" s="29"/>
      <c r="R40" s="33"/>
    </row>
    <row r="41" spans="2:27" ht="13" x14ac:dyDescent="0.35">
      <c r="B41" s="27" t="s">
        <v>28</v>
      </c>
      <c r="C41" s="27"/>
      <c r="D41" s="27"/>
      <c r="E41" s="27"/>
      <c r="F41" s="27"/>
      <c r="G41" s="27"/>
      <c r="H41" s="10"/>
      <c r="I41" s="17" t="e">
        <f t="shared" si="4"/>
        <v>#DIV/0!</v>
      </c>
      <c r="J41" s="32"/>
      <c r="K41" s="29"/>
      <c r="L41" s="29"/>
      <c r="M41" s="29"/>
      <c r="N41" s="29"/>
      <c r="O41" s="29"/>
      <c r="P41" s="29"/>
      <c r="Q41" s="29"/>
      <c r="R41" s="33"/>
    </row>
    <row r="42" spans="2:27" ht="39" x14ac:dyDescent="0.35">
      <c r="B42" s="27" t="s">
        <v>36</v>
      </c>
      <c r="C42" s="27"/>
      <c r="D42" s="27"/>
      <c r="E42" s="27"/>
      <c r="F42" s="27"/>
      <c r="G42" s="27"/>
      <c r="H42" s="10"/>
      <c r="I42" s="17" t="e">
        <f t="shared" si="4"/>
        <v>#DIV/0!</v>
      </c>
      <c r="J42" s="32"/>
      <c r="K42" s="29"/>
      <c r="L42" s="29"/>
      <c r="M42" s="29"/>
      <c r="N42" s="29"/>
      <c r="O42" s="29"/>
      <c r="P42" s="29"/>
      <c r="Q42" s="29"/>
      <c r="R42" s="33"/>
    </row>
    <row r="43" spans="2:27" ht="13" x14ac:dyDescent="0.35">
      <c r="B43" s="12" t="s">
        <v>2</v>
      </c>
      <c r="C43" s="12"/>
      <c r="D43" s="12"/>
      <c r="E43" s="12"/>
      <c r="F43" s="12"/>
      <c r="G43" s="12"/>
      <c r="H43" s="19">
        <f>SUM(H36:H42)</f>
        <v>0</v>
      </c>
      <c r="I43" s="18" t="e">
        <f t="shared" si="4"/>
        <v>#DIV/0!</v>
      </c>
      <c r="J43" s="67"/>
      <c r="K43" s="68"/>
      <c r="L43" s="68"/>
      <c r="M43" s="68"/>
      <c r="N43" s="68"/>
      <c r="O43" s="68"/>
      <c r="P43" s="68"/>
      <c r="Q43" s="68"/>
      <c r="R43" s="69"/>
    </row>
    <row r="46" spans="2:27" ht="22.75" customHeight="1" x14ac:dyDescent="0.35">
      <c r="B46" s="70" t="s">
        <v>8</v>
      </c>
      <c r="C46" s="70"/>
      <c r="D46" s="70"/>
      <c r="E46" s="70"/>
      <c r="F46" s="70"/>
      <c r="G46" s="70"/>
      <c r="H46" s="70"/>
      <c r="I46" s="70"/>
    </row>
    <row r="47" spans="2:27" ht="29" x14ac:dyDescent="0.35">
      <c r="B47" s="20" t="s">
        <v>9</v>
      </c>
      <c r="C47" s="20"/>
      <c r="D47" s="20"/>
      <c r="E47" s="20"/>
      <c r="F47" s="20"/>
      <c r="G47" s="26"/>
      <c r="H47" s="21">
        <f>R29+R16</f>
        <v>0</v>
      </c>
      <c r="I47" s="22"/>
    </row>
    <row r="48" spans="2:27" ht="29" x14ac:dyDescent="0.35">
      <c r="B48" s="20" t="s">
        <v>10</v>
      </c>
      <c r="C48" s="20"/>
      <c r="D48" s="20"/>
      <c r="E48" s="20"/>
      <c r="F48" s="20"/>
      <c r="G48" s="25"/>
      <c r="H48" s="21">
        <f>S29+S16+H43</f>
        <v>0</v>
      </c>
      <c r="I48" s="34" t="e">
        <f>H48/$H$47</f>
        <v>#DIV/0!</v>
      </c>
    </row>
    <row r="49" spans="2:9" ht="29" x14ac:dyDescent="0.35">
      <c r="B49" s="20" t="s">
        <v>11</v>
      </c>
      <c r="C49" s="20"/>
      <c r="D49" s="20"/>
      <c r="E49" s="20"/>
      <c r="F49" s="20"/>
      <c r="G49" s="20"/>
      <c r="H49" s="21">
        <f>H47-H48</f>
        <v>0</v>
      </c>
      <c r="I49" s="23" t="e">
        <f>H49/$H$47</f>
        <v>#DIV/0!</v>
      </c>
    </row>
    <row r="50" spans="2:9" ht="14.5" x14ac:dyDescent="0.35">
      <c r="B50" s="24"/>
      <c r="C50" s="24"/>
      <c r="D50" s="24"/>
      <c r="E50" s="24"/>
      <c r="F50" s="24"/>
      <c r="G50" s="24"/>
      <c r="H50" s="24"/>
      <c r="I50" s="24"/>
    </row>
  </sheetData>
  <mergeCells count="10">
    <mergeCell ref="J43:R43"/>
    <mergeCell ref="B46:I46"/>
    <mergeCell ref="B1:V1"/>
    <mergeCell ref="B2:V2"/>
    <mergeCell ref="U3:V3"/>
    <mergeCell ref="U29:V29"/>
    <mergeCell ref="B34:R34"/>
    <mergeCell ref="J35:R35"/>
    <mergeCell ref="S35:AA35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7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63"/>
  <sheetViews>
    <sheetView tabSelected="1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4" width="13.7265625" style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78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7" t="s">
        <v>40</v>
      </c>
      <c r="C3" s="47"/>
      <c r="D3" s="47"/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3" ht="13" x14ac:dyDescent="0.3">
      <c r="B4" s="42" t="s">
        <v>71</v>
      </c>
      <c r="C4" s="42" t="s">
        <v>72</v>
      </c>
      <c r="D4" s="42" t="s">
        <v>64</v>
      </c>
      <c r="E4" s="43"/>
      <c r="F4" s="42">
        <v>36</v>
      </c>
      <c r="G4" s="42">
        <v>60000</v>
      </c>
      <c r="H4" s="42">
        <v>15</v>
      </c>
      <c r="I4" s="44">
        <v>445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 t="shared" ref="R4:R41" si="0">+J4*F4*H4</f>
        <v>0</v>
      </c>
      <c r="S4" s="11">
        <f t="shared" ref="S4:S41" si="1">+(M4+(P4+Q4+O4)*F4)*H4</f>
        <v>0</v>
      </c>
      <c r="T4" s="35" t="e">
        <f t="shared" ref="T4:T42" si="2">S4/$H$61</f>
        <v>#DIV/0!</v>
      </c>
      <c r="U4" s="32"/>
      <c r="V4" s="33"/>
    </row>
    <row r="5" spans="2:23" ht="13" x14ac:dyDescent="0.3">
      <c r="B5" s="42" t="s">
        <v>71</v>
      </c>
      <c r="C5" s="42" t="s">
        <v>72</v>
      </c>
      <c r="D5" s="42" t="s">
        <v>64</v>
      </c>
      <c r="E5" s="43"/>
      <c r="F5" s="42">
        <v>36</v>
      </c>
      <c r="G5" s="42">
        <v>90000</v>
      </c>
      <c r="H5" s="42">
        <v>15</v>
      </c>
      <c r="I5" s="44">
        <v>530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3" ht="13" x14ac:dyDescent="0.3">
      <c r="B6" s="42" t="s">
        <v>71</v>
      </c>
      <c r="C6" s="42" t="s">
        <v>72</v>
      </c>
      <c r="D6" s="42" t="s">
        <v>64</v>
      </c>
      <c r="E6" s="43"/>
      <c r="F6" s="42">
        <v>36</v>
      </c>
      <c r="G6" s="42">
        <v>120000</v>
      </c>
      <c r="H6" s="42">
        <v>25</v>
      </c>
      <c r="I6" s="44">
        <v>575</v>
      </c>
      <c r="J6" s="40"/>
      <c r="K6" s="46"/>
      <c r="L6" s="40"/>
      <c r="M6" s="11">
        <f t="shared" ref="M6:M41" si="3">+(K6-L6)</f>
        <v>0</v>
      </c>
      <c r="N6" s="39"/>
      <c r="O6" s="39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3" ht="13" x14ac:dyDescent="0.3">
      <c r="B7" s="42" t="s">
        <v>71</v>
      </c>
      <c r="C7" s="42" t="s">
        <v>72</v>
      </c>
      <c r="D7" s="42" t="s">
        <v>64</v>
      </c>
      <c r="E7" s="43"/>
      <c r="F7" s="42">
        <v>48</v>
      </c>
      <c r="G7" s="42">
        <v>40000</v>
      </c>
      <c r="H7" s="42">
        <v>15</v>
      </c>
      <c r="I7" s="44">
        <v>430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3" ht="13" x14ac:dyDescent="0.3">
      <c r="B8" s="42" t="s">
        <v>71</v>
      </c>
      <c r="C8" s="42" t="s">
        <v>72</v>
      </c>
      <c r="D8" s="42" t="s">
        <v>64</v>
      </c>
      <c r="E8" s="43"/>
      <c r="F8" s="42">
        <v>48</v>
      </c>
      <c r="G8" s="42">
        <v>60000</v>
      </c>
      <c r="H8" s="42">
        <v>50</v>
      </c>
      <c r="I8" s="44">
        <v>460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3" ht="13" x14ac:dyDescent="0.3">
      <c r="B9" s="42" t="s">
        <v>71</v>
      </c>
      <c r="C9" s="42" t="s">
        <v>72</v>
      </c>
      <c r="D9" s="42" t="s">
        <v>64</v>
      </c>
      <c r="E9" s="43"/>
      <c r="F9" s="42">
        <v>48</v>
      </c>
      <c r="G9" s="42">
        <v>80000</v>
      </c>
      <c r="H9" s="42">
        <v>15</v>
      </c>
      <c r="I9" s="44">
        <v>475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3" ht="13" x14ac:dyDescent="0.3">
      <c r="B10" s="42" t="s">
        <v>71</v>
      </c>
      <c r="C10" s="42" t="s">
        <v>72</v>
      </c>
      <c r="D10" s="42" t="s">
        <v>64</v>
      </c>
      <c r="E10" s="43"/>
      <c r="F10" s="42">
        <v>48</v>
      </c>
      <c r="G10" s="42">
        <v>100000</v>
      </c>
      <c r="H10" s="42">
        <v>25</v>
      </c>
      <c r="I10" s="44">
        <v>500</v>
      </c>
      <c r="J10" s="40"/>
      <c r="K10" s="46"/>
      <c r="L10" s="40"/>
      <c r="M10" s="11">
        <f t="shared" si="3"/>
        <v>0</v>
      </c>
      <c r="N10" s="39"/>
      <c r="O10" s="39"/>
      <c r="P10" s="40"/>
      <c r="Q10" s="40"/>
      <c r="R10" s="11">
        <f t="shared" si="0"/>
        <v>0</v>
      </c>
      <c r="S10" s="11">
        <f t="shared" si="1"/>
        <v>0</v>
      </c>
      <c r="T10" s="35" t="e">
        <f t="shared" si="2"/>
        <v>#DIV/0!</v>
      </c>
      <c r="U10" s="32"/>
      <c r="V10" s="33"/>
    </row>
    <row r="11" spans="2:23" ht="13" x14ac:dyDescent="0.3">
      <c r="B11" s="42" t="s">
        <v>71</v>
      </c>
      <c r="C11" s="42" t="s">
        <v>72</v>
      </c>
      <c r="D11" s="42" t="s">
        <v>64</v>
      </c>
      <c r="E11" s="43"/>
      <c r="F11" s="42">
        <v>48</v>
      </c>
      <c r="G11" s="42">
        <v>120000</v>
      </c>
      <c r="H11" s="42">
        <v>35</v>
      </c>
      <c r="I11" s="44">
        <v>530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0"/>
        <v>0</v>
      </c>
      <c r="S11" s="11">
        <f t="shared" si="1"/>
        <v>0</v>
      </c>
      <c r="T11" s="35" t="e">
        <f t="shared" si="2"/>
        <v>#DIV/0!</v>
      </c>
      <c r="U11" s="32"/>
      <c r="V11" s="33"/>
    </row>
    <row r="12" spans="2:23" ht="13" x14ac:dyDescent="0.3">
      <c r="B12" s="42" t="s">
        <v>71</v>
      </c>
      <c r="C12" s="42" t="s">
        <v>72</v>
      </c>
      <c r="D12" s="42" t="s">
        <v>64</v>
      </c>
      <c r="E12" s="43"/>
      <c r="F12" s="42">
        <v>60</v>
      </c>
      <c r="G12" s="42">
        <v>50000</v>
      </c>
      <c r="H12" s="42">
        <v>50</v>
      </c>
      <c r="I12" s="44">
        <v>410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0"/>
        <v>0</v>
      </c>
      <c r="S12" s="11">
        <f t="shared" si="1"/>
        <v>0</v>
      </c>
      <c r="T12" s="35" t="e">
        <f t="shared" si="2"/>
        <v>#DIV/0!</v>
      </c>
      <c r="U12" s="32"/>
      <c r="V12" s="33"/>
    </row>
    <row r="13" spans="2:23" ht="13" x14ac:dyDescent="0.3">
      <c r="B13" s="42" t="s">
        <v>71</v>
      </c>
      <c r="C13" s="42" t="s">
        <v>72</v>
      </c>
      <c r="D13" s="42" t="s">
        <v>64</v>
      </c>
      <c r="E13" s="43"/>
      <c r="F13" s="42">
        <v>60</v>
      </c>
      <c r="G13" s="42">
        <v>75000</v>
      </c>
      <c r="H13" s="42">
        <v>35</v>
      </c>
      <c r="I13" s="44">
        <v>435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0"/>
        <v>0</v>
      </c>
      <c r="S13" s="11">
        <f t="shared" si="1"/>
        <v>0</v>
      </c>
      <c r="T13" s="35" t="e">
        <f t="shared" si="2"/>
        <v>#DIV/0!</v>
      </c>
      <c r="U13" s="32"/>
      <c r="V13" s="33"/>
    </row>
    <row r="14" spans="2:23" ht="13" x14ac:dyDescent="0.3">
      <c r="B14" s="42" t="s">
        <v>71</v>
      </c>
      <c r="C14" s="42" t="s">
        <v>72</v>
      </c>
      <c r="D14" s="42" t="s">
        <v>64</v>
      </c>
      <c r="E14" s="43"/>
      <c r="F14" s="42">
        <v>60</v>
      </c>
      <c r="G14" s="42">
        <v>100000</v>
      </c>
      <c r="H14" s="42">
        <v>50</v>
      </c>
      <c r="I14" s="44">
        <v>465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0"/>
        <v>0</v>
      </c>
      <c r="S14" s="11">
        <f t="shared" si="1"/>
        <v>0</v>
      </c>
      <c r="T14" s="35" t="e">
        <f t="shared" si="2"/>
        <v>#DIV/0!</v>
      </c>
      <c r="U14" s="32"/>
      <c r="V14" s="33"/>
    </row>
    <row r="15" spans="2:23" ht="13" x14ac:dyDescent="0.3">
      <c r="B15" s="42" t="s">
        <v>71</v>
      </c>
      <c r="C15" s="42" t="s">
        <v>72</v>
      </c>
      <c r="D15" s="42" t="s">
        <v>64</v>
      </c>
      <c r="E15" s="43"/>
      <c r="F15" s="42">
        <v>60</v>
      </c>
      <c r="G15" s="42">
        <v>125000</v>
      </c>
      <c r="H15" s="42">
        <v>15</v>
      </c>
      <c r="I15" s="44">
        <v>480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0"/>
        <v>0</v>
      </c>
      <c r="S15" s="11">
        <f t="shared" si="1"/>
        <v>0</v>
      </c>
      <c r="T15" s="35" t="e">
        <f t="shared" si="2"/>
        <v>#DIV/0!</v>
      </c>
      <c r="U15" s="32"/>
      <c r="V15" s="33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8260500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 t="shared" si="2"/>
        <v>#DIV/0!</v>
      </c>
      <c r="U16" s="75"/>
      <c r="V16" s="75"/>
      <c r="W16" s="8"/>
    </row>
    <row r="17" spans="2:23" ht="13" x14ac:dyDescent="0.3">
      <c r="B17" s="42" t="s">
        <v>73</v>
      </c>
      <c r="C17" s="42" t="s">
        <v>74</v>
      </c>
      <c r="D17" s="42" t="s">
        <v>67</v>
      </c>
      <c r="E17" s="43"/>
      <c r="F17" s="42">
        <v>36</v>
      </c>
      <c r="G17" s="42">
        <v>60000</v>
      </c>
      <c r="H17" s="42">
        <v>20</v>
      </c>
      <c r="I17" s="44">
        <v>465</v>
      </c>
      <c r="J17" s="40"/>
      <c r="K17" s="46"/>
      <c r="L17" s="40"/>
      <c r="M17" s="11">
        <f t="shared" si="3"/>
        <v>0</v>
      </c>
      <c r="N17" s="39"/>
      <c r="O17" s="39"/>
      <c r="P17" s="40"/>
      <c r="Q17" s="40"/>
      <c r="R17" s="11">
        <f t="shared" si="0"/>
        <v>0</v>
      </c>
      <c r="S17" s="11">
        <f t="shared" si="1"/>
        <v>0</v>
      </c>
      <c r="T17" s="35" t="e">
        <f t="shared" si="2"/>
        <v>#DIV/0!</v>
      </c>
      <c r="U17" s="32"/>
      <c r="V17" s="33"/>
    </row>
    <row r="18" spans="2:23" ht="13" x14ac:dyDescent="0.3">
      <c r="B18" s="42" t="s">
        <v>73</v>
      </c>
      <c r="C18" s="42" t="s">
        <v>74</v>
      </c>
      <c r="D18" s="42" t="s">
        <v>67</v>
      </c>
      <c r="E18" s="43"/>
      <c r="F18" s="42">
        <v>36</v>
      </c>
      <c r="G18" s="42">
        <v>90000</v>
      </c>
      <c r="H18" s="42">
        <v>45</v>
      </c>
      <c r="I18" s="44">
        <v>555</v>
      </c>
      <c r="J18" s="40"/>
      <c r="K18" s="46"/>
      <c r="L18" s="40"/>
      <c r="M18" s="11">
        <f t="shared" si="3"/>
        <v>0</v>
      </c>
      <c r="N18" s="39"/>
      <c r="O18" s="39"/>
      <c r="P18" s="40"/>
      <c r="Q18" s="40"/>
      <c r="R18" s="11">
        <f t="shared" si="0"/>
        <v>0</v>
      </c>
      <c r="S18" s="11">
        <f t="shared" si="1"/>
        <v>0</v>
      </c>
      <c r="T18" s="35" t="e">
        <f t="shared" si="2"/>
        <v>#DIV/0!</v>
      </c>
      <c r="U18" s="32"/>
      <c r="V18" s="33"/>
    </row>
    <row r="19" spans="2:23" ht="13" x14ac:dyDescent="0.3">
      <c r="B19" s="42" t="s">
        <v>73</v>
      </c>
      <c r="C19" s="42" t="s">
        <v>74</v>
      </c>
      <c r="D19" s="42" t="s">
        <v>67</v>
      </c>
      <c r="E19" s="43"/>
      <c r="F19" s="42">
        <v>36</v>
      </c>
      <c r="G19" s="42">
        <v>120000</v>
      </c>
      <c r="H19" s="42">
        <v>20</v>
      </c>
      <c r="I19" s="44">
        <v>605</v>
      </c>
      <c r="J19" s="40"/>
      <c r="K19" s="46"/>
      <c r="L19" s="40"/>
      <c r="M19" s="11">
        <f t="shared" si="3"/>
        <v>0</v>
      </c>
      <c r="N19" s="39"/>
      <c r="O19" s="39"/>
      <c r="P19" s="40"/>
      <c r="Q19" s="40"/>
      <c r="R19" s="11">
        <f t="shared" si="0"/>
        <v>0</v>
      </c>
      <c r="S19" s="11">
        <f t="shared" si="1"/>
        <v>0</v>
      </c>
      <c r="T19" s="35" t="e">
        <f t="shared" si="2"/>
        <v>#DIV/0!</v>
      </c>
      <c r="U19" s="32"/>
      <c r="V19" s="33"/>
    </row>
    <row r="20" spans="2:23" ht="13" x14ac:dyDescent="0.3">
      <c r="B20" s="42" t="s">
        <v>73</v>
      </c>
      <c r="C20" s="42" t="s">
        <v>74</v>
      </c>
      <c r="D20" s="42" t="s">
        <v>67</v>
      </c>
      <c r="E20" s="43"/>
      <c r="F20" s="42">
        <v>48</v>
      </c>
      <c r="G20" s="42">
        <v>40000</v>
      </c>
      <c r="H20" s="42">
        <v>20</v>
      </c>
      <c r="I20" s="44">
        <v>450</v>
      </c>
      <c r="J20" s="40"/>
      <c r="K20" s="46"/>
      <c r="L20" s="40"/>
      <c r="M20" s="11">
        <f t="shared" si="3"/>
        <v>0</v>
      </c>
      <c r="N20" s="39"/>
      <c r="O20" s="39"/>
      <c r="P20" s="40"/>
      <c r="Q20" s="40"/>
      <c r="R20" s="11">
        <f t="shared" si="0"/>
        <v>0</v>
      </c>
      <c r="S20" s="11">
        <f t="shared" si="1"/>
        <v>0</v>
      </c>
      <c r="T20" s="35" t="e">
        <f t="shared" si="2"/>
        <v>#DIV/0!</v>
      </c>
      <c r="U20" s="32"/>
      <c r="V20" s="33"/>
    </row>
    <row r="21" spans="2:23" ht="13" x14ac:dyDescent="0.3">
      <c r="B21" s="42" t="s">
        <v>73</v>
      </c>
      <c r="C21" s="42" t="s">
        <v>74</v>
      </c>
      <c r="D21" s="42" t="s">
        <v>67</v>
      </c>
      <c r="E21" s="43"/>
      <c r="F21" s="42">
        <v>48</v>
      </c>
      <c r="G21" s="42">
        <v>60000</v>
      </c>
      <c r="H21" s="42">
        <v>65</v>
      </c>
      <c r="I21" s="44">
        <v>485</v>
      </c>
      <c r="J21" s="40"/>
      <c r="K21" s="46"/>
      <c r="L21" s="40"/>
      <c r="M21" s="11">
        <f t="shared" si="3"/>
        <v>0</v>
      </c>
      <c r="N21" s="39"/>
      <c r="O21" s="39"/>
      <c r="P21" s="40"/>
      <c r="Q21" s="40"/>
      <c r="R21" s="11">
        <f t="shared" si="0"/>
        <v>0</v>
      </c>
      <c r="S21" s="11">
        <f t="shared" si="1"/>
        <v>0</v>
      </c>
      <c r="T21" s="35" t="e">
        <f t="shared" si="2"/>
        <v>#DIV/0!</v>
      </c>
      <c r="U21" s="32"/>
      <c r="V21" s="33"/>
    </row>
    <row r="22" spans="2:23" ht="13" x14ac:dyDescent="0.3">
      <c r="B22" s="42" t="s">
        <v>73</v>
      </c>
      <c r="C22" s="42" t="s">
        <v>74</v>
      </c>
      <c r="D22" s="42" t="s">
        <v>67</v>
      </c>
      <c r="E22" s="43"/>
      <c r="F22" s="42">
        <v>48</v>
      </c>
      <c r="G22" s="42">
        <v>80000</v>
      </c>
      <c r="H22" s="42">
        <v>20</v>
      </c>
      <c r="I22" s="44">
        <v>500</v>
      </c>
      <c r="J22" s="40"/>
      <c r="K22" s="46"/>
      <c r="L22" s="40"/>
      <c r="M22" s="11">
        <f t="shared" si="3"/>
        <v>0</v>
      </c>
      <c r="N22" s="39"/>
      <c r="O22" s="39"/>
      <c r="P22" s="40"/>
      <c r="Q22" s="40"/>
      <c r="R22" s="11">
        <f t="shared" si="0"/>
        <v>0</v>
      </c>
      <c r="S22" s="11">
        <f t="shared" si="1"/>
        <v>0</v>
      </c>
      <c r="T22" s="35" t="e">
        <f t="shared" si="2"/>
        <v>#DIV/0!</v>
      </c>
      <c r="U22" s="32"/>
      <c r="V22" s="33"/>
    </row>
    <row r="23" spans="2:23" ht="13" x14ac:dyDescent="0.3">
      <c r="B23" s="42" t="s">
        <v>73</v>
      </c>
      <c r="C23" s="42" t="s">
        <v>74</v>
      </c>
      <c r="D23" s="42" t="s">
        <v>67</v>
      </c>
      <c r="E23" s="43"/>
      <c r="F23" s="42">
        <v>48</v>
      </c>
      <c r="G23" s="42">
        <v>100000</v>
      </c>
      <c r="H23" s="42">
        <v>20</v>
      </c>
      <c r="I23" s="44">
        <v>525</v>
      </c>
      <c r="J23" s="40"/>
      <c r="K23" s="46"/>
      <c r="L23" s="40"/>
      <c r="M23" s="11">
        <f t="shared" si="3"/>
        <v>0</v>
      </c>
      <c r="N23" s="39"/>
      <c r="O23" s="39"/>
      <c r="P23" s="40"/>
      <c r="Q23" s="40"/>
      <c r="R23" s="11">
        <f t="shared" si="0"/>
        <v>0</v>
      </c>
      <c r="S23" s="11">
        <f t="shared" si="1"/>
        <v>0</v>
      </c>
      <c r="T23" s="35" t="e">
        <f t="shared" si="2"/>
        <v>#DIV/0!</v>
      </c>
      <c r="U23" s="32"/>
      <c r="V23" s="33"/>
    </row>
    <row r="24" spans="2:23" ht="13" x14ac:dyDescent="0.3">
      <c r="B24" s="42" t="s">
        <v>73</v>
      </c>
      <c r="C24" s="42" t="s">
        <v>74</v>
      </c>
      <c r="D24" s="42" t="s">
        <v>67</v>
      </c>
      <c r="E24" s="43"/>
      <c r="F24" s="42">
        <v>48</v>
      </c>
      <c r="G24" s="42">
        <v>120000</v>
      </c>
      <c r="H24" s="42">
        <v>45</v>
      </c>
      <c r="I24" s="44">
        <v>560</v>
      </c>
      <c r="J24" s="40"/>
      <c r="K24" s="46"/>
      <c r="L24" s="40"/>
      <c r="M24" s="11">
        <f t="shared" si="3"/>
        <v>0</v>
      </c>
      <c r="N24" s="39"/>
      <c r="O24" s="39"/>
      <c r="P24" s="40"/>
      <c r="Q24" s="40"/>
      <c r="R24" s="11">
        <f t="shared" si="0"/>
        <v>0</v>
      </c>
      <c r="S24" s="11">
        <f t="shared" si="1"/>
        <v>0</v>
      </c>
      <c r="T24" s="35" t="e">
        <f t="shared" si="2"/>
        <v>#DIV/0!</v>
      </c>
      <c r="U24" s="32"/>
      <c r="V24" s="33"/>
    </row>
    <row r="25" spans="2:23" ht="13" x14ac:dyDescent="0.3">
      <c r="B25" s="42" t="s">
        <v>73</v>
      </c>
      <c r="C25" s="42" t="s">
        <v>74</v>
      </c>
      <c r="D25" s="42" t="s">
        <v>67</v>
      </c>
      <c r="E25" s="43"/>
      <c r="F25" s="42">
        <v>60</v>
      </c>
      <c r="G25" s="42">
        <v>50000</v>
      </c>
      <c r="H25" s="42">
        <v>65</v>
      </c>
      <c r="I25" s="44">
        <v>430</v>
      </c>
      <c r="J25" s="40"/>
      <c r="K25" s="46"/>
      <c r="L25" s="40"/>
      <c r="M25" s="11">
        <f t="shared" si="3"/>
        <v>0</v>
      </c>
      <c r="N25" s="39"/>
      <c r="O25" s="39"/>
      <c r="P25" s="40"/>
      <c r="Q25" s="40"/>
      <c r="R25" s="11">
        <f t="shared" si="0"/>
        <v>0</v>
      </c>
      <c r="S25" s="11">
        <f t="shared" si="1"/>
        <v>0</v>
      </c>
      <c r="T25" s="35" t="e">
        <f t="shared" si="2"/>
        <v>#DIV/0!</v>
      </c>
      <c r="U25" s="32"/>
      <c r="V25" s="33"/>
    </row>
    <row r="26" spans="2:23" ht="13" x14ac:dyDescent="0.3">
      <c r="B26" s="42" t="s">
        <v>73</v>
      </c>
      <c r="C26" s="42" t="s">
        <v>74</v>
      </c>
      <c r="D26" s="42" t="s">
        <v>67</v>
      </c>
      <c r="E26" s="43"/>
      <c r="F26" s="42">
        <v>60</v>
      </c>
      <c r="G26" s="42">
        <v>75000</v>
      </c>
      <c r="H26" s="42">
        <v>45</v>
      </c>
      <c r="I26" s="44">
        <v>455</v>
      </c>
      <c r="J26" s="40"/>
      <c r="K26" s="46"/>
      <c r="L26" s="40"/>
      <c r="M26" s="11">
        <f t="shared" si="3"/>
        <v>0</v>
      </c>
      <c r="N26" s="39"/>
      <c r="O26" s="39"/>
      <c r="P26" s="40"/>
      <c r="Q26" s="40"/>
      <c r="R26" s="11">
        <f t="shared" si="0"/>
        <v>0</v>
      </c>
      <c r="S26" s="11">
        <f t="shared" si="1"/>
        <v>0</v>
      </c>
      <c r="T26" s="35" t="e">
        <f t="shared" si="2"/>
        <v>#DIV/0!</v>
      </c>
      <c r="U26" s="32"/>
      <c r="V26" s="33"/>
    </row>
    <row r="27" spans="2:23" ht="13" x14ac:dyDescent="0.3">
      <c r="B27" s="42" t="s">
        <v>73</v>
      </c>
      <c r="C27" s="42" t="s">
        <v>74</v>
      </c>
      <c r="D27" s="42" t="s">
        <v>67</v>
      </c>
      <c r="E27" s="43"/>
      <c r="F27" s="42">
        <v>60</v>
      </c>
      <c r="G27" s="42">
        <v>100000</v>
      </c>
      <c r="H27" s="42">
        <v>45</v>
      </c>
      <c r="I27" s="44">
        <v>490</v>
      </c>
      <c r="J27" s="40"/>
      <c r="K27" s="46"/>
      <c r="L27" s="40"/>
      <c r="M27" s="11">
        <f t="shared" si="3"/>
        <v>0</v>
      </c>
      <c r="N27" s="39"/>
      <c r="O27" s="39"/>
      <c r="P27" s="40"/>
      <c r="Q27" s="40"/>
      <c r="R27" s="11">
        <f t="shared" si="0"/>
        <v>0</v>
      </c>
      <c r="S27" s="11">
        <f t="shared" si="1"/>
        <v>0</v>
      </c>
      <c r="T27" s="35" t="e">
        <f t="shared" si="2"/>
        <v>#DIV/0!</v>
      </c>
      <c r="U27" s="32"/>
      <c r="V27" s="33"/>
    </row>
    <row r="28" spans="2:23" ht="13" x14ac:dyDescent="0.3">
      <c r="B28" s="42" t="s">
        <v>73</v>
      </c>
      <c r="C28" s="42" t="s">
        <v>74</v>
      </c>
      <c r="D28" s="42" t="s">
        <v>67</v>
      </c>
      <c r="E28" s="43"/>
      <c r="F28" s="42">
        <v>60</v>
      </c>
      <c r="G28" s="42">
        <v>125000</v>
      </c>
      <c r="H28" s="42">
        <v>20</v>
      </c>
      <c r="I28" s="44">
        <v>505</v>
      </c>
      <c r="J28" s="40"/>
      <c r="K28" s="46"/>
      <c r="L28" s="40"/>
      <c r="M28" s="11">
        <f t="shared" si="3"/>
        <v>0</v>
      </c>
      <c r="N28" s="39"/>
      <c r="O28" s="39"/>
      <c r="P28" s="40"/>
      <c r="Q28" s="40"/>
      <c r="R28" s="11">
        <f t="shared" si="0"/>
        <v>0</v>
      </c>
      <c r="S28" s="11">
        <f t="shared" si="1"/>
        <v>0</v>
      </c>
      <c r="T28" s="35" t="e">
        <f t="shared" si="2"/>
        <v>#DIV/0!</v>
      </c>
      <c r="U28" s="32"/>
      <c r="V28" s="33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10642800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 t="shared" si="2"/>
        <v>#DIV/0!</v>
      </c>
      <c r="U29" s="75"/>
      <c r="V29" s="75"/>
      <c r="W29" s="8"/>
    </row>
    <row r="30" spans="2:23" ht="13" x14ac:dyDescent="0.3">
      <c r="B30" s="42" t="s">
        <v>75</v>
      </c>
      <c r="C30" s="42" t="s">
        <v>77</v>
      </c>
      <c r="D30" s="42" t="s">
        <v>76</v>
      </c>
      <c r="E30" s="43"/>
      <c r="F30" s="42">
        <v>36</v>
      </c>
      <c r="G30" s="42">
        <v>60000</v>
      </c>
      <c r="H30" s="42">
        <v>15</v>
      </c>
      <c r="I30" s="44">
        <v>555</v>
      </c>
      <c r="J30" s="40"/>
      <c r="K30" s="46"/>
      <c r="L30" s="40"/>
      <c r="M30" s="11">
        <f t="shared" si="3"/>
        <v>0</v>
      </c>
      <c r="N30" s="39"/>
      <c r="O30" s="39"/>
      <c r="P30" s="40"/>
      <c r="Q30" s="40"/>
      <c r="R30" s="11">
        <f t="shared" si="0"/>
        <v>0</v>
      </c>
      <c r="S30" s="11">
        <f t="shared" si="1"/>
        <v>0</v>
      </c>
      <c r="T30" s="35" t="e">
        <f t="shared" si="2"/>
        <v>#DIV/0!</v>
      </c>
      <c r="U30" s="32"/>
      <c r="V30" s="33"/>
    </row>
    <row r="31" spans="2:23" ht="13" x14ac:dyDescent="0.3">
      <c r="B31" s="42" t="s">
        <v>41</v>
      </c>
      <c r="C31" s="42" t="s">
        <v>77</v>
      </c>
      <c r="D31" s="42" t="s">
        <v>76</v>
      </c>
      <c r="E31" s="43"/>
      <c r="F31" s="42">
        <v>36</v>
      </c>
      <c r="G31" s="42">
        <v>90000</v>
      </c>
      <c r="H31" s="42">
        <v>15</v>
      </c>
      <c r="I31" s="44">
        <v>665</v>
      </c>
      <c r="J31" s="40"/>
      <c r="K31" s="46"/>
      <c r="L31" s="40"/>
      <c r="M31" s="11">
        <f t="shared" si="3"/>
        <v>0</v>
      </c>
      <c r="N31" s="39"/>
      <c r="O31" s="39"/>
      <c r="P31" s="40"/>
      <c r="Q31" s="40"/>
      <c r="R31" s="11">
        <f t="shared" si="0"/>
        <v>0</v>
      </c>
      <c r="S31" s="11">
        <f t="shared" si="1"/>
        <v>0</v>
      </c>
      <c r="T31" s="35" t="e">
        <f t="shared" si="2"/>
        <v>#DIV/0!</v>
      </c>
      <c r="U31" s="32"/>
      <c r="V31" s="33"/>
    </row>
    <row r="32" spans="2:23" ht="13" x14ac:dyDescent="0.3">
      <c r="B32" s="42" t="s">
        <v>42</v>
      </c>
      <c r="C32" s="42" t="s">
        <v>77</v>
      </c>
      <c r="D32" s="42" t="s">
        <v>76</v>
      </c>
      <c r="E32" s="43"/>
      <c r="F32" s="42">
        <v>36</v>
      </c>
      <c r="G32" s="42">
        <v>120000</v>
      </c>
      <c r="H32" s="42">
        <v>15</v>
      </c>
      <c r="I32" s="44">
        <v>720</v>
      </c>
      <c r="J32" s="40"/>
      <c r="K32" s="46"/>
      <c r="L32" s="40"/>
      <c r="M32" s="11">
        <f t="shared" si="3"/>
        <v>0</v>
      </c>
      <c r="N32" s="39"/>
      <c r="O32" s="39"/>
      <c r="P32" s="40"/>
      <c r="Q32" s="40"/>
      <c r="R32" s="11">
        <f t="shared" si="0"/>
        <v>0</v>
      </c>
      <c r="S32" s="11">
        <f t="shared" si="1"/>
        <v>0</v>
      </c>
      <c r="T32" s="35" t="e">
        <f t="shared" si="2"/>
        <v>#DIV/0!</v>
      </c>
      <c r="U32" s="32"/>
      <c r="V32" s="33"/>
    </row>
    <row r="33" spans="2:27" ht="13" x14ac:dyDescent="0.3">
      <c r="B33" s="42" t="s">
        <v>43</v>
      </c>
      <c r="C33" s="42" t="s">
        <v>77</v>
      </c>
      <c r="D33" s="42" t="s">
        <v>76</v>
      </c>
      <c r="E33" s="43"/>
      <c r="F33" s="42">
        <v>48</v>
      </c>
      <c r="G33" s="42">
        <v>40000</v>
      </c>
      <c r="H33" s="42">
        <v>15</v>
      </c>
      <c r="I33" s="44">
        <v>540</v>
      </c>
      <c r="J33" s="40"/>
      <c r="K33" s="46"/>
      <c r="L33" s="40"/>
      <c r="M33" s="11">
        <f t="shared" si="3"/>
        <v>0</v>
      </c>
      <c r="N33" s="39"/>
      <c r="O33" s="39"/>
      <c r="P33" s="40"/>
      <c r="Q33" s="40"/>
      <c r="R33" s="11">
        <f t="shared" si="0"/>
        <v>0</v>
      </c>
      <c r="S33" s="11">
        <f t="shared" si="1"/>
        <v>0</v>
      </c>
      <c r="T33" s="35" t="e">
        <f t="shared" si="2"/>
        <v>#DIV/0!</v>
      </c>
      <c r="U33" s="32"/>
      <c r="V33" s="33"/>
    </row>
    <row r="34" spans="2:27" ht="13" x14ac:dyDescent="0.3">
      <c r="B34" s="42" t="s">
        <v>44</v>
      </c>
      <c r="C34" s="42" t="s">
        <v>77</v>
      </c>
      <c r="D34" s="42" t="s">
        <v>76</v>
      </c>
      <c r="E34" s="43"/>
      <c r="F34" s="42">
        <v>48</v>
      </c>
      <c r="G34" s="42">
        <v>60000</v>
      </c>
      <c r="H34" s="42">
        <v>50</v>
      </c>
      <c r="I34" s="44">
        <v>575</v>
      </c>
      <c r="J34" s="40"/>
      <c r="K34" s="46"/>
      <c r="L34" s="40"/>
      <c r="M34" s="11">
        <f t="shared" si="3"/>
        <v>0</v>
      </c>
      <c r="N34" s="39"/>
      <c r="O34" s="39"/>
      <c r="P34" s="40"/>
      <c r="Q34" s="40"/>
      <c r="R34" s="11">
        <f t="shared" si="0"/>
        <v>0</v>
      </c>
      <c r="S34" s="11">
        <f t="shared" si="1"/>
        <v>0</v>
      </c>
      <c r="T34" s="35" t="e">
        <f t="shared" si="2"/>
        <v>#DIV/0!</v>
      </c>
      <c r="U34" s="32"/>
      <c r="V34" s="33"/>
    </row>
    <row r="35" spans="2:27" ht="13" x14ac:dyDescent="0.3">
      <c r="B35" s="42" t="s">
        <v>45</v>
      </c>
      <c r="C35" s="42" t="s">
        <v>77</v>
      </c>
      <c r="D35" s="42" t="s">
        <v>76</v>
      </c>
      <c r="E35" s="43"/>
      <c r="F35" s="42">
        <v>48</v>
      </c>
      <c r="G35" s="42">
        <v>80000</v>
      </c>
      <c r="H35" s="42">
        <v>15</v>
      </c>
      <c r="I35" s="44">
        <v>595</v>
      </c>
      <c r="J35" s="40"/>
      <c r="K35" s="46"/>
      <c r="L35" s="40"/>
      <c r="M35" s="11">
        <f t="shared" si="3"/>
        <v>0</v>
      </c>
      <c r="N35" s="39"/>
      <c r="O35" s="39"/>
      <c r="P35" s="40"/>
      <c r="Q35" s="40"/>
      <c r="R35" s="11">
        <f t="shared" si="0"/>
        <v>0</v>
      </c>
      <c r="S35" s="11">
        <f t="shared" si="1"/>
        <v>0</v>
      </c>
      <c r="T35" s="35" t="e">
        <f t="shared" si="2"/>
        <v>#DIV/0!</v>
      </c>
      <c r="U35" s="32"/>
      <c r="V35" s="33"/>
    </row>
    <row r="36" spans="2:27" ht="13" x14ac:dyDescent="0.3">
      <c r="B36" s="42" t="s">
        <v>46</v>
      </c>
      <c r="C36" s="42" t="s">
        <v>77</v>
      </c>
      <c r="D36" s="42" t="s">
        <v>76</v>
      </c>
      <c r="E36" s="43"/>
      <c r="F36" s="42">
        <v>48</v>
      </c>
      <c r="G36" s="42">
        <v>100000</v>
      </c>
      <c r="H36" s="42">
        <v>15</v>
      </c>
      <c r="I36" s="44">
        <v>625</v>
      </c>
      <c r="J36" s="40"/>
      <c r="K36" s="46"/>
      <c r="L36" s="40"/>
      <c r="M36" s="11">
        <f t="shared" si="3"/>
        <v>0</v>
      </c>
      <c r="N36" s="39"/>
      <c r="O36" s="39"/>
      <c r="P36" s="40"/>
      <c r="Q36" s="40"/>
      <c r="R36" s="11">
        <f t="shared" si="0"/>
        <v>0</v>
      </c>
      <c r="S36" s="11">
        <f t="shared" si="1"/>
        <v>0</v>
      </c>
      <c r="T36" s="35" t="e">
        <f t="shared" si="2"/>
        <v>#DIV/0!</v>
      </c>
      <c r="U36" s="32"/>
      <c r="V36" s="33"/>
    </row>
    <row r="37" spans="2:27" ht="13" x14ac:dyDescent="0.3">
      <c r="B37" s="42" t="s">
        <v>47</v>
      </c>
      <c r="C37" s="42" t="s">
        <v>77</v>
      </c>
      <c r="D37" s="42" t="s">
        <v>76</v>
      </c>
      <c r="E37" s="43"/>
      <c r="F37" s="42">
        <v>48</v>
      </c>
      <c r="G37" s="42">
        <v>120000</v>
      </c>
      <c r="H37" s="42">
        <v>35</v>
      </c>
      <c r="I37" s="44">
        <v>665</v>
      </c>
      <c r="J37" s="40"/>
      <c r="K37" s="46"/>
      <c r="L37" s="40"/>
      <c r="M37" s="11">
        <f t="shared" si="3"/>
        <v>0</v>
      </c>
      <c r="N37" s="39"/>
      <c r="O37" s="39"/>
      <c r="P37" s="40"/>
      <c r="Q37" s="40"/>
      <c r="R37" s="11">
        <f t="shared" si="0"/>
        <v>0</v>
      </c>
      <c r="S37" s="11">
        <f t="shared" si="1"/>
        <v>0</v>
      </c>
      <c r="T37" s="35" t="e">
        <f t="shared" si="2"/>
        <v>#DIV/0!</v>
      </c>
      <c r="U37" s="32"/>
      <c r="V37" s="33"/>
    </row>
    <row r="38" spans="2:27" ht="13" x14ac:dyDescent="0.3">
      <c r="B38" s="42" t="s">
        <v>48</v>
      </c>
      <c r="C38" s="42" t="s">
        <v>77</v>
      </c>
      <c r="D38" s="42" t="s">
        <v>76</v>
      </c>
      <c r="E38" s="43"/>
      <c r="F38" s="42">
        <v>60</v>
      </c>
      <c r="G38" s="42">
        <v>50000</v>
      </c>
      <c r="H38" s="42">
        <v>50</v>
      </c>
      <c r="I38" s="44">
        <v>515</v>
      </c>
      <c r="J38" s="40"/>
      <c r="K38" s="46"/>
      <c r="L38" s="40"/>
      <c r="M38" s="11">
        <f t="shared" si="3"/>
        <v>0</v>
      </c>
      <c r="N38" s="39"/>
      <c r="O38" s="39"/>
      <c r="P38" s="40"/>
      <c r="Q38" s="40"/>
      <c r="R38" s="11">
        <f t="shared" si="0"/>
        <v>0</v>
      </c>
      <c r="S38" s="11">
        <f t="shared" si="1"/>
        <v>0</v>
      </c>
      <c r="T38" s="35" t="e">
        <f t="shared" si="2"/>
        <v>#DIV/0!</v>
      </c>
      <c r="U38" s="32"/>
      <c r="V38" s="33"/>
    </row>
    <row r="39" spans="2:27" ht="13" x14ac:dyDescent="0.3">
      <c r="B39" s="42" t="s">
        <v>49</v>
      </c>
      <c r="C39" s="42" t="s">
        <v>77</v>
      </c>
      <c r="D39" s="42" t="s">
        <v>76</v>
      </c>
      <c r="E39" s="43"/>
      <c r="F39" s="42">
        <v>60</v>
      </c>
      <c r="G39" s="42">
        <v>75000</v>
      </c>
      <c r="H39" s="42">
        <v>35</v>
      </c>
      <c r="I39" s="44">
        <v>545</v>
      </c>
      <c r="J39" s="40"/>
      <c r="K39" s="46"/>
      <c r="L39" s="40"/>
      <c r="M39" s="11">
        <f t="shared" si="3"/>
        <v>0</v>
      </c>
      <c r="N39" s="39"/>
      <c r="O39" s="39"/>
      <c r="P39" s="40"/>
      <c r="Q39" s="40"/>
      <c r="R39" s="11">
        <f t="shared" si="0"/>
        <v>0</v>
      </c>
      <c r="S39" s="11">
        <f t="shared" si="1"/>
        <v>0</v>
      </c>
      <c r="T39" s="35" t="e">
        <f t="shared" si="2"/>
        <v>#DIV/0!</v>
      </c>
      <c r="U39" s="32"/>
      <c r="V39" s="33"/>
    </row>
    <row r="40" spans="2:27" ht="13" x14ac:dyDescent="0.3">
      <c r="B40" s="42" t="s">
        <v>50</v>
      </c>
      <c r="C40" s="42" t="s">
        <v>77</v>
      </c>
      <c r="D40" s="42" t="s">
        <v>76</v>
      </c>
      <c r="E40" s="43"/>
      <c r="F40" s="42">
        <v>60</v>
      </c>
      <c r="G40" s="42">
        <v>100000</v>
      </c>
      <c r="H40" s="42">
        <v>50</v>
      </c>
      <c r="I40" s="44">
        <v>580</v>
      </c>
      <c r="J40" s="40"/>
      <c r="K40" s="46"/>
      <c r="L40" s="40"/>
      <c r="M40" s="11">
        <f t="shared" si="3"/>
        <v>0</v>
      </c>
      <c r="N40" s="39"/>
      <c r="O40" s="39"/>
      <c r="P40" s="40"/>
      <c r="Q40" s="40"/>
      <c r="R40" s="11">
        <f t="shared" si="0"/>
        <v>0</v>
      </c>
      <c r="S40" s="11">
        <f t="shared" si="1"/>
        <v>0</v>
      </c>
      <c r="T40" s="35" t="e">
        <f t="shared" si="2"/>
        <v>#DIV/0!</v>
      </c>
      <c r="U40" s="32"/>
      <c r="V40" s="33"/>
    </row>
    <row r="41" spans="2:27" ht="13" x14ac:dyDescent="0.3">
      <c r="B41" s="42" t="s">
        <v>51</v>
      </c>
      <c r="C41" s="42" t="s">
        <v>77</v>
      </c>
      <c r="D41" s="42" t="s">
        <v>76</v>
      </c>
      <c r="E41" s="43"/>
      <c r="F41" s="42">
        <v>60</v>
      </c>
      <c r="G41" s="42">
        <v>125000</v>
      </c>
      <c r="H41" s="42">
        <v>15</v>
      </c>
      <c r="I41" s="44">
        <v>600</v>
      </c>
      <c r="J41" s="40"/>
      <c r="K41" s="46"/>
      <c r="L41" s="40"/>
      <c r="M41" s="11">
        <f t="shared" si="3"/>
        <v>0</v>
      </c>
      <c r="N41" s="39"/>
      <c r="O41" s="39"/>
      <c r="P41" s="40"/>
      <c r="Q41" s="40"/>
      <c r="R41" s="11">
        <f t="shared" si="0"/>
        <v>0</v>
      </c>
      <c r="S41" s="11">
        <f t="shared" si="1"/>
        <v>0</v>
      </c>
      <c r="T41" s="35" t="e">
        <f t="shared" si="2"/>
        <v>#DIV/0!</v>
      </c>
      <c r="U41" s="32"/>
      <c r="V41" s="33"/>
    </row>
    <row r="42" spans="2:27" ht="13" x14ac:dyDescent="0.35">
      <c r="B42" s="12" t="s">
        <v>2</v>
      </c>
      <c r="C42" s="12"/>
      <c r="D42" s="12"/>
      <c r="E42" s="12"/>
      <c r="F42" s="12"/>
      <c r="G42" s="12"/>
      <c r="H42" s="12"/>
      <c r="I42" s="13">
        <f>+SUMPRODUCT(F30:F41,H30:H41,I30:I41)</f>
        <v>9781500</v>
      </c>
      <c r="J42" s="13">
        <f>+SUMPRODUCT(J30:J41,F30:F41,H30:H41)</f>
        <v>0</v>
      </c>
      <c r="K42" s="13"/>
      <c r="L42" s="13"/>
      <c r="M42" s="13"/>
      <c r="N42" s="13"/>
      <c r="O42" s="13"/>
      <c r="P42" s="13"/>
      <c r="Q42" s="13"/>
      <c r="R42" s="14">
        <f>SUM(R30:R41)</f>
        <v>0</v>
      </c>
      <c r="S42" s="15">
        <f>SUM(S30:S41)</f>
        <v>0</v>
      </c>
      <c r="T42" s="16" t="e">
        <f t="shared" si="2"/>
        <v>#DIV/0!</v>
      </c>
      <c r="U42" s="75"/>
      <c r="V42" s="75"/>
      <c r="W42" s="8"/>
    </row>
    <row r="43" spans="2:27" x14ac:dyDescent="0.35">
      <c r="W43" s="8"/>
    </row>
    <row r="44" spans="2:27" x14ac:dyDescent="0.35">
      <c r="J44" s="36"/>
      <c r="W44" s="8"/>
    </row>
    <row r="47" spans="2:27" ht="22.75" customHeight="1" x14ac:dyDescent="0.35">
      <c r="B47" s="76" t="s">
        <v>14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</row>
    <row r="48" spans="2:27" ht="13" x14ac:dyDescent="0.35">
      <c r="B48" s="47" t="s">
        <v>6</v>
      </c>
      <c r="C48" s="47"/>
      <c r="D48" s="47"/>
      <c r="E48" s="47"/>
      <c r="F48" s="47"/>
      <c r="G48" s="47"/>
      <c r="H48" s="47" t="s">
        <v>1</v>
      </c>
      <c r="I48" s="47" t="s">
        <v>4</v>
      </c>
      <c r="J48" s="78" t="s">
        <v>7</v>
      </c>
      <c r="K48" s="79"/>
      <c r="L48" s="79"/>
      <c r="M48" s="79"/>
      <c r="N48" s="79"/>
      <c r="O48" s="79"/>
      <c r="P48" s="79"/>
      <c r="Q48" s="79"/>
      <c r="R48" s="80"/>
      <c r="S48" s="81"/>
      <c r="T48" s="82"/>
      <c r="U48" s="82"/>
      <c r="V48" s="82"/>
      <c r="W48" s="82"/>
      <c r="X48" s="82"/>
      <c r="Y48" s="82"/>
      <c r="Z48" s="82"/>
      <c r="AA48" s="82"/>
    </row>
    <row r="49" spans="2:18" ht="13" x14ac:dyDescent="0.35">
      <c r="B49" s="27" t="s">
        <v>5</v>
      </c>
      <c r="C49" s="27"/>
      <c r="D49" s="27"/>
      <c r="E49" s="27"/>
      <c r="F49" s="27"/>
      <c r="G49" s="27"/>
      <c r="H49" s="10"/>
      <c r="I49" s="17" t="e">
        <f t="shared" ref="I49:I56" si="4">H49/$H$61</f>
        <v>#DIV/0!</v>
      </c>
      <c r="J49" s="32"/>
      <c r="K49" s="29"/>
      <c r="L49" s="29"/>
      <c r="M49" s="29"/>
      <c r="N49" s="29"/>
      <c r="O49" s="29"/>
      <c r="P49" s="29"/>
      <c r="Q49" s="29"/>
      <c r="R49" s="33"/>
    </row>
    <row r="50" spans="2:18" ht="26" x14ac:dyDescent="0.35">
      <c r="B50" s="27" t="s">
        <v>25</v>
      </c>
      <c r="C50" s="27"/>
      <c r="D50" s="27"/>
      <c r="E50" s="27"/>
      <c r="F50" s="27"/>
      <c r="G50" s="27"/>
      <c r="H50" s="10"/>
      <c r="I50" s="17" t="e">
        <f t="shared" si="4"/>
        <v>#DIV/0!</v>
      </c>
      <c r="J50" s="32"/>
      <c r="K50" s="29"/>
      <c r="L50" s="29"/>
      <c r="M50" s="29"/>
      <c r="N50" s="29"/>
      <c r="O50" s="29"/>
      <c r="P50" s="29"/>
      <c r="Q50" s="29"/>
      <c r="R50" s="33"/>
    </row>
    <row r="51" spans="2:18" ht="26" x14ac:dyDescent="0.35">
      <c r="B51" s="27" t="s">
        <v>26</v>
      </c>
      <c r="C51" s="27"/>
      <c r="D51" s="27"/>
      <c r="E51" s="27"/>
      <c r="F51" s="27"/>
      <c r="G51" s="27"/>
      <c r="H51" s="10"/>
      <c r="I51" s="17" t="e">
        <f t="shared" si="4"/>
        <v>#DIV/0!</v>
      </c>
      <c r="J51" s="32"/>
      <c r="K51" s="29"/>
      <c r="L51" s="29"/>
      <c r="M51" s="29"/>
      <c r="N51" s="29"/>
      <c r="O51" s="29"/>
      <c r="P51" s="29"/>
      <c r="Q51" s="29"/>
      <c r="R51" s="33"/>
    </row>
    <row r="52" spans="2:18" ht="26" x14ac:dyDescent="0.35">
      <c r="B52" s="27" t="s">
        <v>27</v>
      </c>
      <c r="C52" s="27"/>
      <c r="D52" s="27"/>
      <c r="E52" s="27"/>
      <c r="F52" s="27"/>
      <c r="G52" s="27"/>
      <c r="H52" s="10"/>
      <c r="I52" s="17" t="e">
        <f t="shared" si="4"/>
        <v>#DIV/0!</v>
      </c>
      <c r="J52" s="32"/>
      <c r="K52" s="29"/>
      <c r="L52" s="29"/>
      <c r="M52" s="29"/>
      <c r="N52" s="29"/>
      <c r="O52" s="29"/>
      <c r="P52" s="29"/>
      <c r="Q52" s="29"/>
      <c r="R52" s="33"/>
    </row>
    <row r="53" spans="2:18" ht="13" x14ac:dyDescent="0.35">
      <c r="B53" s="27" t="s">
        <v>29</v>
      </c>
      <c r="C53" s="27"/>
      <c r="D53" s="27"/>
      <c r="E53" s="27"/>
      <c r="F53" s="27"/>
      <c r="G53" s="27"/>
      <c r="H53" s="10"/>
      <c r="I53" s="17" t="e">
        <f t="shared" si="4"/>
        <v>#DIV/0!</v>
      </c>
      <c r="J53" s="32"/>
      <c r="K53" s="29"/>
      <c r="L53" s="29"/>
      <c r="M53" s="29"/>
      <c r="N53" s="29"/>
      <c r="O53" s="29"/>
      <c r="P53" s="29"/>
      <c r="Q53" s="29"/>
      <c r="R53" s="33"/>
    </row>
    <row r="54" spans="2:18" ht="13" x14ac:dyDescent="0.35">
      <c r="B54" s="27" t="s">
        <v>28</v>
      </c>
      <c r="C54" s="27"/>
      <c r="D54" s="27"/>
      <c r="E54" s="27"/>
      <c r="F54" s="27"/>
      <c r="G54" s="27"/>
      <c r="H54" s="10"/>
      <c r="I54" s="17" t="e">
        <f t="shared" si="4"/>
        <v>#DIV/0!</v>
      </c>
      <c r="J54" s="32"/>
      <c r="K54" s="29"/>
      <c r="L54" s="29"/>
      <c r="M54" s="29"/>
      <c r="N54" s="29"/>
      <c r="O54" s="29"/>
      <c r="P54" s="29"/>
      <c r="Q54" s="29"/>
      <c r="R54" s="33"/>
    </row>
    <row r="55" spans="2:18" ht="39" x14ac:dyDescent="0.35">
      <c r="B55" s="27" t="s">
        <v>36</v>
      </c>
      <c r="C55" s="27"/>
      <c r="D55" s="27"/>
      <c r="E55" s="27"/>
      <c r="F55" s="27"/>
      <c r="G55" s="27"/>
      <c r="H55" s="10"/>
      <c r="I55" s="17" t="e">
        <f t="shared" si="4"/>
        <v>#DIV/0!</v>
      </c>
      <c r="J55" s="32"/>
      <c r="K55" s="29"/>
      <c r="L55" s="29"/>
      <c r="M55" s="29"/>
      <c r="N55" s="29"/>
      <c r="O55" s="29"/>
      <c r="P55" s="29"/>
      <c r="Q55" s="29"/>
      <c r="R55" s="33"/>
    </row>
    <row r="56" spans="2:18" ht="13" x14ac:dyDescent="0.35">
      <c r="B56" s="12" t="s">
        <v>2</v>
      </c>
      <c r="C56" s="12"/>
      <c r="D56" s="12"/>
      <c r="E56" s="12"/>
      <c r="F56" s="12"/>
      <c r="G56" s="12"/>
      <c r="H56" s="19">
        <f>SUM(H49:H55)</f>
        <v>0</v>
      </c>
      <c r="I56" s="18" t="e">
        <f t="shared" si="4"/>
        <v>#DIV/0!</v>
      </c>
      <c r="J56" s="67"/>
      <c r="K56" s="68"/>
      <c r="L56" s="68"/>
      <c r="M56" s="68"/>
      <c r="N56" s="68"/>
      <c r="O56" s="68"/>
      <c r="P56" s="68"/>
      <c r="Q56" s="68"/>
      <c r="R56" s="69"/>
    </row>
    <row r="59" spans="2:18" ht="22.75" customHeight="1" x14ac:dyDescent="0.35">
      <c r="B59" s="70" t="s">
        <v>8</v>
      </c>
      <c r="C59" s="70"/>
      <c r="D59" s="70"/>
      <c r="E59" s="70"/>
      <c r="F59" s="70"/>
      <c r="G59" s="70"/>
      <c r="H59" s="70"/>
      <c r="I59" s="70"/>
    </row>
    <row r="60" spans="2:18" ht="29" x14ac:dyDescent="0.35">
      <c r="B60" s="20" t="s">
        <v>9</v>
      </c>
      <c r="C60" s="20"/>
      <c r="D60" s="20"/>
      <c r="E60" s="20"/>
      <c r="F60" s="20"/>
      <c r="G60" s="26"/>
      <c r="H60" s="21">
        <f>R42+R29+R16</f>
        <v>0</v>
      </c>
      <c r="I60" s="22"/>
    </row>
    <row r="61" spans="2:18" ht="29" x14ac:dyDescent="0.35">
      <c r="B61" s="20" t="s">
        <v>10</v>
      </c>
      <c r="C61" s="20"/>
      <c r="D61" s="20"/>
      <c r="E61" s="20"/>
      <c r="F61" s="20"/>
      <c r="G61" s="25"/>
      <c r="H61" s="21">
        <f>S42+S29+S16+H56</f>
        <v>0</v>
      </c>
      <c r="I61" s="34" t="e">
        <f>H61/$H$60</f>
        <v>#DIV/0!</v>
      </c>
    </row>
    <row r="62" spans="2:18" ht="29" x14ac:dyDescent="0.35">
      <c r="B62" s="20" t="s">
        <v>11</v>
      </c>
      <c r="C62" s="20"/>
      <c r="D62" s="20"/>
      <c r="E62" s="20"/>
      <c r="F62" s="20"/>
      <c r="G62" s="20"/>
      <c r="H62" s="21">
        <f>H60-H61</f>
        <v>0</v>
      </c>
      <c r="I62" s="23" t="e">
        <f>H62/$H$60</f>
        <v>#DIV/0!</v>
      </c>
    </row>
    <row r="63" spans="2:18" ht="14.5" x14ac:dyDescent="0.35">
      <c r="B63" s="24"/>
      <c r="C63" s="24"/>
      <c r="D63" s="24"/>
      <c r="E63" s="24"/>
      <c r="F63" s="24"/>
      <c r="G63" s="24"/>
      <c r="H63" s="24"/>
      <c r="I63" s="24"/>
    </row>
  </sheetData>
  <mergeCells count="11">
    <mergeCell ref="J56:R56"/>
    <mergeCell ref="B59:I59"/>
    <mergeCell ref="B1:V1"/>
    <mergeCell ref="B2:V2"/>
    <mergeCell ref="U3:V3"/>
    <mergeCell ref="U42:V42"/>
    <mergeCell ref="B47:R47"/>
    <mergeCell ref="J48:R48"/>
    <mergeCell ref="S48:AA48"/>
    <mergeCell ref="U16:V16"/>
    <mergeCell ref="U29:V29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7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31"/>
  <sheetViews>
    <sheetView tabSelected="1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24.6328125" style="1" bestFit="1" customWidth="1"/>
    <col min="4" max="4" width="13.7265625" style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7" ht="14.5" x14ac:dyDescent="0.35">
      <c r="B1" s="71" t="s">
        <v>79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7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7" ht="91" x14ac:dyDescent="0.35">
      <c r="B3" s="47" t="s">
        <v>40</v>
      </c>
      <c r="C3" s="47"/>
      <c r="D3" s="47"/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7" ht="13" x14ac:dyDescent="0.3">
      <c r="B4" s="42" t="s">
        <v>80</v>
      </c>
      <c r="C4" s="42" t="s">
        <v>82</v>
      </c>
      <c r="D4" s="42" t="s">
        <v>81</v>
      </c>
      <c r="E4" s="43"/>
      <c r="F4" s="42">
        <v>36</v>
      </c>
      <c r="G4" s="42">
        <v>30000</v>
      </c>
      <c r="H4" s="42">
        <v>80</v>
      </c>
      <c r="I4" s="44">
        <v>485</v>
      </c>
      <c r="J4" s="40"/>
      <c r="K4" s="46"/>
      <c r="L4" s="40"/>
      <c r="M4" s="11">
        <f t="shared" ref="M4:M9" si="0">+(K4-L4)</f>
        <v>0</v>
      </c>
      <c r="N4" s="39"/>
      <c r="O4" s="39"/>
      <c r="P4" s="40"/>
      <c r="Q4" s="40"/>
      <c r="R4" s="11">
        <f t="shared" ref="R4:R9" si="1">+J4*F4*H4</f>
        <v>0</v>
      </c>
      <c r="S4" s="11">
        <f t="shared" ref="S4:S9" si="2">+(M4+(P4+Q4+O4)*F4)*H4</f>
        <v>0</v>
      </c>
      <c r="T4" s="35" t="e">
        <f t="shared" ref="T4:T10" si="3">S4/$H$29</f>
        <v>#DIV/0!</v>
      </c>
      <c r="U4" s="32"/>
      <c r="V4" s="33"/>
    </row>
    <row r="5" spans="2:27" ht="13" x14ac:dyDescent="0.3">
      <c r="B5" s="42" t="s">
        <v>80</v>
      </c>
      <c r="C5" s="42" t="s">
        <v>82</v>
      </c>
      <c r="D5" s="42" t="s">
        <v>81</v>
      </c>
      <c r="E5" s="43"/>
      <c r="F5" s="42">
        <v>36</v>
      </c>
      <c r="G5" s="42">
        <v>45000</v>
      </c>
      <c r="H5" s="42">
        <v>160</v>
      </c>
      <c r="I5" s="44">
        <v>510</v>
      </c>
      <c r="J5" s="40"/>
      <c r="K5" s="46"/>
      <c r="L5" s="40"/>
      <c r="M5" s="11">
        <f t="shared" si="0"/>
        <v>0</v>
      </c>
      <c r="N5" s="39"/>
      <c r="O5" s="39"/>
      <c r="P5" s="40"/>
      <c r="Q5" s="40"/>
      <c r="R5" s="11">
        <f t="shared" si="1"/>
        <v>0</v>
      </c>
      <c r="S5" s="11">
        <f t="shared" si="2"/>
        <v>0</v>
      </c>
      <c r="T5" s="35" t="e">
        <f t="shared" si="3"/>
        <v>#DIV/0!</v>
      </c>
      <c r="U5" s="32"/>
      <c r="V5" s="33"/>
    </row>
    <row r="6" spans="2:27" ht="13" x14ac:dyDescent="0.3">
      <c r="B6" s="42" t="s">
        <v>80</v>
      </c>
      <c r="C6" s="42" t="s">
        <v>82</v>
      </c>
      <c r="D6" s="42" t="s">
        <v>81</v>
      </c>
      <c r="E6" s="43"/>
      <c r="F6" s="42">
        <v>48</v>
      </c>
      <c r="G6" s="42">
        <v>40000</v>
      </c>
      <c r="H6" s="42">
        <v>120</v>
      </c>
      <c r="I6" s="44">
        <v>435</v>
      </c>
      <c r="J6" s="40"/>
      <c r="K6" s="46"/>
      <c r="L6" s="40"/>
      <c r="M6" s="11">
        <f t="shared" si="0"/>
        <v>0</v>
      </c>
      <c r="N6" s="39"/>
      <c r="O6" s="39"/>
      <c r="P6" s="40"/>
      <c r="Q6" s="40"/>
      <c r="R6" s="11">
        <f t="shared" si="1"/>
        <v>0</v>
      </c>
      <c r="S6" s="11">
        <f t="shared" si="2"/>
        <v>0</v>
      </c>
      <c r="T6" s="35" t="e">
        <f t="shared" si="3"/>
        <v>#DIV/0!</v>
      </c>
      <c r="U6" s="32"/>
      <c r="V6" s="33"/>
    </row>
    <row r="7" spans="2:27" ht="13" x14ac:dyDescent="0.3">
      <c r="B7" s="42" t="s">
        <v>80</v>
      </c>
      <c r="C7" s="42" t="s">
        <v>82</v>
      </c>
      <c r="D7" s="42" t="s">
        <v>81</v>
      </c>
      <c r="E7" s="43"/>
      <c r="F7" s="42">
        <v>48</v>
      </c>
      <c r="G7" s="42">
        <v>60000</v>
      </c>
      <c r="H7" s="42">
        <v>240</v>
      </c>
      <c r="I7" s="44">
        <v>460</v>
      </c>
      <c r="J7" s="40"/>
      <c r="K7" s="46"/>
      <c r="L7" s="40"/>
      <c r="M7" s="11">
        <f t="shared" si="0"/>
        <v>0</v>
      </c>
      <c r="N7" s="39"/>
      <c r="O7" s="39"/>
      <c r="P7" s="40"/>
      <c r="Q7" s="40"/>
      <c r="R7" s="11">
        <f t="shared" si="1"/>
        <v>0</v>
      </c>
      <c r="S7" s="11">
        <f t="shared" si="2"/>
        <v>0</v>
      </c>
      <c r="T7" s="35" t="e">
        <f t="shared" si="3"/>
        <v>#DIV/0!</v>
      </c>
      <c r="U7" s="32"/>
      <c r="V7" s="33"/>
    </row>
    <row r="8" spans="2:27" ht="13" x14ac:dyDescent="0.3">
      <c r="B8" s="42" t="s">
        <v>80</v>
      </c>
      <c r="C8" s="42" t="s">
        <v>82</v>
      </c>
      <c r="D8" s="42" t="s">
        <v>81</v>
      </c>
      <c r="E8" s="43"/>
      <c r="F8" s="42">
        <v>60</v>
      </c>
      <c r="G8" s="42">
        <v>50000</v>
      </c>
      <c r="H8" s="42">
        <v>80</v>
      </c>
      <c r="I8" s="44">
        <v>425</v>
      </c>
      <c r="J8" s="40"/>
      <c r="K8" s="46"/>
      <c r="L8" s="40"/>
      <c r="M8" s="11">
        <f t="shared" si="0"/>
        <v>0</v>
      </c>
      <c r="N8" s="39"/>
      <c r="O8" s="39"/>
      <c r="P8" s="40"/>
      <c r="Q8" s="40"/>
      <c r="R8" s="11">
        <f t="shared" si="1"/>
        <v>0</v>
      </c>
      <c r="S8" s="11">
        <f t="shared" si="2"/>
        <v>0</v>
      </c>
      <c r="T8" s="35" t="e">
        <f t="shared" si="3"/>
        <v>#DIV/0!</v>
      </c>
      <c r="U8" s="32"/>
      <c r="V8" s="33"/>
    </row>
    <row r="9" spans="2:27" ht="13" x14ac:dyDescent="0.3">
      <c r="B9" s="42" t="s">
        <v>80</v>
      </c>
      <c r="C9" s="42" t="s">
        <v>82</v>
      </c>
      <c r="D9" s="42" t="s">
        <v>81</v>
      </c>
      <c r="E9" s="43"/>
      <c r="F9" s="42">
        <v>60</v>
      </c>
      <c r="G9" s="42">
        <v>75000</v>
      </c>
      <c r="H9" s="42">
        <v>120</v>
      </c>
      <c r="I9" s="44">
        <v>445</v>
      </c>
      <c r="J9" s="40"/>
      <c r="K9" s="46"/>
      <c r="L9" s="40"/>
      <c r="M9" s="11">
        <f t="shared" si="0"/>
        <v>0</v>
      </c>
      <c r="N9" s="39"/>
      <c r="O9" s="39"/>
      <c r="P9" s="40"/>
      <c r="Q9" s="40"/>
      <c r="R9" s="11">
        <f t="shared" si="1"/>
        <v>0</v>
      </c>
      <c r="S9" s="11">
        <f t="shared" si="2"/>
        <v>0</v>
      </c>
      <c r="T9" s="35" t="e">
        <f t="shared" si="3"/>
        <v>#DIV/0!</v>
      </c>
      <c r="U9" s="32"/>
      <c r="V9" s="33"/>
    </row>
    <row r="10" spans="2:27" ht="13" x14ac:dyDescent="0.35">
      <c r="B10" s="12" t="s">
        <v>2</v>
      </c>
      <c r="C10" s="12"/>
      <c r="D10" s="12"/>
      <c r="E10" s="12"/>
      <c r="F10" s="12"/>
      <c r="G10" s="12"/>
      <c r="H10" s="12"/>
      <c r="I10" s="13">
        <f>+SUMPRODUCT(F4:F9,H4:H9,I4:I9)</f>
        <v>17383200</v>
      </c>
      <c r="J10" s="13">
        <f>+SUMPRODUCT(J4:J9,F4:F9,H4:H9)</f>
        <v>0</v>
      </c>
      <c r="K10" s="13"/>
      <c r="L10" s="13"/>
      <c r="M10" s="13"/>
      <c r="N10" s="13"/>
      <c r="O10" s="13"/>
      <c r="P10" s="13"/>
      <c r="Q10" s="13"/>
      <c r="R10" s="14">
        <f>SUM(R4:R9)</f>
        <v>0</v>
      </c>
      <c r="S10" s="15">
        <f>SUM(S4:S9)</f>
        <v>0</v>
      </c>
      <c r="T10" s="16" t="e">
        <f t="shared" si="3"/>
        <v>#DIV/0!</v>
      </c>
      <c r="U10" s="75"/>
      <c r="V10" s="75"/>
      <c r="W10" s="8"/>
    </row>
    <row r="11" spans="2:27" x14ac:dyDescent="0.35">
      <c r="W11" s="8"/>
    </row>
    <row r="12" spans="2:27" x14ac:dyDescent="0.35">
      <c r="J12" s="36"/>
      <c r="W12" s="8"/>
    </row>
    <row r="15" spans="2:27" ht="22.75" customHeight="1" x14ac:dyDescent="0.35">
      <c r="B15" s="76" t="s">
        <v>14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</row>
    <row r="16" spans="2:27" ht="13" x14ac:dyDescent="0.35">
      <c r="B16" s="47" t="s">
        <v>6</v>
      </c>
      <c r="C16" s="47"/>
      <c r="D16" s="47"/>
      <c r="E16" s="47"/>
      <c r="F16" s="47"/>
      <c r="G16" s="47"/>
      <c r="H16" s="47" t="s">
        <v>1</v>
      </c>
      <c r="I16" s="47" t="s">
        <v>4</v>
      </c>
      <c r="J16" s="78" t="s">
        <v>7</v>
      </c>
      <c r="K16" s="79"/>
      <c r="L16" s="79"/>
      <c r="M16" s="79"/>
      <c r="N16" s="79"/>
      <c r="O16" s="79"/>
      <c r="P16" s="79"/>
      <c r="Q16" s="79"/>
      <c r="R16" s="80"/>
      <c r="S16" s="81"/>
      <c r="T16" s="82"/>
      <c r="U16" s="82"/>
      <c r="V16" s="82"/>
      <c r="W16" s="82"/>
      <c r="X16" s="82"/>
      <c r="Y16" s="82"/>
      <c r="Z16" s="82"/>
      <c r="AA16" s="82"/>
    </row>
    <row r="17" spans="2:18" ht="13" x14ac:dyDescent="0.35">
      <c r="B17" s="27" t="s">
        <v>5</v>
      </c>
      <c r="C17" s="27"/>
      <c r="D17" s="27"/>
      <c r="E17" s="27"/>
      <c r="F17" s="27"/>
      <c r="G17" s="27"/>
      <c r="H17" s="10"/>
      <c r="I17" s="17" t="e">
        <f t="shared" ref="I17:I24" si="4">H17/$H$29</f>
        <v>#DIV/0!</v>
      </c>
      <c r="J17" s="32"/>
      <c r="K17" s="29"/>
      <c r="L17" s="29"/>
      <c r="M17" s="29"/>
      <c r="N17" s="29"/>
      <c r="O17" s="29"/>
      <c r="P17" s="29"/>
      <c r="Q17" s="29"/>
      <c r="R17" s="33"/>
    </row>
    <row r="18" spans="2:18" ht="26" x14ac:dyDescent="0.35">
      <c r="B18" s="27" t="s">
        <v>25</v>
      </c>
      <c r="C18" s="27"/>
      <c r="D18" s="27"/>
      <c r="E18" s="27"/>
      <c r="F18" s="27"/>
      <c r="G18" s="27"/>
      <c r="H18" s="10"/>
      <c r="I18" s="17" t="e">
        <f t="shared" si="4"/>
        <v>#DIV/0!</v>
      </c>
      <c r="J18" s="32"/>
      <c r="K18" s="29"/>
      <c r="L18" s="29"/>
      <c r="M18" s="29"/>
      <c r="N18" s="29"/>
      <c r="O18" s="29"/>
      <c r="P18" s="29"/>
      <c r="Q18" s="29"/>
      <c r="R18" s="33"/>
    </row>
    <row r="19" spans="2:18" ht="26" x14ac:dyDescent="0.35">
      <c r="B19" s="27" t="s">
        <v>26</v>
      </c>
      <c r="C19" s="27"/>
      <c r="D19" s="27"/>
      <c r="E19" s="27"/>
      <c r="F19" s="27"/>
      <c r="G19" s="27"/>
      <c r="H19" s="10"/>
      <c r="I19" s="17" t="e">
        <f t="shared" si="4"/>
        <v>#DIV/0!</v>
      </c>
      <c r="J19" s="32"/>
      <c r="K19" s="29"/>
      <c r="L19" s="29"/>
      <c r="M19" s="29"/>
      <c r="N19" s="29"/>
      <c r="O19" s="29"/>
      <c r="P19" s="29"/>
      <c r="Q19" s="29"/>
      <c r="R19" s="33"/>
    </row>
    <row r="20" spans="2:18" ht="26" x14ac:dyDescent="0.35">
      <c r="B20" s="27" t="s">
        <v>27</v>
      </c>
      <c r="C20" s="27"/>
      <c r="D20" s="27"/>
      <c r="E20" s="27"/>
      <c r="F20" s="27"/>
      <c r="G20" s="27"/>
      <c r="H20" s="10"/>
      <c r="I20" s="17" t="e">
        <f t="shared" si="4"/>
        <v>#DIV/0!</v>
      </c>
      <c r="J20" s="32"/>
      <c r="K20" s="29"/>
      <c r="L20" s="29"/>
      <c r="M20" s="29"/>
      <c r="N20" s="29"/>
      <c r="O20" s="29"/>
      <c r="P20" s="29"/>
      <c r="Q20" s="29"/>
      <c r="R20" s="33"/>
    </row>
    <row r="21" spans="2:18" ht="13" x14ac:dyDescent="0.35">
      <c r="B21" s="27" t="s">
        <v>29</v>
      </c>
      <c r="C21" s="27"/>
      <c r="D21" s="27"/>
      <c r="E21" s="27"/>
      <c r="F21" s="27"/>
      <c r="G21" s="27"/>
      <c r="H21" s="10"/>
      <c r="I21" s="17" t="e">
        <f t="shared" si="4"/>
        <v>#DIV/0!</v>
      </c>
      <c r="J21" s="32"/>
      <c r="K21" s="29"/>
      <c r="L21" s="29"/>
      <c r="M21" s="29"/>
      <c r="N21" s="29"/>
      <c r="O21" s="29"/>
      <c r="P21" s="29"/>
      <c r="Q21" s="29"/>
      <c r="R21" s="33"/>
    </row>
    <row r="22" spans="2:18" ht="13" x14ac:dyDescent="0.35">
      <c r="B22" s="27" t="s">
        <v>28</v>
      </c>
      <c r="C22" s="27"/>
      <c r="D22" s="27"/>
      <c r="E22" s="27"/>
      <c r="F22" s="27"/>
      <c r="G22" s="27"/>
      <c r="H22" s="10"/>
      <c r="I22" s="17" t="e">
        <f t="shared" si="4"/>
        <v>#DIV/0!</v>
      </c>
      <c r="J22" s="32"/>
      <c r="K22" s="29"/>
      <c r="L22" s="29"/>
      <c r="M22" s="29"/>
      <c r="N22" s="29"/>
      <c r="O22" s="29"/>
      <c r="P22" s="29"/>
      <c r="Q22" s="29"/>
      <c r="R22" s="33"/>
    </row>
    <row r="23" spans="2:18" ht="39" x14ac:dyDescent="0.35">
      <c r="B23" s="27" t="s">
        <v>36</v>
      </c>
      <c r="C23" s="27"/>
      <c r="D23" s="27"/>
      <c r="E23" s="27"/>
      <c r="F23" s="27"/>
      <c r="G23" s="27"/>
      <c r="H23" s="10"/>
      <c r="I23" s="17" t="e">
        <f t="shared" si="4"/>
        <v>#DIV/0!</v>
      </c>
      <c r="J23" s="32"/>
      <c r="K23" s="29"/>
      <c r="L23" s="29"/>
      <c r="M23" s="29"/>
      <c r="N23" s="29"/>
      <c r="O23" s="29"/>
      <c r="P23" s="29"/>
      <c r="Q23" s="29"/>
      <c r="R23" s="33"/>
    </row>
    <row r="24" spans="2:18" ht="13" x14ac:dyDescent="0.35">
      <c r="B24" s="12" t="s">
        <v>2</v>
      </c>
      <c r="C24" s="12"/>
      <c r="D24" s="12"/>
      <c r="E24" s="12"/>
      <c r="F24" s="12"/>
      <c r="G24" s="12"/>
      <c r="H24" s="19">
        <f>SUM(H17:H23)</f>
        <v>0</v>
      </c>
      <c r="I24" s="18" t="e">
        <f t="shared" si="4"/>
        <v>#DIV/0!</v>
      </c>
      <c r="J24" s="67"/>
      <c r="K24" s="68"/>
      <c r="L24" s="68"/>
      <c r="M24" s="68"/>
      <c r="N24" s="68"/>
      <c r="O24" s="68"/>
      <c r="P24" s="68"/>
      <c r="Q24" s="68"/>
      <c r="R24" s="69"/>
    </row>
    <row r="27" spans="2:18" ht="22.75" customHeight="1" x14ac:dyDescent="0.35">
      <c r="B27" s="70" t="s">
        <v>8</v>
      </c>
      <c r="C27" s="70"/>
      <c r="D27" s="70"/>
      <c r="E27" s="70"/>
      <c r="F27" s="70"/>
      <c r="G27" s="70"/>
      <c r="H27" s="70"/>
      <c r="I27" s="70"/>
    </row>
    <row r="28" spans="2:18" ht="29" x14ac:dyDescent="0.35">
      <c r="B28" s="20" t="s">
        <v>9</v>
      </c>
      <c r="C28" s="20"/>
      <c r="D28" s="20"/>
      <c r="E28" s="20"/>
      <c r="F28" s="20"/>
      <c r="G28" s="26"/>
      <c r="H28" s="21">
        <f>R10</f>
        <v>0</v>
      </c>
      <c r="I28" s="22"/>
    </row>
    <row r="29" spans="2:18" ht="29" x14ac:dyDescent="0.35">
      <c r="B29" s="20" t="s">
        <v>10</v>
      </c>
      <c r="C29" s="20"/>
      <c r="D29" s="20"/>
      <c r="E29" s="20"/>
      <c r="F29" s="20"/>
      <c r="G29" s="25"/>
      <c r="H29" s="21">
        <f>S10+H24</f>
        <v>0</v>
      </c>
      <c r="I29" s="34" t="e">
        <f>H29/$H$28</f>
        <v>#DIV/0!</v>
      </c>
    </row>
    <row r="30" spans="2:18" ht="29" x14ac:dyDescent="0.35">
      <c r="B30" s="20" t="s">
        <v>11</v>
      </c>
      <c r="C30" s="20"/>
      <c r="D30" s="20"/>
      <c r="E30" s="20"/>
      <c r="F30" s="20"/>
      <c r="G30" s="20"/>
      <c r="H30" s="21">
        <f>H28-H29</f>
        <v>0</v>
      </c>
      <c r="I30" s="23" t="e">
        <f>H30/$H$28</f>
        <v>#DIV/0!</v>
      </c>
    </row>
    <row r="31" spans="2:18" ht="14.5" x14ac:dyDescent="0.35">
      <c r="B31" s="24"/>
      <c r="C31" s="24"/>
      <c r="D31" s="24"/>
      <c r="E31" s="24"/>
      <c r="F31" s="24"/>
      <c r="G31" s="24"/>
      <c r="H31" s="24"/>
      <c r="I31" s="24"/>
    </row>
  </sheetData>
  <mergeCells count="9">
    <mergeCell ref="J24:R24"/>
    <mergeCell ref="B27:I27"/>
    <mergeCell ref="B1:V1"/>
    <mergeCell ref="B2:V2"/>
    <mergeCell ref="U3:V3"/>
    <mergeCell ref="U10:V10"/>
    <mergeCell ref="B15:R15"/>
    <mergeCell ref="J16:R16"/>
    <mergeCell ref="S16:AA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5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63"/>
  <sheetViews>
    <sheetView tabSelected="1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18.26953125" style="1" bestFit="1" customWidth="1"/>
    <col min="4" max="4" width="16.08984375" style="1" bestFit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83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1" t="s">
        <v>40</v>
      </c>
      <c r="C3" s="47" t="s">
        <v>57</v>
      </c>
      <c r="D3" s="47" t="s">
        <v>58</v>
      </c>
      <c r="E3" s="9" t="s">
        <v>39</v>
      </c>
      <c r="F3" s="31" t="s">
        <v>32</v>
      </c>
      <c r="G3" s="31" t="s">
        <v>33</v>
      </c>
      <c r="H3" s="9" t="s">
        <v>15</v>
      </c>
      <c r="I3" s="9" t="s">
        <v>3</v>
      </c>
      <c r="J3" s="9" t="s">
        <v>30</v>
      </c>
      <c r="K3" s="45" t="s">
        <v>55</v>
      </c>
      <c r="L3" s="31" t="s">
        <v>34</v>
      </c>
      <c r="M3" s="31" t="s">
        <v>35</v>
      </c>
      <c r="N3" s="31" t="s">
        <v>31</v>
      </c>
      <c r="O3" s="31" t="s">
        <v>56</v>
      </c>
      <c r="P3" s="31" t="s">
        <v>37</v>
      </c>
      <c r="Q3" s="31" t="s">
        <v>38</v>
      </c>
      <c r="R3" s="9" t="s">
        <v>0</v>
      </c>
      <c r="S3" s="9" t="s">
        <v>1</v>
      </c>
      <c r="T3" s="9" t="s">
        <v>4</v>
      </c>
      <c r="U3" s="74" t="s">
        <v>7</v>
      </c>
      <c r="V3" s="74"/>
    </row>
    <row r="4" spans="2:23" ht="13" x14ac:dyDescent="0.3">
      <c r="B4" s="42" t="s">
        <v>86</v>
      </c>
      <c r="C4" s="42" t="s">
        <v>85</v>
      </c>
      <c r="D4" s="42" t="s">
        <v>84</v>
      </c>
      <c r="E4" s="43"/>
      <c r="F4" s="42">
        <v>36</v>
      </c>
      <c r="G4" s="42">
        <v>60000</v>
      </c>
      <c r="H4" s="42">
        <v>40</v>
      </c>
      <c r="I4" s="44">
        <v>470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 t="shared" ref="R4:R41" si="0">+J4*F4*H4</f>
        <v>0</v>
      </c>
      <c r="S4" s="11">
        <f t="shared" ref="S4:S41" si="1">+(M4+(P4+Q4+O4)*F4)*H4</f>
        <v>0</v>
      </c>
      <c r="T4" s="35" t="e">
        <f t="shared" ref="T4:T15" si="2">S4/$H$61</f>
        <v>#DIV/0!</v>
      </c>
      <c r="U4" s="32"/>
      <c r="V4" s="33"/>
    </row>
    <row r="5" spans="2:23" ht="13" x14ac:dyDescent="0.3">
      <c r="B5" s="42" t="s">
        <v>86</v>
      </c>
      <c r="C5" s="42" t="s">
        <v>85</v>
      </c>
      <c r="D5" s="42" t="s">
        <v>84</v>
      </c>
      <c r="E5" s="43"/>
      <c r="F5" s="42">
        <v>36</v>
      </c>
      <c r="G5" s="42">
        <v>90000</v>
      </c>
      <c r="H5" s="42">
        <v>20</v>
      </c>
      <c r="I5" s="44">
        <v>550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3" ht="13" x14ac:dyDescent="0.3">
      <c r="B6" s="42" t="s">
        <v>86</v>
      </c>
      <c r="C6" s="42" t="s">
        <v>85</v>
      </c>
      <c r="D6" s="42" t="s">
        <v>84</v>
      </c>
      <c r="E6" s="43"/>
      <c r="F6" s="42">
        <v>36</v>
      </c>
      <c r="G6" s="42">
        <v>120000</v>
      </c>
      <c r="H6" s="42">
        <v>35</v>
      </c>
      <c r="I6" s="44">
        <v>600</v>
      </c>
      <c r="J6" s="40"/>
      <c r="K6" s="46"/>
      <c r="L6" s="40"/>
      <c r="M6" s="11">
        <f t="shared" ref="M6:M41" si="3">+(K6-L6)</f>
        <v>0</v>
      </c>
      <c r="N6" s="39"/>
      <c r="O6" s="39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3" ht="13" x14ac:dyDescent="0.3">
      <c r="B7" s="42" t="s">
        <v>86</v>
      </c>
      <c r="C7" s="42" t="s">
        <v>85</v>
      </c>
      <c r="D7" s="42" t="s">
        <v>84</v>
      </c>
      <c r="E7" s="43"/>
      <c r="F7" s="42">
        <v>48</v>
      </c>
      <c r="G7" s="42">
        <v>40000</v>
      </c>
      <c r="H7" s="42">
        <v>20</v>
      </c>
      <c r="I7" s="44">
        <v>440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3" ht="13" x14ac:dyDescent="0.3">
      <c r="B8" s="42" t="s">
        <v>86</v>
      </c>
      <c r="C8" s="42" t="s">
        <v>85</v>
      </c>
      <c r="D8" s="42" t="s">
        <v>84</v>
      </c>
      <c r="E8" s="43"/>
      <c r="F8" s="42">
        <v>48</v>
      </c>
      <c r="G8" s="42">
        <v>60000</v>
      </c>
      <c r="H8" s="42">
        <v>45</v>
      </c>
      <c r="I8" s="44">
        <v>480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3" ht="13" x14ac:dyDescent="0.3">
      <c r="B9" s="42" t="s">
        <v>86</v>
      </c>
      <c r="C9" s="42" t="s">
        <v>85</v>
      </c>
      <c r="D9" s="42" t="s">
        <v>84</v>
      </c>
      <c r="E9" s="43"/>
      <c r="F9" s="42">
        <v>48</v>
      </c>
      <c r="G9" s="42">
        <v>80000</v>
      </c>
      <c r="H9" s="42">
        <v>20</v>
      </c>
      <c r="I9" s="44">
        <v>510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3" ht="13" x14ac:dyDescent="0.3">
      <c r="B10" s="42" t="s">
        <v>86</v>
      </c>
      <c r="C10" s="42" t="s">
        <v>85</v>
      </c>
      <c r="D10" s="42" t="s">
        <v>84</v>
      </c>
      <c r="E10" s="43"/>
      <c r="F10" s="42">
        <v>48</v>
      </c>
      <c r="G10" s="42">
        <v>100000</v>
      </c>
      <c r="H10" s="42">
        <v>45</v>
      </c>
      <c r="I10" s="44">
        <v>540</v>
      </c>
      <c r="J10" s="40"/>
      <c r="K10" s="46"/>
      <c r="L10" s="40"/>
      <c r="M10" s="11">
        <f t="shared" si="3"/>
        <v>0</v>
      </c>
      <c r="N10" s="39"/>
      <c r="O10" s="39"/>
      <c r="P10" s="40"/>
      <c r="Q10" s="40"/>
      <c r="R10" s="11">
        <f t="shared" si="0"/>
        <v>0</v>
      </c>
      <c r="S10" s="11">
        <f t="shared" si="1"/>
        <v>0</v>
      </c>
      <c r="T10" s="35" t="e">
        <f t="shared" si="2"/>
        <v>#DIV/0!</v>
      </c>
      <c r="U10" s="32"/>
      <c r="V10" s="33"/>
    </row>
    <row r="11" spans="2:23" ht="13" x14ac:dyDescent="0.3">
      <c r="B11" s="42" t="s">
        <v>86</v>
      </c>
      <c r="C11" s="42" t="s">
        <v>85</v>
      </c>
      <c r="D11" s="42" t="s">
        <v>84</v>
      </c>
      <c r="E11" s="43"/>
      <c r="F11" s="42">
        <v>48</v>
      </c>
      <c r="G11" s="42">
        <v>120000</v>
      </c>
      <c r="H11" s="42">
        <v>35</v>
      </c>
      <c r="I11" s="44">
        <v>585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0"/>
        <v>0</v>
      </c>
      <c r="S11" s="11">
        <f t="shared" si="1"/>
        <v>0</v>
      </c>
      <c r="T11" s="35" t="e">
        <f t="shared" si="2"/>
        <v>#DIV/0!</v>
      </c>
      <c r="U11" s="32"/>
      <c r="V11" s="33"/>
    </row>
    <row r="12" spans="2:23" ht="13" x14ac:dyDescent="0.3">
      <c r="B12" s="42" t="s">
        <v>86</v>
      </c>
      <c r="C12" s="42" t="s">
        <v>85</v>
      </c>
      <c r="D12" s="42" t="s">
        <v>84</v>
      </c>
      <c r="E12" s="43"/>
      <c r="F12" s="42">
        <v>60</v>
      </c>
      <c r="G12" s="42">
        <v>50000</v>
      </c>
      <c r="H12" s="42">
        <v>20</v>
      </c>
      <c r="I12" s="44">
        <v>425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0"/>
        <v>0</v>
      </c>
      <c r="S12" s="11">
        <f t="shared" si="1"/>
        <v>0</v>
      </c>
      <c r="T12" s="35" t="e">
        <f t="shared" si="2"/>
        <v>#DIV/0!</v>
      </c>
      <c r="U12" s="32"/>
      <c r="V12" s="33"/>
    </row>
    <row r="13" spans="2:23" ht="13" x14ac:dyDescent="0.3">
      <c r="B13" s="42" t="s">
        <v>86</v>
      </c>
      <c r="C13" s="42" t="s">
        <v>85</v>
      </c>
      <c r="D13" s="42" t="s">
        <v>84</v>
      </c>
      <c r="E13" s="43"/>
      <c r="F13" s="42">
        <v>60</v>
      </c>
      <c r="G13" s="42">
        <v>75000</v>
      </c>
      <c r="H13" s="42">
        <v>20</v>
      </c>
      <c r="I13" s="44">
        <v>445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0"/>
        <v>0</v>
      </c>
      <c r="S13" s="11">
        <f t="shared" si="1"/>
        <v>0</v>
      </c>
      <c r="T13" s="35" t="e">
        <f t="shared" si="2"/>
        <v>#DIV/0!</v>
      </c>
      <c r="U13" s="32"/>
      <c r="V13" s="33"/>
    </row>
    <row r="14" spans="2:23" ht="13" x14ac:dyDescent="0.3">
      <c r="B14" s="42" t="s">
        <v>86</v>
      </c>
      <c r="C14" s="42" t="s">
        <v>85</v>
      </c>
      <c r="D14" s="42" t="s">
        <v>84</v>
      </c>
      <c r="E14" s="43"/>
      <c r="F14" s="42">
        <v>60</v>
      </c>
      <c r="G14" s="42">
        <v>100000</v>
      </c>
      <c r="H14" s="42">
        <v>35</v>
      </c>
      <c r="I14" s="44">
        <v>480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0"/>
        <v>0</v>
      </c>
      <c r="S14" s="11">
        <f t="shared" si="1"/>
        <v>0</v>
      </c>
      <c r="T14" s="35" t="e">
        <f t="shared" si="2"/>
        <v>#DIV/0!</v>
      </c>
      <c r="U14" s="32"/>
      <c r="V14" s="33"/>
    </row>
    <row r="15" spans="2:23" ht="13" x14ac:dyDescent="0.3">
      <c r="B15" s="42" t="s">
        <v>86</v>
      </c>
      <c r="C15" s="42" t="s">
        <v>85</v>
      </c>
      <c r="D15" s="42" t="s">
        <v>84</v>
      </c>
      <c r="E15" s="43"/>
      <c r="F15" s="42">
        <v>60</v>
      </c>
      <c r="G15" s="42">
        <v>125000</v>
      </c>
      <c r="H15" s="42">
        <v>20</v>
      </c>
      <c r="I15" s="44">
        <v>495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0"/>
        <v>0</v>
      </c>
      <c r="S15" s="11">
        <f t="shared" si="1"/>
        <v>0</v>
      </c>
      <c r="T15" s="35" t="e">
        <f t="shared" si="2"/>
        <v>#DIV/0!</v>
      </c>
      <c r="U15" s="32"/>
      <c r="V15" s="33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8572800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>S16/$H$61</f>
        <v>#DIV/0!</v>
      </c>
      <c r="U16" s="75"/>
      <c r="V16" s="75"/>
      <c r="W16" s="8"/>
    </row>
    <row r="17" spans="2:23" ht="13" x14ac:dyDescent="0.3">
      <c r="B17" s="42" t="s">
        <v>88</v>
      </c>
      <c r="C17" s="42" t="s">
        <v>87</v>
      </c>
      <c r="D17" s="42" t="s">
        <v>76</v>
      </c>
      <c r="E17" s="43"/>
      <c r="F17" s="42">
        <v>36</v>
      </c>
      <c r="G17" s="42">
        <v>60000</v>
      </c>
      <c r="H17" s="42">
        <v>30</v>
      </c>
      <c r="I17" s="44">
        <v>500</v>
      </c>
      <c r="J17" s="40"/>
      <c r="K17" s="46"/>
      <c r="L17" s="40"/>
      <c r="M17" s="11">
        <f t="shared" si="3"/>
        <v>0</v>
      </c>
      <c r="N17" s="39"/>
      <c r="O17" s="39"/>
      <c r="P17" s="40"/>
      <c r="Q17" s="40"/>
      <c r="R17" s="11">
        <f t="shared" ref="R17:R28" si="4">+J17*F17*H17</f>
        <v>0</v>
      </c>
      <c r="S17" s="11">
        <f t="shared" ref="S17:S28" si="5">+(M17+(P17+Q17+O17)*F17)*H17</f>
        <v>0</v>
      </c>
      <c r="T17" s="35" t="e">
        <f t="shared" ref="T17:T28" si="6">S17/$H$61</f>
        <v>#DIV/0!</v>
      </c>
      <c r="U17" s="32"/>
      <c r="V17" s="33"/>
    </row>
    <row r="18" spans="2:23" ht="13" x14ac:dyDescent="0.3">
      <c r="B18" s="42" t="s">
        <v>88</v>
      </c>
      <c r="C18" s="42" t="s">
        <v>87</v>
      </c>
      <c r="D18" s="42" t="s">
        <v>76</v>
      </c>
      <c r="E18" s="43"/>
      <c r="F18" s="42">
        <v>36</v>
      </c>
      <c r="G18" s="42">
        <v>90000</v>
      </c>
      <c r="H18" s="42">
        <v>10</v>
      </c>
      <c r="I18" s="44">
        <v>590</v>
      </c>
      <c r="J18" s="40"/>
      <c r="K18" s="46"/>
      <c r="L18" s="40"/>
      <c r="M18" s="11">
        <f t="shared" si="3"/>
        <v>0</v>
      </c>
      <c r="N18" s="39"/>
      <c r="O18" s="39"/>
      <c r="P18" s="40"/>
      <c r="Q18" s="40"/>
      <c r="R18" s="11">
        <f t="shared" si="4"/>
        <v>0</v>
      </c>
      <c r="S18" s="11">
        <f t="shared" si="5"/>
        <v>0</v>
      </c>
      <c r="T18" s="35" t="e">
        <f t="shared" si="6"/>
        <v>#DIV/0!</v>
      </c>
      <c r="U18" s="32"/>
      <c r="V18" s="33"/>
    </row>
    <row r="19" spans="2:23" ht="13" x14ac:dyDescent="0.3">
      <c r="B19" s="42" t="s">
        <v>88</v>
      </c>
      <c r="C19" s="42" t="s">
        <v>87</v>
      </c>
      <c r="D19" s="42" t="s">
        <v>76</v>
      </c>
      <c r="E19" s="43"/>
      <c r="F19" s="42">
        <v>36</v>
      </c>
      <c r="G19" s="42">
        <v>120000</v>
      </c>
      <c r="H19" s="42">
        <v>20</v>
      </c>
      <c r="I19" s="44">
        <v>645</v>
      </c>
      <c r="J19" s="40"/>
      <c r="K19" s="46"/>
      <c r="L19" s="40"/>
      <c r="M19" s="11">
        <f t="shared" si="3"/>
        <v>0</v>
      </c>
      <c r="N19" s="39"/>
      <c r="O19" s="39"/>
      <c r="P19" s="40"/>
      <c r="Q19" s="40"/>
      <c r="R19" s="11">
        <f t="shared" si="4"/>
        <v>0</v>
      </c>
      <c r="S19" s="11">
        <f t="shared" si="5"/>
        <v>0</v>
      </c>
      <c r="T19" s="35" t="e">
        <f t="shared" si="6"/>
        <v>#DIV/0!</v>
      </c>
      <c r="U19" s="32"/>
      <c r="V19" s="33"/>
    </row>
    <row r="20" spans="2:23" ht="13" x14ac:dyDescent="0.3">
      <c r="B20" s="42" t="s">
        <v>88</v>
      </c>
      <c r="C20" s="42" t="s">
        <v>87</v>
      </c>
      <c r="D20" s="42" t="s">
        <v>76</v>
      </c>
      <c r="E20" s="43"/>
      <c r="F20" s="42">
        <v>48</v>
      </c>
      <c r="G20" s="42">
        <v>40000</v>
      </c>
      <c r="H20" s="42">
        <v>10</v>
      </c>
      <c r="I20" s="44">
        <v>480</v>
      </c>
      <c r="J20" s="40"/>
      <c r="K20" s="46"/>
      <c r="L20" s="40"/>
      <c r="M20" s="11">
        <f t="shared" si="3"/>
        <v>0</v>
      </c>
      <c r="N20" s="39"/>
      <c r="O20" s="39"/>
      <c r="P20" s="40"/>
      <c r="Q20" s="40"/>
      <c r="R20" s="11">
        <f t="shared" si="4"/>
        <v>0</v>
      </c>
      <c r="S20" s="11">
        <f t="shared" si="5"/>
        <v>0</v>
      </c>
      <c r="T20" s="35" t="e">
        <f t="shared" si="6"/>
        <v>#DIV/0!</v>
      </c>
      <c r="U20" s="32"/>
      <c r="V20" s="33"/>
    </row>
    <row r="21" spans="2:23" ht="13" x14ac:dyDescent="0.3">
      <c r="B21" s="42" t="s">
        <v>88</v>
      </c>
      <c r="C21" s="42" t="s">
        <v>87</v>
      </c>
      <c r="D21" s="42" t="s">
        <v>76</v>
      </c>
      <c r="E21" s="43"/>
      <c r="F21" s="42">
        <v>48</v>
      </c>
      <c r="G21" s="42">
        <v>60000</v>
      </c>
      <c r="H21" s="42">
        <v>30</v>
      </c>
      <c r="I21" s="44">
        <v>515</v>
      </c>
      <c r="J21" s="40"/>
      <c r="K21" s="46"/>
      <c r="L21" s="40"/>
      <c r="M21" s="11">
        <f t="shared" si="3"/>
        <v>0</v>
      </c>
      <c r="N21" s="39"/>
      <c r="O21" s="39"/>
      <c r="P21" s="40"/>
      <c r="Q21" s="40"/>
      <c r="R21" s="11">
        <f t="shared" si="4"/>
        <v>0</v>
      </c>
      <c r="S21" s="11">
        <f t="shared" si="5"/>
        <v>0</v>
      </c>
      <c r="T21" s="35" t="e">
        <f t="shared" si="6"/>
        <v>#DIV/0!</v>
      </c>
      <c r="U21" s="32"/>
      <c r="V21" s="33"/>
    </row>
    <row r="22" spans="2:23" ht="13" x14ac:dyDescent="0.3">
      <c r="B22" s="42" t="s">
        <v>88</v>
      </c>
      <c r="C22" s="42" t="s">
        <v>87</v>
      </c>
      <c r="D22" s="42" t="s">
        <v>76</v>
      </c>
      <c r="E22" s="43"/>
      <c r="F22" s="42">
        <v>48</v>
      </c>
      <c r="G22" s="42">
        <v>80000</v>
      </c>
      <c r="H22" s="42">
        <v>10</v>
      </c>
      <c r="I22" s="44">
        <v>535</v>
      </c>
      <c r="J22" s="40"/>
      <c r="K22" s="46"/>
      <c r="L22" s="40"/>
      <c r="M22" s="11">
        <f t="shared" si="3"/>
        <v>0</v>
      </c>
      <c r="N22" s="39"/>
      <c r="O22" s="39"/>
      <c r="P22" s="40"/>
      <c r="Q22" s="40"/>
      <c r="R22" s="11">
        <f t="shared" si="4"/>
        <v>0</v>
      </c>
      <c r="S22" s="11">
        <f t="shared" si="5"/>
        <v>0</v>
      </c>
      <c r="T22" s="35" t="e">
        <f t="shared" si="6"/>
        <v>#DIV/0!</v>
      </c>
      <c r="U22" s="32"/>
      <c r="V22" s="33"/>
    </row>
    <row r="23" spans="2:23" ht="13" x14ac:dyDescent="0.3">
      <c r="B23" s="42" t="s">
        <v>88</v>
      </c>
      <c r="C23" s="42" t="s">
        <v>87</v>
      </c>
      <c r="D23" s="42" t="s">
        <v>76</v>
      </c>
      <c r="E23" s="43"/>
      <c r="F23" s="42">
        <v>48</v>
      </c>
      <c r="G23" s="42">
        <v>100000</v>
      </c>
      <c r="H23" s="42">
        <v>30</v>
      </c>
      <c r="I23" s="44">
        <v>555</v>
      </c>
      <c r="J23" s="40"/>
      <c r="K23" s="46"/>
      <c r="L23" s="40"/>
      <c r="M23" s="11">
        <f t="shared" si="3"/>
        <v>0</v>
      </c>
      <c r="N23" s="39"/>
      <c r="O23" s="39"/>
      <c r="P23" s="40"/>
      <c r="Q23" s="40"/>
      <c r="R23" s="11">
        <f t="shared" si="4"/>
        <v>0</v>
      </c>
      <c r="S23" s="11">
        <f t="shared" si="5"/>
        <v>0</v>
      </c>
      <c r="T23" s="35" t="e">
        <f t="shared" si="6"/>
        <v>#DIV/0!</v>
      </c>
      <c r="U23" s="32"/>
      <c r="V23" s="33"/>
    </row>
    <row r="24" spans="2:23" ht="13" x14ac:dyDescent="0.3">
      <c r="B24" s="42" t="s">
        <v>88</v>
      </c>
      <c r="C24" s="42" t="s">
        <v>87</v>
      </c>
      <c r="D24" s="42" t="s">
        <v>76</v>
      </c>
      <c r="E24" s="43"/>
      <c r="F24" s="42">
        <v>48</v>
      </c>
      <c r="G24" s="42">
        <v>120000</v>
      </c>
      <c r="H24" s="42">
        <v>10</v>
      </c>
      <c r="I24" s="44">
        <v>625</v>
      </c>
      <c r="J24" s="40"/>
      <c r="K24" s="46"/>
      <c r="L24" s="40"/>
      <c r="M24" s="11">
        <f t="shared" si="3"/>
        <v>0</v>
      </c>
      <c r="N24" s="39"/>
      <c r="O24" s="39"/>
      <c r="P24" s="40"/>
      <c r="Q24" s="40"/>
      <c r="R24" s="11">
        <f t="shared" si="4"/>
        <v>0</v>
      </c>
      <c r="S24" s="11">
        <f t="shared" si="5"/>
        <v>0</v>
      </c>
      <c r="T24" s="35" t="e">
        <f t="shared" si="6"/>
        <v>#DIV/0!</v>
      </c>
      <c r="U24" s="32"/>
      <c r="V24" s="33"/>
    </row>
    <row r="25" spans="2:23" ht="13" x14ac:dyDescent="0.3">
      <c r="B25" s="42" t="s">
        <v>88</v>
      </c>
      <c r="C25" s="42" t="s">
        <v>87</v>
      </c>
      <c r="D25" s="42" t="s">
        <v>76</v>
      </c>
      <c r="E25" s="43"/>
      <c r="F25" s="42">
        <v>60</v>
      </c>
      <c r="G25" s="42">
        <v>50000</v>
      </c>
      <c r="H25" s="42">
        <v>10</v>
      </c>
      <c r="I25" s="44">
        <v>455</v>
      </c>
      <c r="J25" s="40"/>
      <c r="K25" s="46"/>
      <c r="L25" s="40"/>
      <c r="M25" s="11">
        <f t="shared" si="3"/>
        <v>0</v>
      </c>
      <c r="N25" s="39"/>
      <c r="O25" s="39"/>
      <c r="P25" s="40"/>
      <c r="Q25" s="40"/>
      <c r="R25" s="11">
        <f t="shared" si="4"/>
        <v>0</v>
      </c>
      <c r="S25" s="11">
        <f t="shared" si="5"/>
        <v>0</v>
      </c>
      <c r="T25" s="35" t="e">
        <f t="shared" si="6"/>
        <v>#DIV/0!</v>
      </c>
      <c r="U25" s="32"/>
      <c r="V25" s="33"/>
    </row>
    <row r="26" spans="2:23" ht="13" x14ac:dyDescent="0.3">
      <c r="B26" s="42" t="s">
        <v>88</v>
      </c>
      <c r="C26" s="42" t="s">
        <v>87</v>
      </c>
      <c r="D26" s="42" t="s">
        <v>76</v>
      </c>
      <c r="E26" s="43"/>
      <c r="F26" s="42">
        <v>60</v>
      </c>
      <c r="G26" s="42">
        <v>75000</v>
      </c>
      <c r="H26" s="42">
        <v>20</v>
      </c>
      <c r="I26" s="44">
        <v>480</v>
      </c>
      <c r="J26" s="40"/>
      <c r="K26" s="46"/>
      <c r="L26" s="40"/>
      <c r="M26" s="11">
        <f t="shared" si="3"/>
        <v>0</v>
      </c>
      <c r="N26" s="39"/>
      <c r="O26" s="39"/>
      <c r="P26" s="40"/>
      <c r="Q26" s="40"/>
      <c r="R26" s="11">
        <f t="shared" si="4"/>
        <v>0</v>
      </c>
      <c r="S26" s="11">
        <f t="shared" si="5"/>
        <v>0</v>
      </c>
      <c r="T26" s="35" t="e">
        <f t="shared" si="6"/>
        <v>#DIV/0!</v>
      </c>
      <c r="U26" s="32"/>
      <c r="V26" s="33"/>
    </row>
    <row r="27" spans="2:23" ht="13" x14ac:dyDescent="0.3">
      <c r="B27" s="42" t="s">
        <v>88</v>
      </c>
      <c r="C27" s="42" t="s">
        <v>87</v>
      </c>
      <c r="D27" s="42" t="s">
        <v>76</v>
      </c>
      <c r="E27" s="43"/>
      <c r="F27" s="42">
        <v>60</v>
      </c>
      <c r="G27" s="42">
        <v>100000</v>
      </c>
      <c r="H27" s="42">
        <v>20</v>
      </c>
      <c r="I27" s="44">
        <v>515</v>
      </c>
      <c r="J27" s="40"/>
      <c r="K27" s="46"/>
      <c r="L27" s="40"/>
      <c r="M27" s="11">
        <f t="shared" si="3"/>
        <v>0</v>
      </c>
      <c r="N27" s="39"/>
      <c r="O27" s="39"/>
      <c r="P27" s="40"/>
      <c r="Q27" s="40"/>
      <c r="R27" s="11">
        <f t="shared" si="4"/>
        <v>0</v>
      </c>
      <c r="S27" s="11">
        <f t="shared" si="5"/>
        <v>0</v>
      </c>
      <c r="T27" s="35" t="e">
        <f t="shared" si="6"/>
        <v>#DIV/0!</v>
      </c>
      <c r="U27" s="32"/>
      <c r="V27" s="33"/>
    </row>
    <row r="28" spans="2:23" ht="13" x14ac:dyDescent="0.3">
      <c r="B28" s="42" t="s">
        <v>88</v>
      </c>
      <c r="C28" s="42" t="s">
        <v>87</v>
      </c>
      <c r="D28" s="42" t="s">
        <v>76</v>
      </c>
      <c r="E28" s="43"/>
      <c r="F28" s="42">
        <v>60</v>
      </c>
      <c r="G28" s="42">
        <v>125000</v>
      </c>
      <c r="H28" s="42">
        <v>10</v>
      </c>
      <c r="I28" s="44">
        <v>530</v>
      </c>
      <c r="J28" s="40"/>
      <c r="K28" s="46"/>
      <c r="L28" s="40"/>
      <c r="M28" s="11">
        <f t="shared" si="3"/>
        <v>0</v>
      </c>
      <c r="N28" s="39"/>
      <c r="O28" s="39"/>
      <c r="P28" s="40"/>
      <c r="Q28" s="40"/>
      <c r="R28" s="11">
        <f t="shared" si="4"/>
        <v>0</v>
      </c>
      <c r="S28" s="11">
        <f t="shared" si="5"/>
        <v>0</v>
      </c>
      <c r="T28" s="35" t="e">
        <f t="shared" si="6"/>
        <v>#DIV/0!</v>
      </c>
      <c r="U28" s="32"/>
      <c r="V28" s="33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5329800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>S29/$H$61</f>
        <v>#DIV/0!</v>
      </c>
      <c r="U29" s="75"/>
      <c r="V29" s="75"/>
      <c r="W29" s="8"/>
    </row>
    <row r="30" spans="2:23" ht="13" x14ac:dyDescent="0.3">
      <c r="B30" s="42" t="s">
        <v>90</v>
      </c>
      <c r="C30" s="42" t="s">
        <v>89</v>
      </c>
      <c r="D30" s="42" t="s">
        <v>61</v>
      </c>
      <c r="E30" s="43"/>
      <c r="F30" s="42">
        <v>36</v>
      </c>
      <c r="G30" s="42">
        <v>60000</v>
      </c>
      <c r="H30" s="42">
        <v>20</v>
      </c>
      <c r="I30" s="44">
        <v>685</v>
      </c>
      <c r="J30" s="40"/>
      <c r="K30" s="46"/>
      <c r="L30" s="40"/>
      <c r="M30" s="11">
        <f t="shared" si="3"/>
        <v>0</v>
      </c>
      <c r="N30" s="39"/>
      <c r="O30" s="39"/>
      <c r="P30" s="40"/>
      <c r="Q30" s="40"/>
      <c r="R30" s="11">
        <f t="shared" si="0"/>
        <v>0</v>
      </c>
      <c r="S30" s="11">
        <f t="shared" si="1"/>
        <v>0</v>
      </c>
      <c r="T30" s="35" t="e">
        <f t="shared" ref="T30:T41" si="7">S30/$H$61</f>
        <v>#DIV/0!</v>
      </c>
      <c r="U30" s="32"/>
      <c r="V30" s="33"/>
    </row>
    <row r="31" spans="2:23" ht="13" x14ac:dyDescent="0.3">
      <c r="B31" s="42" t="s">
        <v>90</v>
      </c>
      <c r="C31" s="42" t="s">
        <v>89</v>
      </c>
      <c r="D31" s="42" t="s">
        <v>61</v>
      </c>
      <c r="E31" s="43"/>
      <c r="F31" s="42">
        <v>36</v>
      </c>
      <c r="G31" s="42">
        <v>90000</v>
      </c>
      <c r="H31" s="42">
        <v>15</v>
      </c>
      <c r="I31" s="44">
        <v>770</v>
      </c>
      <c r="J31" s="40"/>
      <c r="K31" s="46"/>
      <c r="L31" s="40"/>
      <c r="M31" s="11">
        <f t="shared" si="3"/>
        <v>0</v>
      </c>
      <c r="N31" s="39"/>
      <c r="O31" s="39"/>
      <c r="P31" s="40"/>
      <c r="Q31" s="40"/>
      <c r="R31" s="11">
        <f t="shared" si="0"/>
        <v>0</v>
      </c>
      <c r="S31" s="11">
        <f t="shared" si="1"/>
        <v>0</v>
      </c>
      <c r="T31" s="35" t="e">
        <f t="shared" si="7"/>
        <v>#DIV/0!</v>
      </c>
      <c r="U31" s="32"/>
      <c r="V31" s="33"/>
    </row>
    <row r="32" spans="2:23" ht="13" x14ac:dyDescent="0.3">
      <c r="B32" s="42" t="s">
        <v>90</v>
      </c>
      <c r="C32" s="42" t="s">
        <v>89</v>
      </c>
      <c r="D32" s="42" t="s">
        <v>61</v>
      </c>
      <c r="E32" s="43"/>
      <c r="F32" s="42">
        <v>36</v>
      </c>
      <c r="G32" s="42">
        <v>120000</v>
      </c>
      <c r="H32" s="42">
        <v>15</v>
      </c>
      <c r="I32" s="44">
        <v>815</v>
      </c>
      <c r="J32" s="40"/>
      <c r="K32" s="46"/>
      <c r="L32" s="40"/>
      <c r="M32" s="11">
        <f t="shared" si="3"/>
        <v>0</v>
      </c>
      <c r="N32" s="39"/>
      <c r="O32" s="39"/>
      <c r="P32" s="40"/>
      <c r="Q32" s="40"/>
      <c r="R32" s="11">
        <f t="shared" si="0"/>
        <v>0</v>
      </c>
      <c r="S32" s="11">
        <f t="shared" si="1"/>
        <v>0</v>
      </c>
      <c r="T32" s="35" t="e">
        <f t="shared" si="7"/>
        <v>#DIV/0!</v>
      </c>
      <c r="U32" s="32"/>
      <c r="V32" s="33"/>
    </row>
    <row r="33" spans="2:27" ht="13" x14ac:dyDescent="0.3">
      <c r="B33" s="42" t="s">
        <v>90</v>
      </c>
      <c r="C33" s="42" t="s">
        <v>89</v>
      </c>
      <c r="D33" s="42" t="s">
        <v>61</v>
      </c>
      <c r="E33" s="43"/>
      <c r="F33" s="42">
        <v>48</v>
      </c>
      <c r="G33" s="42">
        <v>40000</v>
      </c>
      <c r="H33" s="42">
        <v>15</v>
      </c>
      <c r="I33" s="44">
        <v>560</v>
      </c>
      <c r="J33" s="40"/>
      <c r="K33" s="46"/>
      <c r="L33" s="40"/>
      <c r="M33" s="11">
        <f t="shared" si="3"/>
        <v>0</v>
      </c>
      <c r="N33" s="39"/>
      <c r="O33" s="39"/>
      <c r="P33" s="40"/>
      <c r="Q33" s="40"/>
      <c r="R33" s="11">
        <f t="shared" si="0"/>
        <v>0</v>
      </c>
      <c r="S33" s="11">
        <f t="shared" si="1"/>
        <v>0</v>
      </c>
      <c r="T33" s="35" t="e">
        <f t="shared" si="7"/>
        <v>#DIV/0!</v>
      </c>
      <c r="U33" s="32"/>
      <c r="V33" s="33"/>
    </row>
    <row r="34" spans="2:27" ht="13" x14ac:dyDescent="0.3">
      <c r="B34" s="42" t="s">
        <v>90</v>
      </c>
      <c r="C34" s="42" t="s">
        <v>89</v>
      </c>
      <c r="D34" s="42" t="s">
        <v>61</v>
      </c>
      <c r="E34" s="43"/>
      <c r="F34" s="42">
        <v>48</v>
      </c>
      <c r="G34" s="42">
        <v>60000</v>
      </c>
      <c r="H34" s="42">
        <v>5</v>
      </c>
      <c r="I34" s="44">
        <v>595</v>
      </c>
      <c r="J34" s="40"/>
      <c r="K34" s="46"/>
      <c r="L34" s="40"/>
      <c r="M34" s="11">
        <f t="shared" si="3"/>
        <v>0</v>
      </c>
      <c r="N34" s="39"/>
      <c r="O34" s="39"/>
      <c r="P34" s="40"/>
      <c r="Q34" s="40"/>
      <c r="R34" s="11">
        <f t="shared" si="0"/>
        <v>0</v>
      </c>
      <c r="S34" s="11">
        <f t="shared" si="1"/>
        <v>0</v>
      </c>
      <c r="T34" s="35" t="e">
        <f t="shared" si="7"/>
        <v>#DIV/0!</v>
      </c>
      <c r="U34" s="32"/>
      <c r="V34" s="33"/>
    </row>
    <row r="35" spans="2:27" ht="13" x14ac:dyDescent="0.3">
      <c r="B35" s="42" t="s">
        <v>90</v>
      </c>
      <c r="C35" s="42" t="s">
        <v>89</v>
      </c>
      <c r="D35" s="42" t="s">
        <v>61</v>
      </c>
      <c r="E35" s="43"/>
      <c r="F35" s="42">
        <v>48</v>
      </c>
      <c r="G35" s="42">
        <v>80000</v>
      </c>
      <c r="H35" s="42">
        <v>15</v>
      </c>
      <c r="I35" s="44">
        <v>630</v>
      </c>
      <c r="J35" s="40"/>
      <c r="K35" s="46"/>
      <c r="L35" s="40"/>
      <c r="M35" s="11">
        <f t="shared" si="3"/>
        <v>0</v>
      </c>
      <c r="N35" s="39"/>
      <c r="O35" s="39"/>
      <c r="P35" s="40"/>
      <c r="Q35" s="40"/>
      <c r="R35" s="11">
        <f t="shared" si="0"/>
        <v>0</v>
      </c>
      <c r="S35" s="11">
        <f t="shared" si="1"/>
        <v>0</v>
      </c>
      <c r="T35" s="35" t="e">
        <f t="shared" si="7"/>
        <v>#DIV/0!</v>
      </c>
      <c r="U35" s="32"/>
      <c r="V35" s="33"/>
    </row>
    <row r="36" spans="2:27" ht="13" x14ac:dyDescent="0.3">
      <c r="B36" s="42" t="s">
        <v>90</v>
      </c>
      <c r="C36" s="42" t="s">
        <v>89</v>
      </c>
      <c r="D36" s="42" t="s">
        <v>61</v>
      </c>
      <c r="E36" s="43"/>
      <c r="F36" s="42">
        <v>48</v>
      </c>
      <c r="G36" s="42">
        <v>100000</v>
      </c>
      <c r="H36" s="42">
        <v>5</v>
      </c>
      <c r="I36" s="44">
        <v>695</v>
      </c>
      <c r="J36" s="40"/>
      <c r="K36" s="46"/>
      <c r="L36" s="40"/>
      <c r="M36" s="11">
        <f t="shared" si="3"/>
        <v>0</v>
      </c>
      <c r="N36" s="39"/>
      <c r="O36" s="39"/>
      <c r="P36" s="40"/>
      <c r="Q36" s="40"/>
      <c r="R36" s="11">
        <f t="shared" si="0"/>
        <v>0</v>
      </c>
      <c r="S36" s="11">
        <f t="shared" si="1"/>
        <v>0</v>
      </c>
      <c r="T36" s="35" t="e">
        <f t="shared" si="7"/>
        <v>#DIV/0!</v>
      </c>
      <c r="U36" s="32"/>
      <c r="V36" s="33"/>
    </row>
    <row r="37" spans="2:27" ht="13" x14ac:dyDescent="0.3">
      <c r="B37" s="42" t="s">
        <v>90</v>
      </c>
      <c r="C37" s="42" t="s">
        <v>89</v>
      </c>
      <c r="D37" s="42" t="s">
        <v>61</v>
      </c>
      <c r="E37" s="43"/>
      <c r="F37" s="42">
        <v>48</v>
      </c>
      <c r="G37" s="42">
        <v>120000</v>
      </c>
      <c r="H37" s="42">
        <v>15</v>
      </c>
      <c r="I37" s="44">
        <v>735</v>
      </c>
      <c r="J37" s="40"/>
      <c r="K37" s="46"/>
      <c r="L37" s="40"/>
      <c r="M37" s="11">
        <f t="shared" si="3"/>
        <v>0</v>
      </c>
      <c r="N37" s="39"/>
      <c r="O37" s="39"/>
      <c r="P37" s="40"/>
      <c r="Q37" s="40"/>
      <c r="R37" s="11">
        <f t="shared" si="0"/>
        <v>0</v>
      </c>
      <c r="S37" s="11">
        <f t="shared" si="1"/>
        <v>0</v>
      </c>
      <c r="T37" s="35" t="e">
        <f t="shared" si="7"/>
        <v>#DIV/0!</v>
      </c>
      <c r="U37" s="32"/>
      <c r="V37" s="33"/>
    </row>
    <row r="38" spans="2:27" ht="13" x14ac:dyDescent="0.3">
      <c r="B38" s="42" t="s">
        <v>90</v>
      </c>
      <c r="C38" s="42" t="s">
        <v>89</v>
      </c>
      <c r="D38" s="42" t="s">
        <v>61</v>
      </c>
      <c r="E38" s="43"/>
      <c r="F38" s="42">
        <v>60</v>
      </c>
      <c r="G38" s="42">
        <v>50000</v>
      </c>
      <c r="H38" s="42">
        <v>5</v>
      </c>
      <c r="I38" s="44">
        <v>560</v>
      </c>
      <c r="J38" s="40"/>
      <c r="K38" s="46"/>
      <c r="L38" s="40"/>
      <c r="M38" s="11">
        <f t="shared" si="3"/>
        <v>0</v>
      </c>
      <c r="N38" s="39"/>
      <c r="O38" s="39"/>
      <c r="P38" s="40"/>
      <c r="Q38" s="40"/>
      <c r="R38" s="11">
        <f t="shared" si="0"/>
        <v>0</v>
      </c>
      <c r="S38" s="11">
        <f t="shared" si="1"/>
        <v>0</v>
      </c>
      <c r="T38" s="35" t="e">
        <f t="shared" si="7"/>
        <v>#DIV/0!</v>
      </c>
      <c r="U38" s="32"/>
      <c r="V38" s="33"/>
    </row>
    <row r="39" spans="2:27" ht="13" x14ac:dyDescent="0.3">
      <c r="B39" s="42" t="s">
        <v>90</v>
      </c>
      <c r="C39" s="42" t="s">
        <v>89</v>
      </c>
      <c r="D39" s="42" t="s">
        <v>61</v>
      </c>
      <c r="E39" s="43"/>
      <c r="F39" s="42">
        <v>60</v>
      </c>
      <c r="G39" s="42">
        <v>75000</v>
      </c>
      <c r="H39" s="42">
        <v>5</v>
      </c>
      <c r="I39" s="44">
        <v>595</v>
      </c>
      <c r="J39" s="40"/>
      <c r="K39" s="46"/>
      <c r="L39" s="40"/>
      <c r="M39" s="11">
        <f t="shared" si="3"/>
        <v>0</v>
      </c>
      <c r="N39" s="39"/>
      <c r="O39" s="39"/>
      <c r="P39" s="40"/>
      <c r="Q39" s="40"/>
      <c r="R39" s="11">
        <f t="shared" si="0"/>
        <v>0</v>
      </c>
      <c r="S39" s="11">
        <f t="shared" si="1"/>
        <v>0</v>
      </c>
      <c r="T39" s="35" t="e">
        <f t="shared" si="7"/>
        <v>#DIV/0!</v>
      </c>
      <c r="U39" s="32"/>
      <c r="V39" s="33"/>
    </row>
    <row r="40" spans="2:27" ht="13" x14ac:dyDescent="0.3">
      <c r="B40" s="42" t="s">
        <v>90</v>
      </c>
      <c r="C40" s="42" t="s">
        <v>89</v>
      </c>
      <c r="D40" s="42" t="s">
        <v>61</v>
      </c>
      <c r="E40" s="43"/>
      <c r="F40" s="42">
        <v>60</v>
      </c>
      <c r="G40" s="42">
        <v>100000</v>
      </c>
      <c r="H40" s="42">
        <v>15</v>
      </c>
      <c r="I40" s="44">
        <v>650</v>
      </c>
      <c r="J40" s="40"/>
      <c r="K40" s="46"/>
      <c r="L40" s="40"/>
      <c r="M40" s="11">
        <f t="shared" si="3"/>
        <v>0</v>
      </c>
      <c r="N40" s="39"/>
      <c r="O40" s="39"/>
      <c r="P40" s="40"/>
      <c r="Q40" s="40"/>
      <c r="R40" s="11">
        <f t="shared" si="0"/>
        <v>0</v>
      </c>
      <c r="S40" s="11">
        <f t="shared" si="1"/>
        <v>0</v>
      </c>
      <c r="T40" s="35" t="e">
        <f t="shared" si="7"/>
        <v>#DIV/0!</v>
      </c>
      <c r="U40" s="32"/>
      <c r="V40" s="33"/>
    </row>
    <row r="41" spans="2:27" ht="13" x14ac:dyDescent="0.3">
      <c r="B41" s="42" t="s">
        <v>90</v>
      </c>
      <c r="C41" s="42" t="s">
        <v>89</v>
      </c>
      <c r="D41" s="42" t="s">
        <v>61</v>
      </c>
      <c r="E41" s="43"/>
      <c r="F41" s="42">
        <v>60</v>
      </c>
      <c r="G41" s="42">
        <v>125000</v>
      </c>
      <c r="H41" s="42">
        <v>5</v>
      </c>
      <c r="I41" s="44">
        <v>710</v>
      </c>
      <c r="J41" s="40"/>
      <c r="K41" s="46"/>
      <c r="L41" s="40"/>
      <c r="M41" s="11">
        <f t="shared" si="3"/>
        <v>0</v>
      </c>
      <c r="N41" s="39"/>
      <c r="O41" s="39"/>
      <c r="P41" s="40"/>
      <c r="Q41" s="40"/>
      <c r="R41" s="11">
        <f t="shared" si="0"/>
        <v>0</v>
      </c>
      <c r="S41" s="11">
        <f t="shared" si="1"/>
        <v>0</v>
      </c>
      <c r="T41" s="35" t="e">
        <f t="shared" si="7"/>
        <v>#DIV/0!</v>
      </c>
      <c r="U41" s="32"/>
      <c r="V41" s="33"/>
    </row>
    <row r="42" spans="2:27" ht="13" x14ac:dyDescent="0.35">
      <c r="B42" s="12" t="s">
        <v>2</v>
      </c>
      <c r="C42" s="12"/>
      <c r="D42" s="12"/>
      <c r="E42" s="12"/>
      <c r="F42" s="12"/>
      <c r="G42" s="12"/>
      <c r="H42" s="12"/>
      <c r="I42" s="13">
        <f>+SUMPRODUCT(F30:F41,H30:H41,I30:I41)</f>
        <v>4189200</v>
      </c>
      <c r="J42" s="13">
        <f>+SUMPRODUCT(J30:J41,F30:F41,H30:H41)</f>
        <v>0</v>
      </c>
      <c r="K42" s="13"/>
      <c r="L42" s="13"/>
      <c r="M42" s="13"/>
      <c r="N42" s="13"/>
      <c r="O42" s="13"/>
      <c r="P42" s="13"/>
      <c r="Q42" s="13"/>
      <c r="R42" s="14">
        <f>SUM(R30:R41)</f>
        <v>0</v>
      </c>
      <c r="S42" s="15">
        <f>SUM(S30:S41)</f>
        <v>0</v>
      </c>
      <c r="T42" s="16" t="e">
        <f>S42/$H$61</f>
        <v>#DIV/0!</v>
      </c>
      <c r="U42" s="75"/>
      <c r="V42" s="75"/>
      <c r="W42" s="8"/>
    </row>
    <row r="43" spans="2:27" x14ac:dyDescent="0.35">
      <c r="W43" s="8"/>
    </row>
    <row r="44" spans="2:27" x14ac:dyDescent="0.35">
      <c r="J44" s="36"/>
      <c r="W44" s="8"/>
    </row>
    <row r="47" spans="2:27" ht="22.75" customHeight="1" x14ac:dyDescent="0.35">
      <c r="B47" s="76" t="s">
        <v>14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</row>
    <row r="48" spans="2:27" ht="13" x14ac:dyDescent="0.35">
      <c r="B48" s="9" t="s">
        <v>6</v>
      </c>
      <c r="C48" s="47"/>
      <c r="D48" s="47"/>
      <c r="E48" s="31"/>
      <c r="F48" s="31"/>
      <c r="G48" s="9"/>
      <c r="H48" s="9" t="s">
        <v>1</v>
      </c>
      <c r="I48" s="9" t="s">
        <v>4</v>
      </c>
      <c r="J48" s="78" t="s">
        <v>7</v>
      </c>
      <c r="K48" s="79"/>
      <c r="L48" s="79"/>
      <c r="M48" s="79"/>
      <c r="N48" s="79"/>
      <c r="O48" s="79"/>
      <c r="P48" s="79"/>
      <c r="Q48" s="79"/>
      <c r="R48" s="80"/>
      <c r="S48" s="81"/>
      <c r="T48" s="82"/>
      <c r="U48" s="82"/>
      <c r="V48" s="82"/>
      <c r="W48" s="82"/>
      <c r="X48" s="82"/>
      <c r="Y48" s="82"/>
      <c r="Z48" s="82"/>
      <c r="AA48" s="82"/>
    </row>
    <row r="49" spans="2:18" ht="13" x14ac:dyDescent="0.35">
      <c r="B49" s="7" t="s">
        <v>5</v>
      </c>
      <c r="C49" s="27"/>
      <c r="D49" s="27"/>
      <c r="E49" s="27"/>
      <c r="F49" s="27"/>
      <c r="G49" s="7"/>
      <c r="H49" s="10"/>
      <c r="I49" s="17" t="e">
        <f t="shared" ref="I49:I56" si="8">H49/$H$61</f>
        <v>#DIV/0!</v>
      </c>
      <c r="J49" s="28"/>
      <c r="K49" s="29"/>
      <c r="L49" s="29"/>
      <c r="M49" s="29"/>
      <c r="N49" s="29"/>
      <c r="O49" s="29"/>
      <c r="P49" s="29"/>
      <c r="Q49" s="29"/>
      <c r="R49" s="30"/>
    </row>
    <row r="50" spans="2:18" ht="26" x14ac:dyDescent="0.35">
      <c r="B50" s="27" t="s">
        <v>25</v>
      </c>
      <c r="C50" s="27"/>
      <c r="D50" s="27"/>
      <c r="E50" s="27"/>
      <c r="F50" s="27"/>
      <c r="G50" s="7"/>
      <c r="H50" s="10"/>
      <c r="I50" s="17" t="e">
        <f t="shared" si="8"/>
        <v>#DIV/0!</v>
      </c>
      <c r="J50" s="28"/>
      <c r="K50" s="29"/>
      <c r="L50" s="29"/>
      <c r="M50" s="29"/>
      <c r="N50" s="29"/>
      <c r="O50" s="29"/>
      <c r="P50" s="29"/>
      <c r="Q50" s="29"/>
      <c r="R50" s="30"/>
    </row>
    <row r="51" spans="2:18" ht="26" x14ac:dyDescent="0.35">
      <c r="B51" s="27" t="s">
        <v>26</v>
      </c>
      <c r="C51" s="27"/>
      <c r="D51" s="27"/>
      <c r="E51" s="27"/>
      <c r="F51" s="27"/>
      <c r="G51" s="27"/>
      <c r="H51" s="10"/>
      <c r="I51" s="17" t="e">
        <f t="shared" si="8"/>
        <v>#DIV/0!</v>
      </c>
      <c r="J51" s="28"/>
      <c r="K51" s="29"/>
      <c r="L51" s="29"/>
      <c r="M51" s="29"/>
      <c r="N51" s="29"/>
      <c r="O51" s="29"/>
      <c r="P51" s="29"/>
      <c r="Q51" s="29"/>
      <c r="R51" s="30"/>
    </row>
    <row r="52" spans="2:18" ht="26" x14ac:dyDescent="0.35">
      <c r="B52" s="27" t="s">
        <v>27</v>
      </c>
      <c r="C52" s="27"/>
      <c r="D52" s="27"/>
      <c r="E52" s="27"/>
      <c r="F52" s="27"/>
      <c r="G52" s="27"/>
      <c r="H52" s="10"/>
      <c r="I52" s="17" t="e">
        <f t="shared" si="8"/>
        <v>#DIV/0!</v>
      </c>
      <c r="J52" s="28"/>
      <c r="K52" s="29"/>
      <c r="L52" s="29"/>
      <c r="M52" s="29"/>
      <c r="N52" s="29"/>
      <c r="O52" s="29"/>
      <c r="P52" s="29"/>
      <c r="Q52" s="29"/>
      <c r="R52" s="30"/>
    </row>
    <row r="53" spans="2:18" ht="13" x14ac:dyDescent="0.35">
      <c r="B53" s="27" t="s">
        <v>29</v>
      </c>
      <c r="C53" s="27"/>
      <c r="D53" s="27"/>
      <c r="E53" s="27"/>
      <c r="F53" s="27"/>
      <c r="G53" s="27"/>
      <c r="H53" s="10"/>
      <c r="I53" s="17" t="e">
        <f t="shared" si="8"/>
        <v>#DIV/0!</v>
      </c>
      <c r="J53" s="28"/>
      <c r="K53" s="29"/>
      <c r="L53" s="29"/>
      <c r="M53" s="29"/>
      <c r="N53" s="29"/>
      <c r="O53" s="29"/>
      <c r="P53" s="29"/>
      <c r="Q53" s="29"/>
      <c r="R53" s="30"/>
    </row>
    <row r="54" spans="2:18" ht="13" x14ac:dyDescent="0.35">
      <c r="B54" s="27" t="s">
        <v>28</v>
      </c>
      <c r="C54" s="27"/>
      <c r="D54" s="27"/>
      <c r="E54" s="27"/>
      <c r="F54" s="27"/>
      <c r="G54" s="27"/>
      <c r="H54" s="10"/>
      <c r="I54" s="17" t="e">
        <f t="shared" si="8"/>
        <v>#DIV/0!</v>
      </c>
      <c r="J54" s="28"/>
      <c r="K54" s="29"/>
      <c r="L54" s="29"/>
      <c r="M54" s="29"/>
      <c r="N54" s="29"/>
      <c r="O54" s="29"/>
      <c r="P54" s="29"/>
      <c r="Q54" s="29"/>
      <c r="R54" s="30"/>
    </row>
    <row r="55" spans="2:18" ht="39" x14ac:dyDescent="0.35">
      <c r="B55" s="27" t="s">
        <v>36</v>
      </c>
      <c r="C55" s="27"/>
      <c r="D55" s="27"/>
      <c r="E55" s="27"/>
      <c r="F55" s="27"/>
      <c r="G55" s="27"/>
      <c r="H55" s="10"/>
      <c r="I55" s="17" t="e">
        <f t="shared" si="8"/>
        <v>#DIV/0!</v>
      </c>
      <c r="J55" s="28"/>
      <c r="K55" s="29"/>
      <c r="L55" s="29"/>
      <c r="M55" s="29"/>
      <c r="N55" s="29"/>
      <c r="O55" s="29"/>
      <c r="P55" s="29"/>
      <c r="Q55" s="29"/>
      <c r="R55" s="30"/>
    </row>
    <row r="56" spans="2:18" ht="13" x14ac:dyDescent="0.35">
      <c r="B56" s="12" t="s">
        <v>2</v>
      </c>
      <c r="C56" s="12"/>
      <c r="D56" s="12"/>
      <c r="E56" s="12"/>
      <c r="F56" s="12"/>
      <c r="G56" s="12"/>
      <c r="H56" s="19">
        <f>SUM(H49:H55)</f>
        <v>0</v>
      </c>
      <c r="I56" s="18" t="e">
        <f t="shared" si="8"/>
        <v>#DIV/0!</v>
      </c>
      <c r="J56" s="67"/>
      <c r="K56" s="68"/>
      <c r="L56" s="68"/>
      <c r="M56" s="68"/>
      <c r="N56" s="68"/>
      <c r="O56" s="68"/>
      <c r="P56" s="68"/>
      <c r="Q56" s="68"/>
      <c r="R56" s="69"/>
    </row>
    <row r="59" spans="2:18" ht="22.75" customHeight="1" x14ac:dyDescent="0.35">
      <c r="B59" s="70" t="s">
        <v>8</v>
      </c>
      <c r="C59" s="70"/>
      <c r="D59" s="70"/>
      <c r="E59" s="70"/>
      <c r="F59" s="70"/>
      <c r="G59" s="70"/>
      <c r="H59" s="70"/>
      <c r="I59" s="70"/>
    </row>
    <row r="60" spans="2:18" ht="29" x14ac:dyDescent="0.35">
      <c r="B60" s="20" t="s">
        <v>9</v>
      </c>
      <c r="C60" s="20"/>
      <c r="D60" s="20"/>
      <c r="E60" s="20"/>
      <c r="F60" s="20"/>
      <c r="G60" s="26"/>
      <c r="H60" s="21">
        <f>R42+R29+R16</f>
        <v>0</v>
      </c>
      <c r="I60" s="22"/>
    </row>
    <row r="61" spans="2:18" ht="29" x14ac:dyDescent="0.35">
      <c r="B61" s="20" t="s">
        <v>10</v>
      </c>
      <c r="C61" s="20"/>
      <c r="D61" s="20"/>
      <c r="E61" s="20"/>
      <c r="F61" s="20"/>
      <c r="G61" s="25"/>
      <c r="H61" s="21">
        <f>S42+S29+S16+H56</f>
        <v>0</v>
      </c>
      <c r="I61" s="34" t="e">
        <f>H61/$H$60</f>
        <v>#DIV/0!</v>
      </c>
    </row>
    <row r="62" spans="2:18" ht="29" x14ac:dyDescent="0.35">
      <c r="B62" s="20" t="s">
        <v>11</v>
      </c>
      <c r="C62" s="20"/>
      <c r="D62" s="20"/>
      <c r="E62" s="20"/>
      <c r="F62" s="20"/>
      <c r="G62" s="20"/>
      <c r="H62" s="21">
        <f>H60-H61</f>
        <v>0</v>
      </c>
      <c r="I62" s="23" t="e">
        <f>H62/$H$60</f>
        <v>#DIV/0!</v>
      </c>
    </row>
    <row r="63" spans="2:18" ht="14.5" x14ac:dyDescent="0.35">
      <c r="B63" s="24"/>
      <c r="C63" s="24"/>
      <c r="D63" s="24"/>
      <c r="E63" s="24"/>
      <c r="F63" s="24"/>
      <c r="G63" s="24"/>
      <c r="H63" s="24"/>
      <c r="I63" s="24"/>
    </row>
  </sheetData>
  <mergeCells count="11">
    <mergeCell ref="B59:I59"/>
    <mergeCell ref="S48:AA48"/>
    <mergeCell ref="J56:R56"/>
    <mergeCell ref="B1:V1"/>
    <mergeCell ref="B2:V2"/>
    <mergeCell ref="U3:V3"/>
    <mergeCell ref="B47:R47"/>
    <mergeCell ref="J48:R48"/>
    <mergeCell ref="U42:V42"/>
    <mergeCell ref="U29:V29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6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76"/>
  <sheetViews>
    <sheetView tabSelected="1" topLeftCell="A28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18.26953125" style="1" bestFit="1" customWidth="1"/>
    <col min="4" max="4" width="16.08984375" style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91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7" t="s">
        <v>40</v>
      </c>
      <c r="C3" s="47" t="s">
        <v>57</v>
      </c>
      <c r="D3" s="47" t="s">
        <v>58</v>
      </c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3" ht="13" x14ac:dyDescent="0.3">
      <c r="B4" s="42" t="s">
        <v>92</v>
      </c>
      <c r="C4" s="42" t="s">
        <v>99</v>
      </c>
      <c r="D4" s="42" t="s">
        <v>97</v>
      </c>
      <c r="E4" s="43"/>
      <c r="F4" s="42">
        <v>36</v>
      </c>
      <c r="G4" s="42">
        <v>60000</v>
      </c>
      <c r="H4" s="42">
        <v>20</v>
      </c>
      <c r="I4" s="44">
        <v>535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 t="shared" ref="R4:R54" si="0">+J4*F4*H4</f>
        <v>0</v>
      </c>
      <c r="S4" s="11">
        <f t="shared" ref="S4:S54" si="1">+(M4+(P4+Q4+O4)*F4)*H4</f>
        <v>0</v>
      </c>
      <c r="T4" s="35" t="e">
        <f t="shared" ref="T4:T15" si="2">S4/$H$74</f>
        <v>#DIV/0!</v>
      </c>
      <c r="U4" s="32"/>
      <c r="V4" s="33"/>
    </row>
    <row r="5" spans="2:23" ht="13" x14ac:dyDescent="0.3">
      <c r="B5" s="42" t="s">
        <v>92</v>
      </c>
      <c r="C5" s="42" t="s">
        <v>99</v>
      </c>
      <c r="D5" s="42" t="s">
        <v>97</v>
      </c>
      <c r="E5" s="43"/>
      <c r="F5" s="42">
        <v>36</v>
      </c>
      <c r="G5" s="42">
        <v>90000</v>
      </c>
      <c r="H5" s="42">
        <v>20</v>
      </c>
      <c r="I5" s="44">
        <v>610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3" ht="13" x14ac:dyDescent="0.3">
      <c r="B6" s="42" t="s">
        <v>92</v>
      </c>
      <c r="C6" s="42" t="s">
        <v>99</v>
      </c>
      <c r="D6" s="42" t="s">
        <v>97</v>
      </c>
      <c r="E6" s="43"/>
      <c r="F6" s="42">
        <v>36</v>
      </c>
      <c r="G6" s="42">
        <v>120000</v>
      </c>
      <c r="H6" s="42">
        <v>20</v>
      </c>
      <c r="I6" s="44">
        <v>690</v>
      </c>
      <c r="J6" s="40"/>
      <c r="K6" s="46"/>
      <c r="L6" s="40"/>
      <c r="M6" s="11">
        <f t="shared" ref="M6:M54" si="3">+(K6-L6)</f>
        <v>0</v>
      </c>
      <c r="N6" s="39"/>
      <c r="O6" s="39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3" ht="13" x14ac:dyDescent="0.3">
      <c r="B7" s="42" t="s">
        <v>92</v>
      </c>
      <c r="C7" s="42" t="s">
        <v>99</v>
      </c>
      <c r="D7" s="42" t="s">
        <v>97</v>
      </c>
      <c r="E7" s="43"/>
      <c r="F7" s="42">
        <v>48</v>
      </c>
      <c r="G7" s="42">
        <v>40000</v>
      </c>
      <c r="H7" s="42">
        <v>10</v>
      </c>
      <c r="I7" s="44">
        <v>515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3" ht="13" x14ac:dyDescent="0.3">
      <c r="B8" s="42" t="s">
        <v>92</v>
      </c>
      <c r="C8" s="42" t="s">
        <v>99</v>
      </c>
      <c r="D8" s="42" t="s">
        <v>97</v>
      </c>
      <c r="E8" s="43"/>
      <c r="F8" s="42">
        <v>48</v>
      </c>
      <c r="G8" s="42">
        <v>60000</v>
      </c>
      <c r="H8" s="42">
        <v>20</v>
      </c>
      <c r="I8" s="44">
        <v>550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3" ht="13" x14ac:dyDescent="0.3">
      <c r="B9" s="42" t="s">
        <v>92</v>
      </c>
      <c r="C9" s="42" t="s">
        <v>99</v>
      </c>
      <c r="D9" s="42" t="s">
        <v>97</v>
      </c>
      <c r="E9" s="43"/>
      <c r="F9" s="42">
        <v>48</v>
      </c>
      <c r="G9" s="42">
        <v>80000</v>
      </c>
      <c r="H9" s="42">
        <v>10</v>
      </c>
      <c r="I9" s="44">
        <v>570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3" ht="13" x14ac:dyDescent="0.3">
      <c r="B10" s="42" t="s">
        <v>92</v>
      </c>
      <c r="C10" s="42" t="s">
        <v>99</v>
      </c>
      <c r="D10" s="42" t="s">
        <v>97</v>
      </c>
      <c r="E10" s="43"/>
      <c r="F10" s="42">
        <v>48</v>
      </c>
      <c r="G10" s="42">
        <v>100000</v>
      </c>
      <c r="H10" s="42">
        <v>20</v>
      </c>
      <c r="I10" s="44">
        <v>600</v>
      </c>
      <c r="J10" s="40"/>
      <c r="K10" s="46"/>
      <c r="L10" s="40"/>
      <c r="M10" s="11">
        <f t="shared" si="3"/>
        <v>0</v>
      </c>
      <c r="N10" s="39"/>
      <c r="O10" s="39"/>
      <c r="P10" s="40"/>
      <c r="Q10" s="40"/>
      <c r="R10" s="11">
        <f t="shared" si="0"/>
        <v>0</v>
      </c>
      <c r="S10" s="11">
        <f t="shared" si="1"/>
        <v>0</v>
      </c>
      <c r="T10" s="35" t="e">
        <f t="shared" si="2"/>
        <v>#DIV/0!</v>
      </c>
      <c r="U10" s="32"/>
      <c r="V10" s="33"/>
    </row>
    <row r="11" spans="2:23" ht="13" x14ac:dyDescent="0.3">
      <c r="B11" s="42" t="s">
        <v>92</v>
      </c>
      <c r="C11" s="42" t="s">
        <v>99</v>
      </c>
      <c r="D11" s="42" t="s">
        <v>97</v>
      </c>
      <c r="E11" s="43"/>
      <c r="F11" s="42">
        <v>48</v>
      </c>
      <c r="G11" s="42">
        <v>120000</v>
      </c>
      <c r="H11" s="42">
        <v>15</v>
      </c>
      <c r="I11" s="44">
        <v>640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0"/>
        <v>0</v>
      </c>
      <c r="S11" s="11">
        <f t="shared" si="1"/>
        <v>0</v>
      </c>
      <c r="T11" s="35" t="e">
        <f t="shared" si="2"/>
        <v>#DIV/0!</v>
      </c>
      <c r="U11" s="32"/>
      <c r="V11" s="33"/>
    </row>
    <row r="12" spans="2:23" ht="13" x14ac:dyDescent="0.3">
      <c r="B12" s="42" t="s">
        <v>92</v>
      </c>
      <c r="C12" s="42" t="s">
        <v>99</v>
      </c>
      <c r="D12" s="42" t="s">
        <v>97</v>
      </c>
      <c r="E12" s="43"/>
      <c r="F12" s="42">
        <v>60</v>
      </c>
      <c r="G12" s="42">
        <v>50000</v>
      </c>
      <c r="H12" s="42">
        <v>10</v>
      </c>
      <c r="I12" s="44">
        <v>490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0"/>
        <v>0</v>
      </c>
      <c r="S12" s="11">
        <f t="shared" si="1"/>
        <v>0</v>
      </c>
      <c r="T12" s="35" t="e">
        <f t="shared" si="2"/>
        <v>#DIV/0!</v>
      </c>
      <c r="U12" s="32"/>
      <c r="V12" s="33"/>
    </row>
    <row r="13" spans="2:23" ht="13" x14ac:dyDescent="0.3">
      <c r="B13" s="42" t="s">
        <v>92</v>
      </c>
      <c r="C13" s="42" t="s">
        <v>99</v>
      </c>
      <c r="D13" s="42" t="s">
        <v>97</v>
      </c>
      <c r="E13" s="43"/>
      <c r="F13" s="42">
        <v>60</v>
      </c>
      <c r="G13" s="42">
        <v>75000</v>
      </c>
      <c r="H13" s="42">
        <v>10</v>
      </c>
      <c r="I13" s="44">
        <v>520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0"/>
        <v>0</v>
      </c>
      <c r="S13" s="11">
        <f t="shared" si="1"/>
        <v>0</v>
      </c>
      <c r="T13" s="35" t="e">
        <f t="shared" si="2"/>
        <v>#DIV/0!</v>
      </c>
      <c r="U13" s="32"/>
      <c r="V13" s="33"/>
    </row>
    <row r="14" spans="2:23" ht="13" x14ac:dyDescent="0.3">
      <c r="B14" s="42" t="s">
        <v>92</v>
      </c>
      <c r="C14" s="42" t="s">
        <v>99</v>
      </c>
      <c r="D14" s="42" t="s">
        <v>97</v>
      </c>
      <c r="E14" s="43"/>
      <c r="F14" s="42">
        <v>60</v>
      </c>
      <c r="G14" s="42">
        <v>100000</v>
      </c>
      <c r="H14" s="42">
        <v>20</v>
      </c>
      <c r="I14" s="44">
        <v>560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0"/>
        <v>0</v>
      </c>
      <c r="S14" s="11">
        <f t="shared" si="1"/>
        <v>0</v>
      </c>
      <c r="T14" s="35" t="e">
        <f t="shared" si="2"/>
        <v>#DIV/0!</v>
      </c>
      <c r="U14" s="32"/>
      <c r="V14" s="33"/>
    </row>
    <row r="15" spans="2:23" ht="13" x14ac:dyDescent="0.3">
      <c r="B15" s="42" t="s">
        <v>92</v>
      </c>
      <c r="C15" s="42" t="s">
        <v>99</v>
      </c>
      <c r="D15" s="42" t="s">
        <v>97</v>
      </c>
      <c r="E15" s="43"/>
      <c r="F15" s="42">
        <v>60</v>
      </c>
      <c r="G15" s="42">
        <v>125000</v>
      </c>
      <c r="H15" s="42">
        <v>20</v>
      </c>
      <c r="I15" s="44">
        <v>575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0"/>
        <v>0</v>
      </c>
      <c r="S15" s="11">
        <f t="shared" si="1"/>
        <v>0</v>
      </c>
      <c r="T15" s="35" t="e">
        <f t="shared" si="2"/>
        <v>#DIV/0!</v>
      </c>
      <c r="U15" s="32"/>
      <c r="V15" s="33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5374800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>S16/$H$74</f>
        <v>#DIV/0!</v>
      </c>
      <c r="U16" s="75"/>
      <c r="V16" s="75"/>
      <c r="W16" s="8"/>
    </row>
    <row r="17" spans="2:23" ht="13" x14ac:dyDescent="0.3">
      <c r="B17" s="42" t="s">
        <v>93</v>
      </c>
      <c r="C17" s="42" t="s">
        <v>100</v>
      </c>
      <c r="D17" s="42" t="s">
        <v>67</v>
      </c>
      <c r="E17" s="43"/>
      <c r="F17" s="42">
        <v>36</v>
      </c>
      <c r="G17" s="42">
        <v>60000</v>
      </c>
      <c r="H17" s="42">
        <v>15</v>
      </c>
      <c r="I17" s="44">
        <v>640</v>
      </c>
      <c r="J17" s="40"/>
      <c r="K17" s="46"/>
      <c r="L17" s="40"/>
      <c r="M17" s="11">
        <f t="shared" si="3"/>
        <v>0</v>
      </c>
      <c r="N17" s="39"/>
      <c r="O17" s="39"/>
      <c r="P17" s="40"/>
      <c r="Q17" s="40"/>
      <c r="R17" s="11">
        <f t="shared" ref="R17:R28" si="4">+J17*F17*H17</f>
        <v>0</v>
      </c>
      <c r="S17" s="11">
        <f t="shared" ref="S17:S28" si="5">+(M17+(P17+Q17+O17)*F17)*H17</f>
        <v>0</v>
      </c>
      <c r="T17" s="35" t="e">
        <f t="shared" ref="T17:T28" si="6">S17/$H$74</f>
        <v>#DIV/0!</v>
      </c>
      <c r="U17" s="32"/>
      <c r="V17" s="33"/>
    </row>
    <row r="18" spans="2:23" ht="13" x14ac:dyDescent="0.3">
      <c r="B18" s="42" t="s">
        <v>93</v>
      </c>
      <c r="C18" s="42" t="s">
        <v>100</v>
      </c>
      <c r="D18" s="42" t="s">
        <v>67</v>
      </c>
      <c r="E18" s="43"/>
      <c r="F18" s="42">
        <v>36</v>
      </c>
      <c r="G18" s="42">
        <v>90000</v>
      </c>
      <c r="H18" s="42">
        <v>20</v>
      </c>
      <c r="I18" s="44">
        <v>720</v>
      </c>
      <c r="J18" s="40"/>
      <c r="K18" s="46"/>
      <c r="L18" s="40"/>
      <c r="M18" s="11">
        <f t="shared" si="3"/>
        <v>0</v>
      </c>
      <c r="N18" s="39"/>
      <c r="O18" s="39"/>
      <c r="P18" s="40"/>
      <c r="Q18" s="40"/>
      <c r="R18" s="11">
        <f t="shared" si="4"/>
        <v>0</v>
      </c>
      <c r="S18" s="11">
        <f t="shared" si="5"/>
        <v>0</v>
      </c>
      <c r="T18" s="35" t="e">
        <f t="shared" si="6"/>
        <v>#DIV/0!</v>
      </c>
      <c r="U18" s="32"/>
      <c r="V18" s="33"/>
    </row>
    <row r="19" spans="2:23" ht="13" x14ac:dyDescent="0.3">
      <c r="B19" s="42" t="s">
        <v>93</v>
      </c>
      <c r="C19" s="42" t="s">
        <v>100</v>
      </c>
      <c r="D19" s="42" t="s">
        <v>67</v>
      </c>
      <c r="E19" s="43"/>
      <c r="F19" s="42">
        <v>36</v>
      </c>
      <c r="G19" s="42">
        <v>120000</v>
      </c>
      <c r="H19" s="42">
        <v>10</v>
      </c>
      <c r="I19" s="44">
        <v>815</v>
      </c>
      <c r="J19" s="40"/>
      <c r="K19" s="46"/>
      <c r="L19" s="40"/>
      <c r="M19" s="11">
        <f t="shared" si="3"/>
        <v>0</v>
      </c>
      <c r="N19" s="39"/>
      <c r="O19" s="39"/>
      <c r="P19" s="40"/>
      <c r="Q19" s="40"/>
      <c r="R19" s="11">
        <f t="shared" si="4"/>
        <v>0</v>
      </c>
      <c r="S19" s="11">
        <f t="shared" si="5"/>
        <v>0</v>
      </c>
      <c r="T19" s="35" t="e">
        <f t="shared" si="6"/>
        <v>#DIV/0!</v>
      </c>
      <c r="U19" s="32"/>
      <c r="V19" s="33"/>
    </row>
    <row r="20" spans="2:23" ht="13" x14ac:dyDescent="0.3">
      <c r="B20" s="42" t="s">
        <v>93</v>
      </c>
      <c r="C20" s="42" t="s">
        <v>100</v>
      </c>
      <c r="D20" s="42" t="s">
        <v>67</v>
      </c>
      <c r="E20" s="43"/>
      <c r="F20" s="42">
        <v>48</v>
      </c>
      <c r="G20" s="42">
        <v>40000</v>
      </c>
      <c r="H20" s="42">
        <v>10</v>
      </c>
      <c r="I20" s="44">
        <v>620</v>
      </c>
      <c r="J20" s="40"/>
      <c r="K20" s="46"/>
      <c r="L20" s="40"/>
      <c r="M20" s="11">
        <f t="shared" si="3"/>
        <v>0</v>
      </c>
      <c r="N20" s="39"/>
      <c r="O20" s="39"/>
      <c r="P20" s="40"/>
      <c r="Q20" s="40"/>
      <c r="R20" s="11">
        <f t="shared" si="4"/>
        <v>0</v>
      </c>
      <c r="S20" s="11">
        <f t="shared" si="5"/>
        <v>0</v>
      </c>
      <c r="T20" s="35" t="e">
        <f t="shared" si="6"/>
        <v>#DIV/0!</v>
      </c>
      <c r="U20" s="32"/>
      <c r="V20" s="33"/>
    </row>
    <row r="21" spans="2:23" ht="13" x14ac:dyDescent="0.3">
      <c r="B21" s="42" t="s">
        <v>93</v>
      </c>
      <c r="C21" s="42" t="s">
        <v>100</v>
      </c>
      <c r="D21" s="42" t="s">
        <v>67</v>
      </c>
      <c r="E21" s="43"/>
      <c r="F21" s="42">
        <v>48</v>
      </c>
      <c r="G21" s="42">
        <v>60000</v>
      </c>
      <c r="H21" s="42">
        <v>20</v>
      </c>
      <c r="I21" s="44">
        <v>660</v>
      </c>
      <c r="J21" s="40"/>
      <c r="K21" s="46"/>
      <c r="L21" s="40"/>
      <c r="M21" s="11">
        <f t="shared" si="3"/>
        <v>0</v>
      </c>
      <c r="N21" s="39"/>
      <c r="O21" s="39"/>
      <c r="P21" s="40"/>
      <c r="Q21" s="40"/>
      <c r="R21" s="11">
        <f t="shared" si="4"/>
        <v>0</v>
      </c>
      <c r="S21" s="11">
        <f t="shared" si="5"/>
        <v>0</v>
      </c>
      <c r="T21" s="35" t="e">
        <f t="shared" si="6"/>
        <v>#DIV/0!</v>
      </c>
      <c r="U21" s="32"/>
      <c r="V21" s="33"/>
    </row>
    <row r="22" spans="2:23" ht="13" x14ac:dyDescent="0.3">
      <c r="B22" s="42" t="s">
        <v>93</v>
      </c>
      <c r="C22" s="42" t="s">
        <v>100</v>
      </c>
      <c r="D22" s="42" t="s">
        <v>67</v>
      </c>
      <c r="E22" s="43"/>
      <c r="F22" s="42">
        <v>48</v>
      </c>
      <c r="G22" s="42">
        <v>80000</v>
      </c>
      <c r="H22" s="42">
        <v>10</v>
      </c>
      <c r="I22" s="44">
        <v>685</v>
      </c>
      <c r="J22" s="40"/>
      <c r="K22" s="46"/>
      <c r="L22" s="40"/>
      <c r="M22" s="11">
        <f t="shared" si="3"/>
        <v>0</v>
      </c>
      <c r="N22" s="39"/>
      <c r="O22" s="39"/>
      <c r="P22" s="40"/>
      <c r="Q22" s="40"/>
      <c r="R22" s="11">
        <f t="shared" si="4"/>
        <v>0</v>
      </c>
      <c r="S22" s="11">
        <f t="shared" si="5"/>
        <v>0</v>
      </c>
      <c r="T22" s="35" t="e">
        <f t="shared" si="6"/>
        <v>#DIV/0!</v>
      </c>
      <c r="U22" s="32"/>
      <c r="V22" s="33"/>
    </row>
    <row r="23" spans="2:23" ht="13" x14ac:dyDescent="0.3">
      <c r="B23" s="42" t="s">
        <v>93</v>
      </c>
      <c r="C23" s="42" t="s">
        <v>100</v>
      </c>
      <c r="D23" s="42" t="s">
        <v>67</v>
      </c>
      <c r="E23" s="43"/>
      <c r="F23" s="42">
        <v>48</v>
      </c>
      <c r="G23" s="42">
        <v>100000</v>
      </c>
      <c r="H23" s="42">
        <v>15</v>
      </c>
      <c r="I23" s="44">
        <v>720</v>
      </c>
      <c r="J23" s="40"/>
      <c r="K23" s="46"/>
      <c r="L23" s="40"/>
      <c r="M23" s="11">
        <f t="shared" si="3"/>
        <v>0</v>
      </c>
      <c r="N23" s="39"/>
      <c r="O23" s="39"/>
      <c r="P23" s="40"/>
      <c r="Q23" s="40"/>
      <c r="R23" s="11">
        <f t="shared" si="4"/>
        <v>0</v>
      </c>
      <c r="S23" s="11">
        <f t="shared" si="5"/>
        <v>0</v>
      </c>
      <c r="T23" s="35" t="e">
        <f t="shared" si="6"/>
        <v>#DIV/0!</v>
      </c>
      <c r="U23" s="32"/>
      <c r="V23" s="33"/>
    </row>
    <row r="24" spans="2:23" ht="13" x14ac:dyDescent="0.3">
      <c r="B24" s="42" t="s">
        <v>93</v>
      </c>
      <c r="C24" s="42" t="s">
        <v>100</v>
      </c>
      <c r="D24" s="42" t="s">
        <v>67</v>
      </c>
      <c r="E24" s="43"/>
      <c r="F24" s="42">
        <v>48</v>
      </c>
      <c r="G24" s="42">
        <v>120000</v>
      </c>
      <c r="H24" s="42">
        <v>20</v>
      </c>
      <c r="I24" s="44">
        <v>770</v>
      </c>
      <c r="J24" s="40"/>
      <c r="K24" s="46"/>
      <c r="L24" s="40"/>
      <c r="M24" s="11">
        <f t="shared" si="3"/>
        <v>0</v>
      </c>
      <c r="N24" s="39"/>
      <c r="O24" s="39"/>
      <c r="P24" s="40"/>
      <c r="Q24" s="40"/>
      <c r="R24" s="11">
        <f t="shared" si="4"/>
        <v>0</v>
      </c>
      <c r="S24" s="11">
        <f t="shared" si="5"/>
        <v>0</v>
      </c>
      <c r="T24" s="35" t="e">
        <f t="shared" si="6"/>
        <v>#DIV/0!</v>
      </c>
      <c r="U24" s="32"/>
      <c r="V24" s="33"/>
    </row>
    <row r="25" spans="2:23" ht="13" x14ac:dyDescent="0.3">
      <c r="B25" s="42" t="s">
        <v>93</v>
      </c>
      <c r="C25" s="42" t="s">
        <v>100</v>
      </c>
      <c r="D25" s="42" t="s">
        <v>67</v>
      </c>
      <c r="E25" s="43"/>
      <c r="F25" s="42">
        <v>60</v>
      </c>
      <c r="G25" s="42">
        <v>50000</v>
      </c>
      <c r="H25" s="42">
        <v>10</v>
      </c>
      <c r="I25" s="44">
        <v>590</v>
      </c>
      <c r="J25" s="40"/>
      <c r="K25" s="46"/>
      <c r="L25" s="40"/>
      <c r="M25" s="11">
        <f t="shared" si="3"/>
        <v>0</v>
      </c>
      <c r="N25" s="39"/>
      <c r="O25" s="39"/>
      <c r="P25" s="40"/>
      <c r="Q25" s="40"/>
      <c r="R25" s="11">
        <f t="shared" si="4"/>
        <v>0</v>
      </c>
      <c r="S25" s="11">
        <f t="shared" si="5"/>
        <v>0</v>
      </c>
      <c r="T25" s="35" t="e">
        <f t="shared" si="6"/>
        <v>#DIV/0!</v>
      </c>
      <c r="U25" s="32"/>
      <c r="V25" s="33"/>
    </row>
    <row r="26" spans="2:23" ht="13" x14ac:dyDescent="0.3">
      <c r="B26" s="42" t="s">
        <v>93</v>
      </c>
      <c r="C26" s="42" t="s">
        <v>100</v>
      </c>
      <c r="D26" s="42" t="s">
        <v>67</v>
      </c>
      <c r="E26" s="43"/>
      <c r="F26" s="42">
        <v>60</v>
      </c>
      <c r="G26" s="42">
        <v>75000</v>
      </c>
      <c r="H26" s="42">
        <v>10</v>
      </c>
      <c r="I26" s="44">
        <v>625</v>
      </c>
      <c r="J26" s="40"/>
      <c r="K26" s="46"/>
      <c r="L26" s="40"/>
      <c r="M26" s="11">
        <f t="shared" si="3"/>
        <v>0</v>
      </c>
      <c r="N26" s="39"/>
      <c r="O26" s="39"/>
      <c r="P26" s="40"/>
      <c r="Q26" s="40"/>
      <c r="R26" s="11">
        <f t="shared" si="4"/>
        <v>0</v>
      </c>
      <c r="S26" s="11">
        <f t="shared" si="5"/>
        <v>0</v>
      </c>
      <c r="T26" s="35" t="e">
        <f t="shared" si="6"/>
        <v>#DIV/0!</v>
      </c>
      <c r="U26" s="32"/>
      <c r="V26" s="33"/>
    </row>
    <row r="27" spans="2:23" ht="13" x14ac:dyDescent="0.3">
      <c r="B27" s="42" t="s">
        <v>93</v>
      </c>
      <c r="C27" s="42" t="s">
        <v>100</v>
      </c>
      <c r="D27" s="42" t="s">
        <v>67</v>
      </c>
      <c r="E27" s="43"/>
      <c r="F27" s="42">
        <v>60</v>
      </c>
      <c r="G27" s="42">
        <v>100000</v>
      </c>
      <c r="H27" s="42">
        <v>20</v>
      </c>
      <c r="I27" s="44">
        <v>670</v>
      </c>
      <c r="J27" s="40"/>
      <c r="K27" s="46"/>
      <c r="L27" s="40"/>
      <c r="M27" s="11">
        <f t="shared" si="3"/>
        <v>0</v>
      </c>
      <c r="N27" s="39"/>
      <c r="O27" s="39"/>
      <c r="P27" s="40"/>
      <c r="Q27" s="40"/>
      <c r="R27" s="11">
        <f t="shared" si="4"/>
        <v>0</v>
      </c>
      <c r="S27" s="11">
        <f t="shared" si="5"/>
        <v>0</v>
      </c>
      <c r="T27" s="35" t="e">
        <f t="shared" si="6"/>
        <v>#DIV/0!</v>
      </c>
      <c r="U27" s="32"/>
      <c r="V27" s="33"/>
    </row>
    <row r="28" spans="2:23" ht="13" x14ac:dyDescent="0.3">
      <c r="B28" s="42" t="s">
        <v>93</v>
      </c>
      <c r="C28" s="42" t="s">
        <v>100</v>
      </c>
      <c r="D28" s="42" t="s">
        <v>67</v>
      </c>
      <c r="E28" s="43"/>
      <c r="F28" s="42">
        <v>60</v>
      </c>
      <c r="G28" s="42">
        <v>125000</v>
      </c>
      <c r="H28" s="42">
        <v>20</v>
      </c>
      <c r="I28" s="44">
        <v>690</v>
      </c>
      <c r="J28" s="40"/>
      <c r="K28" s="46"/>
      <c r="L28" s="40"/>
      <c r="M28" s="11">
        <f t="shared" si="3"/>
        <v>0</v>
      </c>
      <c r="N28" s="39"/>
      <c r="O28" s="39"/>
      <c r="P28" s="40"/>
      <c r="Q28" s="40"/>
      <c r="R28" s="11">
        <f t="shared" si="4"/>
        <v>0</v>
      </c>
      <c r="S28" s="11">
        <f t="shared" si="5"/>
        <v>0</v>
      </c>
      <c r="T28" s="35" t="e">
        <f t="shared" si="6"/>
        <v>#DIV/0!</v>
      </c>
      <c r="U28" s="32"/>
      <c r="V28" s="33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6036000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>S29/$H$74</f>
        <v>#DIV/0!</v>
      </c>
      <c r="U29" s="75"/>
      <c r="V29" s="75"/>
      <c r="W29" s="8"/>
    </row>
    <row r="30" spans="2:23" ht="13" x14ac:dyDescent="0.3">
      <c r="B30" s="42" t="s">
        <v>95</v>
      </c>
      <c r="C30" s="42" t="s">
        <v>101</v>
      </c>
      <c r="D30" s="42" t="s">
        <v>102</v>
      </c>
      <c r="E30" s="43"/>
      <c r="F30" s="42">
        <v>36</v>
      </c>
      <c r="G30" s="42">
        <v>60000</v>
      </c>
      <c r="H30" s="42">
        <v>10</v>
      </c>
      <c r="I30" s="44">
        <v>705</v>
      </c>
      <c r="J30" s="40"/>
      <c r="K30" s="46"/>
      <c r="L30" s="40"/>
      <c r="M30" s="11">
        <f t="shared" ref="M30:M41" si="7">+(K30-L30)</f>
        <v>0</v>
      </c>
      <c r="N30" s="39"/>
      <c r="O30" s="39"/>
      <c r="P30" s="40"/>
      <c r="Q30" s="40"/>
      <c r="R30" s="11">
        <f t="shared" ref="R30:R41" si="8">+J30*F30*H30</f>
        <v>0</v>
      </c>
      <c r="S30" s="11">
        <f t="shared" ref="S30:S41" si="9">+(M30+(P30+Q30+O30)*F30)*H30</f>
        <v>0</v>
      </c>
      <c r="T30" s="35" t="e">
        <f t="shared" ref="T30:T54" si="10">S30/$H$74</f>
        <v>#DIV/0!</v>
      </c>
      <c r="U30" s="32"/>
      <c r="V30" s="33"/>
    </row>
    <row r="31" spans="2:23" ht="13" x14ac:dyDescent="0.3">
      <c r="B31" s="42" t="s">
        <v>95</v>
      </c>
      <c r="C31" s="42" t="s">
        <v>101</v>
      </c>
      <c r="D31" s="42" t="s">
        <v>102</v>
      </c>
      <c r="E31" s="43"/>
      <c r="F31" s="42">
        <v>36</v>
      </c>
      <c r="G31" s="42">
        <v>90000</v>
      </c>
      <c r="H31" s="42">
        <v>15</v>
      </c>
      <c r="I31" s="44">
        <v>790</v>
      </c>
      <c r="J31" s="40"/>
      <c r="K31" s="46"/>
      <c r="L31" s="40"/>
      <c r="M31" s="11">
        <f t="shared" si="7"/>
        <v>0</v>
      </c>
      <c r="N31" s="39"/>
      <c r="O31" s="39"/>
      <c r="P31" s="40"/>
      <c r="Q31" s="40"/>
      <c r="R31" s="11">
        <f t="shared" si="8"/>
        <v>0</v>
      </c>
      <c r="S31" s="11">
        <f t="shared" si="9"/>
        <v>0</v>
      </c>
      <c r="T31" s="35" t="e">
        <f t="shared" si="10"/>
        <v>#DIV/0!</v>
      </c>
      <c r="U31" s="32"/>
      <c r="V31" s="33"/>
    </row>
    <row r="32" spans="2:23" ht="13" x14ac:dyDescent="0.3">
      <c r="B32" s="42" t="s">
        <v>95</v>
      </c>
      <c r="C32" s="42" t="s">
        <v>101</v>
      </c>
      <c r="D32" s="42" t="s">
        <v>102</v>
      </c>
      <c r="E32" s="43"/>
      <c r="F32" s="42">
        <v>36</v>
      </c>
      <c r="G32" s="42">
        <v>120000</v>
      </c>
      <c r="H32" s="42">
        <v>15</v>
      </c>
      <c r="I32" s="44">
        <v>880</v>
      </c>
      <c r="J32" s="40"/>
      <c r="K32" s="46"/>
      <c r="L32" s="40"/>
      <c r="M32" s="11">
        <f t="shared" si="7"/>
        <v>0</v>
      </c>
      <c r="N32" s="39"/>
      <c r="O32" s="39"/>
      <c r="P32" s="40"/>
      <c r="Q32" s="40"/>
      <c r="R32" s="11">
        <f t="shared" si="8"/>
        <v>0</v>
      </c>
      <c r="S32" s="11">
        <f t="shared" si="9"/>
        <v>0</v>
      </c>
      <c r="T32" s="35" t="e">
        <f t="shared" si="10"/>
        <v>#DIV/0!</v>
      </c>
      <c r="U32" s="32"/>
      <c r="V32" s="33"/>
    </row>
    <row r="33" spans="2:23" ht="13" x14ac:dyDescent="0.3">
      <c r="B33" s="42" t="s">
        <v>95</v>
      </c>
      <c r="C33" s="42" t="s">
        <v>101</v>
      </c>
      <c r="D33" s="42" t="s">
        <v>102</v>
      </c>
      <c r="E33" s="43"/>
      <c r="F33" s="42">
        <v>48</v>
      </c>
      <c r="G33" s="42">
        <v>40000</v>
      </c>
      <c r="H33" s="42">
        <v>5</v>
      </c>
      <c r="I33" s="44">
        <v>680</v>
      </c>
      <c r="J33" s="40"/>
      <c r="K33" s="46"/>
      <c r="L33" s="40"/>
      <c r="M33" s="11">
        <f t="shared" si="7"/>
        <v>0</v>
      </c>
      <c r="N33" s="39"/>
      <c r="O33" s="39"/>
      <c r="P33" s="40"/>
      <c r="Q33" s="40"/>
      <c r="R33" s="11">
        <f t="shared" si="8"/>
        <v>0</v>
      </c>
      <c r="S33" s="11">
        <f t="shared" si="9"/>
        <v>0</v>
      </c>
      <c r="T33" s="35" t="e">
        <f t="shared" si="10"/>
        <v>#DIV/0!</v>
      </c>
      <c r="U33" s="32"/>
      <c r="V33" s="33"/>
    </row>
    <row r="34" spans="2:23" ht="13" x14ac:dyDescent="0.3">
      <c r="B34" s="42" t="s">
        <v>95</v>
      </c>
      <c r="C34" s="42" t="s">
        <v>101</v>
      </c>
      <c r="D34" s="42" t="s">
        <v>102</v>
      </c>
      <c r="E34" s="43"/>
      <c r="F34" s="42">
        <v>48</v>
      </c>
      <c r="G34" s="42">
        <v>60000</v>
      </c>
      <c r="H34" s="42">
        <v>10</v>
      </c>
      <c r="I34" s="44">
        <v>725</v>
      </c>
      <c r="J34" s="40"/>
      <c r="K34" s="46"/>
      <c r="L34" s="40"/>
      <c r="M34" s="11">
        <f t="shared" si="7"/>
        <v>0</v>
      </c>
      <c r="N34" s="39"/>
      <c r="O34" s="39"/>
      <c r="P34" s="40"/>
      <c r="Q34" s="40"/>
      <c r="R34" s="11">
        <f t="shared" si="8"/>
        <v>0</v>
      </c>
      <c r="S34" s="11">
        <f t="shared" si="9"/>
        <v>0</v>
      </c>
      <c r="T34" s="35" t="e">
        <f t="shared" si="10"/>
        <v>#DIV/0!</v>
      </c>
      <c r="U34" s="32"/>
      <c r="V34" s="33"/>
    </row>
    <row r="35" spans="2:23" ht="13" x14ac:dyDescent="0.3">
      <c r="B35" s="42" t="s">
        <v>95</v>
      </c>
      <c r="C35" s="42" t="s">
        <v>101</v>
      </c>
      <c r="D35" s="42" t="s">
        <v>102</v>
      </c>
      <c r="E35" s="43"/>
      <c r="F35" s="42">
        <v>48</v>
      </c>
      <c r="G35" s="42">
        <v>80000</v>
      </c>
      <c r="H35" s="42">
        <v>5</v>
      </c>
      <c r="I35" s="44">
        <v>755</v>
      </c>
      <c r="J35" s="40"/>
      <c r="K35" s="46"/>
      <c r="L35" s="40"/>
      <c r="M35" s="11">
        <f t="shared" si="7"/>
        <v>0</v>
      </c>
      <c r="N35" s="39"/>
      <c r="O35" s="39"/>
      <c r="P35" s="40"/>
      <c r="Q35" s="40"/>
      <c r="R35" s="11">
        <f t="shared" si="8"/>
        <v>0</v>
      </c>
      <c r="S35" s="11">
        <f t="shared" si="9"/>
        <v>0</v>
      </c>
      <c r="T35" s="35" t="e">
        <f t="shared" si="10"/>
        <v>#DIV/0!</v>
      </c>
      <c r="U35" s="32"/>
      <c r="V35" s="33"/>
    </row>
    <row r="36" spans="2:23" ht="13" x14ac:dyDescent="0.3">
      <c r="B36" s="42" t="s">
        <v>95</v>
      </c>
      <c r="C36" s="42" t="s">
        <v>101</v>
      </c>
      <c r="D36" s="42" t="s">
        <v>102</v>
      </c>
      <c r="E36" s="43"/>
      <c r="F36" s="42">
        <v>48</v>
      </c>
      <c r="G36" s="42">
        <v>100000</v>
      </c>
      <c r="H36" s="42">
        <v>15</v>
      </c>
      <c r="I36" s="44">
        <v>790</v>
      </c>
      <c r="J36" s="40"/>
      <c r="K36" s="46"/>
      <c r="L36" s="40"/>
      <c r="M36" s="11">
        <f t="shared" si="7"/>
        <v>0</v>
      </c>
      <c r="N36" s="39"/>
      <c r="O36" s="39"/>
      <c r="P36" s="40"/>
      <c r="Q36" s="40"/>
      <c r="R36" s="11">
        <f t="shared" si="8"/>
        <v>0</v>
      </c>
      <c r="S36" s="11">
        <f t="shared" si="9"/>
        <v>0</v>
      </c>
      <c r="T36" s="35" t="e">
        <f t="shared" si="10"/>
        <v>#DIV/0!</v>
      </c>
      <c r="U36" s="32"/>
      <c r="V36" s="33"/>
    </row>
    <row r="37" spans="2:23" ht="13" x14ac:dyDescent="0.3">
      <c r="B37" s="42" t="s">
        <v>95</v>
      </c>
      <c r="C37" s="42" t="s">
        <v>101</v>
      </c>
      <c r="D37" s="42" t="s">
        <v>102</v>
      </c>
      <c r="E37" s="43"/>
      <c r="F37" s="42">
        <v>48</v>
      </c>
      <c r="G37" s="42">
        <v>120000</v>
      </c>
      <c r="H37" s="42">
        <v>15</v>
      </c>
      <c r="I37" s="44">
        <v>845</v>
      </c>
      <c r="J37" s="40"/>
      <c r="K37" s="46"/>
      <c r="L37" s="40"/>
      <c r="M37" s="11">
        <f t="shared" si="7"/>
        <v>0</v>
      </c>
      <c r="N37" s="39"/>
      <c r="O37" s="39"/>
      <c r="P37" s="40"/>
      <c r="Q37" s="40"/>
      <c r="R37" s="11">
        <f t="shared" si="8"/>
        <v>0</v>
      </c>
      <c r="S37" s="11">
        <f t="shared" si="9"/>
        <v>0</v>
      </c>
      <c r="T37" s="35" t="e">
        <f t="shared" si="10"/>
        <v>#DIV/0!</v>
      </c>
      <c r="U37" s="32"/>
      <c r="V37" s="33"/>
    </row>
    <row r="38" spans="2:23" ht="13" x14ac:dyDescent="0.3">
      <c r="B38" s="42" t="s">
        <v>95</v>
      </c>
      <c r="C38" s="42" t="s">
        <v>101</v>
      </c>
      <c r="D38" s="42" t="s">
        <v>102</v>
      </c>
      <c r="E38" s="43"/>
      <c r="F38" s="42">
        <v>60</v>
      </c>
      <c r="G38" s="42">
        <v>50000</v>
      </c>
      <c r="H38" s="42">
        <v>5</v>
      </c>
      <c r="I38" s="44">
        <v>650</v>
      </c>
      <c r="J38" s="40"/>
      <c r="K38" s="46"/>
      <c r="L38" s="40"/>
      <c r="M38" s="11">
        <f t="shared" si="7"/>
        <v>0</v>
      </c>
      <c r="N38" s="39"/>
      <c r="O38" s="39"/>
      <c r="P38" s="40"/>
      <c r="Q38" s="40"/>
      <c r="R38" s="11">
        <f t="shared" si="8"/>
        <v>0</v>
      </c>
      <c r="S38" s="11">
        <f t="shared" si="9"/>
        <v>0</v>
      </c>
      <c r="T38" s="35" t="e">
        <f t="shared" si="10"/>
        <v>#DIV/0!</v>
      </c>
      <c r="U38" s="32"/>
      <c r="V38" s="33"/>
    </row>
    <row r="39" spans="2:23" ht="13" x14ac:dyDescent="0.3">
      <c r="B39" s="42" t="s">
        <v>95</v>
      </c>
      <c r="C39" s="42" t="s">
        <v>101</v>
      </c>
      <c r="D39" s="42" t="s">
        <v>102</v>
      </c>
      <c r="E39" s="43"/>
      <c r="F39" s="42">
        <v>60</v>
      </c>
      <c r="G39" s="42">
        <v>75000</v>
      </c>
      <c r="H39" s="42">
        <v>10</v>
      </c>
      <c r="I39" s="44">
        <v>690</v>
      </c>
      <c r="J39" s="40"/>
      <c r="K39" s="46"/>
      <c r="L39" s="40"/>
      <c r="M39" s="11">
        <f t="shared" si="7"/>
        <v>0</v>
      </c>
      <c r="N39" s="39"/>
      <c r="O39" s="39"/>
      <c r="P39" s="40"/>
      <c r="Q39" s="40"/>
      <c r="R39" s="11">
        <f t="shared" si="8"/>
        <v>0</v>
      </c>
      <c r="S39" s="11">
        <f t="shared" si="9"/>
        <v>0</v>
      </c>
      <c r="T39" s="35" t="e">
        <f t="shared" si="10"/>
        <v>#DIV/0!</v>
      </c>
      <c r="U39" s="32"/>
      <c r="V39" s="33"/>
    </row>
    <row r="40" spans="2:23" ht="13" x14ac:dyDescent="0.3">
      <c r="B40" s="42" t="s">
        <v>95</v>
      </c>
      <c r="C40" s="42" t="s">
        <v>101</v>
      </c>
      <c r="D40" s="42" t="s">
        <v>102</v>
      </c>
      <c r="E40" s="43"/>
      <c r="F40" s="42">
        <v>60</v>
      </c>
      <c r="G40" s="42">
        <v>100000</v>
      </c>
      <c r="H40" s="42">
        <v>15</v>
      </c>
      <c r="I40" s="44">
        <v>735</v>
      </c>
      <c r="J40" s="40"/>
      <c r="K40" s="46"/>
      <c r="L40" s="40"/>
      <c r="M40" s="11">
        <f t="shared" si="7"/>
        <v>0</v>
      </c>
      <c r="N40" s="39"/>
      <c r="O40" s="39"/>
      <c r="P40" s="40"/>
      <c r="Q40" s="40"/>
      <c r="R40" s="11">
        <f t="shared" si="8"/>
        <v>0</v>
      </c>
      <c r="S40" s="11">
        <f t="shared" si="9"/>
        <v>0</v>
      </c>
      <c r="T40" s="35" t="e">
        <f t="shared" si="10"/>
        <v>#DIV/0!</v>
      </c>
      <c r="U40" s="32"/>
      <c r="V40" s="33"/>
    </row>
    <row r="41" spans="2:23" ht="13" x14ac:dyDescent="0.3">
      <c r="B41" s="42" t="s">
        <v>95</v>
      </c>
      <c r="C41" s="42" t="s">
        <v>101</v>
      </c>
      <c r="D41" s="42" t="s">
        <v>102</v>
      </c>
      <c r="E41" s="43"/>
      <c r="F41" s="42">
        <v>60</v>
      </c>
      <c r="G41" s="42">
        <v>125000</v>
      </c>
      <c r="H41" s="42">
        <v>15</v>
      </c>
      <c r="I41" s="44">
        <v>760</v>
      </c>
      <c r="J41" s="40"/>
      <c r="K41" s="46"/>
      <c r="L41" s="40"/>
      <c r="M41" s="11">
        <f t="shared" si="7"/>
        <v>0</v>
      </c>
      <c r="N41" s="39"/>
      <c r="O41" s="39"/>
      <c r="P41" s="40"/>
      <c r="Q41" s="40"/>
      <c r="R41" s="11">
        <f t="shared" si="8"/>
        <v>0</v>
      </c>
      <c r="S41" s="11">
        <f t="shared" si="9"/>
        <v>0</v>
      </c>
      <c r="T41" s="35" t="e">
        <f t="shared" si="10"/>
        <v>#DIV/0!</v>
      </c>
      <c r="U41" s="32"/>
      <c r="V41" s="33"/>
    </row>
    <row r="42" spans="2:23" ht="13" x14ac:dyDescent="0.35">
      <c r="B42" s="12" t="s">
        <v>2</v>
      </c>
      <c r="C42" s="12"/>
      <c r="D42" s="12"/>
      <c r="E42" s="12"/>
      <c r="F42" s="12"/>
      <c r="G42" s="12"/>
      <c r="H42" s="12"/>
      <c r="I42" s="13">
        <f>+SUMPRODUCT(F30:F41,H30:H41,I30:I41)</f>
        <v>4979700</v>
      </c>
      <c r="J42" s="13">
        <f>+SUMPRODUCT(J30:J41,F30:F41,H30:H41)</f>
        <v>0</v>
      </c>
      <c r="K42" s="13"/>
      <c r="L42" s="13"/>
      <c r="M42" s="13"/>
      <c r="N42" s="13"/>
      <c r="O42" s="13"/>
      <c r="P42" s="13"/>
      <c r="Q42" s="13"/>
      <c r="R42" s="14">
        <f>SUM(R30:R41)</f>
        <v>0</v>
      </c>
      <c r="S42" s="15">
        <f>SUM(S30:S41)</f>
        <v>0</v>
      </c>
      <c r="T42" s="16" t="e">
        <f>S42/$H$74</f>
        <v>#DIV/0!</v>
      </c>
      <c r="U42" s="75"/>
      <c r="V42" s="75"/>
      <c r="W42" s="8"/>
    </row>
    <row r="43" spans="2:23" ht="13" x14ac:dyDescent="0.3">
      <c r="B43" s="42" t="s">
        <v>96</v>
      </c>
      <c r="C43" s="42" t="s">
        <v>103</v>
      </c>
      <c r="D43" s="42" t="s">
        <v>98</v>
      </c>
      <c r="E43" s="43"/>
      <c r="F43" s="42">
        <v>36</v>
      </c>
      <c r="G43" s="42">
        <v>60000</v>
      </c>
      <c r="H43" s="42">
        <v>15</v>
      </c>
      <c r="I43" s="44">
        <v>810</v>
      </c>
      <c r="J43" s="40"/>
      <c r="K43" s="46"/>
      <c r="L43" s="40"/>
      <c r="M43" s="11">
        <f t="shared" si="3"/>
        <v>0</v>
      </c>
      <c r="N43" s="39"/>
      <c r="O43" s="39"/>
      <c r="P43" s="40"/>
      <c r="Q43" s="40"/>
      <c r="R43" s="11">
        <f t="shared" si="0"/>
        <v>0</v>
      </c>
      <c r="S43" s="11">
        <f t="shared" si="1"/>
        <v>0</v>
      </c>
      <c r="T43" s="35" t="e">
        <f t="shared" si="10"/>
        <v>#DIV/0!</v>
      </c>
      <c r="U43" s="32"/>
      <c r="V43" s="33"/>
    </row>
    <row r="44" spans="2:23" ht="13" x14ac:dyDescent="0.3">
      <c r="B44" s="42" t="s">
        <v>96</v>
      </c>
      <c r="C44" s="42" t="s">
        <v>103</v>
      </c>
      <c r="D44" s="42" t="s">
        <v>98</v>
      </c>
      <c r="E44" s="43"/>
      <c r="F44" s="42">
        <v>36</v>
      </c>
      <c r="G44" s="42">
        <v>90000</v>
      </c>
      <c r="H44" s="42">
        <v>15</v>
      </c>
      <c r="I44" s="44">
        <v>910</v>
      </c>
      <c r="J44" s="40"/>
      <c r="K44" s="46"/>
      <c r="L44" s="40"/>
      <c r="M44" s="11">
        <f t="shared" si="3"/>
        <v>0</v>
      </c>
      <c r="N44" s="39"/>
      <c r="O44" s="39"/>
      <c r="P44" s="40"/>
      <c r="Q44" s="40"/>
      <c r="R44" s="11">
        <f t="shared" si="0"/>
        <v>0</v>
      </c>
      <c r="S44" s="11">
        <f t="shared" si="1"/>
        <v>0</v>
      </c>
      <c r="T44" s="35" t="e">
        <f t="shared" si="10"/>
        <v>#DIV/0!</v>
      </c>
      <c r="U44" s="32"/>
      <c r="V44" s="33"/>
    </row>
    <row r="45" spans="2:23" ht="13" x14ac:dyDescent="0.3">
      <c r="B45" s="42" t="s">
        <v>96</v>
      </c>
      <c r="C45" s="42" t="s">
        <v>103</v>
      </c>
      <c r="D45" s="42" t="s">
        <v>98</v>
      </c>
      <c r="E45" s="43"/>
      <c r="F45" s="42">
        <v>36</v>
      </c>
      <c r="G45" s="42">
        <v>120000</v>
      </c>
      <c r="H45" s="42">
        <v>15</v>
      </c>
      <c r="I45" s="44">
        <v>960</v>
      </c>
      <c r="J45" s="40"/>
      <c r="K45" s="46"/>
      <c r="L45" s="40"/>
      <c r="M45" s="11">
        <f t="shared" si="3"/>
        <v>0</v>
      </c>
      <c r="N45" s="39"/>
      <c r="O45" s="39"/>
      <c r="P45" s="40"/>
      <c r="Q45" s="40"/>
      <c r="R45" s="11">
        <f t="shared" si="0"/>
        <v>0</v>
      </c>
      <c r="S45" s="11">
        <f t="shared" si="1"/>
        <v>0</v>
      </c>
      <c r="T45" s="35" t="e">
        <f t="shared" si="10"/>
        <v>#DIV/0!</v>
      </c>
      <c r="U45" s="32"/>
      <c r="V45" s="33"/>
    </row>
    <row r="46" spans="2:23" ht="13" x14ac:dyDescent="0.3">
      <c r="B46" s="42" t="s">
        <v>96</v>
      </c>
      <c r="C46" s="42" t="s">
        <v>103</v>
      </c>
      <c r="D46" s="42" t="s">
        <v>98</v>
      </c>
      <c r="E46" s="43"/>
      <c r="F46" s="42">
        <v>48</v>
      </c>
      <c r="G46" s="42">
        <v>40000</v>
      </c>
      <c r="H46" s="42">
        <v>5</v>
      </c>
      <c r="I46" s="44">
        <v>780</v>
      </c>
      <c r="J46" s="40"/>
      <c r="K46" s="46"/>
      <c r="L46" s="40"/>
      <c r="M46" s="11">
        <f t="shared" si="3"/>
        <v>0</v>
      </c>
      <c r="N46" s="39"/>
      <c r="O46" s="39"/>
      <c r="P46" s="40"/>
      <c r="Q46" s="40"/>
      <c r="R46" s="11">
        <f t="shared" si="0"/>
        <v>0</v>
      </c>
      <c r="S46" s="11">
        <f t="shared" si="1"/>
        <v>0</v>
      </c>
      <c r="T46" s="35" t="e">
        <f>S46/$H$74</f>
        <v>#DIV/0!</v>
      </c>
      <c r="U46" s="32"/>
      <c r="V46" s="33"/>
    </row>
    <row r="47" spans="2:23" ht="13" x14ac:dyDescent="0.3">
      <c r="B47" s="42" t="s">
        <v>96</v>
      </c>
      <c r="C47" s="42" t="s">
        <v>103</v>
      </c>
      <c r="D47" s="42" t="s">
        <v>98</v>
      </c>
      <c r="E47" s="43"/>
      <c r="F47" s="42">
        <v>48</v>
      </c>
      <c r="G47" s="42">
        <v>60000</v>
      </c>
      <c r="H47" s="42">
        <v>15</v>
      </c>
      <c r="I47" s="44">
        <v>800</v>
      </c>
      <c r="J47" s="40"/>
      <c r="K47" s="46"/>
      <c r="L47" s="40"/>
      <c r="M47" s="11">
        <f t="shared" si="3"/>
        <v>0</v>
      </c>
      <c r="N47" s="39"/>
      <c r="O47" s="39"/>
      <c r="P47" s="40"/>
      <c r="Q47" s="40"/>
      <c r="R47" s="11">
        <f t="shared" si="0"/>
        <v>0</v>
      </c>
      <c r="S47" s="11">
        <f t="shared" si="1"/>
        <v>0</v>
      </c>
      <c r="T47" s="35" t="e">
        <f t="shared" si="10"/>
        <v>#DIV/0!</v>
      </c>
      <c r="U47" s="32"/>
      <c r="V47" s="33"/>
    </row>
    <row r="48" spans="2:23" ht="13" x14ac:dyDescent="0.3">
      <c r="B48" s="42" t="s">
        <v>96</v>
      </c>
      <c r="C48" s="42" t="s">
        <v>103</v>
      </c>
      <c r="D48" s="42" t="s">
        <v>98</v>
      </c>
      <c r="E48" s="43"/>
      <c r="F48" s="42">
        <v>48</v>
      </c>
      <c r="G48" s="42">
        <v>80000</v>
      </c>
      <c r="H48" s="42">
        <v>5</v>
      </c>
      <c r="I48" s="44">
        <v>830</v>
      </c>
      <c r="J48" s="40"/>
      <c r="K48" s="46"/>
      <c r="L48" s="40"/>
      <c r="M48" s="11">
        <f t="shared" si="3"/>
        <v>0</v>
      </c>
      <c r="N48" s="39"/>
      <c r="O48" s="39"/>
      <c r="P48" s="40"/>
      <c r="Q48" s="40"/>
      <c r="R48" s="11">
        <f t="shared" si="0"/>
        <v>0</v>
      </c>
      <c r="S48" s="11">
        <f t="shared" si="1"/>
        <v>0</v>
      </c>
      <c r="T48" s="35" t="e">
        <f t="shared" si="10"/>
        <v>#DIV/0!</v>
      </c>
      <c r="U48" s="32"/>
      <c r="V48" s="33"/>
    </row>
    <row r="49" spans="2:27" ht="13" x14ac:dyDescent="0.3">
      <c r="B49" s="42" t="s">
        <v>96</v>
      </c>
      <c r="C49" s="42" t="s">
        <v>103</v>
      </c>
      <c r="D49" s="42" t="s">
        <v>98</v>
      </c>
      <c r="E49" s="43"/>
      <c r="F49" s="42">
        <v>48</v>
      </c>
      <c r="G49" s="42">
        <v>100000</v>
      </c>
      <c r="H49" s="42">
        <v>15</v>
      </c>
      <c r="I49" s="44">
        <v>870</v>
      </c>
      <c r="J49" s="40"/>
      <c r="K49" s="46"/>
      <c r="L49" s="40"/>
      <c r="M49" s="11">
        <f t="shared" si="3"/>
        <v>0</v>
      </c>
      <c r="N49" s="39"/>
      <c r="O49" s="39"/>
      <c r="P49" s="40"/>
      <c r="Q49" s="40"/>
      <c r="R49" s="11">
        <f t="shared" si="0"/>
        <v>0</v>
      </c>
      <c r="S49" s="11">
        <f t="shared" si="1"/>
        <v>0</v>
      </c>
      <c r="T49" s="35" t="e">
        <f t="shared" si="10"/>
        <v>#DIV/0!</v>
      </c>
      <c r="U49" s="32"/>
      <c r="V49" s="33"/>
    </row>
    <row r="50" spans="2:27" ht="13" x14ac:dyDescent="0.3">
      <c r="B50" s="42" t="s">
        <v>96</v>
      </c>
      <c r="C50" s="42" t="s">
        <v>103</v>
      </c>
      <c r="D50" s="42" t="s">
        <v>98</v>
      </c>
      <c r="E50" s="43"/>
      <c r="F50" s="42">
        <v>48</v>
      </c>
      <c r="G50" s="42">
        <v>120000</v>
      </c>
      <c r="H50" s="42">
        <v>15</v>
      </c>
      <c r="I50" s="44">
        <v>930</v>
      </c>
      <c r="J50" s="40"/>
      <c r="K50" s="46"/>
      <c r="L50" s="40"/>
      <c r="M50" s="11">
        <f t="shared" si="3"/>
        <v>0</v>
      </c>
      <c r="N50" s="39"/>
      <c r="O50" s="39"/>
      <c r="P50" s="40"/>
      <c r="Q50" s="40"/>
      <c r="R50" s="11">
        <f t="shared" si="0"/>
        <v>0</v>
      </c>
      <c r="S50" s="11">
        <f t="shared" si="1"/>
        <v>0</v>
      </c>
      <c r="T50" s="35" t="e">
        <f t="shared" si="10"/>
        <v>#DIV/0!</v>
      </c>
      <c r="U50" s="32"/>
      <c r="V50" s="33"/>
    </row>
    <row r="51" spans="2:27" ht="13" x14ac:dyDescent="0.3">
      <c r="B51" s="42" t="s">
        <v>96</v>
      </c>
      <c r="C51" s="42" t="s">
        <v>103</v>
      </c>
      <c r="D51" s="42" t="s">
        <v>98</v>
      </c>
      <c r="E51" s="43"/>
      <c r="F51" s="42">
        <v>60</v>
      </c>
      <c r="G51" s="42">
        <v>50000</v>
      </c>
      <c r="H51" s="42">
        <v>5</v>
      </c>
      <c r="I51" s="44">
        <v>715</v>
      </c>
      <c r="J51" s="40"/>
      <c r="K51" s="46"/>
      <c r="L51" s="40"/>
      <c r="M51" s="11">
        <f t="shared" si="3"/>
        <v>0</v>
      </c>
      <c r="N51" s="39"/>
      <c r="O51" s="39"/>
      <c r="P51" s="40"/>
      <c r="Q51" s="40"/>
      <c r="R51" s="11">
        <f t="shared" si="0"/>
        <v>0</v>
      </c>
      <c r="S51" s="11">
        <f t="shared" si="1"/>
        <v>0</v>
      </c>
      <c r="T51" s="35" t="e">
        <f t="shared" si="10"/>
        <v>#DIV/0!</v>
      </c>
      <c r="U51" s="32"/>
      <c r="V51" s="33"/>
    </row>
    <row r="52" spans="2:27" ht="13" x14ac:dyDescent="0.3">
      <c r="B52" s="42" t="s">
        <v>96</v>
      </c>
      <c r="C52" s="42" t="s">
        <v>103</v>
      </c>
      <c r="D52" s="42" t="s">
        <v>98</v>
      </c>
      <c r="E52" s="43"/>
      <c r="F52" s="42">
        <v>60</v>
      </c>
      <c r="G52" s="42">
        <v>75000</v>
      </c>
      <c r="H52" s="42">
        <v>5</v>
      </c>
      <c r="I52" s="44">
        <v>760</v>
      </c>
      <c r="J52" s="40"/>
      <c r="K52" s="46"/>
      <c r="L52" s="40"/>
      <c r="M52" s="11">
        <f t="shared" si="3"/>
        <v>0</v>
      </c>
      <c r="N52" s="39"/>
      <c r="O52" s="39"/>
      <c r="P52" s="40"/>
      <c r="Q52" s="40"/>
      <c r="R52" s="11">
        <f t="shared" si="0"/>
        <v>0</v>
      </c>
      <c r="S52" s="11">
        <f t="shared" si="1"/>
        <v>0</v>
      </c>
      <c r="T52" s="35" t="e">
        <f t="shared" si="10"/>
        <v>#DIV/0!</v>
      </c>
      <c r="U52" s="32"/>
      <c r="V52" s="33"/>
    </row>
    <row r="53" spans="2:27" ht="13" x14ac:dyDescent="0.3">
      <c r="B53" s="42" t="s">
        <v>96</v>
      </c>
      <c r="C53" s="42" t="s">
        <v>103</v>
      </c>
      <c r="D53" s="42" t="s">
        <v>98</v>
      </c>
      <c r="E53" s="43"/>
      <c r="F53" s="42">
        <v>60</v>
      </c>
      <c r="G53" s="42">
        <v>100000</v>
      </c>
      <c r="H53" s="42">
        <v>15</v>
      </c>
      <c r="I53" s="44">
        <v>810</v>
      </c>
      <c r="J53" s="40"/>
      <c r="K53" s="46"/>
      <c r="L53" s="40"/>
      <c r="M53" s="11">
        <f t="shared" si="3"/>
        <v>0</v>
      </c>
      <c r="N53" s="39"/>
      <c r="O53" s="39"/>
      <c r="P53" s="40"/>
      <c r="Q53" s="40"/>
      <c r="R53" s="11">
        <f t="shared" si="0"/>
        <v>0</v>
      </c>
      <c r="S53" s="11">
        <f t="shared" si="1"/>
        <v>0</v>
      </c>
      <c r="T53" s="35" t="e">
        <f t="shared" si="10"/>
        <v>#DIV/0!</v>
      </c>
      <c r="U53" s="32"/>
      <c r="V53" s="33"/>
    </row>
    <row r="54" spans="2:27" ht="13" x14ac:dyDescent="0.3">
      <c r="B54" s="42" t="s">
        <v>96</v>
      </c>
      <c r="C54" s="42" t="s">
        <v>103</v>
      </c>
      <c r="D54" s="42" t="s">
        <v>98</v>
      </c>
      <c r="E54" s="43"/>
      <c r="F54" s="42">
        <v>60</v>
      </c>
      <c r="G54" s="42">
        <v>125000</v>
      </c>
      <c r="H54" s="42">
        <v>15</v>
      </c>
      <c r="I54" s="44">
        <v>835</v>
      </c>
      <c r="J54" s="40"/>
      <c r="K54" s="46"/>
      <c r="L54" s="40"/>
      <c r="M54" s="11">
        <f t="shared" si="3"/>
        <v>0</v>
      </c>
      <c r="N54" s="39"/>
      <c r="O54" s="39"/>
      <c r="P54" s="40"/>
      <c r="Q54" s="40"/>
      <c r="R54" s="11">
        <f t="shared" si="0"/>
        <v>0</v>
      </c>
      <c r="S54" s="11">
        <f t="shared" si="1"/>
        <v>0</v>
      </c>
      <c r="T54" s="35" t="e">
        <f t="shared" si="10"/>
        <v>#DIV/0!</v>
      </c>
      <c r="U54" s="32"/>
      <c r="V54" s="33"/>
    </row>
    <row r="55" spans="2:27" ht="13" x14ac:dyDescent="0.35">
      <c r="B55" s="12" t="s">
        <v>2</v>
      </c>
      <c r="C55" s="12"/>
      <c r="D55" s="12"/>
      <c r="E55" s="12"/>
      <c r="F55" s="12"/>
      <c r="G55" s="12"/>
      <c r="H55" s="12"/>
      <c r="I55" s="13">
        <f>+SUMPRODUCT(F43:F54,H43:H54,I43:I54)</f>
        <v>5628600</v>
      </c>
      <c r="J55" s="13">
        <f>+SUMPRODUCT(J43:J54,F43:F54,H43:H54)</f>
        <v>0</v>
      </c>
      <c r="K55" s="13"/>
      <c r="L55" s="13"/>
      <c r="M55" s="13"/>
      <c r="N55" s="13"/>
      <c r="O55" s="13"/>
      <c r="P55" s="13"/>
      <c r="Q55" s="13"/>
      <c r="R55" s="14">
        <f>SUM(R43:R54)</f>
        <v>0</v>
      </c>
      <c r="S55" s="15">
        <f>SUM(S43:S54)</f>
        <v>0</v>
      </c>
      <c r="T55" s="16" t="e">
        <f>S55/$H$74</f>
        <v>#DIV/0!</v>
      </c>
      <c r="U55" s="75"/>
      <c r="V55" s="75"/>
      <c r="W55" s="8"/>
    </row>
    <row r="56" spans="2:27" x14ac:dyDescent="0.35">
      <c r="W56" s="8"/>
    </row>
    <row r="57" spans="2:27" x14ac:dyDescent="0.35">
      <c r="J57" s="36"/>
      <c r="W57" s="8"/>
    </row>
    <row r="60" spans="2:27" ht="22.75" customHeight="1" x14ac:dyDescent="0.35">
      <c r="B60" s="76" t="s">
        <v>14</v>
      </c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</row>
    <row r="61" spans="2:27" ht="13" x14ac:dyDescent="0.35">
      <c r="B61" s="47" t="s">
        <v>6</v>
      </c>
      <c r="C61" s="47"/>
      <c r="D61" s="47"/>
      <c r="E61" s="47"/>
      <c r="F61" s="47"/>
      <c r="G61" s="47"/>
      <c r="H61" s="47" t="s">
        <v>1</v>
      </c>
      <c r="I61" s="47" t="s">
        <v>4</v>
      </c>
      <c r="J61" s="78" t="s">
        <v>7</v>
      </c>
      <c r="K61" s="79"/>
      <c r="L61" s="79"/>
      <c r="M61" s="79"/>
      <c r="N61" s="79"/>
      <c r="O61" s="79"/>
      <c r="P61" s="79"/>
      <c r="Q61" s="79"/>
      <c r="R61" s="80"/>
      <c r="S61" s="81"/>
      <c r="T61" s="82"/>
      <c r="U61" s="82"/>
      <c r="V61" s="82"/>
      <c r="W61" s="82"/>
      <c r="X61" s="82"/>
      <c r="Y61" s="82"/>
      <c r="Z61" s="82"/>
      <c r="AA61" s="82"/>
    </row>
    <row r="62" spans="2:27" ht="13" x14ac:dyDescent="0.35">
      <c r="B62" s="27" t="s">
        <v>5</v>
      </c>
      <c r="C62" s="27"/>
      <c r="D62" s="27"/>
      <c r="E62" s="27"/>
      <c r="F62" s="27"/>
      <c r="G62" s="27"/>
      <c r="H62" s="10"/>
      <c r="I62" s="17" t="e">
        <f t="shared" ref="I62:I69" si="11">H62/$H$74</f>
        <v>#DIV/0!</v>
      </c>
      <c r="J62" s="32"/>
      <c r="K62" s="29"/>
      <c r="L62" s="29"/>
      <c r="M62" s="29"/>
      <c r="N62" s="29"/>
      <c r="O62" s="29"/>
      <c r="P62" s="29"/>
      <c r="Q62" s="29"/>
      <c r="R62" s="33"/>
    </row>
    <row r="63" spans="2:27" ht="26" x14ac:dyDescent="0.35">
      <c r="B63" s="27" t="s">
        <v>25</v>
      </c>
      <c r="C63" s="27"/>
      <c r="D63" s="27"/>
      <c r="E63" s="27"/>
      <c r="F63" s="27"/>
      <c r="G63" s="27"/>
      <c r="H63" s="10"/>
      <c r="I63" s="17" t="e">
        <f t="shared" si="11"/>
        <v>#DIV/0!</v>
      </c>
      <c r="J63" s="32"/>
      <c r="K63" s="29"/>
      <c r="L63" s="29"/>
      <c r="M63" s="29"/>
      <c r="N63" s="29"/>
      <c r="O63" s="29"/>
      <c r="P63" s="29"/>
      <c r="Q63" s="29"/>
      <c r="R63" s="33"/>
    </row>
    <row r="64" spans="2:27" ht="26" x14ac:dyDescent="0.35">
      <c r="B64" s="27" t="s">
        <v>26</v>
      </c>
      <c r="C64" s="27"/>
      <c r="D64" s="27"/>
      <c r="E64" s="27"/>
      <c r="F64" s="27"/>
      <c r="G64" s="27"/>
      <c r="H64" s="10"/>
      <c r="I64" s="17" t="e">
        <f t="shared" si="11"/>
        <v>#DIV/0!</v>
      </c>
      <c r="J64" s="32"/>
      <c r="K64" s="29"/>
      <c r="L64" s="29"/>
      <c r="M64" s="29"/>
      <c r="N64" s="29"/>
      <c r="O64" s="29"/>
      <c r="P64" s="29"/>
      <c r="Q64" s="29"/>
      <c r="R64" s="33"/>
    </row>
    <row r="65" spans="2:18" ht="26" x14ac:dyDescent="0.35">
      <c r="B65" s="27" t="s">
        <v>27</v>
      </c>
      <c r="C65" s="27"/>
      <c r="D65" s="27"/>
      <c r="E65" s="27"/>
      <c r="F65" s="27"/>
      <c r="G65" s="27"/>
      <c r="H65" s="10"/>
      <c r="I65" s="17" t="e">
        <f t="shared" si="11"/>
        <v>#DIV/0!</v>
      </c>
      <c r="J65" s="32"/>
      <c r="K65" s="29"/>
      <c r="L65" s="29"/>
      <c r="M65" s="29"/>
      <c r="N65" s="29"/>
      <c r="O65" s="29"/>
      <c r="P65" s="29"/>
      <c r="Q65" s="29"/>
      <c r="R65" s="33"/>
    </row>
    <row r="66" spans="2:18" ht="13" x14ac:dyDescent="0.35">
      <c r="B66" s="27" t="s">
        <v>29</v>
      </c>
      <c r="C66" s="27"/>
      <c r="D66" s="27"/>
      <c r="E66" s="27"/>
      <c r="F66" s="27"/>
      <c r="G66" s="27"/>
      <c r="H66" s="10"/>
      <c r="I66" s="17" t="e">
        <f t="shared" si="11"/>
        <v>#DIV/0!</v>
      </c>
      <c r="J66" s="32"/>
      <c r="K66" s="29"/>
      <c r="L66" s="29"/>
      <c r="M66" s="29"/>
      <c r="N66" s="29"/>
      <c r="O66" s="29"/>
      <c r="P66" s="29"/>
      <c r="Q66" s="29"/>
      <c r="R66" s="33"/>
    </row>
    <row r="67" spans="2:18" ht="13" x14ac:dyDescent="0.35">
      <c r="B67" s="27" t="s">
        <v>28</v>
      </c>
      <c r="C67" s="27"/>
      <c r="D67" s="27"/>
      <c r="E67" s="27"/>
      <c r="F67" s="27"/>
      <c r="G67" s="27"/>
      <c r="H67" s="10"/>
      <c r="I67" s="17" t="e">
        <f t="shared" si="11"/>
        <v>#DIV/0!</v>
      </c>
      <c r="J67" s="32"/>
      <c r="K67" s="29"/>
      <c r="L67" s="29"/>
      <c r="M67" s="29"/>
      <c r="N67" s="29"/>
      <c r="O67" s="29"/>
      <c r="P67" s="29"/>
      <c r="Q67" s="29"/>
      <c r="R67" s="33"/>
    </row>
    <row r="68" spans="2:18" ht="39" x14ac:dyDescent="0.35">
      <c r="B68" s="27" t="s">
        <v>36</v>
      </c>
      <c r="C68" s="27"/>
      <c r="D68" s="27"/>
      <c r="E68" s="27"/>
      <c r="F68" s="27"/>
      <c r="G68" s="27"/>
      <c r="H68" s="10"/>
      <c r="I68" s="17" t="e">
        <f t="shared" si="11"/>
        <v>#DIV/0!</v>
      </c>
      <c r="J68" s="32"/>
      <c r="K68" s="29"/>
      <c r="L68" s="29"/>
      <c r="M68" s="29"/>
      <c r="N68" s="29"/>
      <c r="O68" s="29"/>
      <c r="P68" s="29"/>
      <c r="Q68" s="29"/>
      <c r="R68" s="33"/>
    </row>
    <row r="69" spans="2:18" ht="13" x14ac:dyDescent="0.35">
      <c r="B69" s="12" t="s">
        <v>2</v>
      </c>
      <c r="C69" s="12"/>
      <c r="D69" s="12"/>
      <c r="E69" s="12"/>
      <c r="F69" s="12"/>
      <c r="G69" s="12"/>
      <c r="H69" s="19">
        <f>SUM(H62:H68)</f>
        <v>0</v>
      </c>
      <c r="I69" s="18" t="e">
        <f t="shared" si="11"/>
        <v>#DIV/0!</v>
      </c>
      <c r="J69" s="67"/>
      <c r="K69" s="68"/>
      <c r="L69" s="68"/>
      <c r="M69" s="68"/>
      <c r="N69" s="68"/>
      <c r="O69" s="68"/>
      <c r="P69" s="68"/>
      <c r="Q69" s="68"/>
      <c r="R69" s="69"/>
    </row>
    <row r="72" spans="2:18" ht="22.75" customHeight="1" x14ac:dyDescent="0.35">
      <c r="B72" s="70" t="s">
        <v>8</v>
      </c>
      <c r="C72" s="70"/>
      <c r="D72" s="70"/>
      <c r="E72" s="70"/>
      <c r="F72" s="70"/>
      <c r="G72" s="70"/>
      <c r="H72" s="70"/>
      <c r="I72" s="70"/>
    </row>
    <row r="73" spans="2:18" ht="29" x14ac:dyDescent="0.35">
      <c r="B73" s="20" t="s">
        <v>9</v>
      </c>
      <c r="C73" s="20"/>
      <c r="D73" s="20"/>
      <c r="E73" s="20"/>
      <c r="F73" s="20"/>
      <c r="G73" s="26"/>
      <c r="H73" s="21">
        <f>R55+R42+R29+R16</f>
        <v>0</v>
      </c>
      <c r="I73" s="22"/>
    </row>
    <row r="74" spans="2:18" ht="29" x14ac:dyDescent="0.35">
      <c r="B74" s="20" t="s">
        <v>10</v>
      </c>
      <c r="C74" s="20"/>
      <c r="D74" s="20"/>
      <c r="E74" s="20"/>
      <c r="F74" s="20"/>
      <c r="G74" s="25"/>
      <c r="H74" s="21">
        <f>S55+S42+S29+S16+H69</f>
        <v>0</v>
      </c>
      <c r="I74" s="34" t="e">
        <f>H74/$H$73</f>
        <v>#DIV/0!</v>
      </c>
    </row>
    <row r="75" spans="2:18" ht="29" x14ac:dyDescent="0.35">
      <c r="B75" s="20" t="s">
        <v>11</v>
      </c>
      <c r="C75" s="20"/>
      <c r="D75" s="20"/>
      <c r="E75" s="20"/>
      <c r="F75" s="20"/>
      <c r="G75" s="20"/>
      <c r="H75" s="21">
        <f>H73-H74</f>
        <v>0</v>
      </c>
      <c r="I75" s="23" t="e">
        <f>H75/$H$73</f>
        <v>#DIV/0!</v>
      </c>
    </row>
    <row r="76" spans="2:18" ht="14.5" x14ac:dyDescent="0.35">
      <c r="B76" s="24"/>
      <c r="C76" s="24"/>
      <c r="D76" s="24"/>
      <c r="E76" s="24"/>
      <c r="F76" s="24"/>
      <c r="G76" s="24"/>
      <c r="H76" s="24"/>
      <c r="I76" s="24"/>
    </row>
  </sheetData>
  <mergeCells count="12">
    <mergeCell ref="J69:R69"/>
    <mergeCell ref="B72:I72"/>
    <mergeCell ref="B1:V1"/>
    <mergeCell ref="B2:V2"/>
    <mergeCell ref="U3:V3"/>
    <mergeCell ref="U55:V55"/>
    <mergeCell ref="B60:R60"/>
    <mergeCell ref="J61:R61"/>
    <mergeCell ref="S61:AA61"/>
    <mergeCell ref="U42:V42"/>
    <mergeCell ref="U29:V29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6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63"/>
  <sheetViews>
    <sheetView tabSelected="1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20.26953125" style="1" bestFit="1" customWidth="1"/>
    <col min="4" max="4" width="16.08984375" style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108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7" t="s">
        <v>40</v>
      </c>
      <c r="C3" s="47" t="s">
        <v>57</v>
      </c>
      <c r="D3" s="47" t="s">
        <v>58</v>
      </c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3" ht="13" x14ac:dyDescent="0.3">
      <c r="B4" s="42" t="s">
        <v>106</v>
      </c>
      <c r="C4" s="42" t="s">
        <v>104</v>
      </c>
      <c r="D4" s="42" t="s">
        <v>84</v>
      </c>
      <c r="E4" s="43"/>
      <c r="F4" s="42">
        <v>36</v>
      </c>
      <c r="G4" s="42">
        <v>60000</v>
      </c>
      <c r="H4" s="42">
        <v>25</v>
      </c>
      <c r="I4" s="44">
        <v>480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 t="shared" ref="R4:R41" si="0">+J4*F4*H4</f>
        <v>0</v>
      </c>
      <c r="S4" s="11">
        <f t="shared" ref="S4:S41" si="1">+(M4+(P4+Q4+O4)*F4)*H4</f>
        <v>0</v>
      </c>
      <c r="T4" s="35" t="e">
        <f t="shared" ref="T4:T16" si="2">S4/$H$61</f>
        <v>#DIV/0!</v>
      </c>
      <c r="U4" s="32"/>
      <c r="V4" s="33"/>
    </row>
    <row r="5" spans="2:23" ht="13" x14ac:dyDescent="0.3">
      <c r="B5" s="42" t="s">
        <v>106</v>
      </c>
      <c r="C5" s="42" t="s">
        <v>104</v>
      </c>
      <c r="D5" s="42" t="s">
        <v>84</v>
      </c>
      <c r="E5" s="43"/>
      <c r="F5" s="42">
        <v>36</v>
      </c>
      <c r="G5" s="42">
        <v>90000</v>
      </c>
      <c r="H5" s="42">
        <v>35</v>
      </c>
      <c r="I5" s="44">
        <v>495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3" ht="13" x14ac:dyDescent="0.3">
      <c r="B6" s="42" t="s">
        <v>106</v>
      </c>
      <c r="C6" s="42" t="s">
        <v>104</v>
      </c>
      <c r="D6" s="42" t="s">
        <v>84</v>
      </c>
      <c r="E6" s="43"/>
      <c r="F6" s="42">
        <v>36</v>
      </c>
      <c r="G6" s="42">
        <v>120000</v>
      </c>
      <c r="H6" s="42">
        <v>10</v>
      </c>
      <c r="I6" s="44">
        <v>585</v>
      </c>
      <c r="J6" s="40"/>
      <c r="K6" s="46"/>
      <c r="L6" s="40"/>
      <c r="M6" s="11">
        <f t="shared" ref="M6:M41" si="3">+(K6-L6)</f>
        <v>0</v>
      </c>
      <c r="N6" s="39"/>
      <c r="O6" s="39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3" ht="13" x14ac:dyDescent="0.3">
      <c r="B7" s="42" t="s">
        <v>106</v>
      </c>
      <c r="C7" s="42" t="s">
        <v>104</v>
      </c>
      <c r="D7" s="42" t="s">
        <v>84</v>
      </c>
      <c r="E7" s="43"/>
      <c r="F7" s="42">
        <v>48</v>
      </c>
      <c r="G7" s="42">
        <v>40000</v>
      </c>
      <c r="H7" s="42">
        <v>10</v>
      </c>
      <c r="I7" s="44">
        <v>430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3" ht="13" x14ac:dyDescent="0.3">
      <c r="B8" s="42" t="s">
        <v>106</v>
      </c>
      <c r="C8" s="42" t="s">
        <v>104</v>
      </c>
      <c r="D8" s="42" t="s">
        <v>84</v>
      </c>
      <c r="E8" s="43"/>
      <c r="F8" s="42">
        <v>48</v>
      </c>
      <c r="G8" s="42">
        <v>60000</v>
      </c>
      <c r="H8" s="42">
        <v>10</v>
      </c>
      <c r="I8" s="44">
        <v>445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3" ht="13" x14ac:dyDescent="0.3">
      <c r="B9" s="42" t="s">
        <v>106</v>
      </c>
      <c r="C9" s="42" t="s">
        <v>104</v>
      </c>
      <c r="D9" s="42" t="s">
        <v>84</v>
      </c>
      <c r="E9" s="43"/>
      <c r="F9" s="42">
        <v>48</v>
      </c>
      <c r="G9" s="42">
        <v>80000</v>
      </c>
      <c r="H9" s="42">
        <v>25</v>
      </c>
      <c r="I9" s="44">
        <v>460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3" ht="13" x14ac:dyDescent="0.3">
      <c r="B10" s="42" t="s">
        <v>106</v>
      </c>
      <c r="C10" s="42" t="s">
        <v>104</v>
      </c>
      <c r="D10" s="42" t="s">
        <v>84</v>
      </c>
      <c r="E10" s="43"/>
      <c r="F10" s="42">
        <v>48</v>
      </c>
      <c r="G10" s="42">
        <v>100000</v>
      </c>
      <c r="H10" s="42">
        <v>10</v>
      </c>
      <c r="I10" s="44">
        <v>490</v>
      </c>
      <c r="J10" s="40"/>
      <c r="K10" s="46"/>
      <c r="L10" s="40"/>
      <c r="M10" s="11">
        <f t="shared" si="3"/>
        <v>0</v>
      </c>
      <c r="N10" s="39"/>
      <c r="O10" s="39"/>
      <c r="P10" s="40"/>
      <c r="Q10" s="40"/>
      <c r="R10" s="11">
        <f t="shared" si="0"/>
        <v>0</v>
      </c>
      <c r="S10" s="11">
        <f t="shared" si="1"/>
        <v>0</v>
      </c>
      <c r="T10" s="35" t="e">
        <f t="shared" si="2"/>
        <v>#DIV/0!</v>
      </c>
      <c r="U10" s="32"/>
      <c r="V10" s="33"/>
    </row>
    <row r="11" spans="2:23" ht="13" x14ac:dyDescent="0.3">
      <c r="B11" s="42" t="s">
        <v>106</v>
      </c>
      <c r="C11" s="42" t="s">
        <v>104</v>
      </c>
      <c r="D11" s="42" t="s">
        <v>84</v>
      </c>
      <c r="E11" s="43"/>
      <c r="F11" s="42">
        <v>48</v>
      </c>
      <c r="G11" s="42">
        <v>120000</v>
      </c>
      <c r="H11" s="42">
        <v>35</v>
      </c>
      <c r="I11" s="44">
        <v>530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0"/>
        <v>0</v>
      </c>
      <c r="S11" s="11">
        <f t="shared" si="1"/>
        <v>0</v>
      </c>
      <c r="T11" s="35" t="e">
        <f t="shared" si="2"/>
        <v>#DIV/0!</v>
      </c>
      <c r="U11" s="32"/>
      <c r="V11" s="33"/>
    </row>
    <row r="12" spans="2:23" ht="13" x14ac:dyDescent="0.3">
      <c r="B12" s="42" t="s">
        <v>106</v>
      </c>
      <c r="C12" s="42" t="s">
        <v>104</v>
      </c>
      <c r="D12" s="42" t="s">
        <v>84</v>
      </c>
      <c r="E12" s="43"/>
      <c r="F12" s="42">
        <v>60</v>
      </c>
      <c r="G12" s="42">
        <v>50000</v>
      </c>
      <c r="H12" s="42">
        <v>10</v>
      </c>
      <c r="I12" s="44">
        <v>390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0"/>
        <v>0</v>
      </c>
      <c r="S12" s="11">
        <f t="shared" si="1"/>
        <v>0</v>
      </c>
      <c r="T12" s="35" t="e">
        <f t="shared" si="2"/>
        <v>#DIV/0!</v>
      </c>
      <c r="U12" s="32"/>
      <c r="V12" s="33"/>
    </row>
    <row r="13" spans="2:23" ht="13" x14ac:dyDescent="0.3">
      <c r="B13" s="42" t="s">
        <v>106</v>
      </c>
      <c r="C13" s="42" t="s">
        <v>104</v>
      </c>
      <c r="D13" s="42" t="s">
        <v>84</v>
      </c>
      <c r="E13" s="43"/>
      <c r="F13" s="42">
        <v>60</v>
      </c>
      <c r="G13" s="42">
        <v>75000</v>
      </c>
      <c r="H13" s="42">
        <v>25</v>
      </c>
      <c r="I13" s="44">
        <v>410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0"/>
        <v>0</v>
      </c>
      <c r="S13" s="11">
        <f t="shared" si="1"/>
        <v>0</v>
      </c>
      <c r="T13" s="35" t="e">
        <f t="shared" si="2"/>
        <v>#DIV/0!</v>
      </c>
      <c r="U13" s="32"/>
      <c r="V13" s="33"/>
    </row>
    <row r="14" spans="2:23" ht="13" x14ac:dyDescent="0.3">
      <c r="B14" s="42" t="s">
        <v>106</v>
      </c>
      <c r="C14" s="42" t="s">
        <v>104</v>
      </c>
      <c r="D14" s="42" t="s">
        <v>84</v>
      </c>
      <c r="E14" s="43"/>
      <c r="F14" s="42">
        <v>60</v>
      </c>
      <c r="G14" s="42">
        <v>100000</v>
      </c>
      <c r="H14" s="42">
        <v>25</v>
      </c>
      <c r="I14" s="44">
        <v>445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0"/>
        <v>0</v>
      </c>
      <c r="S14" s="11">
        <f t="shared" si="1"/>
        <v>0</v>
      </c>
      <c r="T14" s="35" t="e">
        <f t="shared" si="2"/>
        <v>#DIV/0!</v>
      </c>
      <c r="U14" s="32"/>
      <c r="V14" s="33"/>
    </row>
    <row r="15" spans="2:23" ht="13" x14ac:dyDescent="0.3">
      <c r="B15" s="42" t="s">
        <v>106</v>
      </c>
      <c r="C15" s="42" t="s">
        <v>104</v>
      </c>
      <c r="D15" s="42" t="s">
        <v>84</v>
      </c>
      <c r="E15" s="43"/>
      <c r="F15" s="42">
        <v>60</v>
      </c>
      <c r="G15" s="42">
        <v>125000</v>
      </c>
      <c r="H15" s="42">
        <v>10</v>
      </c>
      <c r="I15" s="44">
        <v>470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0"/>
        <v>0</v>
      </c>
      <c r="S15" s="11">
        <f t="shared" si="1"/>
        <v>0</v>
      </c>
      <c r="T15" s="35" t="e">
        <f t="shared" si="2"/>
        <v>#DIV/0!</v>
      </c>
      <c r="U15" s="32"/>
      <c r="V15" s="33"/>
    </row>
    <row r="16" spans="2:23" ht="13" x14ac:dyDescent="0.35">
      <c r="B16" s="12" t="s">
        <v>2</v>
      </c>
      <c r="C16" s="12"/>
      <c r="D16" s="12"/>
      <c r="E16" s="12"/>
      <c r="F16" s="12"/>
      <c r="G16" s="12"/>
      <c r="H16" s="12"/>
      <c r="I16" s="13">
        <f>+SUMPRODUCT(F4:F15,H4:H15,I4:I15)</f>
        <v>5162400</v>
      </c>
      <c r="J16" s="13">
        <f>+SUMPRODUCT(J4:J15,F4:F15,H4:H15)</f>
        <v>0</v>
      </c>
      <c r="K16" s="13"/>
      <c r="L16" s="13"/>
      <c r="M16" s="13"/>
      <c r="N16" s="13"/>
      <c r="O16" s="13"/>
      <c r="P16" s="13"/>
      <c r="Q16" s="13"/>
      <c r="R16" s="14">
        <f>SUM(R4:R15)</f>
        <v>0</v>
      </c>
      <c r="S16" s="15">
        <f>SUM(S4:S15)</f>
        <v>0</v>
      </c>
      <c r="T16" s="16" t="e">
        <f t="shared" si="2"/>
        <v>#DIV/0!</v>
      </c>
      <c r="U16" s="75"/>
      <c r="V16" s="75"/>
      <c r="W16" s="8"/>
    </row>
    <row r="17" spans="2:23" ht="13" x14ac:dyDescent="0.3">
      <c r="B17" s="42" t="s">
        <v>107</v>
      </c>
      <c r="C17" s="42" t="s">
        <v>105</v>
      </c>
      <c r="D17" s="42" t="s">
        <v>84</v>
      </c>
      <c r="E17" s="43"/>
      <c r="F17" s="42">
        <v>36</v>
      </c>
      <c r="G17" s="42">
        <v>60000</v>
      </c>
      <c r="H17" s="42">
        <v>30</v>
      </c>
      <c r="I17" s="44">
        <v>505</v>
      </c>
      <c r="J17" s="40"/>
      <c r="K17" s="46"/>
      <c r="L17" s="40"/>
      <c r="M17" s="11">
        <f t="shared" si="3"/>
        <v>0</v>
      </c>
      <c r="N17" s="39"/>
      <c r="O17" s="39"/>
      <c r="P17" s="40"/>
      <c r="Q17" s="40"/>
      <c r="R17" s="11">
        <f t="shared" si="0"/>
        <v>0</v>
      </c>
      <c r="S17" s="11">
        <f t="shared" si="1"/>
        <v>0</v>
      </c>
      <c r="T17" s="35" t="e">
        <f t="shared" ref="T17:T28" si="4">S17/$H$61</f>
        <v>#DIV/0!</v>
      </c>
      <c r="U17" s="32"/>
      <c r="V17" s="33"/>
    </row>
    <row r="18" spans="2:23" ht="13" x14ac:dyDescent="0.3">
      <c r="B18" s="42" t="s">
        <v>107</v>
      </c>
      <c r="C18" s="42" t="s">
        <v>105</v>
      </c>
      <c r="D18" s="42" t="s">
        <v>84</v>
      </c>
      <c r="E18" s="43"/>
      <c r="F18" s="42">
        <v>36</v>
      </c>
      <c r="G18" s="42">
        <v>90000</v>
      </c>
      <c r="H18" s="42">
        <v>40</v>
      </c>
      <c r="I18" s="44">
        <v>520</v>
      </c>
      <c r="J18" s="40"/>
      <c r="K18" s="46"/>
      <c r="L18" s="40"/>
      <c r="M18" s="11">
        <f t="shared" si="3"/>
        <v>0</v>
      </c>
      <c r="N18" s="39"/>
      <c r="O18" s="39"/>
      <c r="P18" s="40"/>
      <c r="Q18" s="40"/>
      <c r="R18" s="11">
        <f t="shared" si="0"/>
        <v>0</v>
      </c>
      <c r="S18" s="11">
        <f t="shared" si="1"/>
        <v>0</v>
      </c>
      <c r="T18" s="35" t="e">
        <f t="shared" si="4"/>
        <v>#DIV/0!</v>
      </c>
      <c r="U18" s="32"/>
      <c r="V18" s="33"/>
    </row>
    <row r="19" spans="2:23" ht="13" x14ac:dyDescent="0.3">
      <c r="B19" s="42" t="s">
        <v>107</v>
      </c>
      <c r="C19" s="42" t="s">
        <v>105</v>
      </c>
      <c r="D19" s="42" t="s">
        <v>84</v>
      </c>
      <c r="E19" s="43"/>
      <c r="F19" s="42">
        <v>36</v>
      </c>
      <c r="G19" s="42">
        <v>120000</v>
      </c>
      <c r="H19" s="42">
        <v>15</v>
      </c>
      <c r="I19" s="44">
        <v>615</v>
      </c>
      <c r="J19" s="40"/>
      <c r="K19" s="46"/>
      <c r="L19" s="40"/>
      <c r="M19" s="11">
        <f t="shared" si="3"/>
        <v>0</v>
      </c>
      <c r="N19" s="39"/>
      <c r="O19" s="39"/>
      <c r="P19" s="40"/>
      <c r="Q19" s="40"/>
      <c r="R19" s="11">
        <f t="shared" si="0"/>
        <v>0</v>
      </c>
      <c r="S19" s="11">
        <f t="shared" si="1"/>
        <v>0</v>
      </c>
      <c r="T19" s="35" t="e">
        <f t="shared" si="4"/>
        <v>#DIV/0!</v>
      </c>
      <c r="U19" s="32"/>
      <c r="V19" s="33"/>
    </row>
    <row r="20" spans="2:23" ht="13" x14ac:dyDescent="0.3">
      <c r="B20" s="42" t="s">
        <v>107</v>
      </c>
      <c r="C20" s="42" t="s">
        <v>105</v>
      </c>
      <c r="D20" s="42" t="s">
        <v>84</v>
      </c>
      <c r="E20" s="43"/>
      <c r="F20" s="42">
        <v>48</v>
      </c>
      <c r="G20" s="42">
        <v>40000</v>
      </c>
      <c r="H20" s="42">
        <v>15</v>
      </c>
      <c r="I20" s="44">
        <v>455</v>
      </c>
      <c r="J20" s="40"/>
      <c r="K20" s="46"/>
      <c r="L20" s="40"/>
      <c r="M20" s="11">
        <f t="shared" si="3"/>
        <v>0</v>
      </c>
      <c r="N20" s="39"/>
      <c r="O20" s="39"/>
      <c r="P20" s="40"/>
      <c r="Q20" s="40"/>
      <c r="R20" s="11">
        <f t="shared" si="0"/>
        <v>0</v>
      </c>
      <c r="S20" s="11">
        <f t="shared" si="1"/>
        <v>0</v>
      </c>
      <c r="T20" s="35" t="e">
        <f t="shared" si="4"/>
        <v>#DIV/0!</v>
      </c>
      <c r="U20" s="32"/>
      <c r="V20" s="33"/>
    </row>
    <row r="21" spans="2:23" ht="13" x14ac:dyDescent="0.3">
      <c r="B21" s="42" t="s">
        <v>107</v>
      </c>
      <c r="C21" s="42" t="s">
        <v>105</v>
      </c>
      <c r="D21" s="42" t="s">
        <v>84</v>
      </c>
      <c r="E21" s="43"/>
      <c r="F21" s="42">
        <v>48</v>
      </c>
      <c r="G21" s="42">
        <v>60000</v>
      </c>
      <c r="H21" s="42">
        <v>15</v>
      </c>
      <c r="I21" s="44">
        <v>470</v>
      </c>
      <c r="J21" s="40"/>
      <c r="K21" s="46"/>
      <c r="L21" s="40"/>
      <c r="M21" s="11">
        <f t="shared" si="3"/>
        <v>0</v>
      </c>
      <c r="N21" s="39"/>
      <c r="O21" s="39"/>
      <c r="P21" s="40"/>
      <c r="Q21" s="40"/>
      <c r="R21" s="11">
        <f t="shared" si="0"/>
        <v>0</v>
      </c>
      <c r="S21" s="11">
        <f t="shared" si="1"/>
        <v>0</v>
      </c>
      <c r="T21" s="35" t="e">
        <f t="shared" si="4"/>
        <v>#DIV/0!</v>
      </c>
      <c r="U21" s="32"/>
      <c r="V21" s="33"/>
    </row>
    <row r="22" spans="2:23" ht="13" x14ac:dyDescent="0.3">
      <c r="B22" s="42" t="s">
        <v>107</v>
      </c>
      <c r="C22" s="42" t="s">
        <v>105</v>
      </c>
      <c r="D22" s="42" t="s">
        <v>84</v>
      </c>
      <c r="E22" s="43"/>
      <c r="F22" s="42">
        <v>48</v>
      </c>
      <c r="G22" s="42">
        <v>80000</v>
      </c>
      <c r="H22" s="42">
        <v>30</v>
      </c>
      <c r="I22" s="44">
        <v>485</v>
      </c>
      <c r="J22" s="40"/>
      <c r="K22" s="46"/>
      <c r="L22" s="40"/>
      <c r="M22" s="11">
        <f t="shared" si="3"/>
        <v>0</v>
      </c>
      <c r="N22" s="39"/>
      <c r="O22" s="39"/>
      <c r="P22" s="40"/>
      <c r="Q22" s="40"/>
      <c r="R22" s="11">
        <f t="shared" si="0"/>
        <v>0</v>
      </c>
      <c r="S22" s="11">
        <f t="shared" si="1"/>
        <v>0</v>
      </c>
      <c r="T22" s="35" t="e">
        <f t="shared" si="4"/>
        <v>#DIV/0!</v>
      </c>
      <c r="U22" s="32"/>
      <c r="V22" s="33"/>
    </row>
    <row r="23" spans="2:23" ht="13" x14ac:dyDescent="0.3">
      <c r="B23" s="42" t="s">
        <v>107</v>
      </c>
      <c r="C23" s="42" t="s">
        <v>105</v>
      </c>
      <c r="D23" s="42" t="s">
        <v>84</v>
      </c>
      <c r="E23" s="43"/>
      <c r="F23" s="42">
        <v>48</v>
      </c>
      <c r="G23" s="42">
        <v>100000</v>
      </c>
      <c r="H23" s="42">
        <v>15</v>
      </c>
      <c r="I23" s="44">
        <v>515</v>
      </c>
      <c r="J23" s="40"/>
      <c r="K23" s="46"/>
      <c r="L23" s="40"/>
      <c r="M23" s="11">
        <f t="shared" si="3"/>
        <v>0</v>
      </c>
      <c r="N23" s="39"/>
      <c r="O23" s="39"/>
      <c r="P23" s="40"/>
      <c r="Q23" s="40"/>
      <c r="R23" s="11">
        <f t="shared" si="0"/>
        <v>0</v>
      </c>
      <c r="S23" s="11">
        <f t="shared" si="1"/>
        <v>0</v>
      </c>
      <c r="T23" s="35" t="e">
        <f t="shared" si="4"/>
        <v>#DIV/0!</v>
      </c>
      <c r="U23" s="32"/>
      <c r="V23" s="33"/>
    </row>
    <row r="24" spans="2:23" ht="13" x14ac:dyDescent="0.3">
      <c r="B24" s="42" t="s">
        <v>107</v>
      </c>
      <c r="C24" s="42" t="s">
        <v>105</v>
      </c>
      <c r="D24" s="42" t="s">
        <v>84</v>
      </c>
      <c r="E24" s="43"/>
      <c r="F24" s="42">
        <v>48</v>
      </c>
      <c r="G24" s="42">
        <v>120000</v>
      </c>
      <c r="H24" s="42">
        <v>40</v>
      </c>
      <c r="I24" s="44">
        <v>560</v>
      </c>
      <c r="J24" s="40"/>
      <c r="K24" s="46"/>
      <c r="L24" s="40"/>
      <c r="M24" s="11">
        <f t="shared" si="3"/>
        <v>0</v>
      </c>
      <c r="N24" s="39"/>
      <c r="O24" s="39"/>
      <c r="P24" s="40"/>
      <c r="Q24" s="40"/>
      <c r="R24" s="11">
        <f t="shared" si="0"/>
        <v>0</v>
      </c>
      <c r="S24" s="11">
        <f t="shared" si="1"/>
        <v>0</v>
      </c>
      <c r="T24" s="35" t="e">
        <f t="shared" si="4"/>
        <v>#DIV/0!</v>
      </c>
      <c r="U24" s="32"/>
      <c r="V24" s="33"/>
    </row>
    <row r="25" spans="2:23" ht="13" x14ac:dyDescent="0.3">
      <c r="B25" s="42" t="s">
        <v>107</v>
      </c>
      <c r="C25" s="42" t="s">
        <v>105</v>
      </c>
      <c r="D25" s="42" t="s">
        <v>84</v>
      </c>
      <c r="E25" s="43"/>
      <c r="F25" s="42">
        <v>60</v>
      </c>
      <c r="G25" s="42">
        <v>50000</v>
      </c>
      <c r="H25" s="42">
        <v>15</v>
      </c>
      <c r="I25" s="44">
        <v>410</v>
      </c>
      <c r="J25" s="40"/>
      <c r="K25" s="46"/>
      <c r="L25" s="40"/>
      <c r="M25" s="11">
        <f t="shared" si="3"/>
        <v>0</v>
      </c>
      <c r="N25" s="39"/>
      <c r="O25" s="39"/>
      <c r="P25" s="40"/>
      <c r="Q25" s="40"/>
      <c r="R25" s="11">
        <f t="shared" si="0"/>
        <v>0</v>
      </c>
      <c r="S25" s="11">
        <f t="shared" si="1"/>
        <v>0</v>
      </c>
      <c r="T25" s="35" t="e">
        <f t="shared" si="4"/>
        <v>#DIV/0!</v>
      </c>
      <c r="U25" s="32"/>
      <c r="V25" s="33"/>
    </row>
    <row r="26" spans="2:23" ht="13" x14ac:dyDescent="0.3">
      <c r="B26" s="42" t="s">
        <v>107</v>
      </c>
      <c r="C26" s="42" t="s">
        <v>105</v>
      </c>
      <c r="D26" s="42" t="s">
        <v>84</v>
      </c>
      <c r="E26" s="43"/>
      <c r="F26" s="42">
        <v>60</v>
      </c>
      <c r="G26" s="42">
        <v>75000</v>
      </c>
      <c r="H26" s="42">
        <v>30</v>
      </c>
      <c r="I26" s="44">
        <v>435</v>
      </c>
      <c r="J26" s="40"/>
      <c r="K26" s="46"/>
      <c r="L26" s="40"/>
      <c r="M26" s="11">
        <f t="shared" si="3"/>
        <v>0</v>
      </c>
      <c r="N26" s="39"/>
      <c r="O26" s="39"/>
      <c r="P26" s="40"/>
      <c r="Q26" s="40"/>
      <c r="R26" s="11">
        <f t="shared" si="0"/>
        <v>0</v>
      </c>
      <c r="S26" s="11">
        <f t="shared" si="1"/>
        <v>0</v>
      </c>
      <c r="T26" s="35" t="e">
        <f t="shared" si="4"/>
        <v>#DIV/0!</v>
      </c>
      <c r="U26" s="32"/>
      <c r="V26" s="33"/>
    </row>
    <row r="27" spans="2:23" ht="13" x14ac:dyDescent="0.3">
      <c r="B27" s="42" t="s">
        <v>107</v>
      </c>
      <c r="C27" s="42" t="s">
        <v>105</v>
      </c>
      <c r="D27" s="42" t="s">
        <v>84</v>
      </c>
      <c r="E27" s="43"/>
      <c r="F27" s="42">
        <v>60</v>
      </c>
      <c r="G27" s="42">
        <v>100000</v>
      </c>
      <c r="H27" s="42">
        <v>30</v>
      </c>
      <c r="I27" s="44">
        <v>470</v>
      </c>
      <c r="J27" s="40"/>
      <c r="K27" s="46"/>
      <c r="L27" s="40"/>
      <c r="M27" s="11">
        <f t="shared" si="3"/>
        <v>0</v>
      </c>
      <c r="N27" s="39"/>
      <c r="O27" s="39"/>
      <c r="P27" s="40"/>
      <c r="Q27" s="40"/>
      <c r="R27" s="11">
        <f t="shared" si="0"/>
        <v>0</v>
      </c>
      <c r="S27" s="11">
        <f t="shared" si="1"/>
        <v>0</v>
      </c>
      <c r="T27" s="35" t="e">
        <f t="shared" si="4"/>
        <v>#DIV/0!</v>
      </c>
      <c r="U27" s="32"/>
      <c r="V27" s="33"/>
    </row>
    <row r="28" spans="2:23" ht="13" x14ac:dyDescent="0.3">
      <c r="B28" s="42" t="s">
        <v>107</v>
      </c>
      <c r="C28" s="42" t="s">
        <v>105</v>
      </c>
      <c r="D28" s="42" t="s">
        <v>84</v>
      </c>
      <c r="E28" s="43"/>
      <c r="F28" s="42">
        <v>60</v>
      </c>
      <c r="G28" s="42">
        <v>125000</v>
      </c>
      <c r="H28" s="42">
        <v>10</v>
      </c>
      <c r="I28" s="44">
        <v>495</v>
      </c>
      <c r="J28" s="40"/>
      <c r="K28" s="46"/>
      <c r="L28" s="40"/>
      <c r="M28" s="11">
        <f t="shared" si="3"/>
        <v>0</v>
      </c>
      <c r="N28" s="39"/>
      <c r="O28" s="39"/>
      <c r="P28" s="40"/>
      <c r="Q28" s="40"/>
      <c r="R28" s="11">
        <f t="shared" si="0"/>
        <v>0</v>
      </c>
      <c r="S28" s="11">
        <f t="shared" si="1"/>
        <v>0</v>
      </c>
      <c r="T28" s="35" t="e">
        <f t="shared" si="4"/>
        <v>#DIV/0!</v>
      </c>
      <c r="U28" s="32"/>
      <c r="V28" s="33"/>
    </row>
    <row r="29" spans="2:23" ht="13" x14ac:dyDescent="0.35">
      <c r="B29" s="12" t="s">
        <v>2</v>
      </c>
      <c r="C29" s="12"/>
      <c r="D29" s="12"/>
      <c r="E29" s="12"/>
      <c r="F29" s="12"/>
      <c r="G29" s="12"/>
      <c r="H29" s="12"/>
      <c r="I29" s="13">
        <f>+SUMPRODUCT(F17:F28,H17:H28,I17:I28)</f>
        <v>6731700</v>
      </c>
      <c r="J29" s="13">
        <f>+SUMPRODUCT(J17:J28,F17:F28,H17:H28)</f>
        <v>0</v>
      </c>
      <c r="K29" s="13"/>
      <c r="L29" s="13"/>
      <c r="M29" s="13"/>
      <c r="N29" s="13"/>
      <c r="O29" s="13"/>
      <c r="P29" s="13"/>
      <c r="Q29" s="13"/>
      <c r="R29" s="14">
        <f>SUM(R17:R28)</f>
        <v>0</v>
      </c>
      <c r="S29" s="15">
        <f>SUM(S17:S28)</f>
        <v>0</v>
      </c>
      <c r="T29" s="16" t="e">
        <f t="shared" ref="T29:T42" si="5">S29/$H$61</f>
        <v>#DIV/0!</v>
      </c>
      <c r="U29" s="75"/>
      <c r="V29" s="75"/>
      <c r="W29" s="8"/>
    </row>
    <row r="30" spans="2:23" ht="13" x14ac:dyDescent="0.3">
      <c r="B30" s="42" t="s">
        <v>94</v>
      </c>
      <c r="C30" s="42" t="s">
        <v>105</v>
      </c>
      <c r="D30" s="42" t="s">
        <v>76</v>
      </c>
      <c r="E30" s="43"/>
      <c r="F30" s="42">
        <v>36</v>
      </c>
      <c r="G30" s="42">
        <v>60000</v>
      </c>
      <c r="H30" s="42">
        <v>20</v>
      </c>
      <c r="I30" s="44">
        <v>565</v>
      </c>
      <c r="J30" s="40"/>
      <c r="K30" s="46"/>
      <c r="L30" s="40"/>
      <c r="M30" s="11">
        <f t="shared" si="3"/>
        <v>0</v>
      </c>
      <c r="N30" s="39"/>
      <c r="O30" s="39"/>
      <c r="P30" s="40"/>
      <c r="Q30" s="40"/>
      <c r="R30" s="11">
        <f t="shared" si="0"/>
        <v>0</v>
      </c>
      <c r="S30" s="11">
        <f t="shared" si="1"/>
        <v>0</v>
      </c>
      <c r="T30" s="35" t="e">
        <f t="shared" si="5"/>
        <v>#DIV/0!</v>
      </c>
      <c r="U30" s="32"/>
      <c r="V30" s="33"/>
    </row>
    <row r="31" spans="2:23" ht="13" x14ac:dyDescent="0.3">
      <c r="B31" s="42" t="s">
        <v>94</v>
      </c>
      <c r="C31" s="42" t="s">
        <v>105</v>
      </c>
      <c r="D31" s="42" t="s">
        <v>76</v>
      </c>
      <c r="E31" s="43"/>
      <c r="F31" s="42">
        <v>36</v>
      </c>
      <c r="G31" s="42">
        <v>90000</v>
      </c>
      <c r="H31" s="42">
        <v>20</v>
      </c>
      <c r="I31" s="44">
        <v>580</v>
      </c>
      <c r="J31" s="40"/>
      <c r="K31" s="46"/>
      <c r="L31" s="40"/>
      <c r="M31" s="11">
        <f t="shared" si="3"/>
        <v>0</v>
      </c>
      <c r="N31" s="39"/>
      <c r="O31" s="39"/>
      <c r="P31" s="40"/>
      <c r="Q31" s="40"/>
      <c r="R31" s="11">
        <f t="shared" si="0"/>
        <v>0</v>
      </c>
      <c r="S31" s="11">
        <f t="shared" si="1"/>
        <v>0</v>
      </c>
      <c r="T31" s="35" t="e">
        <f t="shared" si="5"/>
        <v>#DIV/0!</v>
      </c>
      <c r="U31" s="32"/>
      <c r="V31" s="33"/>
    </row>
    <row r="32" spans="2:23" ht="13" x14ac:dyDescent="0.3">
      <c r="B32" s="42" t="s">
        <v>94</v>
      </c>
      <c r="C32" s="42" t="s">
        <v>105</v>
      </c>
      <c r="D32" s="42" t="s">
        <v>76</v>
      </c>
      <c r="E32" s="43"/>
      <c r="F32" s="42">
        <v>36</v>
      </c>
      <c r="G32" s="42">
        <v>120000</v>
      </c>
      <c r="H32" s="42">
        <v>10</v>
      </c>
      <c r="I32" s="44">
        <v>685</v>
      </c>
      <c r="J32" s="40"/>
      <c r="K32" s="46"/>
      <c r="L32" s="40"/>
      <c r="M32" s="11">
        <f t="shared" si="3"/>
        <v>0</v>
      </c>
      <c r="N32" s="39"/>
      <c r="O32" s="39"/>
      <c r="P32" s="40"/>
      <c r="Q32" s="40"/>
      <c r="R32" s="11">
        <f t="shared" si="0"/>
        <v>0</v>
      </c>
      <c r="S32" s="11">
        <f t="shared" si="1"/>
        <v>0</v>
      </c>
      <c r="T32" s="35" t="e">
        <f t="shared" si="5"/>
        <v>#DIV/0!</v>
      </c>
      <c r="U32" s="32"/>
      <c r="V32" s="33"/>
    </row>
    <row r="33" spans="2:27" ht="13" x14ac:dyDescent="0.3">
      <c r="B33" s="42" t="s">
        <v>94</v>
      </c>
      <c r="C33" s="42" t="s">
        <v>105</v>
      </c>
      <c r="D33" s="42" t="s">
        <v>76</v>
      </c>
      <c r="E33" s="43"/>
      <c r="F33" s="42">
        <v>48</v>
      </c>
      <c r="G33" s="42">
        <v>40000</v>
      </c>
      <c r="H33" s="42">
        <v>10</v>
      </c>
      <c r="I33" s="44">
        <v>505</v>
      </c>
      <c r="J33" s="40"/>
      <c r="K33" s="46"/>
      <c r="L33" s="40"/>
      <c r="M33" s="11">
        <f t="shared" si="3"/>
        <v>0</v>
      </c>
      <c r="N33" s="39"/>
      <c r="O33" s="39"/>
      <c r="P33" s="40"/>
      <c r="Q33" s="40"/>
      <c r="R33" s="11">
        <f t="shared" si="0"/>
        <v>0</v>
      </c>
      <c r="S33" s="11">
        <f t="shared" si="1"/>
        <v>0</v>
      </c>
      <c r="T33" s="35" t="e">
        <f t="shared" si="5"/>
        <v>#DIV/0!</v>
      </c>
      <c r="U33" s="32"/>
      <c r="V33" s="33"/>
    </row>
    <row r="34" spans="2:27" ht="13" x14ac:dyDescent="0.3">
      <c r="B34" s="42" t="s">
        <v>94</v>
      </c>
      <c r="C34" s="42" t="s">
        <v>105</v>
      </c>
      <c r="D34" s="42" t="s">
        <v>76</v>
      </c>
      <c r="E34" s="43"/>
      <c r="F34" s="42">
        <v>48</v>
      </c>
      <c r="G34" s="42">
        <v>60000</v>
      </c>
      <c r="H34" s="42">
        <v>20</v>
      </c>
      <c r="I34" s="44">
        <v>520</v>
      </c>
      <c r="J34" s="40"/>
      <c r="K34" s="46"/>
      <c r="L34" s="40"/>
      <c r="M34" s="11">
        <f t="shared" si="3"/>
        <v>0</v>
      </c>
      <c r="N34" s="39"/>
      <c r="O34" s="39"/>
      <c r="P34" s="40"/>
      <c r="Q34" s="40"/>
      <c r="R34" s="11">
        <f t="shared" si="0"/>
        <v>0</v>
      </c>
      <c r="S34" s="11">
        <f t="shared" si="1"/>
        <v>0</v>
      </c>
      <c r="T34" s="35" t="e">
        <f t="shared" si="5"/>
        <v>#DIV/0!</v>
      </c>
      <c r="U34" s="32"/>
      <c r="V34" s="33"/>
    </row>
    <row r="35" spans="2:27" ht="13" x14ac:dyDescent="0.3">
      <c r="B35" s="42" t="s">
        <v>94</v>
      </c>
      <c r="C35" s="42" t="s">
        <v>105</v>
      </c>
      <c r="D35" s="42" t="s">
        <v>76</v>
      </c>
      <c r="E35" s="43"/>
      <c r="F35" s="42">
        <v>48</v>
      </c>
      <c r="G35" s="42">
        <v>80000</v>
      </c>
      <c r="H35" s="42">
        <v>10</v>
      </c>
      <c r="I35" s="44">
        <v>540</v>
      </c>
      <c r="J35" s="40"/>
      <c r="K35" s="46"/>
      <c r="L35" s="40"/>
      <c r="M35" s="11">
        <f t="shared" si="3"/>
        <v>0</v>
      </c>
      <c r="N35" s="39"/>
      <c r="O35" s="39"/>
      <c r="P35" s="40"/>
      <c r="Q35" s="40"/>
      <c r="R35" s="11">
        <f t="shared" si="0"/>
        <v>0</v>
      </c>
      <c r="S35" s="11">
        <f t="shared" si="1"/>
        <v>0</v>
      </c>
      <c r="T35" s="35" t="e">
        <f t="shared" si="5"/>
        <v>#DIV/0!</v>
      </c>
      <c r="U35" s="32"/>
      <c r="V35" s="33"/>
    </row>
    <row r="36" spans="2:27" ht="13" x14ac:dyDescent="0.3">
      <c r="B36" s="42" t="s">
        <v>94</v>
      </c>
      <c r="C36" s="42" t="s">
        <v>105</v>
      </c>
      <c r="D36" s="42" t="s">
        <v>76</v>
      </c>
      <c r="E36" s="43"/>
      <c r="F36" s="42">
        <v>48</v>
      </c>
      <c r="G36" s="42">
        <v>100000</v>
      </c>
      <c r="H36" s="42">
        <v>10</v>
      </c>
      <c r="I36" s="44">
        <v>570</v>
      </c>
      <c r="J36" s="40"/>
      <c r="K36" s="46"/>
      <c r="L36" s="40"/>
      <c r="M36" s="11">
        <f t="shared" si="3"/>
        <v>0</v>
      </c>
      <c r="N36" s="39"/>
      <c r="O36" s="39"/>
      <c r="P36" s="40"/>
      <c r="Q36" s="40"/>
      <c r="R36" s="11">
        <f t="shared" si="0"/>
        <v>0</v>
      </c>
      <c r="S36" s="11">
        <f t="shared" si="1"/>
        <v>0</v>
      </c>
      <c r="T36" s="35" t="e">
        <f t="shared" si="5"/>
        <v>#DIV/0!</v>
      </c>
      <c r="U36" s="32"/>
      <c r="V36" s="33"/>
    </row>
    <row r="37" spans="2:27" ht="13" x14ac:dyDescent="0.3">
      <c r="B37" s="42" t="s">
        <v>94</v>
      </c>
      <c r="C37" s="42" t="s">
        <v>105</v>
      </c>
      <c r="D37" s="42" t="s">
        <v>76</v>
      </c>
      <c r="E37" s="43"/>
      <c r="F37" s="42">
        <v>48</v>
      </c>
      <c r="G37" s="42">
        <v>120000</v>
      </c>
      <c r="H37" s="42">
        <v>25</v>
      </c>
      <c r="I37" s="44">
        <v>620</v>
      </c>
      <c r="J37" s="40"/>
      <c r="K37" s="46"/>
      <c r="L37" s="40"/>
      <c r="M37" s="11">
        <f t="shared" si="3"/>
        <v>0</v>
      </c>
      <c r="N37" s="39"/>
      <c r="O37" s="39"/>
      <c r="P37" s="40"/>
      <c r="Q37" s="40"/>
      <c r="R37" s="11">
        <f t="shared" si="0"/>
        <v>0</v>
      </c>
      <c r="S37" s="11">
        <f t="shared" si="1"/>
        <v>0</v>
      </c>
      <c r="T37" s="35" t="e">
        <f t="shared" si="5"/>
        <v>#DIV/0!</v>
      </c>
      <c r="U37" s="32"/>
      <c r="V37" s="33"/>
    </row>
    <row r="38" spans="2:27" ht="13" x14ac:dyDescent="0.3">
      <c r="B38" s="42" t="s">
        <v>94</v>
      </c>
      <c r="C38" s="42" t="s">
        <v>105</v>
      </c>
      <c r="D38" s="42" t="s">
        <v>76</v>
      </c>
      <c r="E38" s="43"/>
      <c r="F38" s="42">
        <v>60</v>
      </c>
      <c r="G38" s="42">
        <v>50000</v>
      </c>
      <c r="H38" s="42">
        <v>10</v>
      </c>
      <c r="I38" s="44">
        <v>455</v>
      </c>
      <c r="J38" s="40"/>
      <c r="K38" s="46"/>
      <c r="L38" s="40"/>
      <c r="M38" s="11">
        <f t="shared" si="3"/>
        <v>0</v>
      </c>
      <c r="N38" s="39"/>
      <c r="O38" s="39"/>
      <c r="P38" s="40"/>
      <c r="Q38" s="40"/>
      <c r="R38" s="11">
        <f t="shared" si="0"/>
        <v>0</v>
      </c>
      <c r="S38" s="11">
        <f t="shared" si="1"/>
        <v>0</v>
      </c>
      <c r="T38" s="35" t="e">
        <f t="shared" si="5"/>
        <v>#DIV/0!</v>
      </c>
      <c r="U38" s="32"/>
      <c r="V38" s="33"/>
    </row>
    <row r="39" spans="2:27" ht="13" x14ac:dyDescent="0.3">
      <c r="B39" s="42" t="s">
        <v>94</v>
      </c>
      <c r="C39" s="42" t="s">
        <v>105</v>
      </c>
      <c r="D39" s="42" t="s">
        <v>76</v>
      </c>
      <c r="E39" s="43"/>
      <c r="F39" s="42">
        <v>60</v>
      </c>
      <c r="G39" s="42">
        <v>75000</v>
      </c>
      <c r="H39" s="42">
        <v>20</v>
      </c>
      <c r="I39" s="44">
        <v>480</v>
      </c>
      <c r="J39" s="40"/>
      <c r="K39" s="46"/>
      <c r="L39" s="40"/>
      <c r="M39" s="11">
        <f t="shared" si="3"/>
        <v>0</v>
      </c>
      <c r="N39" s="39"/>
      <c r="O39" s="39"/>
      <c r="P39" s="40"/>
      <c r="Q39" s="40"/>
      <c r="R39" s="11">
        <f t="shared" si="0"/>
        <v>0</v>
      </c>
      <c r="S39" s="11">
        <f t="shared" si="1"/>
        <v>0</v>
      </c>
      <c r="T39" s="35" t="e">
        <f t="shared" si="5"/>
        <v>#DIV/0!</v>
      </c>
      <c r="U39" s="32"/>
      <c r="V39" s="33"/>
    </row>
    <row r="40" spans="2:27" ht="13" x14ac:dyDescent="0.3">
      <c r="B40" s="42" t="s">
        <v>94</v>
      </c>
      <c r="C40" s="42" t="s">
        <v>105</v>
      </c>
      <c r="D40" s="42" t="s">
        <v>76</v>
      </c>
      <c r="E40" s="43"/>
      <c r="F40" s="42">
        <v>60</v>
      </c>
      <c r="G40" s="42">
        <v>100000</v>
      </c>
      <c r="H40" s="42">
        <v>20</v>
      </c>
      <c r="I40" s="44">
        <v>520</v>
      </c>
      <c r="J40" s="40"/>
      <c r="K40" s="46"/>
      <c r="L40" s="40"/>
      <c r="M40" s="11">
        <f t="shared" si="3"/>
        <v>0</v>
      </c>
      <c r="N40" s="39"/>
      <c r="O40" s="39"/>
      <c r="P40" s="40"/>
      <c r="Q40" s="40"/>
      <c r="R40" s="11">
        <f t="shared" si="0"/>
        <v>0</v>
      </c>
      <c r="S40" s="11">
        <f t="shared" si="1"/>
        <v>0</v>
      </c>
      <c r="T40" s="35" t="e">
        <f t="shared" si="5"/>
        <v>#DIV/0!</v>
      </c>
      <c r="U40" s="32"/>
      <c r="V40" s="33"/>
    </row>
    <row r="41" spans="2:27" ht="13" x14ac:dyDescent="0.3">
      <c r="B41" s="42" t="s">
        <v>94</v>
      </c>
      <c r="C41" s="42" t="s">
        <v>105</v>
      </c>
      <c r="D41" s="42" t="s">
        <v>76</v>
      </c>
      <c r="E41" s="43"/>
      <c r="F41" s="42">
        <v>60</v>
      </c>
      <c r="G41" s="42">
        <v>125000</v>
      </c>
      <c r="H41" s="42">
        <v>10</v>
      </c>
      <c r="I41" s="44">
        <v>550</v>
      </c>
      <c r="J41" s="40"/>
      <c r="K41" s="46"/>
      <c r="L41" s="40"/>
      <c r="M41" s="11">
        <f t="shared" si="3"/>
        <v>0</v>
      </c>
      <c r="N41" s="39"/>
      <c r="O41" s="39"/>
      <c r="P41" s="40"/>
      <c r="Q41" s="40"/>
      <c r="R41" s="11">
        <f t="shared" si="0"/>
        <v>0</v>
      </c>
      <c r="S41" s="11">
        <f t="shared" si="1"/>
        <v>0</v>
      </c>
      <c r="T41" s="35" t="e">
        <f t="shared" si="5"/>
        <v>#DIV/0!</v>
      </c>
      <c r="U41" s="32"/>
      <c r="V41" s="33"/>
    </row>
    <row r="42" spans="2:27" ht="13" x14ac:dyDescent="0.35">
      <c r="B42" s="12" t="s">
        <v>2</v>
      </c>
      <c r="C42" s="12"/>
      <c r="D42" s="12"/>
      <c r="E42" s="12"/>
      <c r="F42" s="12"/>
      <c r="G42" s="12"/>
      <c r="H42" s="12"/>
      <c r="I42" s="13">
        <f>+SUMPRODUCT(F30:F41,H30:H41,I30:I41)</f>
        <v>4892400</v>
      </c>
      <c r="J42" s="13">
        <f>+SUMPRODUCT(J30:J41,F30:F41,H30:H41)</f>
        <v>0</v>
      </c>
      <c r="K42" s="13"/>
      <c r="L42" s="13"/>
      <c r="M42" s="13"/>
      <c r="N42" s="13"/>
      <c r="O42" s="13"/>
      <c r="P42" s="13"/>
      <c r="Q42" s="13"/>
      <c r="R42" s="14">
        <f>SUM(R30:R41)</f>
        <v>0</v>
      </c>
      <c r="S42" s="15">
        <f>SUM(S30:S41)</f>
        <v>0</v>
      </c>
      <c r="T42" s="16" t="e">
        <f t="shared" si="5"/>
        <v>#DIV/0!</v>
      </c>
      <c r="U42" s="75"/>
      <c r="V42" s="75"/>
      <c r="W42" s="8"/>
    </row>
    <row r="43" spans="2:27" x14ac:dyDescent="0.35">
      <c r="W43" s="8"/>
    </row>
    <row r="44" spans="2:27" x14ac:dyDescent="0.35">
      <c r="J44" s="36"/>
      <c r="W44" s="8"/>
    </row>
    <row r="47" spans="2:27" ht="22.75" customHeight="1" x14ac:dyDescent="0.35">
      <c r="B47" s="76" t="s">
        <v>14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</row>
    <row r="48" spans="2:27" ht="13" x14ac:dyDescent="0.35">
      <c r="B48" s="47" t="s">
        <v>6</v>
      </c>
      <c r="C48" s="47"/>
      <c r="D48" s="47"/>
      <c r="E48" s="47"/>
      <c r="F48" s="47"/>
      <c r="G48" s="47"/>
      <c r="H48" s="47" t="s">
        <v>1</v>
      </c>
      <c r="I48" s="47" t="s">
        <v>4</v>
      </c>
      <c r="J48" s="78" t="s">
        <v>7</v>
      </c>
      <c r="K48" s="79"/>
      <c r="L48" s="79"/>
      <c r="M48" s="79"/>
      <c r="N48" s="79"/>
      <c r="O48" s="79"/>
      <c r="P48" s="79"/>
      <c r="Q48" s="79"/>
      <c r="R48" s="80"/>
      <c r="S48" s="81"/>
      <c r="T48" s="82"/>
      <c r="U48" s="82"/>
      <c r="V48" s="82"/>
      <c r="W48" s="82"/>
      <c r="X48" s="82"/>
      <c r="Y48" s="82"/>
      <c r="Z48" s="82"/>
      <c r="AA48" s="82"/>
    </row>
    <row r="49" spans="2:18" ht="13" x14ac:dyDescent="0.35">
      <c r="B49" s="27" t="s">
        <v>5</v>
      </c>
      <c r="C49" s="27"/>
      <c r="D49" s="27"/>
      <c r="E49" s="27"/>
      <c r="F49" s="27"/>
      <c r="G49" s="27"/>
      <c r="H49" s="10"/>
      <c r="I49" s="17" t="e">
        <f t="shared" ref="I49:I56" si="6">H49/$H$61</f>
        <v>#DIV/0!</v>
      </c>
      <c r="J49" s="32"/>
      <c r="K49" s="29"/>
      <c r="L49" s="29"/>
      <c r="M49" s="29"/>
      <c r="N49" s="29"/>
      <c r="O49" s="29"/>
      <c r="P49" s="29"/>
      <c r="Q49" s="29"/>
      <c r="R49" s="33"/>
    </row>
    <row r="50" spans="2:18" ht="26" x14ac:dyDescent="0.35">
      <c r="B50" s="27" t="s">
        <v>25</v>
      </c>
      <c r="C50" s="27"/>
      <c r="D50" s="27"/>
      <c r="E50" s="27"/>
      <c r="F50" s="27"/>
      <c r="G50" s="27"/>
      <c r="H50" s="10"/>
      <c r="I50" s="17" t="e">
        <f t="shared" si="6"/>
        <v>#DIV/0!</v>
      </c>
      <c r="J50" s="32"/>
      <c r="K50" s="29"/>
      <c r="L50" s="29"/>
      <c r="M50" s="29"/>
      <c r="N50" s="29"/>
      <c r="O50" s="29"/>
      <c r="P50" s="29"/>
      <c r="Q50" s="29"/>
      <c r="R50" s="33"/>
    </row>
    <row r="51" spans="2:18" ht="26" x14ac:dyDescent="0.35">
      <c r="B51" s="27" t="s">
        <v>26</v>
      </c>
      <c r="C51" s="27"/>
      <c r="D51" s="27"/>
      <c r="E51" s="27"/>
      <c r="F51" s="27"/>
      <c r="G51" s="27"/>
      <c r="H51" s="10"/>
      <c r="I51" s="17" t="e">
        <f t="shared" si="6"/>
        <v>#DIV/0!</v>
      </c>
      <c r="J51" s="32"/>
      <c r="K51" s="29"/>
      <c r="L51" s="29"/>
      <c r="M51" s="29"/>
      <c r="N51" s="29"/>
      <c r="O51" s="29"/>
      <c r="P51" s="29"/>
      <c r="Q51" s="29"/>
      <c r="R51" s="33"/>
    </row>
    <row r="52" spans="2:18" ht="26" x14ac:dyDescent="0.35">
      <c r="B52" s="27" t="s">
        <v>27</v>
      </c>
      <c r="C52" s="27"/>
      <c r="D52" s="27"/>
      <c r="E52" s="27"/>
      <c r="F52" s="27"/>
      <c r="G52" s="27"/>
      <c r="H52" s="10"/>
      <c r="I52" s="17" t="e">
        <f t="shared" si="6"/>
        <v>#DIV/0!</v>
      </c>
      <c r="J52" s="32"/>
      <c r="K52" s="29"/>
      <c r="L52" s="29"/>
      <c r="M52" s="29"/>
      <c r="N52" s="29"/>
      <c r="O52" s="29"/>
      <c r="P52" s="29"/>
      <c r="Q52" s="29"/>
      <c r="R52" s="33"/>
    </row>
    <row r="53" spans="2:18" ht="13" x14ac:dyDescent="0.35">
      <c r="B53" s="27" t="s">
        <v>29</v>
      </c>
      <c r="C53" s="27"/>
      <c r="D53" s="27"/>
      <c r="E53" s="27"/>
      <c r="F53" s="27"/>
      <c r="G53" s="27"/>
      <c r="H53" s="10"/>
      <c r="I53" s="17" t="e">
        <f t="shared" si="6"/>
        <v>#DIV/0!</v>
      </c>
      <c r="J53" s="32"/>
      <c r="K53" s="29"/>
      <c r="L53" s="29"/>
      <c r="M53" s="29"/>
      <c r="N53" s="29"/>
      <c r="O53" s="29"/>
      <c r="P53" s="29"/>
      <c r="Q53" s="29"/>
      <c r="R53" s="33"/>
    </row>
    <row r="54" spans="2:18" ht="13" x14ac:dyDescent="0.35">
      <c r="B54" s="27" t="s">
        <v>28</v>
      </c>
      <c r="C54" s="27"/>
      <c r="D54" s="27"/>
      <c r="E54" s="27"/>
      <c r="F54" s="27"/>
      <c r="G54" s="27"/>
      <c r="H54" s="10"/>
      <c r="I54" s="17" t="e">
        <f t="shared" si="6"/>
        <v>#DIV/0!</v>
      </c>
      <c r="J54" s="32"/>
      <c r="K54" s="29"/>
      <c r="L54" s="29"/>
      <c r="M54" s="29"/>
      <c r="N54" s="29"/>
      <c r="O54" s="29"/>
      <c r="P54" s="29"/>
      <c r="Q54" s="29"/>
      <c r="R54" s="33"/>
    </row>
    <row r="55" spans="2:18" ht="39" x14ac:dyDescent="0.35">
      <c r="B55" s="27" t="s">
        <v>36</v>
      </c>
      <c r="C55" s="27"/>
      <c r="D55" s="27"/>
      <c r="E55" s="27"/>
      <c r="F55" s="27"/>
      <c r="G55" s="27"/>
      <c r="H55" s="10"/>
      <c r="I55" s="17" t="e">
        <f t="shared" si="6"/>
        <v>#DIV/0!</v>
      </c>
      <c r="J55" s="32"/>
      <c r="K55" s="29"/>
      <c r="L55" s="29"/>
      <c r="M55" s="29"/>
      <c r="N55" s="29"/>
      <c r="O55" s="29"/>
      <c r="P55" s="29"/>
      <c r="Q55" s="29"/>
      <c r="R55" s="33"/>
    </row>
    <row r="56" spans="2:18" ht="13" x14ac:dyDescent="0.35">
      <c r="B56" s="12" t="s">
        <v>2</v>
      </c>
      <c r="C56" s="12"/>
      <c r="D56" s="12"/>
      <c r="E56" s="12"/>
      <c r="F56" s="12"/>
      <c r="G56" s="12"/>
      <c r="H56" s="19">
        <f>SUM(H49:H55)</f>
        <v>0</v>
      </c>
      <c r="I56" s="18" t="e">
        <f t="shared" si="6"/>
        <v>#DIV/0!</v>
      </c>
      <c r="J56" s="67"/>
      <c r="K56" s="68"/>
      <c r="L56" s="68"/>
      <c r="M56" s="68"/>
      <c r="N56" s="68"/>
      <c r="O56" s="68"/>
      <c r="P56" s="68"/>
      <c r="Q56" s="68"/>
      <c r="R56" s="69"/>
    </row>
    <row r="59" spans="2:18" ht="22.75" customHeight="1" x14ac:dyDescent="0.35">
      <c r="B59" s="70" t="s">
        <v>8</v>
      </c>
      <c r="C59" s="70"/>
      <c r="D59" s="70"/>
      <c r="E59" s="70"/>
      <c r="F59" s="70"/>
      <c r="G59" s="70"/>
      <c r="H59" s="70"/>
      <c r="I59" s="70"/>
    </row>
    <row r="60" spans="2:18" ht="29" x14ac:dyDescent="0.35">
      <c r="B60" s="20" t="s">
        <v>9</v>
      </c>
      <c r="C60" s="20"/>
      <c r="D60" s="20"/>
      <c r="E60" s="20"/>
      <c r="F60" s="20"/>
      <c r="G60" s="26"/>
      <c r="H60" s="21">
        <f>R42+R29+R16</f>
        <v>0</v>
      </c>
      <c r="I60" s="22"/>
    </row>
    <row r="61" spans="2:18" ht="29" x14ac:dyDescent="0.35">
      <c r="B61" s="20" t="s">
        <v>10</v>
      </c>
      <c r="C61" s="20"/>
      <c r="D61" s="20"/>
      <c r="E61" s="20"/>
      <c r="F61" s="20"/>
      <c r="G61" s="25"/>
      <c r="H61" s="21">
        <f>S42+S29+S16+H56</f>
        <v>0</v>
      </c>
      <c r="I61" s="34" t="e">
        <f>H61/$H$60</f>
        <v>#DIV/0!</v>
      </c>
    </row>
    <row r="62" spans="2:18" ht="29" x14ac:dyDescent="0.35">
      <c r="B62" s="20" t="s">
        <v>11</v>
      </c>
      <c r="C62" s="20"/>
      <c r="D62" s="20"/>
      <c r="E62" s="20"/>
      <c r="F62" s="20"/>
      <c r="G62" s="20"/>
      <c r="H62" s="21">
        <f>H60-H61</f>
        <v>0</v>
      </c>
      <c r="I62" s="23" t="e">
        <f>H62/$H$60</f>
        <v>#DIV/0!</v>
      </c>
    </row>
    <row r="63" spans="2:18" ht="14.5" x14ac:dyDescent="0.35">
      <c r="B63" s="24"/>
      <c r="C63" s="24"/>
      <c r="D63" s="24"/>
      <c r="E63" s="24"/>
      <c r="F63" s="24"/>
      <c r="G63" s="24"/>
      <c r="H63" s="24"/>
      <c r="I63" s="24"/>
    </row>
  </sheetData>
  <mergeCells count="11">
    <mergeCell ref="J56:R56"/>
    <mergeCell ref="B59:I59"/>
    <mergeCell ref="B1:V1"/>
    <mergeCell ref="B2:V2"/>
    <mergeCell ref="U3:V3"/>
    <mergeCell ref="U42:V42"/>
    <mergeCell ref="B47:R47"/>
    <mergeCell ref="J48:R48"/>
    <mergeCell ref="S48:AA48"/>
    <mergeCell ref="U29:V29"/>
    <mergeCell ref="U16:V16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6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38"/>
  <sheetViews>
    <sheetView tabSelected="1" zoomScale="85" zoomScaleNormal="85" zoomScalePageLayoutView="77" workbookViewId="0">
      <selection activeCell="L13" sqref="L13"/>
    </sheetView>
  </sheetViews>
  <sheetFormatPr defaultColWidth="8.7265625" defaultRowHeight="12" x14ac:dyDescent="0.35"/>
  <cols>
    <col min="1" max="1" width="4" style="1" customWidth="1"/>
    <col min="2" max="2" width="13.7265625" style="1" customWidth="1"/>
    <col min="3" max="3" width="20.26953125" style="1" bestFit="1" customWidth="1"/>
    <col min="4" max="4" width="16.08984375" style="1" customWidth="1"/>
    <col min="5" max="5" width="27.81640625" style="1" customWidth="1"/>
    <col min="6" max="6" width="14.26953125" style="1" customWidth="1"/>
    <col min="7" max="7" width="12.81640625" style="1" customWidth="1"/>
    <col min="8" max="8" width="11.453125" style="1" customWidth="1"/>
    <col min="9" max="9" width="12.1796875" style="1" bestFit="1" customWidth="1"/>
    <col min="10" max="10" width="15.26953125" style="1" bestFit="1" customWidth="1"/>
    <col min="11" max="11" width="13.453125" style="1" customWidth="1"/>
    <col min="12" max="12" width="12.1796875" style="1" customWidth="1"/>
    <col min="13" max="13" width="14.7265625" style="1" customWidth="1"/>
    <col min="14" max="17" width="13.453125" style="1" customWidth="1"/>
    <col min="18" max="18" width="12.1796875" style="1" bestFit="1" customWidth="1"/>
    <col min="19" max="19" width="13.7265625" style="1" bestFit="1" customWidth="1"/>
    <col min="20" max="20" width="11.54296875" style="1" customWidth="1"/>
    <col min="21" max="21" width="10.54296875" style="1" bestFit="1" customWidth="1"/>
    <col min="22" max="22" width="11.1796875" style="1" customWidth="1"/>
    <col min="23" max="25" width="9.7265625" style="1" customWidth="1"/>
    <col min="26" max="26" width="11.81640625" style="1" customWidth="1"/>
    <col min="27" max="16384" width="8.7265625" style="1"/>
  </cols>
  <sheetData>
    <row r="1" spans="2:23" ht="14.5" x14ac:dyDescent="0.35">
      <c r="B1" s="71" t="s">
        <v>115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3" ht="22.75" customHeight="1" x14ac:dyDescent="0.35">
      <c r="B2" s="72" t="s">
        <v>16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3"/>
    </row>
    <row r="3" spans="2:23" ht="91" x14ac:dyDescent="0.35">
      <c r="B3" s="47" t="s">
        <v>40</v>
      </c>
      <c r="C3" s="47" t="s">
        <v>57</v>
      </c>
      <c r="D3" s="47" t="s">
        <v>58</v>
      </c>
      <c r="E3" s="47" t="s">
        <v>39</v>
      </c>
      <c r="F3" s="47" t="s">
        <v>32</v>
      </c>
      <c r="G3" s="47" t="s">
        <v>33</v>
      </c>
      <c r="H3" s="47" t="s">
        <v>15</v>
      </c>
      <c r="I3" s="47" t="s">
        <v>3</v>
      </c>
      <c r="J3" s="47" t="s">
        <v>30</v>
      </c>
      <c r="K3" s="47" t="s">
        <v>55</v>
      </c>
      <c r="L3" s="47" t="s">
        <v>34</v>
      </c>
      <c r="M3" s="47" t="s">
        <v>35</v>
      </c>
      <c r="N3" s="47" t="s">
        <v>31</v>
      </c>
      <c r="O3" s="47" t="s">
        <v>56</v>
      </c>
      <c r="P3" s="47" t="s">
        <v>37</v>
      </c>
      <c r="Q3" s="47" t="s">
        <v>38</v>
      </c>
      <c r="R3" s="47" t="s">
        <v>0</v>
      </c>
      <c r="S3" s="47" t="s">
        <v>1</v>
      </c>
      <c r="T3" s="47" t="s">
        <v>4</v>
      </c>
      <c r="U3" s="74" t="s">
        <v>7</v>
      </c>
      <c r="V3" s="74"/>
    </row>
    <row r="4" spans="2:23" ht="13" x14ac:dyDescent="0.3">
      <c r="B4" s="42" t="s">
        <v>113</v>
      </c>
      <c r="C4" s="42" t="s">
        <v>109</v>
      </c>
      <c r="D4" s="42" t="s">
        <v>110</v>
      </c>
      <c r="E4" s="43"/>
      <c r="F4" s="42">
        <v>36</v>
      </c>
      <c r="G4" s="42">
        <v>30000</v>
      </c>
      <c r="H4" s="42">
        <v>20</v>
      </c>
      <c r="I4" s="44">
        <v>560</v>
      </c>
      <c r="J4" s="40"/>
      <c r="K4" s="46"/>
      <c r="L4" s="40"/>
      <c r="M4" s="11">
        <f>+(K4-L4)</f>
        <v>0</v>
      </c>
      <c r="N4" s="39"/>
      <c r="O4" s="39"/>
      <c r="P4" s="40"/>
      <c r="Q4" s="40"/>
      <c r="R4" s="11">
        <f t="shared" ref="R4:R16" si="0">+J4*F4*H4</f>
        <v>0</v>
      </c>
      <c r="S4" s="11">
        <f t="shared" ref="S4:S16" si="1">+(M4+(P4+Q4+O4)*F4)*H4</f>
        <v>0</v>
      </c>
      <c r="T4" s="35" t="e">
        <f t="shared" ref="T4:T16" si="2">S4/$H$36</f>
        <v>#DIV/0!</v>
      </c>
      <c r="U4" s="32"/>
      <c r="V4" s="33"/>
    </row>
    <row r="5" spans="2:23" ht="13" x14ac:dyDescent="0.3">
      <c r="B5" s="42" t="s">
        <v>113</v>
      </c>
      <c r="C5" s="42" t="s">
        <v>109</v>
      </c>
      <c r="D5" s="42" t="s">
        <v>110</v>
      </c>
      <c r="E5" s="43"/>
      <c r="F5" s="42">
        <v>36</v>
      </c>
      <c r="G5" s="42">
        <v>45000</v>
      </c>
      <c r="H5" s="42">
        <v>20</v>
      </c>
      <c r="I5" s="44">
        <v>585</v>
      </c>
      <c r="J5" s="40"/>
      <c r="K5" s="46"/>
      <c r="L5" s="40"/>
      <c r="M5" s="11">
        <f>+(K5-L5)</f>
        <v>0</v>
      </c>
      <c r="N5" s="39"/>
      <c r="O5" s="39"/>
      <c r="P5" s="40"/>
      <c r="Q5" s="40"/>
      <c r="R5" s="11">
        <f t="shared" si="0"/>
        <v>0</v>
      </c>
      <c r="S5" s="11">
        <f t="shared" si="1"/>
        <v>0</v>
      </c>
      <c r="T5" s="35" t="e">
        <f t="shared" si="2"/>
        <v>#DIV/0!</v>
      </c>
      <c r="U5" s="32"/>
      <c r="V5" s="33"/>
    </row>
    <row r="6" spans="2:23" ht="13" x14ac:dyDescent="0.3">
      <c r="B6" s="42" t="s">
        <v>113</v>
      </c>
      <c r="C6" s="42" t="s">
        <v>109</v>
      </c>
      <c r="D6" s="42" t="s">
        <v>110</v>
      </c>
      <c r="E6" s="43"/>
      <c r="F6" s="42">
        <v>48</v>
      </c>
      <c r="G6" s="42">
        <v>40000</v>
      </c>
      <c r="H6" s="42">
        <v>10</v>
      </c>
      <c r="I6" s="44">
        <v>500</v>
      </c>
      <c r="J6" s="40"/>
      <c r="K6" s="46"/>
      <c r="L6" s="40"/>
      <c r="M6" s="11">
        <f t="shared" ref="M6:M16" si="3">+(K6-L6)</f>
        <v>0</v>
      </c>
      <c r="N6" s="39"/>
      <c r="O6" s="39"/>
      <c r="P6" s="40"/>
      <c r="Q6" s="40"/>
      <c r="R6" s="11">
        <f t="shared" si="0"/>
        <v>0</v>
      </c>
      <c r="S6" s="11">
        <f t="shared" si="1"/>
        <v>0</v>
      </c>
      <c r="T6" s="35" t="e">
        <f t="shared" si="2"/>
        <v>#DIV/0!</v>
      </c>
      <c r="U6" s="32"/>
      <c r="V6" s="33"/>
    </row>
    <row r="7" spans="2:23" ht="13" x14ac:dyDescent="0.3">
      <c r="B7" s="42" t="s">
        <v>113</v>
      </c>
      <c r="C7" s="42" t="s">
        <v>109</v>
      </c>
      <c r="D7" s="42" t="s">
        <v>110</v>
      </c>
      <c r="E7" s="43"/>
      <c r="F7" s="42">
        <v>48</v>
      </c>
      <c r="G7" s="42">
        <v>60000</v>
      </c>
      <c r="H7" s="42">
        <v>20</v>
      </c>
      <c r="I7" s="44">
        <v>525</v>
      </c>
      <c r="J7" s="40"/>
      <c r="K7" s="46"/>
      <c r="L7" s="40"/>
      <c r="M7" s="11">
        <f t="shared" si="3"/>
        <v>0</v>
      </c>
      <c r="N7" s="39"/>
      <c r="O7" s="39"/>
      <c r="P7" s="40"/>
      <c r="Q7" s="40"/>
      <c r="R7" s="11">
        <f t="shared" si="0"/>
        <v>0</v>
      </c>
      <c r="S7" s="11">
        <f t="shared" si="1"/>
        <v>0</v>
      </c>
      <c r="T7" s="35" t="e">
        <f t="shared" si="2"/>
        <v>#DIV/0!</v>
      </c>
      <c r="U7" s="32"/>
      <c r="V7" s="33"/>
    </row>
    <row r="8" spans="2:23" ht="13" x14ac:dyDescent="0.3">
      <c r="B8" s="42" t="s">
        <v>113</v>
      </c>
      <c r="C8" s="42" t="s">
        <v>109</v>
      </c>
      <c r="D8" s="42" t="s">
        <v>110</v>
      </c>
      <c r="E8" s="43"/>
      <c r="F8" s="42">
        <v>60</v>
      </c>
      <c r="G8" s="42">
        <v>50000</v>
      </c>
      <c r="H8" s="42">
        <v>20</v>
      </c>
      <c r="I8" s="44">
        <v>485</v>
      </c>
      <c r="J8" s="40"/>
      <c r="K8" s="46"/>
      <c r="L8" s="40"/>
      <c r="M8" s="11">
        <f t="shared" si="3"/>
        <v>0</v>
      </c>
      <c r="N8" s="39"/>
      <c r="O8" s="39"/>
      <c r="P8" s="40"/>
      <c r="Q8" s="40"/>
      <c r="R8" s="11">
        <f t="shared" si="0"/>
        <v>0</v>
      </c>
      <c r="S8" s="11">
        <f t="shared" si="1"/>
        <v>0</v>
      </c>
      <c r="T8" s="35" t="e">
        <f t="shared" si="2"/>
        <v>#DIV/0!</v>
      </c>
      <c r="U8" s="32"/>
      <c r="V8" s="33"/>
    </row>
    <row r="9" spans="2:23" ht="13" x14ac:dyDescent="0.3">
      <c r="B9" s="42" t="s">
        <v>113</v>
      </c>
      <c r="C9" s="42" t="s">
        <v>109</v>
      </c>
      <c r="D9" s="42" t="s">
        <v>110</v>
      </c>
      <c r="E9" s="43"/>
      <c r="F9" s="42">
        <v>60</v>
      </c>
      <c r="G9" s="42">
        <v>75000</v>
      </c>
      <c r="H9" s="42">
        <v>10</v>
      </c>
      <c r="I9" s="44">
        <v>510</v>
      </c>
      <c r="J9" s="40"/>
      <c r="K9" s="46"/>
      <c r="L9" s="40"/>
      <c r="M9" s="11">
        <f t="shared" si="3"/>
        <v>0</v>
      </c>
      <c r="N9" s="39"/>
      <c r="O9" s="39"/>
      <c r="P9" s="40"/>
      <c r="Q9" s="40"/>
      <c r="R9" s="11">
        <f t="shared" si="0"/>
        <v>0</v>
      </c>
      <c r="S9" s="11">
        <f t="shared" si="1"/>
        <v>0</v>
      </c>
      <c r="T9" s="35" t="e">
        <f t="shared" si="2"/>
        <v>#DIV/0!</v>
      </c>
      <c r="U9" s="32"/>
      <c r="V9" s="33"/>
    </row>
    <row r="10" spans="2:23" ht="13" x14ac:dyDescent="0.35">
      <c r="B10" s="12" t="s">
        <v>2</v>
      </c>
      <c r="C10" s="12"/>
      <c r="D10" s="12"/>
      <c r="E10" s="12"/>
      <c r="F10" s="12"/>
      <c r="G10" s="12"/>
      <c r="H10" s="12"/>
      <c r="I10" s="13">
        <f>+SUMPRODUCT(F4:F9,H4:H9,I4:I9)</f>
        <v>2456400</v>
      </c>
      <c r="J10" s="13">
        <f>+SUMPRODUCT(J4:J9,F4:F9,H4:H9)</f>
        <v>0</v>
      </c>
      <c r="K10" s="13"/>
      <c r="L10" s="13"/>
      <c r="M10" s="13"/>
      <c r="N10" s="13"/>
      <c r="O10" s="13"/>
      <c r="P10" s="13"/>
      <c r="Q10" s="13"/>
      <c r="R10" s="14">
        <f>SUM(R4:R9)</f>
        <v>0</v>
      </c>
      <c r="S10" s="15">
        <f>SUM(S4:S9)</f>
        <v>0</v>
      </c>
      <c r="T10" s="16" t="e">
        <f>S10/$H$36</f>
        <v>#DIV/0!</v>
      </c>
      <c r="U10" s="75"/>
      <c r="V10" s="75"/>
      <c r="W10" s="8"/>
    </row>
    <row r="11" spans="2:23" ht="13" x14ac:dyDescent="0.3">
      <c r="B11" s="42" t="s">
        <v>114</v>
      </c>
      <c r="C11" s="42" t="s">
        <v>111</v>
      </c>
      <c r="D11" s="42" t="s">
        <v>112</v>
      </c>
      <c r="E11" s="43"/>
      <c r="F11" s="42">
        <v>36</v>
      </c>
      <c r="G11" s="42">
        <v>30000</v>
      </c>
      <c r="H11" s="42">
        <v>30</v>
      </c>
      <c r="I11" s="44">
        <v>585</v>
      </c>
      <c r="J11" s="40"/>
      <c r="K11" s="46"/>
      <c r="L11" s="40"/>
      <c r="M11" s="11">
        <f t="shared" si="3"/>
        <v>0</v>
      </c>
      <c r="N11" s="39"/>
      <c r="O11" s="39"/>
      <c r="P11" s="40"/>
      <c r="Q11" s="40"/>
      <c r="R11" s="11">
        <f t="shared" si="0"/>
        <v>0</v>
      </c>
      <c r="S11" s="11">
        <f t="shared" si="1"/>
        <v>0</v>
      </c>
      <c r="T11" s="35" t="e">
        <f t="shared" si="2"/>
        <v>#DIV/0!</v>
      </c>
      <c r="U11" s="32"/>
      <c r="V11" s="33"/>
    </row>
    <row r="12" spans="2:23" ht="13" x14ac:dyDescent="0.3">
      <c r="B12" s="42" t="s">
        <v>114</v>
      </c>
      <c r="C12" s="42" t="s">
        <v>111</v>
      </c>
      <c r="D12" s="42" t="s">
        <v>112</v>
      </c>
      <c r="E12" s="43"/>
      <c r="F12" s="42">
        <v>36</v>
      </c>
      <c r="G12" s="42">
        <v>45000</v>
      </c>
      <c r="H12" s="42">
        <v>30</v>
      </c>
      <c r="I12" s="44">
        <v>615</v>
      </c>
      <c r="J12" s="40"/>
      <c r="K12" s="46"/>
      <c r="L12" s="40"/>
      <c r="M12" s="11">
        <f t="shared" si="3"/>
        <v>0</v>
      </c>
      <c r="N12" s="39"/>
      <c r="O12" s="39"/>
      <c r="P12" s="40"/>
      <c r="Q12" s="40"/>
      <c r="R12" s="11">
        <f t="shared" si="0"/>
        <v>0</v>
      </c>
      <c r="S12" s="11">
        <f t="shared" si="1"/>
        <v>0</v>
      </c>
      <c r="T12" s="35" t="e">
        <f t="shared" si="2"/>
        <v>#DIV/0!</v>
      </c>
      <c r="U12" s="32"/>
      <c r="V12" s="33"/>
    </row>
    <row r="13" spans="2:23" ht="13" x14ac:dyDescent="0.3">
      <c r="B13" s="42" t="s">
        <v>114</v>
      </c>
      <c r="C13" s="42" t="s">
        <v>111</v>
      </c>
      <c r="D13" s="42" t="s">
        <v>112</v>
      </c>
      <c r="E13" s="43"/>
      <c r="F13" s="42">
        <v>48</v>
      </c>
      <c r="G13" s="42">
        <v>40000</v>
      </c>
      <c r="H13" s="42">
        <v>15</v>
      </c>
      <c r="I13" s="44">
        <v>525</v>
      </c>
      <c r="J13" s="40"/>
      <c r="K13" s="46"/>
      <c r="L13" s="40"/>
      <c r="M13" s="11">
        <f t="shared" si="3"/>
        <v>0</v>
      </c>
      <c r="N13" s="39"/>
      <c r="O13" s="39"/>
      <c r="P13" s="40"/>
      <c r="Q13" s="40"/>
      <c r="R13" s="11">
        <f t="shared" si="0"/>
        <v>0</v>
      </c>
      <c r="S13" s="11">
        <f t="shared" si="1"/>
        <v>0</v>
      </c>
      <c r="T13" s="35" t="e">
        <f t="shared" si="2"/>
        <v>#DIV/0!</v>
      </c>
      <c r="U13" s="32"/>
      <c r="V13" s="33"/>
    </row>
    <row r="14" spans="2:23" ht="13" x14ac:dyDescent="0.3">
      <c r="B14" s="42" t="s">
        <v>114</v>
      </c>
      <c r="C14" s="42" t="s">
        <v>111</v>
      </c>
      <c r="D14" s="42" t="s">
        <v>112</v>
      </c>
      <c r="E14" s="43"/>
      <c r="F14" s="42">
        <v>48</v>
      </c>
      <c r="G14" s="42">
        <v>60000</v>
      </c>
      <c r="H14" s="42">
        <v>30</v>
      </c>
      <c r="I14" s="44">
        <v>555</v>
      </c>
      <c r="J14" s="40"/>
      <c r="K14" s="46"/>
      <c r="L14" s="40"/>
      <c r="M14" s="11">
        <f t="shared" si="3"/>
        <v>0</v>
      </c>
      <c r="N14" s="39"/>
      <c r="O14" s="39"/>
      <c r="P14" s="40"/>
      <c r="Q14" s="40"/>
      <c r="R14" s="11">
        <f t="shared" si="0"/>
        <v>0</v>
      </c>
      <c r="S14" s="11">
        <f t="shared" si="1"/>
        <v>0</v>
      </c>
      <c r="T14" s="35" t="e">
        <f t="shared" si="2"/>
        <v>#DIV/0!</v>
      </c>
      <c r="U14" s="32"/>
      <c r="V14" s="33"/>
    </row>
    <row r="15" spans="2:23" ht="13" x14ac:dyDescent="0.3">
      <c r="B15" s="42" t="s">
        <v>114</v>
      </c>
      <c r="C15" s="42" t="s">
        <v>111</v>
      </c>
      <c r="D15" s="42" t="s">
        <v>112</v>
      </c>
      <c r="E15" s="43"/>
      <c r="F15" s="42">
        <v>60</v>
      </c>
      <c r="G15" s="42">
        <v>50000</v>
      </c>
      <c r="H15" s="42">
        <v>30</v>
      </c>
      <c r="I15" s="44">
        <v>510</v>
      </c>
      <c r="J15" s="40"/>
      <c r="K15" s="46"/>
      <c r="L15" s="40"/>
      <c r="M15" s="11">
        <f t="shared" si="3"/>
        <v>0</v>
      </c>
      <c r="N15" s="39"/>
      <c r="O15" s="39"/>
      <c r="P15" s="40"/>
      <c r="Q15" s="40"/>
      <c r="R15" s="11">
        <f t="shared" si="0"/>
        <v>0</v>
      </c>
      <c r="S15" s="11">
        <f t="shared" si="1"/>
        <v>0</v>
      </c>
      <c r="T15" s="35" t="e">
        <f t="shared" si="2"/>
        <v>#DIV/0!</v>
      </c>
      <c r="U15" s="32"/>
      <c r="V15" s="33"/>
    </row>
    <row r="16" spans="2:23" ht="13" x14ac:dyDescent="0.3">
      <c r="B16" s="42" t="s">
        <v>114</v>
      </c>
      <c r="C16" s="42" t="s">
        <v>111</v>
      </c>
      <c r="D16" s="42" t="s">
        <v>112</v>
      </c>
      <c r="E16" s="43"/>
      <c r="F16" s="42">
        <v>60</v>
      </c>
      <c r="G16" s="42">
        <v>75000</v>
      </c>
      <c r="H16" s="42">
        <v>15</v>
      </c>
      <c r="I16" s="44">
        <v>535</v>
      </c>
      <c r="J16" s="40"/>
      <c r="K16" s="46"/>
      <c r="L16" s="40"/>
      <c r="M16" s="11">
        <f t="shared" si="3"/>
        <v>0</v>
      </c>
      <c r="N16" s="39"/>
      <c r="O16" s="39"/>
      <c r="P16" s="40"/>
      <c r="Q16" s="40"/>
      <c r="R16" s="11">
        <f t="shared" si="0"/>
        <v>0</v>
      </c>
      <c r="S16" s="11">
        <f t="shared" si="1"/>
        <v>0</v>
      </c>
      <c r="T16" s="35" t="e">
        <f t="shared" si="2"/>
        <v>#DIV/0!</v>
      </c>
      <c r="U16" s="32"/>
      <c r="V16" s="33"/>
    </row>
    <row r="17" spans="2:27" ht="13" x14ac:dyDescent="0.35">
      <c r="B17" s="12" t="s">
        <v>2</v>
      </c>
      <c r="C17" s="12"/>
      <c r="D17" s="12"/>
      <c r="E17" s="12"/>
      <c r="F17" s="12"/>
      <c r="G17" s="12"/>
      <c r="H17" s="12"/>
      <c r="I17" s="13">
        <f>+SUMPRODUCT(F11:F16,H11:H16,I11:I16)</f>
        <v>3872700</v>
      </c>
      <c r="J17" s="13">
        <f>+SUMPRODUCT(J11:J16,F11:F16,H11:H16)</f>
        <v>0</v>
      </c>
      <c r="K17" s="13"/>
      <c r="L17" s="13"/>
      <c r="M17" s="13"/>
      <c r="N17" s="13"/>
      <c r="O17" s="13"/>
      <c r="P17" s="13"/>
      <c r="Q17" s="13"/>
      <c r="R17" s="14">
        <f>SUM(R11:R16)</f>
        <v>0</v>
      </c>
      <c r="S17" s="15">
        <f>SUM(S11:S16)</f>
        <v>0</v>
      </c>
      <c r="T17" s="16" t="e">
        <f>S17/$H$36</f>
        <v>#DIV/0!</v>
      </c>
      <c r="U17" s="75"/>
      <c r="V17" s="75"/>
      <c r="W17" s="8"/>
    </row>
    <row r="18" spans="2:27" x14ac:dyDescent="0.35">
      <c r="W18" s="8"/>
    </row>
    <row r="19" spans="2:27" x14ac:dyDescent="0.35">
      <c r="J19" s="36"/>
      <c r="W19" s="8"/>
    </row>
    <row r="22" spans="2:27" ht="22.75" customHeight="1" x14ac:dyDescent="0.35">
      <c r="B22" s="76" t="s">
        <v>14</v>
      </c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</row>
    <row r="23" spans="2:27" ht="13" x14ac:dyDescent="0.35">
      <c r="B23" s="47" t="s">
        <v>6</v>
      </c>
      <c r="C23" s="47"/>
      <c r="D23" s="47"/>
      <c r="E23" s="47"/>
      <c r="F23" s="47"/>
      <c r="G23" s="47"/>
      <c r="H23" s="47" t="s">
        <v>1</v>
      </c>
      <c r="I23" s="47" t="s">
        <v>4</v>
      </c>
      <c r="J23" s="78" t="s">
        <v>7</v>
      </c>
      <c r="K23" s="79"/>
      <c r="L23" s="79"/>
      <c r="M23" s="79"/>
      <c r="N23" s="79"/>
      <c r="O23" s="79"/>
      <c r="P23" s="79"/>
      <c r="Q23" s="79"/>
      <c r="R23" s="80"/>
      <c r="S23" s="81"/>
      <c r="T23" s="82"/>
      <c r="U23" s="82"/>
      <c r="V23" s="82"/>
      <c r="W23" s="82"/>
      <c r="X23" s="82"/>
      <c r="Y23" s="82"/>
      <c r="Z23" s="82"/>
      <c r="AA23" s="82"/>
    </row>
    <row r="24" spans="2:27" ht="13" x14ac:dyDescent="0.35">
      <c r="B24" s="27" t="s">
        <v>5</v>
      </c>
      <c r="C24" s="27"/>
      <c r="D24" s="27"/>
      <c r="E24" s="27"/>
      <c r="F24" s="27"/>
      <c r="G24" s="27"/>
      <c r="H24" s="10"/>
      <c r="I24" s="17" t="e">
        <f t="shared" ref="I24:I31" si="4">H24/$H$36</f>
        <v>#DIV/0!</v>
      </c>
      <c r="J24" s="32"/>
      <c r="K24" s="29"/>
      <c r="L24" s="29"/>
      <c r="M24" s="29"/>
      <c r="N24" s="29"/>
      <c r="O24" s="29"/>
      <c r="P24" s="29"/>
      <c r="Q24" s="29"/>
      <c r="R24" s="33"/>
    </row>
    <row r="25" spans="2:27" ht="26" x14ac:dyDescent="0.35">
      <c r="B25" s="27" t="s">
        <v>25</v>
      </c>
      <c r="C25" s="27"/>
      <c r="D25" s="27"/>
      <c r="E25" s="27"/>
      <c r="F25" s="27"/>
      <c r="G25" s="27"/>
      <c r="H25" s="10"/>
      <c r="I25" s="17" t="e">
        <f t="shared" si="4"/>
        <v>#DIV/0!</v>
      </c>
      <c r="J25" s="32"/>
      <c r="K25" s="29"/>
      <c r="L25" s="29"/>
      <c r="M25" s="29"/>
      <c r="N25" s="29"/>
      <c r="O25" s="29"/>
      <c r="P25" s="29"/>
      <c r="Q25" s="29"/>
      <c r="R25" s="33"/>
    </row>
    <row r="26" spans="2:27" ht="26" x14ac:dyDescent="0.35">
      <c r="B26" s="27" t="s">
        <v>26</v>
      </c>
      <c r="C26" s="27"/>
      <c r="D26" s="27"/>
      <c r="E26" s="27"/>
      <c r="F26" s="27"/>
      <c r="G26" s="27"/>
      <c r="H26" s="10"/>
      <c r="I26" s="17" t="e">
        <f t="shared" si="4"/>
        <v>#DIV/0!</v>
      </c>
      <c r="J26" s="32"/>
      <c r="K26" s="29"/>
      <c r="L26" s="29"/>
      <c r="M26" s="29"/>
      <c r="N26" s="29"/>
      <c r="O26" s="29"/>
      <c r="P26" s="29"/>
      <c r="Q26" s="29"/>
      <c r="R26" s="33"/>
    </row>
    <row r="27" spans="2:27" ht="26" x14ac:dyDescent="0.35">
      <c r="B27" s="27" t="s">
        <v>27</v>
      </c>
      <c r="C27" s="27"/>
      <c r="D27" s="27"/>
      <c r="E27" s="27"/>
      <c r="F27" s="27"/>
      <c r="G27" s="27"/>
      <c r="H27" s="10"/>
      <c r="I27" s="17" t="e">
        <f t="shared" si="4"/>
        <v>#DIV/0!</v>
      </c>
      <c r="J27" s="32"/>
      <c r="K27" s="29"/>
      <c r="L27" s="29"/>
      <c r="M27" s="29"/>
      <c r="N27" s="29"/>
      <c r="O27" s="29"/>
      <c r="P27" s="29"/>
      <c r="Q27" s="29"/>
      <c r="R27" s="33"/>
    </row>
    <row r="28" spans="2:27" ht="13" x14ac:dyDescent="0.35">
      <c r="B28" s="27" t="s">
        <v>29</v>
      </c>
      <c r="C28" s="27"/>
      <c r="D28" s="27"/>
      <c r="E28" s="27"/>
      <c r="F28" s="27"/>
      <c r="G28" s="27"/>
      <c r="H28" s="10"/>
      <c r="I28" s="17" t="e">
        <f t="shared" si="4"/>
        <v>#DIV/0!</v>
      </c>
      <c r="J28" s="32"/>
      <c r="K28" s="29"/>
      <c r="L28" s="29"/>
      <c r="M28" s="29"/>
      <c r="N28" s="29"/>
      <c r="O28" s="29"/>
      <c r="P28" s="29"/>
      <c r="Q28" s="29"/>
      <c r="R28" s="33"/>
    </row>
    <row r="29" spans="2:27" ht="13" x14ac:dyDescent="0.35">
      <c r="B29" s="27" t="s">
        <v>28</v>
      </c>
      <c r="C29" s="27"/>
      <c r="D29" s="27"/>
      <c r="E29" s="27"/>
      <c r="F29" s="27"/>
      <c r="G29" s="27"/>
      <c r="H29" s="10"/>
      <c r="I29" s="17" t="e">
        <f t="shared" si="4"/>
        <v>#DIV/0!</v>
      </c>
      <c r="J29" s="32"/>
      <c r="K29" s="29"/>
      <c r="L29" s="29"/>
      <c r="M29" s="29"/>
      <c r="N29" s="29"/>
      <c r="O29" s="29"/>
      <c r="P29" s="29"/>
      <c r="Q29" s="29"/>
      <c r="R29" s="33"/>
    </row>
    <row r="30" spans="2:27" ht="39" x14ac:dyDescent="0.35">
      <c r="B30" s="27" t="s">
        <v>36</v>
      </c>
      <c r="C30" s="27"/>
      <c r="D30" s="27"/>
      <c r="E30" s="27"/>
      <c r="F30" s="27"/>
      <c r="G30" s="27"/>
      <c r="H30" s="10"/>
      <c r="I30" s="17" t="e">
        <f t="shared" si="4"/>
        <v>#DIV/0!</v>
      </c>
      <c r="J30" s="32"/>
      <c r="K30" s="29"/>
      <c r="L30" s="29"/>
      <c r="M30" s="29"/>
      <c r="N30" s="29"/>
      <c r="O30" s="29"/>
      <c r="P30" s="29"/>
      <c r="Q30" s="29"/>
      <c r="R30" s="33"/>
    </row>
    <row r="31" spans="2:27" ht="13" x14ac:dyDescent="0.35">
      <c r="B31" s="12" t="s">
        <v>2</v>
      </c>
      <c r="C31" s="12"/>
      <c r="D31" s="12"/>
      <c r="E31" s="12"/>
      <c r="F31" s="12"/>
      <c r="G31" s="12"/>
      <c r="H31" s="19">
        <f>SUM(H24:H30)</f>
        <v>0</v>
      </c>
      <c r="I31" s="18" t="e">
        <f t="shared" si="4"/>
        <v>#DIV/0!</v>
      </c>
      <c r="J31" s="67"/>
      <c r="K31" s="68"/>
      <c r="L31" s="68"/>
      <c r="M31" s="68"/>
      <c r="N31" s="68"/>
      <c r="O31" s="68"/>
      <c r="P31" s="68"/>
      <c r="Q31" s="68"/>
      <c r="R31" s="69"/>
    </row>
    <row r="34" spans="2:9" ht="22.75" customHeight="1" x14ac:dyDescent="0.35">
      <c r="B34" s="70" t="s">
        <v>8</v>
      </c>
      <c r="C34" s="70"/>
      <c r="D34" s="70"/>
      <c r="E34" s="70"/>
      <c r="F34" s="70"/>
      <c r="G34" s="70"/>
      <c r="H34" s="70"/>
      <c r="I34" s="70"/>
    </row>
    <row r="35" spans="2:9" ht="29" x14ac:dyDescent="0.35">
      <c r="B35" s="20" t="s">
        <v>9</v>
      </c>
      <c r="C35" s="20"/>
      <c r="D35" s="20"/>
      <c r="E35" s="20"/>
      <c r="F35" s="20"/>
      <c r="G35" s="26"/>
      <c r="H35" s="21">
        <f>R17+R10</f>
        <v>0</v>
      </c>
      <c r="I35" s="22"/>
    </row>
    <row r="36" spans="2:9" ht="29" x14ac:dyDescent="0.35">
      <c r="B36" s="20" t="s">
        <v>10</v>
      </c>
      <c r="C36" s="20"/>
      <c r="D36" s="20"/>
      <c r="E36" s="20"/>
      <c r="F36" s="20"/>
      <c r="G36" s="25"/>
      <c r="H36" s="21">
        <f>S17+S10+H31</f>
        <v>0</v>
      </c>
      <c r="I36" s="34" t="e">
        <f>H36/$H$35</f>
        <v>#DIV/0!</v>
      </c>
    </row>
    <row r="37" spans="2:9" ht="29" x14ac:dyDescent="0.35">
      <c r="B37" s="20" t="s">
        <v>11</v>
      </c>
      <c r="C37" s="20"/>
      <c r="D37" s="20"/>
      <c r="E37" s="20"/>
      <c r="F37" s="20"/>
      <c r="G37" s="20"/>
      <c r="H37" s="21">
        <f>H35-H36</f>
        <v>0</v>
      </c>
      <c r="I37" s="23" t="e">
        <f>H37/$H$35</f>
        <v>#DIV/0!</v>
      </c>
    </row>
    <row r="38" spans="2:9" ht="14.5" x14ac:dyDescent="0.35">
      <c r="B38" s="24"/>
      <c r="C38" s="24"/>
      <c r="D38" s="24"/>
      <c r="E38" s="24"/>
      <c r="F38" s="24"/>
      <c r="G38" s="24"/>
      <c r="H38" s="24"/>
      <c r="I38" s="24"/>
    </row>
  </sheetData>
  <mergeCells count="10">
    <mergeCell ref="J31:R31"/>
    <mergeCell ref="B34:I34"/>
    <mergeCell ref="B1:V1"/>
    <mergeCell ref="B2:V2"/>
    <mergeCell ref="U3:V3"/>
    <mergeCell ref="U17:V17"/>
    <mergeCell ref="B22:R22"/>
    <mergeCell ref="J23:R23"/>
    <mergeCell ref="S23:AA23"/>
    <mergeCell ref="U10:V10"/>
  </mergeCells>
  <printOptions horizontalCentered="1"/>
  <pageMargins left="0.70866141732283472" right="0.70866141732283472" top="1.3385826771653544" bottom="0.74803149606299213" header="0.31496062992125984" footer="0.31496062992125984"/>
  <pageSetup paperSize="8" scale="56" orientation="landscape" r:id="rId1"/>
  <headerFooter>
    <oddHeader xml:space="preserve">&amp;C&amp;"-,Grassetto"&amp;16Allegato 9A
Schema di Conto Economico&amp;"-,Normale"&amp;11
</oddHeader>
    <oddFooter>&amp;LID 2721 - AQ Veicoli in noleggio edizione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17</vt:i4>
      </vt:variant>
    </vt:vector>
  </HeadingPairs>
  <TitlesOfParts>
    <vt:vector size="34" baseType="lpstr">
      <vt:lpstr>Istruzioni compilazione</vt:lpstr>
      <vt:lpstr>C E_Lotto 1 Sublotto A1</vt:lpstr>
      <vt:lpstr>C E_Lotto 1 Sublotto A2</vt:lpstr>
      <vt:lpstr>C E_Lotto 1 Sublotto A3</vt:lpstr>
      <vt:lpstr>C E_Lotto 1 Sublotto A4</vt:lpstr>
      <vt:lpstr>C E_Lotto 2 Sublotto B1</vt:lpstr>
      <vt:lpstr>C E_Lotto 2 Sublotto B2</vt:lpstr>
      <vt:lpstr>C E_Lotto 2 Sublotto B3</vt:lpstr>
      <vt:lpstr>C E_Lotto 2 Sublotto B4</vt:lpstr>
      <vt:lpstr>C E_Lotto 2 Sublotto B5</vt:lpstr>
      <vt:lpstr>C E_Lotto 3 Sublotto C1</vt:lpstr>
      <vt:lpstr>C E_Lotto 3 Sublotto C2</vt:lpstr>
      <vt:lpstr>C E_Lotto 3 Sublotto C3</vt:lpstr>
      <vt:lpstr>C E_Lotto 3 Sublotto C4</vt:lpstr>
      <vt:lpstr>C E_Lotto 4</vt:lpstr>
      <vt:lpstr>C E_Lotto 5</vt:lpstr>
      <vt:lpstr>C E_Lotto 6</vt:lpstr>
      <vt:lpstr>'C E_Lotto 1 Sublotto A1'!Area_stampa</vt:lpstr>
      <vt:lpstr>'C E_Lotto 1 Sublotto A2'!Area_stampa</vt:lpstr>
      <vt:lpstr>'C E_Lotto 1 Sublotto A3'!Area_stampa</vt:lpstr>
      <vt:lpstr>'C E_Lotto 1 Sublotto A4'!Area_stampa</vt:lpstr>
      <vt:lpstr>'C E_Lotto 2 Sublotto B1'!Area_stampa</vt:lpstr>
      <vt:lpstr>'C E_Lotto 2 Sublotto B2'!Area_stampa</vt:lpstr>
      <vt:lpstr>'C E_Lotto 2 Sublotto B3'!Area_stampa</vt:lpstr>
      <vt:lpstr>'C E_Lotto 2 Sublotto B4'!Area_stampa</vt:lpstr>
      <vt:lpstr>'C E_Lotto 2 Sublotto B5'!Area_stampa</vt:lpstr>
      <vt:lpstr>'C E_Lotto 3 Sublotto C1'!Area_stampa</vt:lpstr>
      <vt:lpstr>'C E_Lotto 3 Sublotto C2'!Area_stampa</vt:lpstr>
      <vt:lpstr>'C E_Lotto 3 Sublotto C3'!Area_stampa</vt:lpstr>
      <vt:lpstr>'C E_Lotto 3 Sublotto C4'!Area_stampa</vt:lpstr>
      <vt:lpstr>'C E_Lotto 4'!Area_stampa</vt:lpstr>
      <vt:lpstr>'C E_Lotto 5'!Area_stampa</vt:lpstr>
      <vt:lpstr>'C E_Lotto 6'!Area_stampa</vt:lpstr>
      <vt:lpstr>'Istruzioni compilazione'!Area_stampa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2022-03-22T12:13:19Z</dcterms:created>
  <dcterms:modified xsi:type="dcterms:W3CDTF">2024-04-02T10:13:08Z</dcterms:modified>
</cp:coreProperties>
</file>