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ana.divenanzi\Desktop\ID 2623 - RC Auto 12\pubblicazione\documentazione\"/>
    </mc:Choice>
  </mc:AlternateContent>
  <bookViews>
    <workbookView xWindow="0" yWindow="0" windowWidth="28800" windowHeight="11700" tabRatio="947"/>
  </bookViews>
  <sheets>
    <sheet name="copertina" sheetId="4" r:id="rId1"/>
    <sheet name="n. veicoli e km" sheetId="122" r:id="rId2"/>
    <sheet name="PREMI KASKO 2021" sheetId="127" r:id="rId3"/>
    <sheet name="PREMI INF B  2021" sheetId="128" r:id="rId4"/>
    <sheet name="PREMI RCA 2021" sheetId="129" r:id="rId5"/>
    <sheet name="PREMI INF A  2021 " sheetId="130" r:id="rId6"/>
    <sheet name="Sinistri RCA 2021" sheetId="157" r:id="rId7"/>
    <sheet name="Sinistri Cristalli 2021" sheetId="158" r:id="rId8"/>
    <sheet name="Sinistri INF_A 2021" sheetId="159" r:id="rId9"/>
    <sheet name="Sinistri INF_B 2021" sheetId="160" r:id="rId10"/>
    <sheet name="Sinistri KASKO 2021" sheetId="161" r:id="rId11"/>
    <sheet name="PREMI KASKO 2020" sheetId="123" r:id="rId12"/>
    <sheet name="PREMI INF B  2020 " sheetId="124" r:id="rId13"/>
    <sheet name="PREMI RCA 2020" sheetId="125" r:id="rId14"/>
    <sheet name="PREMI INF A  2020 " sheetId="126" r:id="rId15"/>
    <sheet name="Sinistri RCA 2020" sheetId="162" r:id="rId16"/>
    <sheet name="Sinistri Cristalli 2020" sheetId="163" r:id="rId17"/>
    <sheet name="Sinistri INF_A 2020" sheetId="164" r:id="rId18"/>
    <sheet name="Sinistri INF_B 2020" sheetId="165" r:id="rId19"/>
    <sheet name="Sinistri KASKO 2020" sheetId="166" r:id="rId20"/>
    <sheet name="PREMI RCA 2019" sheetId="88" r:id="rId21"/>
    <sheet name="PREMI INF A 2019" sheetId="89" r:id="rId22"/>
    <sheet name="PREMI INF B 2019" sheetId="90" r:id="rId23"/>
    <sheet name="PREMI KASKO 2019" sheetId="91" r:id="rId24"/>
    <sheet name="Sinistri RCA 2019" sheetId="137" r:id="rId25"/>
    <sheet name="Sinistri Cristalli 2019" sheetId="138" r:id="rId26"/>
    <sheet name="Sinistri INF_A 2019" sheetId="139" r:id="rId27"/>
    <sheet name="Sinistri INF_B 2019" sheetId="140" r:id="rId28"/>
    <sheet name="Sinistri KASKO 2019" sheetId="141" r:id="rId29"/>
    <sheet name="PREMI RCA 2018" sheetId="78" r:id="rId30"/>
    <sheet name="PREMI INF A 2018" sheetId="79" r:id="rId31"/>
    <sheet name="PREMI INF B 2018" sheetId="80" r:id="rId32"/>
    <sheet name="PREMI KASKO 2018" sheetId="37" r:id="rId33"/>
    <sheet name="sinistri RCA 2018 (I S.)" sheetId="147" r:id="rId34"/>
    <sheet name="Sinistri Cristalli 2018 (I S.)" sheetId="148" r:id="rId35"/>
    <sheet name="sinistri INF A 2018 (I S.)" sheetId="149" r:id="rId36"/>
    <sheet name="sinistri INF B 2018 (I S.)" sheetId="150" r:id="rId37"/>
    <sheet name="sinistri KASKO 2018 (I S.)" sheetId="151" r:id="rId38"/>
    <sheet name="Sinistri RCA 2018 (II S.)" sheetId="142" r:id="rId39"/>
    <sheet name="Sinistri Cristalli 2018 (II S.)" sheetId="143" r:id="rId40"/>
    <sheet name="Sinistri INF_A 2018 (II S.)" sheetId="144" r:id="rId41"/>
    <sheet name="Sinistri INF_B 2018 (II S.)" sheetId="145" r:id="rId42"/>
    <sheet name="Sinistri KASKO 2018 (II S.)" sheetId="146" r:id="rId43"/>
    <sheet name="PREMI RCA 2017" sheetId="36" r:id="rId44"/>
    <sheet name="PREMI INF A 2017" sheetId="35" r:id="rId45"/>
    <sheet name="PREMI INF B 2017" sheetId="34" r:id="rId46"/>
    <sheet name="PREMI KASKO 2017" sheetId="30" r:id="rId47"/>
    <sheet name="sinistri INF B 2017" sheetId="152" r:id="rId48"/>
    <sheet name="sinistri INF A 2017" sheetId="153" r:id="rId49"/>
    <sheet name="sinistri RCA 2017" sheetId="154" r:id="rId50"/>
    <sheet name="Sinistri Cristalli 2017" sheetId="155" r:id="rId51"/>
    <sheet name="sinistri KASKO 2017" sheetId="156" r:id="rId52"/>
  </sheets>
  <externalReferences>
    <externalReference r:id="rId53"/>
  </externalReferences>
  <definedNames>
    <definedName name="_xlnm._FilterDatabase" localSheetId="1" hidden="1">'n. veicoli e km'!#REF!</definedName>
    <definedName name="_xlnm._FilterDatabase" localSheetId="14" hidden="1">'PREMI INF A  2020 '!$A$4:$G$29</definedName>
    <definedName name="_xlnm._FilterDatabase" localSheetId="5" hidden="1">'PREMI INF A  2021 '!$A$4:$G$23</definedName>
    <definedName name="_xlnm._FilterDatabase" localSheetId="44" hidden="1">'PREMI INF A 2017'!$A$4:$F$4</definedName>
    <definedName name="_xlnm._FilterDatabase" localSheetId="30" hidden="1">'PREMI INF A 2018'!$A$4:$G$83</definedName>
    <definedName name="_xlnm._FilterDatabase" localSheetId="21" hidden="1">'PREMI INF A 2019'!$A$4:$G$47</definedName>
    <definedName name="_xlnm._FilterDatabase" localSheetId="12" hidden="1">'PREMI INF B  2020 '!$A$4:$G$53</definedName>
    <definedName name="_xlnm._FilterDatabase" localSheetId="3" hidden="1">'PREMI INF B  2021'!$A$4:$G$52</definedName>
    <definedName name="_xlnm._FilterDatabase" localSheetId="31" hidden="1">'PREMI INF B 2018'!$A$4:$G$83</definedName>
    <definedName name="_xlnm._FilterDatabase" localSheetId="22" hidden="1">'PREMI INF B 2019'!$A$4:$G$52</definedName>
    <definedName name="_xlnm._FilterDatabase" localSheetId="32" hidden="1">'PREMI KASKO 2018'!$A$4:$G$85</definedName>
    <definedName name="_xlnm._FilterDatabase" localSheetId="23" hidden="1">'PREMI KASKO 2019'!$A$4:$G$52</definedName>
    <definedName name="_xlnm._FilterDatabase" localSheetId="11" hidden="1">'PREMI KASKO 2020'!$A$4:$G$53</definedName>
    <definedName name="_xlnm._FilterDatabase" localSheetId="2" hidden="1">'PREMI KASKO 2021'!$A$4:$G$52</definedName>
    <definedName name="_xlnm._FilterDatabase" localSheetId="43" hidden="1">'PREMI RCA 2017'!$A$4:$F$54</definedName>
    <definedName name="_xlnm._FilterDatabase" localSheetId="29" hidden="1">'PREMI RCA 2018'!$A$4:$G$98</definedName>
    <definedName name="_xlnm._FilterDatabase" localSheetId="20" hidden="1">'PREMI RCA 2019'!$A$4:$G$51</definedName>
    <definedName name="_xlnm._FilterDatabase" localSheetId="13" hidden="1">'PREMI RCA 2020'!$A$4:$G$43</definedName>
    <definedName name="_xlnm._FilterDatabase" localSheetId="4" hidden="1">'PREMI RCA 2021'!$A$4:$G$39</definedName>
    <definedName name="_xlnm._FilterDatabase" localSheetId="50" hidden="1">'Sinistri Cristalli 2017'!$A$4:$L$15</definedName>
    <definedName name="_xlnm._FilterDatabase" localSheetId="34" hidden="1">'Sinistri Cristalli 2018 (I S.)'!$A$4:$L$15</definedName>
    <definedName name="_xlnm._FilterDatabase" localSheetId="39" hidden="1">'Sinistri Cristalli 2018 (II S.)'!$A$4:$K$53</definedName>
    <definedName name="_xlnm._FilterDatabase" localSheetId="25" hidden="1">'Sinistri Cristalli 2019'!$A$4:$K$104</definedName>
    <definedName name="_xlnm._FilterDatabase" localSheetId="16" hidden="1">'Sinistri Cristalli 2020'!$A$4:$X$54</definedName>
    <definedName name="_xlnm._FilterDatabase" localSheetId="7" hidden="1">'Sinistri Cristalli 2021'!$A$4:$K$4</definedName>
    <definedName name="_xlnm._FilterDatabase" localSheetId="48" hidden="1">'sinistri INF A 2017'!$A$4:$L$13</definedName>
    <definedName name="_xlnm._FilterDatabase" localSheetId="40" hidden="1">'Sinistri INF_A 2018 (II S.)'!$A$4:$J$41</definedName>
    <definedName name="_xlnm._FilterDatabase" localSheetId="26" hidden="1">'Sinistri INF_A 2019'!$A$4:$J$41</definedName>
    <definedName name="_xlnm._FilterDatabase" localSheetId="17" hidden="1">'Sinistri INF_A 2020'!$A$4:$J$42</definedName>
    <definedName name="_xlnm._FilterDatabase" localSheetId="8" hidden="1">'Sinistri INF_A 2021'!$A$4:$J$42</definedName>
    <definedName name="_xlnm._FilterDatabase" localSheetId="41" hidden="1">'Sinistri INF_B 2018 (II S.)'!$A$4:$I$41</definedName>
    <definedName name="_xlnm._FilterDatabase" localSheetId="27" hidden="1">'Sinistri INF_B 2019'!$A$4:$J$41</definedName>
    <definedName name="_xlnm._FilterDatabase" localSheetId="18" hidden="1">'Sinistri INF_B 2020'!$A$4:$J$41</definedName>
    <definedName name="_xlnm._FilterDatabase" localSheetId="9" hidden="1">'Sinistri INF_B 2021'!$A$4:$J$41</definedName>
    <definedName name="_xlnm._FilterDatabase" localSheetId="42" hidden="1">'Sinistri KASKO 2018 (II S.)'!$A$4:$J$38</definedName>
    <definedName name="_xlnm._FilterDatabase" localSheetId="28" hidden="1">'Sinistri KASKO 2019'!$A$4:$J$42</definedName>
    <definedName name="_xlnm._FilterDatabase" localSheetId="19" hidden="1">'Sinistri KASKO 2020'!$A$4:$K$40</definedName>
    <definedName name="_xlnm._FilterDatabase" localSheetId="10" hidden="1">'Sinistri KASKO 2021'!$A$4:$K$40</definedName>
    <definedName name="_xlnm._FilterDatabase" localSheetId="49" hidden="1">'sinistri RCA 2017'!$A$5:$AN$21</definedName>
    <definedName name="_xlnm._FilterDatabase" localSheetId="33" hidden="1">'sinistri RCA 2018 (I S.)'!$A$5:$AN$17</definedName>
    <definedName name="_xlnm._FilterDatabase" localSheetId="38" hidden="1">'Sinistri RCA 2018 (II S.)'!$A$4:$IG$52</definedName>
    <definedName name="_xlnm._FilterDatabase" localSheetId="24" hidden="1">'Sinistri RCA 2019'!$A$1:$AL$53</definedName>
    <definedName name="_xlnm._FilterDatabase" localSheetId="15" hidden="1">'Sinistri RCA 2020'!$A$4:$IG$53</definedName>
    <definedName name="_xlnm._FilterDatabase" localSheetId="6" hidden="1">'Sinistri RCA 2021'!$A$4:$IF$55</definedName>
    <definedName name="anno" localSheetId="1">'[1]00.1Convalida_dati'!$B$2:$B$8</definedName>
    <definedName name="_xlnm.Print_Area" localSheetId="0">copertina!$A$1:$K$55</definedName>
    <definedName name="_xlnm.Print_Area" localSheetId="1">'n. veicoli e km'!$A$1:$AO$135</definedName>
    <definedName name="tipologia" localSheetId="1">'[1]00.1Convalida_dati'!$A$2:$A$5</definedName>
    <definedName name="_xlnm.Print_Titles" localSheetId="1">'n. veicoli e km'!$6:$7</definedName>
    <definedName name="_xlnm.Print_Titles" localSheetId="39">'Sinistri Cristalli 2018 (II S.)'!$1:$4</definedName>
    <definedName name="_xlnm.Print_Titles" localSheetId="25">'Sinistri Cristalli 2019'!$1:$4</definedName>
    <definedName name="_xlnm.Print_Titles" localSheetId="16">'Sinistri Cristalli 2020'!$1:$4</definedName>
    <definedName name="_xlnm.Print_Titles" localSheetId="7">'Sinistri Cristalli 2021'!$1:$4</definedName>
    <definedName name="_xlnm.Print_Titles" localSheetId="40">'Sinistri INF_A 2018 (II S.)'!$1:$4</definedName>
    <definedName name="_xlnm.Print_Titles" localSheetId="26">'Sinistri INF_A 2019'!$1:$4</definedName>
    <definedName name="_xlnm.Print_Titles" localSheetId="17">'Sinistri INF_A 2020'!$1:$4</definedName>
    <definedName name="_xlnm.Print_Titles" localSheetId="8">'Sinistri INF_A 2021'!$1:$4</definedName>
    <definedName name="_xlnm.Print_Titles" localSheetId="41">'Sinistri INF_B 2018 (II S.)'!$1:$4</definedName>
    <definedName name="_xlnm.Print_Titles" localSheetId="27">'Sinistri INF_B 2019'!$1:$4</definedName>
    <definedName name="_xlnm.Print_Titles" localSheetId="18">'Sinistri INF_B 2020'!$1:$4</definedName>
    <definedName name="_xlnm.Print_Titles" localSheetId="9">'Sinistri INF_B 2021'!$1:$4</definedName>
  </definedNames>
  <calcPr calcId="162913"/>
</workbook>
</file>

<file path=xl/calcChain.xml><?xml version="1.0" encoding="utf-8"?>
<calcChain xmlns="http://schemas.openxmlformats.org/spreadsheetml/2006/main">
  <c r="C48" i="166" l="1"/>
  <c r="D47" i="166"/>
  <c r="J42" i="166"/>
  <c r="D49" i="166" s="1"/>
  <c r="I42" i="166"/>
  <c r="H42" i="166"/>
  <c r="G42" i="166"/>
  <c r="D46" i="166" s="1"/>
  <c r="F42" i="166"/>
  <c r="C47" i="166" s="1"/>
  <c r="E42" i="166"/>
  <c r="D48" i="166" s="1"/>
  <c r="D42" i="166"/>
  <c r="C49" i="166" s="1"/>
  <c r="D46" i="165"/>
  <c r="C46" i="165"/>
  <c r="J41" i="165"/>
  <c r="D47" i="165" s="1"/>
  <c r="D48" i="165" s="1"/>
  <c r="I41" i="165"/>
  <c r="C47" i="165" s="1"/>
  <c r="C48" i="165" s="1"/>
  <c r="H41" i="165"/>
  <c r="G41" i="165"/>
  <c r="F41" i="165"/>
  <c r="C45" i="165" s="1"/>
  <c r="E41" i="165"/>
  <c r="D41" i="165"/>
  <c r="D55" i="164"/>
  <c r="D56" i="164" s="1"/>
  <c r="C55" i="164"/>
  <c r="D54" i="164"/>
  <c r="C54" i="164"/>
  <c r="C56" i="164" s="1"/>
  <c r="D53" i="164"/>
  <c r="C53" i="164"/>
  <c r="D49" i="164"/>
  <c r="D61" i="164" s="1"/>
  <c r="C48" i="164"/>
  <c r="C60" i="164" s="1"/>
  <c r="D47" i="164"/>
  <c r="D59" i="164" s="1"/>
  <c r="J44" i="164"/>
  <c r="I44" i="164"/>
  <c r="H44" i="164"/>
  <c r="G44" i="164"/>
  <c r="D48" i="164" s="1"/>
  <c r="D60" i="164" s="1"/>
  <c r="F44" i="164"/>
  <c r="E44" i="164"/>
  <c r="D44" i="164"/>
  <c r="C49" i="164" s="1"/>
  <c r="C73" i="163"/>
  <c r="D68" i="163"/>
  <c r="C68" i="163"/>
  <c r="D67" i="163"/>
  <c r="C67" i="163"/>
  <c r="D66" i="163"/>
  <c r="C66" i="163"/>
  <c r="D65" i="163"/>
  <c r="C65" i="163"/>
  <c r="D61" i="163"/>
  <c r="D73" i="163" s="1"/>
  <c r="C61" i="163"/>
  <c r="C59" i="163"/>
  <c r="C71" i="163" s="1"/>
  <c r="J56" i="163"/>
  <c r="D62" i="163" s="1"/>
  <c r="D74" i="163" s="1"/>
  <c r="I56" i="163"/>
  <c r="C62" i="163" s="1"/>
  <c r="C74" i="163" s="1"/>
  <c r="H56" i="163"/>
  <c r="G56" i="163"/>
  <c r="D60" i="163" s="1"/>
  <c r="D72" i="163" s="1"/>
  <c r="F56" i="163"/>
  <c r="C60" i="163" s="1"/>
  <c r="C72" i="163" s="1"/>
  <c r="E56" i="163"/>
  <c r="D56" i="163"/>
  <c r="K61" i="162"/>
  <c r="K75" i="162" s="1"/>
  <c r="J61" i="162"/>
  <c r="J62" i="162" s="1"/>
  <c r="J76" i="162" s="1"/>
  <c r="F61" i="162"/>
  <c r="F75" i="162" s="1"/>
  <c r="C61" i="162"/>
  <c r="J60" i="162"/>
  <c r="J74" i="162" s="1"/>
  <c r="G60" i="162"/>
  <c r="G74" i="162" s="1"/>
  <c r="J59" i="162"/>
  <c r="J73" i="162" s="1"/>
  <c r="AL55" i="162"/>
  <c r="AK55" i="162"/>
  <c r="AJ55" i="162"/>
  <c r="AI55" i="162"/>
  <c r="L60" i="162" s="1"/>
  <c r="L74" i="162" s="1"/>
  <c r="AH55" i="162"/>
  <c r="K59" i="162" s="1"/>
  <c r="K73" i="162" s="1"/>
  <c r="AG55" i="162"/>
  <c r="L61" i="162" s="1"/>
  <c r="AF55" i="162"/>
  <c r="AE55" i="162"/>
  <c r="AD55" i="162"/>
  <c r="AC55" i="162"/>
  <c r="AB55" i="162"/>
  <c r="AA55" i="162"/>
  <c r="I60" i="162" s="1"/>
  <c r="I74" i="162" s="1"/>
  <c r="Z55" i="162"/>
  <c r="Y55" i="162"/>
  <c r="I61" i="162" s="1"/>
  <c r="X55" i="162"/>
  <c r="W55" i="162"/>
  <c r="V55" i="162"/>
  <c r="U55" i="162"/>
  <c r="H60" i="162" s="1"/>
  <c r="H74" i="162" s="1"/>
  <c r="T55" i="162"/>
  <c r="S55" i="162"/>
  <c r="H61" i="162" s="1"/>
  <c r="R55" i="162"/>
  <c r="G61" i="162" s="1"/>
  <c r="Q55" i="162"/>
  <c r="P55" i="162"/>
  <c r="O55" i="162"/>
  <c r="N55" i="162"/>
  <c r="F60" i="162" s="1"/>
  <c r="M55" i="162"/>
  <c r="E60" i="162" s="1"/>
  <c r="E74" i="162" s="1"/>
  <c r="L55" i="162"/>
  <c r="K55" i="162"/>
  <c r="E61" i="162" s="1"/>
  <c r="J55" i="162"/>
  <c r="I55" i="162"/>
  <c r="H55" i="162"/>
  <c r="G55" i="162"/>
  <c r="D60" i="162" s="1"/>
  <c r="F55" i="162"/>
  <c r="C59" i="162" s="1"/>
  <c r="E55" i="162"/>
  <c r="D61" i="162" s="1"/>
  <c r="D55" i="162"/>
  <c r="D47" i="161"/>
  <c r="D46" i="161"/>
  <c r="J42" i="161"/>
  <c r="I42" i="161"/>
  <c r="H42" i="161"/>
  <c r="G42" i="161"/>
  <c r="F42" i="161"/>
  <c r="C47" i="161" s="1"/>
  <c r="E42" i="161"/>
  <c r="D49" i="161" s="1"/>
  <c r="D42" i="161"/>
  <c r="C49" i="161" s="1"/>
  <c r="C46" i="160"/>
  <c r="C45" i="160"/>
  <c r="J41" i="160"/>
  <c r="D47" i="160" s="1"/>
  <c r="I41" i="160"/>
  <c r="C47" i="160" s="1"/>
  <c r="C48" i="160" s="1"/>
  <c r="H41" i="160"/>
  <c r="G41" i="160"/>
  <c r="D46" i="160" s="1"/>
  <c r="F41" i="160"/>
  <c r="E41" i="160"/>
  <c r="D41" i="160"/>
  <c r="D56" i="159"/>
  <c r="C56" i="159"/>
  <c r="D55" i="159"/>
  <c r="C55" i="159"/>
  <c r="D54" i="159"/>
  <c r="C54" i="159"/>
  <c r="D53" i="159"/>
  <c r="C53" i="159"/>
  <c r="J44" i="159"/>
  <c r="D47" i="159" s="1"/>
  <c r="D59" i="159" s="1"/>
  <c r="I44" i="159"/>
  <c r="H44" i="159"/>
  <c r="G44" i="159"/>
  <c r="D48" i="159" s="1"/>
  <c r="D60" i="159" s="1"/>
  <c r="F44" i="159"/>
  <c r="C48" i="159" s="1"/>
  <c r="C60" i="159" s="1"/>
  <c r="E44" i="159"/>
  <c r="D49" i="159" s="1"/>
  <c r="D44" i="159"/>
  <c r="C49" i="159" s="1"/>
  <c r="D68" i="158"/>
  <c r="C68" i="158"/>
  <c r="D67" i="158"/>
  <c r="C67" i="158"/>
  <c r="D66" i="158"/>
  <c r="C66" i="158"/>
  <c r="D65" i="158"/>
  <c r="C65" i="158"/>
  <c r="J56" i="158"/>
  <c r="D59" i="158" s="1"/>
  <c r="D71" i="158" s="1"/>
  <c r="I56" i="158"/>
  <c r="C62" i="158" s="1"/>
  <c r="C74" i="158" s="1"/>
  <c r="H56" i="158"/>
  <c r="G56" i="158"/>
  <c r="D60" i="158" s="1"/>
  <c r="D72" i="158" s="1"/>
  <c r="F56" i="158"/>
  <c r="C60" i="158" s="1"/>
  <c r="C72" i="158" s="1"/>
  <c r="E56" i="158"/>
  <c r="D56" i="158"/>
  <c r="C61" i="158" s="1"/>
  <c r="C73" i="158" s="1"/>
  <c r="H63" i="157"/>
  <c r="L62" i="157"/>
  <c r="L76" i="157" s="1"/>
  <c r="D62" i="157"/>
  <c r="D76" i="157" s="1"/>
  <c r="H61" i="157"/>
  <c r="H75" i="157" s="1"/>
  <c r="AL57" i="157"/>
  <c r="AK57" i="157"/>
  <c r="AJ57" i="157"/>
  <c r="AI57" i="157"/>
  <c r="AH57" i="157"/>
  <c r="K62" i="157" s="1"/>
  <c r="K76" i="157" s="1"/>
  <c r="AG57" i="157"/>
  <c r="L63" i="157" s="1"/>
  <c r="AF57" i="157"/>
  <c r="K63" i="157" s="1"/>
  <c r="AE57" i="157"/>
  <c r="AD57" i="157"/>
  <c r="AC57" i="157"/>
  <c r="AB57" i="157"/>
  <c r="J62" i="157" s="1"/>
  <c r="J76" i="157" s="1"/>
  <c r="AA57" i="157"/>
  <c r="I62" i="157" s="1"/>
  <c r="I76" i="157" s="1"/>
  <c r="Z57" i="157"/>
  <c r="J63" i="157" s="1"/>
  <c r="Y57" i="157"/>
  <c r="I63" i="157" s="1"/>
  <c r="X57" i="157"/>
  <c r="W57" i="157"/>
  <c r="V57" i="157"/>
  <c r="U57" i="157"/>
  <c r="H62" i="157" s="1"/>
  <c r="H76" i="157" s="1"/>
  <c r="T57" i="157"/>
  <c r="G62" i="157" s="1"/>
  <c r="G76" i="157" s="1"/>
  <c r="S57" i="157"/>
  <c r="R57" i="157"/>
  <c r="G63" i="157" s="1"/>
  <c r="Q57" i="157"/>
  <c r="P57" i="157"/>
  <c r="O57" i="157"/>
  <c r="N57" i="157"/>
  <c r="F62" i="157" s="1"/>
  <c r="F76" i="157" s="1"/>
  <c r="M57" i="157"/>
  <c r="E62" i="157" s="1"/>
  <c r="E76" i="157" s="1"/>
  <c r="L57" i="157"/>
  <c r="F63" i="157" s="1"/>
  <c r="K57" i="157"/>
  <c r="E63" i="157" s="1"/>
  <c r="J57" i="157"/>
  <c r="I57" i="157"/>
  <c r="H57" i="157"/>
  <c r="G57" i="157"/>
  <c r="F57" i="157"/>
  <c r="C62" i="157" s="1"/>
  <c r="E57" i="157"/>
  <c r="D63" i="157" s="1"/>
  <c r="D57" i="157"/>
  <c r="C63" i="157" s="1"/>
  <c r="H62" i="162" l="1"/>
  <c r="H76" i="162" s="1"/>
  <c r="H75" i="162"/>
  <c r="D62" i="164"/>
  <c r="N61" i="162"/>
  <c r="N75" i="162" s="1"/>
  <c r="D75" i="162"/>
  <c r="D62" i="162"/>
  <c r="G62" i="162"/>
  <c r="G76" i="162" s="1"/>
  <c r="G75" i="162"/>
  <c r="E75" i="162"/>
  <c r="E62" i="162"/>
  <c r="E76" i="162" s="1"/>
  <c r="F62" i="162"/>
  <c r="F76" i="162" s="1"/>
  <c r="F74" i="162"/>
  <c r="N60" i="162"/>
  <c r="N74" i="162" s="1"/>
  <c r="D74" i="162"/>
  <c r="M61" i="162"/>
  <c r="M75" i="162" s="1"/>
  <c r="M59" i="162"/>
  <c r="M73" i="162" s="1"/>
  <c r="C73" i="162"/>
  <c r="I62" i="162"/>
  <c r="I76" i="162" s="1"/>
  <c r="I75" i="162"/>
  <c r="L75" i="162"/>
  <c r="L62" i="162"/>
  <c r="L76" i="162" s="1"/>
  <c r="C61" i="164"/>
  <c r="C50" i="164"/>
  <c r="C62" i="164" s="1"/>
  <c r="C60" i="162"/>
  <c r="K60" i="162"/>
  <c r="K74" i="162" s="1"/>
  <c r="C46" i="166"/>
  <c r="H59" i="162"/>
  <c r="H73" i="162" s="1"/>
  <c r="D50" i="164"/>
  <c r="F59" i="162"/>
  <c r="F73" i="162" s="1"/>
  <c r="G59" i="162"/>
  <c r="G73" i="162" s="1"/>
  <c r="K62" i="162"/>
  <c r="K76" i="162" s="1"/>
  <c r="I59" i="162"/>
  <c r="I73" i="162" s="1"/>
  <c r="C47" i="164"/>
  <c r="C59" i="164" s="1"/>
  <c r="D45" i="165"/>
  <c r="J75" i="162"/>
  <c r="C75" i="162"/>
  <c r="D59" i="163"/>
  <c r="D71" i="163" s="1"/>
  <c r="D59" i="162"/>
  <c r="L59" i="162"/>
  <c r="L73" i="162" s="1"/>
  <c r="E59" i="162"/>
  <c r="E73" i="162" s="1"/>
  <c r="D61" i="159"/>
  <c r="D50" i="159"/>
  <c r="M63" i="157"/>
  <c r="M77" i="157" s="1"/>
  <c r="C77" i="157"/>
  <c r="C64" i="157"/>
  <c r="D62" i="159"/>
  <c r="D48" i="160"/>
  <c r="F77" i="157"/>
  <c r="F64" i="157"/>
  <c r="F78" i="157" s="1"/>
  <c r="N63" i="157"/>
  <c r="N77" i="157" s="1"/>
  <c r="D77" i="157"/>
  <c r="D64" i="157"/>
  <c r="K77" i="157"/>
  <c r="K64" i="157"/>
  <c r="K78" i="157" s="1"/>
  <c r="E77" i="157"/>
  <c r="E64" i="157"/>
  <c r="E78" i="157" s="1"/>
  <c r="I64" i="157"/>
  <c r="I78" i="157" s="1"/>
  <c r="I77" i="157"/>
  <c r="L77" i="157"/>
  <c r="L64" i="157"/>
  <c r="L78" i="157" s="1"/>
  <c r="M62" i="157"/>
  <c r="M76" i="157" s="1"/>
  <c r="C76" i="157"/>
  <c r="G64" i="157"/>
  <c r="G78" i="157" s="1"/>
  <c r="G77" i="157"/>
  <c r="J64" i="157"/>
  <c r="J78" i="157" s="1"/>
  <c r="J77" i="157"/>
  <c r="H64" i="157"/>
  <c r="H78" i="157" s="1"/>
  <c r="C61" i="159"/>
  <c r="C50" i="159"/>
  <c r="C62" i="159" s="1"/>
  <c r="H77" i="157"/>
  <c r="G61" i="157"/>
  <c r="G75" i="157" s="1"/>
  <c r="D61" i="158"/>
  <c r="D73" i="158" s="1"/>
  <c r="C46" i="161"/>
  <c r="I61" i="157"/>
  <c r="I75" i="157" s="1"/>
  <c r="D62" i="158"/>
  <c r="D74" i="158" s="1"/>
  <c r="C47" i="159"/>
  <c r="C59" i="159" s="1"/>
  <c r="D45" i="160"/>
  <c r="J61" i="157"/>
  <c r="J75" i="157" s="1"/>
  <c r="N62" i="157"/>
  <c r="N76" i="157" s="1"/>
  <c r="C59" i="158"/>
  <c r="C71" i="158" s="1"/>
  <c r="C61" i="157"/>
  <c r="K61" i="157"/>
  <c r="K75" i="157" s="1"/>
  <c r="C48" i="161"/>
  <c r="D61" i="157"/>
  <c r="L61" i="157"/>
  <c r="L75" i="157" s="1"/>
  <c r="D48" i="161"/>
  <c r="E61" i="157"/>
  <c r="E75" i="157" s="1"/>
  <c r="F61" i="157"/>
  <c r="F75" i="157" s="1"/>
  <c r="M60" i="162" l="1"/>
  <c r="M74" i="162" s="1"/>
  <c r="C74" i="162"/>
  <c r="N59" i="162"/>
  <c r="N73" i="162" s="1"/>
  <c r="D73" i="162"/>
  <c r="N62" i="162"/>
  <c r="N76" i="162" s="1"/>
  <c r="D76" i="162"/>
  <c r="C62" i="162"/>
  <c r="M64" i="157"/>
  <c r="M78" i="157" s="1"/>
  <c r="C78" i="157"/>
  <c r="D78" i="157"/>
  <c r="N64" i="157"/>
  <c r="N78" i="157" s="1"/>
  <c r="N61" i="157"/>
  <c r="N75" i="157" s="1"/>
  <c r="D75" i="157"/>
  <c r="M61" i="157"/>
  <c r="M75" i="157" s="1"/>
  <c r="C75" i="157"/>
  <c r="M62" i="162" l="1"/>
  <c r="M76" i="162" s="1"/>
  <c r="C76" i="162"/>
  <c r="E27" i="156" l="1"/>
  <c r="L21" i="156"/>
  <c r="K21" i="156"/>
  <c r="J21" i="156"/>
  <c r="E26" i="156" s="1"/>
  <c r="E28" i="156" s="1"/>
  <c r="I21" i="156"/>
  <c r="D26" i="156" s="1"/>
  <c r="D28" i="156" s="1"/>
  <c r="H21" i="156"/>
  <c r="G21" i="156"/>
  <c r="D27" i="156" s="1"/>
  <c r="F21" i="156"/>
  <c r="E25" i="156" s="1"/>
  <c r="E21" i="156"/>
  <c r="D25" i="156" s="1"/>
  <c r="D34" i="155"/>
  <c r="K28" i="155"/>
  <c r="J28" i="155"/>
  <c r="E33" i="155" s="1"/>
  <c r="I28" i="155"/>
  <c r="D33" i="155" s="1"/>
  <c r="D35" i="155" s="1"/>
  <c r="H28" i="155"/>
  <c r="G28" i="155"/>
  <c r="F28" i="155"/>
  <c r="E34" i="155" s="1"/>
  <c r="E28" i="155"/>
  <c r="D32" i="155" s="1"/>
  <c r="Q32" i="154"/>
  <c r="L31" i="154"/>
  <c r="J31" i="154"/>
  <c r="D31" i="154"/>
  <c r="D32" i="154" s="1"/>
  <c r="H30" i="154"/>
  <c r="G30" i="154"/>
  <c r="E30" i="154"/>
  <c r="D30" i="154"/>
  <c r="L29" i="154"/>
  <c r="D29" i="154"/>
  <c r="AM23" i="154"/>
  <c r="AL23" i="154"/>
  <c r="M30" i="154" s="1"/>
  <c r="O30" i="154" s="1"/>
  <c r="AK23" i="154"/>
  <c r="L30" i="154" s="1"/>
  <c r="AJ23" i="154"/>
  <c r="M29" i="154" s="1"/>
  <c r="AI23" i="154"/>
  <c r="AH23" i="154"/>
  <c r="M31" i="154" s="1"/>
  <c r="AG23" i="154"/>
  <c r="AF23" i="154"/>
  <c r="AE23" i="154"/>
  <c r="K30" i="154" s="1"/>
  <c r="AD23" i="154"/>
  <c r="J29" i="154" s="1"/>
  <c r="AC23" i="154"/>
  <c r="K31" i="154" s="1"/>
  <c r="K32" i="154" s="1"/>
  <c r="AB23" i="154"/>
  <c r="AA23" i="154"/>
  <c r="K29" i="154" s="1"/>
  <c r="Z23" i="154"/>
  <c r="Y23" i="154"/>
  <c r="X23" i="154"/>
  <c r="I30" i="154" s="1"/>
  <c r="W23" i="154"/>
  <c r="V23" i="154"/>
  <c r="I31" i="154" s="1"/>
  <c r="I32" i="154" s="1"/>
  <c r="U23" i="154"/>
  <c r="T23" i="154"/>
  <c r="S23" i="154"/>
  <c r="H31" i="154" s="1"/>
  <c r="H32" i="154" s="1"/>
  <c r="R23" i="154"/>
  <c r="Q23" i="154"/>
  <c r="P23" i="154"/>
  <c r="F30" i="154" s="1"/>
  <c r="O23" i="154"/>
  <c r="N23" i="154"/>
  <c r="F29" i="154" s="1"/>
  <c r="M23" i="154"/>
  <c r="G31" i="154" s="1"/>
  <c r="G32" i="154" s="1"/>
  <c r="L23" i="154"/>
  <c r="F31" i="154" s="1"/>
  <c r="F32" i="154" s="1"/>
  <c r="K23" i="154"/>
  <c r="AN29" i="154" s="1"/>
  <c r="J23" i="154"/>
  <c r="AM29" i="154" s="1"/>
  <c r="I23" i="154"/>
  <c r="H23" i="154"/>
  <c r="AK29" i="154" s="1"/>
  <c r="G23" i="154"/>
  <c r="AJ29" i="154" s="1"/>
  <c r="F23" i="154"/>
  <c r="AI29" i="154" s="1"/>
  <c r="E23" i="154"/>
  <c r="AH29" i="154" s="1"/>
  <c r="AO21" i="154"/>
  <c r="AN21" i="154"/>
  <c r="AO20" i="154"/>
  <c r="AN20" i="154"/>
  <c r="AO19" i="154"/>
  <c r="AN19" i="154"/>
  <c r="AO18" i="154"/>
  <c r="AN18" i="154"/>
  <c r="AO17" i="154"/>
  <c r="AN17" i="154"/>
  <c r="AO16" i="154"/>
  <c r="AN16" i="154"/>
  <c r="AO15" i="154"/>
  <c r="AN15" i="154"/>
  <c r="AO14" i="154"/>
  <c r="AN14" i="154"/>
  <c r="AO13" i="154"/>
  <c r="AN13" i="154"/>
  <c r="AO12" i="154"/>
  <c r="AN12" i="154"/>
  <c r="AO11" i="154"/>
  <c r="AN11" i="154"/>
  <c r="AO10" i="154"/>
  <c r="AN10" i="154"/>
  <c r="AO9" i="154"/>
  <c r="AN9" i="154"/>
  <c r="AO8" i="154"/>
  <c r="AN8" i="154"/>
  <c r="AO7" i="154"/>
  <c r="AN7" i="154"/>
  <c r="AO6" i="154"/>
  <c r="AN6" i="154"/>
  <c r="J23" i="153"/>
  <c r="H23" i="153"/>
  <c r="F23" i="153"/>
  <c r="G25" i="153" s="1"/>
  <c r="K20" i="153"/>
  <c r="J20" i="153"/>
  <c r="E25" i="153" s="1"/>
  <c r="I20" i="153"/>
  <c r="D25" i="153" s="1"/>
  <c r="H20" i="153"/>
  <c r="G20" i="153"/>
  <c r="F20" i="153"/>
  <c r="E24" i="153" s="1"/>
  <c r="E20" i="153"/>
  <c r="D24" i="153" s="1"/>
  <c r="E14" i="152"/>
  <c r="K8" i="152"/>
  <c r="J8" i="152"/>
  <c r="E13" i="152" s="1"/>
  <c r="E15" i="152" s="1"/>
  <c r="I8" i="152"/>
  <c r="D12" i="152" s="1"/>
  <c r="H8" i="152"/>
  <c r="G8" i="152"/>
  <c r="F8" i="152"/>
  <c r="E8" i="152"/>
  <c r="D14" i="152" s="1"/>
  <c r="E26" i="151"/>
  <c r="D26" i="151"/>
  <c r="L21" i="151"/>
  <c r="K21" i="151"/>
  <c r="J21" i="151"/>
  <c r="I21" i="151"/>
  <c r="H21" i="151"/>
  <c r="G21" i="151"/>
  <c r="F21" i="151"/>
  <c r="E27" i="151" s="1"/>
  <c r="E28" i="151" s="1"/>
  <c r="E21" i="151"/>
  <c r="D27" i="151" s="1"/>
  <c r="D28" i="151" s="1"/>
  <c r="D13" i="150"/>
  <c r="K8" i="150"/>
  <c r="J8" i="150"/>
  <c r="E12" i="150" s="1"/>
  <c r="I8" i="150"/>
  <c r="H8" i="150"/>
  <c r="G8" i="150"/>
  <c r="F8" i="150"/>
  <c r="E14" i="150" s="1"/>
  <c r="E8" i="150"/>
  <c r="D14" i="150" s="1"/>
  <c r="D15" i="150" s="1"/>
  <c r="E26" i="149"/>
  <c r="D25" i="149"/>
  <c r="F22" i="149"/>
  <c r="K20" i="149"/>
  <c r="J20" i="149"/>
  <c r="E25" i="149" s="1"/>
  <c r="E27" i="149" s="1"/>
  <c r="I20" i="149"/>
  <c r="H20" i="149"/>
  <c r="G20" i="149"/>
  <c r="F20" i="149"/>
  <c r="E24" i="149" s="1"/>
  <c r="E20" i="149"/>
  <c r="D26" i="149" s="1"/>
  <c r="D27" i="149" s="1"/>
  <c r="E34" i="148"/>
  <c r="E32" i="148"/>
  <c r="K28" i="148"/>
  <c r="J28" i="148"/>
  <c r="E33" i="148" s="1"/>
  <c r="E35" i="148" s="1"/>
  <c r="I28" i="148"/>
  <c r="D33" i="148" s="1"/>
  <c r="H28" i="148"/>
  <c r="G28" i="148"/>
  <c r="F28" i="148"/>
  <c r="E28" i="148"/>
  <c r="D34" i="148" s="1"/>
  <c r="Q28" i="147"/>
  <c r="M27" i="147"/>
  <c r="L27" i="147"/>
  <c r="J27" i="147"/>
  <c r="D27" i="147"/>
  <c r="H26" i="147"/>
  <c r="L25" i="147"/>
  <c r="D25" i="147"/>
  <c r="AM19" i="147"/>
  <c r="AL19" i="147"/>
  <c r="M26" i="147" s="1"/>
  <c r="AK19" i="147"/>
  <c r="L26" i="147" s="1"/>
  <c r="AJ19" i="147"/>
  <c r="AI19" i="147"/>
  <c r="AH19" i="147"/>
  <c r="AG19" i="147"/>
  <c r="AF19" i="147"/>
  <c r="AE19" i="147"/>
  <c r="K25" i="147" s="1"/>
  <c r="AD19" i="147"/>
  <c r="J25" i="147" s="1"/>
  <c r="AC19" i="147"/>
  <c r="K27" i="147" s="1"/>
  <c r="AB19" i="147"/>
  <c r="AA19" i="147"/>
  <c r="Z19" i="147"/>
  <c r="Y19" i="147"/>
  <c r="X19" i="147"/>
  <c r="I26" i="147" s="1"/>
  <c r="W19" i="147"/>
  <c r="V19" i="147"/>
  <c r="U19" i="147"/>
  <c r="T19" i="147"/>
  <c r="I27" i="147" s="1"/>
  <c r="I28" i="147" s="1"/>
  <c r="S19" i="147"/>
  <c r="H27" i="147" s="1"/>
  <c r="H28" i="147" s="1"/>
  <c r="R19" i="147"/>
  <c r="AN25" i="147" s="1"/>
  <c r="Q19" i="147"/>
  <c r="G26" i="147" s="1"/>
  <c r="P19" i="147"/>
  <c r="F26" i="147" s="1"/>
  <c r="O19" i="147"/>
  <c r="N19" i="147"/>
  <c r="AJ25" i="147" s="1"/>
  <c r="M19" i="147"/>
  <c r="G27" i="147" s="1"/>
  <c r="G28" i="147" s="1"/>
  <c r="L19" i="147"/>
  <c r="AO25" i="147" s="1"/>
  <c r="K19" i="147"/>
  <c r="J19" i="147"/>
  <c r="E26" i="147" s="1"/>
  <c r="I19" i="147"/>
  <c r="D26" i="147" s="1"/>
  <c r="H19" i="147"/>
  <c r="AK25" i="147" s="1"/>
  <c r="G19" i="147"/>
  <c r="F19" i="147"/>
  <c r="AI25" i="147" s="1"/>
  <c r="E19" i="147"/>
  <c r="AH25" i="147" s="1"/>
  <c r="AO17" i="147"/>
  <c r="AN17" i="147"/>
  <c r="AO16" i="147"/>
  <c r="AN16" i="147"/>
  <c r="AO15" i="147"/>
  <c r="AN15" i="147"/>
  <c r="AO14" i="147"/>
  <c r="AN14" i="147"/>
  <c r="AO13" i="147"/>
  <c r="AN13" i="147"/>
  <c r="AO12" i="147"/>
  <c r="AN12" i="147"/>
  <c r="AO11" i="147"/>
  <c r="AN11" i="147"/>
  <c r="AO10" i="147"/>
  <c r="AN10" i="147"/>
  <c r="AO9" i="147"/>
  <c r="AN9" i="147"/>
  <c r="AO8" i="147"/>
  <c r="AN8" i="147"/>
  <c r="AO7" i="147"/>
  <c r="AN7" i="147"/>
  <c r="AO6" i="147"/>
  <c r="AN6" i="147"/>
  <c r="D27" i="153" l="1"/>
  <c r="E35" i="155"/>
  <c r="N29" i="154"/>
  <c r="L32" i="154"/>
  <c r="M32" i="154"/>
  <c r="D26" i="153"/>
  <c r="E29" i="154"/>
  <c r="E31" i="154"/>
  <c r="E32" i="154" s="1"/>
  <c r="E26" i="153"/>
  <c r="E27" i="153" s="1"/>
  <c r="J30" i="154"/>
  <c r="J32" i="154" s="1"/>
  <c r="N31" i="154"/>
  <c r="E32" i="155"/>
  <c r="G29" i="154"/>
  <c r="AO29" i="154"/>
  <c r="D13" i="152"/>
  <c r="D15" i="152" s="1"/>
  <c r="H29" i="154"/>
  <c r="AL29" i="154"/>
  <c r="E12" i="152"/>
  <c r="I29" i="154"/>
  <c r="O29" i="154" s="1"/>
  <c r="L28" i="147"/>
  <c r="D28" i="147"/>
  <c r="M28" i="147"/>
  <c r="J28" i="147"/>
  <c r="D35" i="148"/>
  <c r="D12" i="150"/>
  <c r="D25" i="151"/>
  <c r="M25" i="147"/>
  <c r="D32" i="148"/>
  <c r="F25" i="147"/>
  <c r="N25" i="147" s="1"/>
  <c r="J26" i="147"/>
  <c r="N26" i="147" s="1"/>
  <c r="F27" i="147"/>
  <c r="F28" i="147" s="1"/>
  <c r="E25" i="147"/>
  <c r="E27" i="147"/>
  <c r="E28" i="147" s="1"/>
  <c r="D24" i="149"/>
  <c r="G25" i="147"/>
  <c r="K26" i="147"/>
  <c r="K28" i="147" s="1"/>
  <c r="O27" i="147"/>
  <c r="E13" i="150"/>
  <c r="E15" i="150" s="1"/>
  <c r="AL25" i="147"/>
  <c r="AM25" i="147"/>
  <c r="H25" i="147"/>
  <c r="E25" i="151"/>
  <c r="I25" i="147"/>
  <c r="N30" i="154" l="1"/>
  <c r="N32" i="154" s="1"/>
  <c r="O31" i="154"/>
  <c r="O32" i="154"/>
  <c r="Q33" i="154" s="1"/>
  <c r="O25" i="147"/>
  <c r="O26" i="147"/>
  <c r="O28" i="147"/>
  <c r="Q29" i="147" s="1"/>
  <c r="N27" i="147"/>
  <c r="N28" i="147" s="1"/>
  <c r="D45" i="146" l="1"/>
  <c r="C45" i="146"/>
  <c r="D44" i="146"/>
  <c r="J40" i="146"/>
  <c r="D46" i="146" s="1"/>
  <c r="I40" i="146"/>
  <c r="C46" i="146" s="1"/>
  <c r="H40" i="146"/>
  <c r="G40" i="146"/>
  <c r="F40" i="146"/>
  <c r="E40" i="146"/>
  <c r="D40" i="146"/>
  <c r="C44" i="146" s="1"/>
  <c r="D48" i="144"/>
  <c r="D60" i="144" s="1"/>
  <c r="C47" i="144"/>
  <c r="C59" i="144" s="1"/>
  <c r="D46" i="144"/>
  <c r="D58" i="144" s="1"/>
  <c r="C46" i="144"/>
  <c r="C58" i="144" s="1"/>
  <c r="J43" i="144"/>
  <c r="D49" i="144" s="1"/>
  <c r="I43" i="144"/>
  <c r="C48" i="144" s="1"/>
  <c r="C60" i="144" s="1"/>
  <c r="H43" i="144"/>
  <c r="G43" i="144"/>
  <c r="D47" i="144" s="1"/>
  <c r="D59" i="144" s="1"/>
  <c r="D61" i="144" s="1"/>
  <c r="F43" i="144"/>
  <c r="E43" i="144"/>
  <c r="D43" i="144"/>
  <c r="C60" i="143"/>
  <c r="C72" i="143" s="1"/>
  <c r="C58" i="143"/>
  <c r="C70" i="143" s="1"/>
  <c r="J55" i="143"/>
  <c r="D60" i="143" s="1"/>
  <c r="D72" i="143" s="1"/>
  <c r="I55" i="143"/>
  <c r="H55" i="143"/>
  <c r="G55" i="143"/>
  <c r="D59" i="143" s="1"/>
  <c r="F55" i="143"/>
  <c r="C59" i="143" s="1"/>
  <c r="E55" i="143"/>
  <c r="D55" i="143"/>
  <c r="J73" i="142"/>
  <c r="M68" i="142"/>
  <c r="L68" i="142"/>
  <c r="K68" i="142"/>
  <c r="J68" i="142"/>
  <c r="N68" i="142" s="1"/>
  <c r="I68" i="142"/>
  <c r="N67" i="142"/>
  <c r="M67" i="142"/>
  <c r="N66" i="142"/>
  <c r="M66" i="142"/>
  <c r="N65" i="142"/>
  <c r="M65" i="142"/>
  <c r="K60" i="142"/>
  <c r="J60" i="142"/>
  <c r="J74" i="142" s="1"/>
  <c r="E60" i="142"/>
  <c r="E74" i="142" s="1"/>
  <c r="J59" i="142"/>
  <c r="I59" i="142"/>
  <c r="I73" i="142" s="1"/>
  <c r="G59" i="142"/>
  <c r="G73" i="142" s="1"/>
  <c r="J58" i="142"/>
  <c r="J72" i="142" s="1"/>
  <c r="E58" i="142"/>
  <c r="E72" i="142" s="1"/>
  <c r="AL54" i="142"/>
  <c r="AK54" i="142"/>
  <c r="AJ54" i="142"/>
  <c r="AI54" i="142"/>
  <c r="L59" i="142" s="1"/>
  <c r="L73" i="142" s="1"/>
  <c r="AH54" i="142"/>
  <c r="K59" i="142" s="1"/>
  <c r="K73" i="142" s="1"/>
  <c r="AG54" i="142"/>
  <c r="L60" i="142" s="1"/>
  <c r="AF54" i="142"/>
  <c r="AE54" i="142"/>
  <c r="AD54" i="142"/>
  <c r="AC54" i="142"/>
  <c r="AB54" i="142"/>
  <c r="AA54" i="142"/>
  <c r="Z54" i="142"/>
  <c r="Y54" i="142"/>
  <c r="I60" i="142" s="1"/>
  <c r="X54" i="142"/>
  <c r="W54" i="142"/>
  <c r="V54" i="142"/>
  <c r="U54" i="142"/>
  <c r="H59" i="142" s="1"/>
  <c r="H73" i="142" s="1"/>
  <c r="T54" i="142"/>
  <c r="S54" i="142"/>
  <c r="H60" i="142" s="1"/>
  <c r="R54" i="142"/>
  <c r="G60" i="142" s="1"/>
  <c r="Q54" i="142"/>
  <c r="F60" i="142" s="1"/>
  <c r="P54" i="142"/>
  <c r="O54" i="142"/>
  <c r="N54" i="142"/>
  <c r="F58" i="142" s="1"/>
  <c r="F72" i="142" s="1"/>
  <c r="M54" i="142"/>
  <c r="E59" i="142" s="1"/>
  <c r="E73" i="142" s="1"/>
  <c r="L54" i="142"/>
  <c r="K54" i="142"/>
  <c r="J54" i="142"/>
  <c r="I54" i="142"/>
  <c r="C60" i="142" s="1"/>
  <c r="H54" i="142"/>
  <c r="G54" i="142"/>
  <c r="D59" i="142" s="1"/>
  <c r="F54" i="142"/>
  <c r="C59" i="142" s="1"/>
  <c r="E54" i="142"/>
  <c r="D60" i="142" s="1"/>
  <c r="D54" i="142"/>
  <c r="D49" i="141"/>
  <c r="J44" i="141"/>
  <c r="D51" i="141" s="1"/>
  <c r="I44" i="141"/>
  <c r="H44" i="141"/>
  <c r="G44" i="141"/>
  <c r="F44" i="141"/>
  <c r="C49" i="141" s="1"/>
  <c r="E44" i="141"/>
  <c r="D50" i="141" s="1"/>
  <c r="D44" i="141"/>
  <c r="C51" i="141" s="1"/>
  <c r="C46" i="140"/>
  <c r="J41" i="140"/>
  <c r="D47" i="140" s="1"/>
  <c r="D48" i="140" s="1"/>
  <c r="I41" i="140"/>
  <c r="C47" i="140" s="1"/>
  <c r="C48" i="140" s="1"/>
  <c r="H41" i="140"/>
  <c r="G41" i="140"/>
  <c r="D46" i="140" s="1"/>
  <c r="F41" i="140"/>
  <c r="C45" i="140" s="1"/>
  <c r="E41" i="140"/>
  <c r="D41" i="140"/>
  <c r="I43" i="139"/>
  <c r="C48" i="139" s="1"/>
  <c r="C60" i="139" s="1"/>
  <c r="H43" i="139"/>
  <c r="G43" i="139"/>
  <c r="D47" i="139" s="1"/>
  <c r="D59" i="139" s="1"/>
  <c r="F43" i="139"/>
  <c r="C47" i="139" s="1"/>
  <c r="C59" i="139" s="1"/>
  <c r="E43" i="139"/>
  <c r="D43" i="139"/>
  <c r="J14" i="139"/>
  <c r="J43" i="139" s="1"/>
  <c r="D111" i="138"/>
  <c r="D123" i="138" s="1"/>
  <c r="D109" i="138"/>
  <c r="D121" i="138" s="1"/>
  <c r="J106" i="138"/>
  <c r="D112" i="138" s="1"/>
  <c r="D124" i="138" s="1"/>
  <c r="I106" i="138"/>
  <c r="C112" i="138" s="1"/>
  <c r="C124" i="138" s="1"/>
  <c r="H106" i="138"/>
  <c r="G106" i="138"/>
  <c r="D110" i="138" s="1"/>
  <c r="D122" i="138" s="1"/>
  <c r="F106" i="138"/>
  <c r="C110" i="138" s="1"/>
  <c r="C122" i="138" s="1"/>
  <c r="E106" i="138"/>
  <c r="D106" i="138"/>
  <c r="C111" i="138" s="1"/>
  <c r="C123" i="138" s="1"/>
  <c r="N69" i="137"/>
  <c r="M69" i="137"/>
  <c r="N68" i="137"/>
  <c r="M68" i="137"/>
  <c r="N67" i="137"/>
  <c r="M67" i="137"/>
  <c r="N66" i="137"/>
  <c r="M66" i="137"/>
  <c r="K61" i="137"/>
  <c r="K75" i="137" s="1"/>
  <c r="G61" i="137"/>
  <c r="K60" i="137"/>
  <c r="K74" i="137" s="1"/>
  <c r="C60" i="137"/>
  <c r="C74" i="137" s="1"/>
  <c r="G59" i="137"/>
  <c r="G73" i="137" s="1"/>
  <c r="AL55" i="137"/>
  <c r="AK55" i="137"/>
  <c r="AJ55" i="137"/>
  <c r="K59" i="137" s="1"/>
  <c r="K73" i="137" s="1"/>
  <c r="AI55" i="137"/>
  <c r="L60" i="137" s="1"/>
  <c r="L74" i="137" s="1"/>
  <c r="AH55" i="137"/>
  <c r="AG55" i="137"/>
  <c r="L61" i="137" s="1"/>
  <c r="AF55" i="137"/>
  <c r="AE55" i="137"/>
  <c r="AD55" i="137"/>
  <c r="AC55" i="137"/>
  <c r="AB55" i="137"/>
  <c r="J60" i="137" s="1"/>
  <c r="J74" i="137" s="1"/>
  <c r="AA55" i="137"/>
  <c r="I60" i="137" s="1"/>
  <c r="I74" i="137" s="1"/>
  <c r="Z55" i="137"/>
  <c r="J61" i="137" s="1"/>
  <c r="Y55" i="137"/>
  <c r="I61" i="137" s="1"/>
  <c r="X55" i="137"/>
  <c r="W55" i="137"/>
  <c r="V55" i="137"/>
  <c r="U55" i="137"/>
  <c r="H60" i="137" s="1"/>
  <c r="H74" i="137" s="1"/>
  <c r="T55" i="137"/>
  <c r="G60" i="137" s="1"/>
  <c r="G74" i="137" s="1"/>
  <c r="S55" i="137"/>
  <c r="H61" i="137" s="1"/>
  <c r="R55" i="137"/>
  <c r="Q55" i="137"/>
  <c r="P55" i="137"/>
  <c r="O55" i="137"/>
  <c r="N55" i="137"/>
  <c r="F60" i="137" s="1"/>
  <c r="F74" i="137" s="1"/>
  <c r="M55" i="137"/>
  <c r="E60" i="137" s="1"/>
  <c r="E74" i="137" s="1"/>
  <c r="L55" i="137"/>
  <c r="F61" i="137" s="1"/>
  <c r="K55" i="137"/>
  <c r="E61" i="137" s="1"/>
  <c r="J55" i="137"/>
  <c r="I55" i="137"/>
  <c r="H55" i="137"/>
  <c r="G55" i="137"/>
  <c r="D60" i="137" s="1"/>
  <c r="F55" i="137"/>
  <c r="E55" i="137"/>
  <c r="D61" i="137" s="1"/>
  <c r="D55" i="137"/>
  <c r="C59" i="137" s="1"/>
  <c r="F74" i="142" l="1"/>
  <c r="G74" i="142"/>
  <c r="G61" i="142"/>
  <c r="G75" i="142" s="1"/>
  <c r="H74" i="142"/>
  <c r="H61" i="142"/>
  <c r="H75" i="142" s="1"/>
  <c r="I74" i="142"/>
  <c r="I61" i="142"/>
  <c r="I75" i="142" s="1"/>
  <c r="C71" i="143"/>
  <c r="C61" i="143"/>
  <c r="C73" i="143" s="1"/>
  <c r="D74" i="142"/>
  <c r="D61" i="142"/>
  <c r="N60" i="142"/>
  <c r="N74" i="142" s="1"/>
  <c r="K61" i="142"/>
  <c r="K75" i="142" s="1"/>
  <c r="D71" i="143"/>
  <c r="D61" i="143"/>
  <c r="D73" i="143" s="1"/>
  <c r="L74" i="142"/>
  <c r="L61" i="142"/>
  <c r="L75" i="142" s="1"/>
  <c r="D73" i="142"/>
  <c r="N59" i="142"/>
  <c r="N73" i="142" s="1"/>
  <c r="C74" i="142"/>
  <c r="C61" i="142"/>
  <c r="M60" i="142"/>
  <c r="M74" i="142" s="1"/>
  <c r="M59" i="142"/>
  <c r="M73" i="142" s="1"/>
  <c r="C73" i="142"/>
  <c r="F59" i="142"/>
  <c r="F73" i="142" s="1"/>
  <c r="C47" i="146"/>
  <c r="C58" i="142"/>
  <c r="K58" i="142"/>
  <c r="K72" i="142" s="1"/>
  <c r="C49" i="144"/>
  <c r="C61" i="144" s="1"/>
  <c r="D47" i="146"/>
  <c r="D58" i="142"/>
  <c r="L58" i="142"/>
  <c r="L72" i="142" s="1"/>
  <c r="J61" i="142"/>
  <c r="J75" i="142" s="1"/>
  <c r="G58" i="142"/>
  <c r="G72" i="142" s="1"/>
  <c r="K74" i="142"/>
  <c r="D58" i="143"/>
  <c r="D70" i="143" s="1"/>
  <c r="H58" i="142"/>
  <c r="H72" i="142" s="1"/>
  <c r="I58" i="142"/>
  <c r="I72" i="142" s="1"/>
  <c r="E61" i="142"/>
  <c r="E75" i="142" s="1"/>
  <c r="N61" i="137"/>
  <c r="N75" i="137" s="1"/>
  <c r="D75" i="137"/>
  <c r="D62" i="137"/>
  <c r="C73" i="137"/>
  <c r="N60" i="137"/>
  <c r="N74" i="137" s="1"/>
  <c r="D74" i="137"/>
  <c r="D46" i="139"/>
  <c r="D58" i="139" s="1"/>
  <c r="D48" i="139"/>
  <c r="D60" i="139" s="1"/>
  <c r="D49" i="139"/>
  <c r="I62" i="137"/>
  <c r="I76" i="137" s="1"/>
  <c r="I75" i="137"/>
  <c r="L75" i="137"/>
  <c r="L62" i="137"/>
  <c r="L76" i="137" s="1"/>
  <c r="D61" i="139"/>
  <c r="F75" i="137"/>
  <c r="F62" i="137"/>
  <c r="F76" i="137" s="1"/>
  <c r="J62" i="137"/>
  <c r="J76" i="137" s="1"/>
  <c r="J75" i="137"/>
  <c r="G62" i="137"/>
  <c r="G76" i="137" s="1"/>
  <c r="E75" i="137"/>
  <c r="E62" i="137"/>
  <c r="E76" i="137" s="1"/>
  <c r="H62" i="137"/>
  <c r="H76" i="137" s="1"/>
  <c r="H75" i="137"/>
  <c r="G75" i="137"/>
  <c r="H59" i="137"/>
  <c r="H73" i="137" s="1"/>
  <c r="C49" i="139"/>
  <c r="C61" i="139" s="1"/>
  <c r="I59" i="137"/>
  <c r="I73" i="137" s="1"/>
  <c r="M60" i="137"/>
  <c r="M74" i="137" s="1"/>
  <c r="D48" i="141"/>
  <c r="C48" i="141"/>
  <c r="J59" i="137"/>
  <c r="J73" i="137" s="1"/>
  <c r="C109" i="138"/>
  <c r="C121" i="138" s="1"/>
  <c r="C46" i="139"/>
  <c r="C58" i="139" s="1"/>
  <c r="D45" i="140"/>
  <c r="K62" i="137"/>
  <c r="K76" i="137" s="1"/>
  <c r="C61" i="137"/>
  <c r="D59" i="137"/>
  <c r="L59" i="137"/>
  <c r="L73" i="137" s="1"/>
  <c r="C50" i="141"/>
  <c r="E59" i="137"/>
  <c r="E73" i="137" s="1"/>
  <c r="F59" i="137"/>
  <c r="F73" i="137" s="1"/>
  <c r="M61" i="142" l="1"/>
  <c r="M75" i="142" s="1"/>
  <c r="C75" i="142"/>
  <c r="N58" i="142"/>
  <c r="N72" i="142" s="1"/>
  <c r="D72" i="142"/>
  <c r="D75" i="142"/>
  <c r="F61" i="142"/>
  <c r="F75" i="142" s="1"/>
  <c r="C72" i="142"/>
  <c r="M58" i="142"/>
  <c r="M72" i="142" s="1"/>
  <c r="N59" i="137"/>
  <c r="N73" i="137" s="1"/>
  <c r="D73" i="137"/>
  <c r="M59" i="137"/>
  <c r="M73" i="137" s="1"/>
  <c r="N62" i="137"/>
  <c r="N76" i="137" s="1"/>
  <c r="D76" i="137"/>
  <c r="C62" i="137"/>
  <c r="M61" i="137"/>
  <c r="M75" i="137" s="1"/>
  <c r="C75" i="137"/>
  <c r="N61" i="142" l="1"/>
  <c r="N75" i="142" s="1"/>
  <c r="C76" i="137"/>
  <c r="M62" i="137"/>
  <c r="M76" i="137" s="1"/>
  <c r="F55" i="130" l="1"/>
  <c r="E55" i="130"/>
  <c r="G50" i="130"/>
  <c r="G49" i="130"/>
  <c r="G48" i="130"/>
  <c r="G47" i="130"/>
  <c r="G46" i="130"/>
  <c r="G45" i="130"/>
  <c r="G44" i="130"/>
  <c r="G43" i="130"/>
  <c r="G42" i="130"/>
  <c r="G41" i="130"/>
  <c r="G40" i="130"/>
  <c r="G39" i="130"/>
  <c r="G38" i="130"/>
  <c r="G37" i="130"/>
  <c r="G36" i="130"/>
  <c r="G35" i="130"/>
  <c r="G34" i="130"/>
  <c r="G33" i="130"/>
  <c r="G32" i="130"/>
  <c r="G31" i="130"/>
  <c r="G30" i="130"/>
  <c r="G29" i="130"/>
  <c r="G28" i="130"/>
  <c r="G27" i="130"/>
  <c r="G26" i="130"/>
  <c r="G25" i="130"/>
  <c r="G24" i="130"/>
  <c r="G23" i="130"/>
  <c r="G22" i="130"/>
  <c r="G21" i="130"/>
  <c r="G20" i="130"/>
  <c r="G19" i="130"/>
  <c r="G18" i="130"/>
  <c r="G17" i="130"/>
  <c r="G16" i="130"/>
  <c r="G15" i="130"/>
  <c r="G14" i="130"/>
  <c r="G13" i="130"/>
  <c r="G12" i="130"/>
  <c r="G11" i="130"/>
  <c r="G10" i="130"/>
  <c r="G9" i="130"/>
  <c r="G8" i="130"/>
  <c r="G7" i="130"/>
  <c r="G6" i="130"/>
  <c r="G5" i="130"/>
  <c r="G55" i="130" s="1"/>
  <c r="F57" i="129"/>
  <c r="E57" i="129"/>
  <c r="G52" i="129"/>
  <c r="G51" i="129"/>
  <c r="G50" i="129"/>
  <c r="G49" i="129"/>
  <c r="G48" i="129"/>
  <c r="G47" i="129"/>
  <c r="G46" i="129"/>
  <c r="G45" i="129"/>
  <c r="G44" i="129"/>
  <c r="G43" i="129"/>
  <c r="G42" i="129"/>
  <c r="G41" i="129"/>
  <c r="G40" i="129"/>
  <c r="G39" i="129"/>
  <c r="G38" i="129"/>
  <c r="G37" i="129"/>
  <c r="G36" i="129"/>
  <c r="G35" i="129"/>
  <c r="G34" i="129"/>
  <c r="G33" i="129"/>
  <c r="G32" i="129"/>
  <c r="G31" i="129"/>
  <c r="G30" i="129"/>
  <c r="G29" i="129"/>
  <c r="G28" i="129"/>
  <c r="G27" i="129"/>
  <c r="G26" i="129"/>
  <c r="G25" i="129"/>
  <c r="G24" i="129"/>
  <c r="G23" i="129"/>
  <c r="G22" i="129"/>
  <c r="G21" i="129"/>
  <c r="G20" i="129"/>
  <c r="G19" i="129"/>
  <c r="G18" i="129"/>
  <c r="G17" i="129"/>
  <c r="G16" i="129"/>
  <c r="G15" i="129"/>
  <c r="G14" i="129"/>
  <c r="G13" i="129"/>
  <c r="G12" i="129"/>
  <c r="G11" i="129"/>
  <c r="G10" i="129"/>
  <c r="G9" i="129"/>
  <c r="G8" i="129"/>
  <c r="G7" i="129"/>
  <c r="G57" i="129" s="1"/>
  <c r="G6" i="129"/>
  <c r="G5" i="129"/>
  <c r="F56" i="128"/>
  <c r="E56" i="128"/>
  <c r="G52" i="128"/>
  <c r="G51" i="128"/>
  <c r="G50" i="128"/>
  <c r="G49" i="128"/>
  <c r="G48" i="128"/>
  <c r="G47" i="128"/>
  <c r="G46" i="128"/>
  <c r="G45" i="128"/>
  <c r="G44" i="128"/>
  <c r="G43" i="128"/>
  <c r="G42" i="128"/>
  <c r="G41" i="128"/>
  <c r="G40" i="128"/>
  <c r="G39" i="128"/>
  <c r="G38" i="128"/>
  <c r="G37" i="128"/>
  <c r="G36" i="128"/>
  <c r="G35" i="128"/>
  <c r="G34" i="128"/>
  <c r="G33" i="128"/>
  <c r="G32" i="128"/>
  <c r="G31" i="128"/>
  <c r="G30" i="128"/>
  <c r="G29" i="128"/>
  <c r="G28" i="128"/>
  <c r="G27" i="128"/>
  <c r="G26" i="128"/>
  <c r="G25" i="128"/>
  <c r="G24" i="128"/>
  <c r="G23" i="128"/>
  <c r="G22" i="128"/>
  <c r="G21" i="128"/>
  <c r="G20" i="128"/>
  <c r="G19" i="128"/>
  <c r="G18" i="128"/>
  <c r="G17" i="128"/>
  <c r="G16" i="128"/>
  <c r="G15" i="128"/>
  <c r="G14" i="128"/>
  <c r="G13" i="128"/>
  <c r="G12" i="128"/>
  <c r="G11" i="128"/>
  <c r="G10" i="128"/>
  <c r="G9" i="128"/>
  <c r="G8" i="128"/>
  <c r="G7" i="128"/>
  <c r="G6" i="128"/>
  <c r="G5" i="128"/>
  <c r="G56" i="128" s="1"/>
  <c r="F57" i="127"/>
  <c r="E57" i="127"/>
  <c r="G53" i="127"/>
  <c r="G52" i="127"/>
  <c r="G51" i="127"/>
  <c r="G50" i="127"/>
  <c r="G49" i="127"/>
  <c r="G48" i="127"/>
  <c r="G47" i="127"/>
  <c r="G46" i="127"/>
  <c r="G45" i="127"/>
  <c r="G44" i="127"/>
  <c r="G43" i="127"/>
  <c r="G42" i="127"/>
  <c r="G41" i="127"/>
  <c r="G40" i="127"/>
  <c r="G39" i="127"/>
  <c r="G38" i="127"/>
  <c r="G37" i="127"/>
  <c r="G36" i="127"/>
  <c r="G35" i="127"/>
  <c r="G34" i="127"/>
  <c r="G33" i="127"/>
  <c r="G32" i="127"/>
  <c r="G31" i="127"/>
  <c r="G30" i="127"/>
  <c r="G29" i="127"/>
  <c r="G28" i="127"/>
  <c r="G27" i="127"/>
  <c r="G26" i="127"/>
  <c r="G25" i="127"/>
  <c r="G24" i="127"/>
  <c r="G23" i="127"/>
  <c r="G22" i="127"/>
  <c r="G21" i="127"/>
  <c r="G20" i="127"/>
  <c r="G19" i="127"/>
  <c r="G18" i="127"/>
  <c r="G17" i="127"/>
  <c r="G16" i="127"/>
  <c r="G15" i="127"/>
  <c r="G14" i="127"/>
  <c r="G13" i="127"/>
  <c r="G12" i="127"/>
  <c r="G11" i="127"/>
  <c r="G10" i="127"/>
  <c r="G9" i="127"/>
  <c r="G8" i="127"/>
  <c r="G7" i="127"/>
  <c r="G6" i="127"/>
  <c r="G57" i="127" s="1"/>
  <c r="G5" i="127"/>
  <c r="F50" i="126" l="1"/>
  <c r="E50" i="126"/>
  <c r="G45" i="126"/>
  <c r="G44" i="126"/>
  <c r="G43" i="126"/>
  <c r="G42" i="126"/>
  <c r="G41" i="126"/>
  <c r="G40" i="126"/>
  <c r="G39" i="126"/>
  <c r="G38" i="126"/>
  <c r="G37" i="126"/>
  <c r="G36" i="126"/>
  <c r="G35" i="126"/>
  <c r="G34" i="126"/>
  <c r="G33" i="126"/>
  <c r="G32" i="126"/>
  <c r="G31" i="126"/>
  <c r="G30" i="126"/>
  <c r="G29" i="126"/>
  <c r="G28" i="126"/>
  <c r="G27" i="126"/>
  <c r="G26" i="126"/>
  <c r="G25" i="126"/>
  <c r="G24" i="126"/>
  <c r="G23" i="126"/>
  <c r="G22" i="126"/>
  <c r="G21" i="126"/>
  <c r="G20" i="126"/>
  <c r="G19" i="126"/>
  <c r="G18" i="126"/>
  <c r="G17" i="126"/>
  <c r="G16" i="126"/>
  <c r="G15" i="126"/>
  <c r="G14" i="126"/>
  <c r="G13" i="126"/>
  <c r="G12" i="126"/>
  <c r="G11" i="126"/>
  <c r="G10" i="126"/>
  <c r="G9" i="126"/>
  <c r="G8" i="126"/>
  <c r="G7" i="126"/>
  <c r="G50" i="126" s="1"/>
  <c r="G6" i="126"/>
  <c r="G5" i="126"/>
  <c r="F56" i="125"/>
  <c r="E56" i="125"/>
  <c r="G51" i="125"/>
  <c r="G50" i="125"/>
  <c r="G49" i="125"/>
  <c r="G48" i="125"/>
  <c r="G47" i="125"/>
  <c r="G46" i="125"/>
  <c r="G45" i="125"/>
  <c r="G44" i="125"/>
  <c r="G43" i="125"/>
  <c r="G42" i="125"/>
  <c r="G41" i="125"/>
  <c r="G40" i="125"/>
  <c r="G39" i="125"/>
  <c r="G38" i="125"/>
  <c r="G37" i="125"/>
  <c r="G36" i="125"/>
  <c r="G35" i="125"/>
  <c r="G34" i="125"/>
  <c r="G33" i="125"/>
  <c r="G32" i="125"/>
  <c r="G31" i="125"/>
  <c r="G30" i="125"/>
  <c r="G29" i="125"/>
  <c r="G28" i="125"/>
  <c r="G27" i="125"/>
  <c r="G26" i="125"/>
  <c r="G25" i="125"/>
  <c r="G24" i="125"/>
  <c r="G23" i="125"/>
  <c r="G22" i="125"/>
  <c r="G21" i="125"/>
  <c r="G20" i="125"/>
  <c r="G19" i="125"/>
  <c r="G18" i="125"/>
  <c r="G17" i="125"/>
  <c r="G16" i="125"/>
  <c r="G15" i="125"/>
  <c r="G14" i="125"/>
  <c r="G13" i="125"/>
  <c r="G12" i="125"/>
  <c r="G11" i="125"/>
  <c r="G10" i="125"/>
  <c r="G9" i="125"/>
  <c r="G8" i="125"/>
  <c r="G7" i="125"/>
  <c r="G6" i="125"/>
  <c r="G5" i="125"/>
  <c r="G56" i="125" s="1"/>
  <c r="F57" i="124"/>
  <c r="E57" i="124"/>
  <c r="G53" i="124"/>
  <c r="G52" i="124"/>
  <c r="G51" i="124"/>
  <c r="G50" i="124"/>
  <c r="G49" i="124"/>
  <c r="G48" i="124"/>
  <c r="G47" i="124"/>
  <c r="G46" i="124"/>
  <c r="G45" i="124"/>
  <c r="G44" i="124"/>
  <c r="G43" i="124"/>
  <c r="G42" i="124"/>
  <c r="G41" i="124"/>
  <c r="G40" i="124"/>
  <c r="G39" i="124"/>
  <c r="G38" i="124"/>
  <c r="G37" i="124"/>
  <c r="G36" i="124"/>
  <c r="G35" i="124"/>
  <c r="G34" i="124"/>
  <c r="G33" i="124"/>
  <c r="G32" i="124"/>
  <c r="G31" i="124"/>
  <c r="G30" i="124"/>
  <c r="G29" i="124"/>
  <c r="G28" i="124"/>
  <c r="G27" i="124"/>
  <c r="G26" i="124"/>
  <c r="G25" i="124"/>
  <c r="G24" i="124"/>
  <c r="G23" i="124"/>
  <c r="G22" i="124"/>
  <c r="G21" i="124"/>
  <c r="G20" i="124"/>
  <c r="G19" i="124"/>
  <c r="G18" i="124"/>
  <c r="G17" i="124"/>
  <c r="G16" i="124"/>
  <c r="G15" i="124"/>
  <c r="G14" i="124"/>
  <c r="G13" i="124"/>
  <c r="G12" i="124"/>
  <c r="G11" i="124"/>
  <c r="G10" i="124"/>
  <c r="G9" i="124"/>
  <c r="G8" i="124"/>
  <c r="G57" i="124" s="1"/>
  <c r="G7" i="124"/>
  <c r="G6" i="124"/>
  <c r="G5" i="124"/>
  <c r="F57" i="123"/>
  <c r="E57" i="123"/>
  <c r="G53" i="123"/>
  <c r="G52" i="123"/>
  <c r="G51" i="123"/>
  <c r="G50" i="123"/>
  <c r="G49" i="123"/>
  <c r="G48" i="123"/>
  <c r="G47" i="123"/>
  <c r="G46" i="123"/>
  <c r="G45" i="123"/>
  <c r="G44" i="123"/>
  <c r="G43" i="123"/>
  <c r="G42" i="123"/>
  <c r="G41" i="123"/>
  <c r="G40" i="123"/>
  <c r="G39" i="123"/>
  <c r="G38" i="123"/>
  <c r="G37" i="123"/>
  <c r="G36" i="123"/>
  <c r="G35" i="123"/>
  <c r="G34" i="123"/>
  <c r="G33" i="123"/>
  <c r="G32" i="123"/>
  <c r="G31" i="123"/>
  <c r="G30" i="123"/>
  <c r="G29" i="123"/>
  <c r="G28" i="123"/>
  <c r="G27" i="123"/>
  <c r="G26" i="123"/>
  <c r="G25" i="123"/>
  <c r="G24" i="123"/>
  <c r="G23" i="123"/>
  <c r="G22" i="123"/>
  <c r="G21" i="123"/>
  <c r="G20" i="123"/>
  <c r="G19" i="123"/>
  <c r="G18" i="123"/>
  <c r="G17" i="123"/>
  <c r="G16" i="123"/>
  <c r="G15" i="123"/>
  <c r="G14" i="123"/>
  <c r="G13" i="123"/>
  <c r="G12" i="123"/>
  <c r="G11" i="123"/>
  <c r="G10" i="123"/>
  <c r="G9" i="123"/>
  <c r="G8" i="123"/>
  <c r="G7" i="123"/>
  <c r="G6" i="123"/>
  <c r="G5" i="123"/>
  <c r="G57" i="123" s="1"/>
  <c r="G6" i="91" l="1"/>
  <c r="G7" i="91"/>
  <c r="G8" i="91"/>
  <c r="G9" i="91"/>
  <c r="G10" i="91"/>
  <c r="G11" i="91"/>
  <c r="G12" i="91"/>
  <c r="G13" i="91"/>
  <c r="G14" i="91"/>
  <c r="G15" i="91"/>
  <c r="G16" i="91"/>
  <c r="G17" i="91"/>
  <c r="G18" i="91"/>
  <c r="G19" i="91"/>
  <c r="G20" i="91"/>
  <c r="G21" i="91"/>
  <c r="G22" i="91"/>
  <c r="G23" i="91"/>
  <c r="G24" i="91"/>
  <c r="G25" i="91"/>
  <c r="G26" i="91"/>
  <c r="G27" i="91"/>
  <c r="G28" i="91"/>
  <c r="G29" i="91"/>
  <c r="G30" i="91"/>
  <c r="G31" i="91"/>
  <c r="G32" i="91"/>
  <c r="G33" i="91"/>
  <c r="G34" i="91"/>
  <c r="G35" i="91"/>
  <c r="G36" i="91"/>
  <c r="G37" i="91"/>
  <c r="G38" i="91"/>
  <c r="G39" i="91"/>
  <c r="G40" i="91"/>
  <c r="G41" i="91"/>
  <c r="G42" i="91"/>
  <c r="G43" i="91"/>
  <c r="G44" i="91"/>
  <c r="G45" i="91"/>
  <c r="G46" i="91"/>
  <c r="G47" i="91"/>
  <c r="G48" i="91"/>
  <c r="G49" i="91"/>
  <c r="G50" i="91"/>
  <c r="G51" i="91"/>
  <c r="G52" i="91"/>
  <c r="G5" i="91"/>
  <c r="F56" i="91"/>
  <c r="E56" i="91"/>
  <c r="G6" i="90"/>
  <c r="G7" i="90"/>
  <c r="G8" i="90"/>
  <c r="G9" i="90"/>
  <c r="G10" i="90"/>
  <c r="G11" i="90"/>
  <c r="G12" i="90"/>
  <c r="G13" i="90"/>
  <c r="G14" i="90"/>
  <c r="G15" i="90"/>
  <c r="G16" i="90"/>
  <c r="G17" i="90"/>
  <c r="G18" i="90"/>
  <c r="G19" i="90"/>
  <c r="G20" i="90"/>
  <c r="G21" i="90"/>
  <c r="G22" i="90"/>
  <c r="G23" i="90"/>
  <c r="G24" i="90"/>
  <c r="G25" i="90"/>
  <c r="G26" i="90"/>
  <c r="G27" i="90"/>
  <c r="G28" i="90"/>
  <c r="G29" i="90"/>
  <c r="G30" i="90"/>
  <c r="G31" i="90"/>
  <c r="G32" i="90"/>
  <c r="G33" i="90"/>
  <c r="G34" i="90"/>
  <c r="G35" i="90"/>
  <c r="G36" i="90"/>
  <c r="G37" i="90"/>
  <c r="G38" i="90"/>
  <c r="G39" i="90"/>
  <c r="G40" i="90"/>
  <c r="G41" i="90"/>
  <c r="G42" i="90"/>
  <c r="G43" i="90"/>
  <c r="G44" i="90"/>
  <c r="G45" i="90"/>
  <c r="G46" i="90"/>
  <c r="G47" i="90"/>
  <c r="G48" i="90"/>
  <c r="G49" i="90"/>
  <c r="G50" i="90"/>
  <c r="G51" i="90"/>
  <c r="G52" i="90"/>
  <c r="G5" i="90"/>
  <c r="F56" i="90"/>
  <c r="E56" i="90"/>
  <c r="G6" i="89"/>
  <c r="G7" i="89"/>
  <c r="G8" i="89"/>
  <c r="G9" i="89"/>
  <c r="G10" i="89"/>
  <c r="G11" i="89"/>
  <c r="G12" i="89"/>
  <c r="G13" i="89"/>
  <c r="G14" i="89"/>
  <c r="G15" i="89"/>
  <c r="G16" i="89"/>
  <c r="G17" i="89"/>
  <c r="G18" i="89"/>
  <c r="G19" i="89"/>
  <c r="G20" i="89"/>
  <c r="G21" i="89"/>
  <c r="G22" i="89"/>
  <c r="G23" i="89"/>
  <c r="G24" i="89"/>
  <c r="G25" i="89"/>
  <c r="G26" i="89"/>
  <c r="G27" i="89"/>
  <c r="G28" i="89"/>
  <c r="G29" i="89"/>
  <c r="G30" i="89"/>
  <c r="G31" i="89"/>
  <c r="G32" i="89"/>
  <c r="G33" i="89"/>
  <c r="G34" i="89"/>
  <c r="G35" i="89"/>
  <c r="G36" i="89"/>
  <c r="G37" i="89"/>
  <c r="G38" i="89"/>
  <c r="G39" i="89"/>
  <c r="G40" i="89"/>
  <c r="G41" i="89"/>
  <c r="G42" i="89"/>
  <c r="G43" i="89"/>
  <c r="G44" i="89"/>
  <c r="G45" i="89"/>
  <c r="G46" i="89"/>
  <c r="G47" i="89"/>
  <c r="G5" i="89"/>
  <c r="F51" i="89"/>
  <c r="E51" i="89"/>
  <c r="G6" i="88"/>
  <c r="G7" i="88"/>
  <c r="G8" i="88"/>
  <c r="G9" i="88"/>
  <c r="G10" i="88"/>
  <c r="G11" i="88"/>
  <c r="G12" i="88"/>
  <c r="G13" i="88"/>
  <c r="G14" i="88"/>
  <c r="G15" i="88"/>
  <c r="G16" i="88"/>
  <c r="G17" i="88"/>
  <c r="G18" i="88"/>
  <c r="G19" i="88"/>
  <c r="G20" i="88"/>
  <c r="G21" i="88"/>
  <c r="G22" i="88"/>
  <c r="G23" i="88"/>
  <c r="G24" i="88"/>
  <c r="G25" i="88"/>
  <c r="G26" i="88"/>
  <c r="G27" i="88"/>
  <c r="G28" i="88"/>
  <c r="G29" i="88"/>
  <c r="G30" i="88"/>
  <c r="G31" i="88"/>
  <c r="G32" i="88"/>
  <c r="G33" i="88"/>
  <c r="G34" i="88"/>
  <c r="G35" i="88"/>
  <c r="G36" i="88"/>
  <c r="G37" i="88"/>
  <c r="G38" i="88"/>
  <c r="G39" i="88"/>
  <c r="G40" i="88"/>
  <c r="G41" i="88"/>
  <c r="G42" i="88"/>
  <c r="G43" i="88"/>
  <c r="G44" i="88"/>
  <c r="G45" i="88"/>
  <c r="G46" i="88"/>
  <c r="G47" i="88"/>
  <c r="G48" i="88"/>
  <c r="G49" i="88"/>
  <c r="G50" i="88"/>
  <c r="G51" i="88"/>
  <c r="G5" i="88"/>
  <c r="F55" i="88"/>
  <c r="E55" i="88"/>
  <c r="G56" i="91" l="1"/>
  <c r="G56" i="90"/>
  <c r="G51" i="89"/>
  <c r="G55" i="88"/>
  <c r="F89" i="37" l="1"/>
  <c r="E89" i="37"/>
  <c r="G6" i="37"/>
  <c r="G7" i="37"/>
  <c r="G8" i="37"/>
  <c r="G9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61" i="37"/>
  <c r="G62" i="37"/>
  <c r="G63" i="37"/>
  <c r="G64" i="37"/>
  <c r="G65" i="37"/>
  <c r="G66" i="37"/>
  <c r="G67" i="37"/>
  <c r="G68" i="37"/>
  <c r="G69" i="37"/>
  <c r="G70" i="37"/>
  <c r="G71" i="37"/>
  <c r="G72" i="37"/>
  <c r="G73" i="37"/>
  <c r="G74" i="37"/>
  <c r="G75" i="37"/>
  <c r="G76" i="37"/>
  <c r="G77" i="37"/>
  <c r="G78" i="37"/>
  <c r="G79" i="37"/>
  <c r="G80" i="37"/>
  <c r="G81" i="37"/>
  <c r="G82" i="37"/>
  <c r="G83" i="37"/>
  <c r="G84" i="37"/>
  <c r="G85" i="37"/>
  <c r="G5" i="37"/>
  <c r="F87" i="80"/>
  <c r="E87" i="80"/>
  <c r="G6" i="80"/>
  <c r="G7" i="80"/>
  <c r="G8" i="80"/>
  <c r="G9" i="80"/>
  <c r="G10" i="80"/>
  <c r="G11" i="80"/>
  <c r="G12" i="80"/>
  <c r="G13" i="80"/>
  <c r="G14" i="80"/>
  <c r="G15" i="80"/>
  <c r="G16" i="80"/>
  <c r="G17" i="80"/>
  <c r="G18" i="80"/>
  <c r="G19" i="80"/>
  <c r="G20" i="80"/>
  <c r="G21" i="80"/>
  <c r="G22" i="80"/>
  <c r="G23" i="80"/>
  <c r="G24" i="80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G58" i="80"/>
  <c r="G59" i="80"/>
  <c r="G60" i="80"/>
  <c r="G61" i="80"/>
  <c r="G63" i="80"/>
  <c r="G64" i="80"/>
  <c r="G65" i="80"/>
  <c r="G66" i="80"/>
  <c r="G67" i="80"/>
  <c r="G68" i="80"/>
  <c r="G69" i="80"/>
  <c r="G70" i="80"/>
  <c r="G71" i="80"/>
  <c r="G72" i="80"/>
  <c r="G73" i="80"/>
  <c r="G74" i="80"/>
  <c r="G75" i="80"/>
  <c r="G76" i="80"/>
  <c r="G77" i="80"/>
  <c r="G78" i="80"/>
  <c r="G79" i="80"/>
  <c r="G80" i="80"/>
  <c r="G81" i="80"/>
  <c r="G82" i="80"/>
  <c r="G5" i="80"/>
  <c r="F87" i="79"/>
  <c r="E87" i="79"/>
  <c r="G6" i="79"/>
  <c r="G7" i="79"/>
  <c r="G8" i="79"/>
  <c r="G9" i="79"/>
  <c r="G10" i="79"/>
  <c r="G11" i="79"/>
  <c r="G12" i="79"/>
  <c r="G13" i="79"/>
  <c r="G14" i="79"/>
  <c r="G15" i="79"/>
  <c r="G16" i="79"/>
  <c r="G17" i="79"/>
  <c r="G18" i="79"/>
  <c r="G19" i="79"/>
  <c r="G20" i="79"/>
  <c r="G21" i="79"/>
  <c r="G22" i="79"/>
  <c r="G23" i="79"/>
  <c r="G24" i="79"/>
  <c r="G25" i="79"/>
  <c r="G26" i="79"/>
  <c r="G27" i="79"/>
  <c r="G28" i="79"/>
  <c r="G29" i="79"/>
  <c r="G30" i="79"/>
  <c r="G31" i="79"/>
  <c r="G32" i="79"/>
  <c r="G33" i="79"/>
  <c r="G34" i="79"/>
  <c r="G35" i="79"/>
  <c r="G36" i="79"/>
  <c r="G37" i="79"/>
  <c r="G38" i="79"/>
  <c r="G39" i="79"/>
  <c r="G40" i="79"/>
  <c r="G41" i="79"/>
  <c r="G42" i="79"/>
  <c r="G43" i="79"/>
  <c r="G44" i="79"/>
  <c r="G45" i="79"/>
  <c r="G46" i="79"/>
  <c r="G47" i="79"/>
  <c r="G48" i="79"/>
  <c r="G49" i="79"/>
  <c r="G50" i="79"/>
  <c r="G51" i="79"/>
  <c r="G52" i="79"/>
  <c r="G53" i="79"/>
  <c r="G54" i="79"/>
  <c r="G55" i="79"/>
  <c r="G56" i="79"/>
  <c r="G57" i="79"/>
  <c r="G58" i="79"/>
  <c r="G59" i="79"/>
  <c r="G60" i="79"/>
  <c r="G61" i="79"/>
  <c r="G62" i="79"/>
  <c r="G63" i="79"/>
  <c r="G64" i="79"/>
  <c r="G65" i="79"/>
  <c r="G66" i="79"/>
  <c r="G67" i="79"/>
  <c r="G68" i="79"/>
  <c r="G69" i="79"/>
  <c r="G70" i="79"/>
  <c r="G71" i="79"/>
  <c r="G72" i="79"/>
  <c r="G73" i="79"/>
  <c r="G74" i="79"/>
  <c r="G75" i="79"/>
  <c r="G76" i="79"/>
  <c r="G77" i="79"/>
  <c r="G78" i="79"/>
  <c r="G79" i="79"/>
  <c r="G80" i="79"/>
  <c r="G81" i="79"/>
  <c r="G82" i="79"/>
  <c r="G83" i="79"/>
  <c r="G5" i="79"/>
  <c r="E102" i="78"/>
  <c r="F102" i="78"/>
  <c r="G6" i="78"/>
  <c r="G7" i="78"/>
  <c r="G8" i="78"/>
  <c r="G9" i="78"/>
  <c r="G10" i="78"/>
  <c r="G11" i="78"/>
  <c r="G12" i="78"/>
  <c r="G13" i="78"/>
  <c r="G14" i="78"/>
  <c r="G15" i="78"/>
  <c r="G16" i="78"/>
  <c r="G17" i="78"/>
  <c r="G18" i="78"/>
  <c r="G19" i="78"/>
  <c r="G20" i="78"/>
  <c r="G21" i="78"/>
  <c r="G22" i="78"/>
  <c r="G23" i="78"/>
  <c r="G24" i="78"/>
  <c r="G25" i="78"/>
  <c r="G26" i="78"/>
  <c r="G27" i="78"/>
  <c r="G28" i="78"/>
  <c r="G29" i="78"/>
  <c r="G30" i="78"/>
  <c r="G31" i="78"/>
  <c r="G32" i="78"/>
  <c r="G33" i="78"/>
  <c r="G34" i="78"/>
  <c r="G35" i="78"/>
  <c r="G36" i="78"/>
  <c r="G37" i="78"/>
  <c r="G38" i="78"/>
  <c r="G39" i="78"/>
  <c r="G40" i="78"/>
  <c r="G41" i="78"/>
  <c r="G42" i="78"/>
  <c r="G43" i="78"/>
  <c r="G44" i="78"/>
  <c r="G45" i="78"/>
  <c r="G46" i="78"/>
  <c r="G47" i="78"/>
  <c r="G48" i="78"/>
  <c r="G49" i="78"/>
  <c r="G50" i="78"/>
  <c r="G51" i="78"/>
  <c r="G52" i="78"/>
  <c r="G53" i="78"/>
  <c r="G54" i="78"/>
  <c r="G55" i="78"/>
  <c r="G56" i="78"/>
  <c r="G57" i="78"/>
  <c r="G58" i="78"/>
  <c r="G59" i="78"/>
  <c r="G60" i="78"/>
  <c r="G61" i="78"/>
  <c r="G62" i="78"/>
  <c r="G63" i="78"/>
  <c r="G64" i="78"/>
  <c r="G65" i="78"/>
  <c r="G66" i="78"/>
  <c r="G67" i="78"/>
  <c r="G68" i="78"/>
  <c r="G69" i="78"/>
  <c r="G70" i="78"/>
  <c r="G71" i="78"/>
  <c r="G72" i="78"/>
  <c r="G73" i="78"/>
  <c r="G74" i="78"/>
  <c r="G75" i="78"/>
  <c r="G76" i="78"/>
  <c r="G77" i="78"/>
  <c r="G78" i="78"/>
  <c r="G79" i="78"/>
  <c r="G80" i="78"/>
  <c r="G81" i="78"/>
  <c r="G82" i="78"/>
  <c r="G83" i="78"/>
  <c r="G84" i="78"/>
  <c r="G85" i="78"/>
  <c r="G86" i="78"/>
  <c r="G87" i="78"/>
  <c r="G88" i="78"/>
  <c r="G89" i="78"/>
  <c r="G90" i="78"/>
  <c r="G91" i="78"/>
  <c r="G92" i="78"/>
  <c r="G93" i="78"/>
  <c r="G94" i="78"/>
  <c r="G95" i="78"/>
  <c r="G96" i="78"/>
  <c r="G97" i="78"/>
  <c r="G98" i="78"/>
  <c r="G5" i="78"/>
  <c r="G87" i="80" l="1"/>
  <c r="G89" i="37"/>
  <c r="G87" i="79"/>
  <c r="G102" i="78"/>
  <c r="E44" i="30" l="1"/>
  <c r="D44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5" i="30"/>
  <c r="E42" i="34"/>
  <c r="D42" i="34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5" i="34"/>
  <c r="E45" i="35"/>
  <c r="D4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5" i="35"/>
  <c r="F45" i="35" s="1"/>
  <c r="F42" i="34" l="1"/>
  <c r="F44" i="30"/>
  <c r="E59" i="36" l="1"/>
  <c r="D59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F53" i="36"/>
  <c r="F54" i="36"/>
  <c r="F5" i="36"/>
  <c r="F59" i="36" l="1"/>
</calcChain>
</file>

<file path=xl/comments1.xml><?xml version="1.0" encoding="utf-8"?>
<comments xmlns="http://schemas.openxmlformats.org/spreadsheetml/2006/main">
  <authors>
    <author>Ciani Catia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Ciani Catia:</t>
        </r>
        <r>
          <rPr>
            <sz val="9"/>
            <color indexed="81"/>
            <rFont val="Tahoma"/>
            <family val="2"/>
          </rPr>
          <t xml:space="preserve">
questa polizza appartiene ad INF.A per cui deve essere spostata </t>
        </r>
      </text>
    </comment>
  </commentList>
</comments>
</file>

<file path=xl/sharedStrings.xml><?xml version="1.0" encoding="utf-8"?>
<sst xmlns="http://schemas.openxmlformats.org/spreadsheetml/2006/main" count="6654" uniqueCount="1055">
  <si>
    <t>ANNO</t>
  </si>
  <si>
    <t>Tipologia</t>
  </si>
  <si>
    <t>RCA</t>
  </si>
  <si>
    <t>AMMINISTRAZIONE CENTRALE DI RIF.</t>
  </si>
  <si>
    <t>AMMINISTRAZIONE CONTRAENTE (O.R.)</t>
  </si>
  <si>
    <t>N° polizza</t>
  </si>
  <si>
    <t>PP Premio Netto</t>
  </si>
  <si>
    <t>RP Premio Netto</t>
  </si>
  <si>
    <t>Totale premio netto</t>
  </si>
  <si>
    <t xml:space="preserve">MINISTERO DELLE INFRASTRUTTURE E DEI TRASPORTI </t>
  </si>
  <si>
    <t>PROVVEDITORATO INTERREGIONALE PER LE OPERE PUBBLICHE CAMPANIA E MOLISE PUGLIA BASILICATA</t>
  </si>
  <si>
    <t>00210633400845</t>
  </si>
  <si>
    <t>COMANDO GENERALE DEL CORPO DELLE CAPITANERIE DI PORTO - REPARTO V  - UFFICIO I  - MEZZI TERRESTRI</t>
  </si>
  <si>
    <t>GESTIONE GOVERNATIVA DEI SERVIZI PUBBLICI DI NAVIGAZIONE SUI LAGHI MAGGIORE DI GARDA E DI COMO</t>
  </si>
  <si>
    <t>SEGRETARIATO GENERALE DELLA PRESIDENZA DELLA REPUBBLICA</t>
  </si>
  <si>
    <t>SERVIZIO INTENDENZA</t>
  </si>
  <si>
    <t>SERVIZIO TENUTA PRESIDENZIALE DI CASTELPORZIANO</t>
  </si>
  <si>
    <t>DIREZIONE GENERALE TERRITORIALE PER IL NORD EST - UFFICIO ECONOMATO</t>
  </si>
  <si>
    <t>COMANDO GENERALE DELLA GUARDIA DI FINANZA</t>
  </si>
  <si>
    <t>COMANDO GENERALE DELLA GUARDIA DI FINANZA - DIREZIONE APPROVVIGIONAMENTI</t>
  </si>
  <si>
    <t>MINISTERO DELL'INTERNO</t>
  </si>
  <si>
    <t>DIPARTIMENTO DELLA PUBBLICA SICUREZZA - DIREZIONE CENTRALE DEI SERVIZI TECNICO-LOGISTICI E DELLA GESTIONE PATRIMONIALE Ufficio Motorizzazione</t>
  </si>
  <si>
    <t>DIREZIONE GENERALE TERRITORIALE DEL SUD - UFFICIO DI SUPPORTO 2</t>
  </si>
  <si>
    <t>Dipartimento per le Infrastutture, gli Affari Generali ed il Personale - Divisione 5 - Gestione delle Risorse Strumentali</t>
  </si>
  <si>
    <t>DIREZIONE GENERALE PER LA SICUREZZA STRADALE - DIVISIONE I SERVIZIO DI POLIZIA STRADALE</t>
  </si>
  <si>
    <t>MINISTERO DELLE POLITICHE AGRICOLE ALIMENTARI E FORESTALI</t>
  </si>
  <si>
    <t>DIPARTIMENTO DELL'ISPETTORATO CENTRALE DELLA TUTELA DELLA QUALITA' E REPRESSIONE FRODI  - VICO III</t>
  </si>
  <si>
    <t xml:space="preserve">ISPRA - Istituto Superiore per la Protezione e la Ricerca Ambientale </t>
  </si>
  <si>
    <t>Dipartimento del Personale e degli Affari Generali - Servizio per i Servizi Generali, l'Inventario, le Infrastrutture e le Manutenzioni</t>
  </si>
  <si>
    <t>MINISTERO DELLO SVILUPPO ECONOMICO</t>
  </si>
  <si>
    <t xml:space="preserve">DIREZIONE GENERALE ATTIVITA' TERRITORIALI  - DIVISIONE II AFFARI GENERALI E GIURIDICI </t>
  </si>
  <si>
    <t>MINISTERO DELL'AMBIENTE E DELLA TUTELA DEL TERRITORIO E DEL MARE</t>
  </si>
  <si>
    <t>DIREZIONE GENERALE DEGLI AFFARI GENERALI E DEL PERSONALE</t>
  </si>
  <si>
    <t>MINISTERO DELLA GIUSTIZIA</t>
  </si>
  <si>
    <t>MINISTERO DELLA DIFESA</t>
  </si>
  <si>
    <t>DIREZIONE GENERALE DI COMMISSARIATO E DI SERVIZI GENERALI 2^ REPARTO - 3^DIVISIONE -2^ SEZIONE</t>
  </si>
  <si>
    <t>Premio Provvisorio</t>
  </si>
  <si>
    <t>Regolamento di Premio</t>
  </si>
  <si>
    <t>Totale Premio</t>
  </si>
  <si>
    <t>Netto</t>
  </si>
  <si>
    <t>TUTTI GLI OR</t>
  </si>
  <si>
    <t>DIREZIONE GENERALE DEL SUD - UFFICICO MOTORIZZAZIONE CIVILE DI NAPOLI</t>
  </si>
  <si>
    <t>INFORTUNI punto A</t>
  </si>
  <si>
    <t>00210631300589</t>
  </si>
  <si>
    <t>AVVOCATURA DELLO STATO</t>
  </si>
  <si>
    <t>AVVOCATURA GENERALE DELLO STATO</t>
  </si>
  <si>
    <t>DIREZIONE GENERALE ATTIVITA' TERRITORIALI  - DIVISIONE II AFFARI GENERALI E GIURIDICI - CNCER</t>
  </si>
  <si>
    <t>DIREZIONE GENERALE ATTIVITA' TERRITORIALI  - DIVISIONE II AFFARI GENERALI E GIURIDICI - DIP TERR. CALABRIA</t>
  </si>
  <si>
    <t>DIREZIONE GENERALE ATTIVITA' TERRITORIALI  - DIVISIONE II AFFARI GENERALI E GIURIDICI - CAMPANIA</t>
  </si>
  <si>
    <t>DIREZIONE GENERALE ATTIVITA' TERRITORIALI  - DIVISIONE II AFFARI GENERALI E GIURIDICI  - EMILIA ROMAGNA</t>
  </si>
  <si>
    <t>DIREZIONE GENERALE ATTIVITA' TERRITORIALI  - DIVISIONE II AFFARI GENERALI E GIURIDICI - FRIULI VENEZIA GIULIA</t>
  </si>
  <si>
    <t>DIREZIONE GENERALE ATTIVITA' TERRITORIALI  - DIVISIONE II AFFARI GENERALI E GIURIDICI - ABBRUZZO</t>
  </si>
  <si>
    <t>DIREZIONE GENERALE ATTIVITA' TERRITORIALI  - DIVISIONE II AFFARI GENERALI E GIURIDICI - LIGURIA</t>
  </si>
  <si>
    <t>DIREZIONE GENERALE ATTIVITA' TERRITORIALI  - DIVISIONE II AFFARI GENERALI E GIURIDICI - LOMBARDIA</t>
  </si>
  <si>
    <t>DIREZIONE GENERALE ATTIVITA' TERRITORIALI  - DIVISIONE II AFFARI GENERALI E GIURIDICI - MARCHE E UMBRIA</t>
  </si>
  <si>
    <t>DIREZIONE GENERALE ATTIVITA' TERRITORIALI  - DIVISIONE II AFFARI GENERALI E GIURIDICI - PIEMONTE VAL D'AOSTA</t>
  </si>
  <si>
    <t>DIREZIONE GENERALE ATTIVITA' TERRITORIALI  - DIVISIONE II AFFARI GENERALI E GIURIDICI - PUGLIA BASILICATA E MOLISE</t>
  </si>
  <si>
    <t>DIREZIONE GENERALE ATTIVITA' TERRITORIALI  - DIVISIONE II AFFARI GENERALI E GIURIDICI - SARDEGNA</t>
  </si>
  <si>
    <t>DIREZIONE GENERALE ATTIVITA' TERRITORIALI  - DIVISIONE II AFFARI GENERALI E GIURIDICI - SICILIA</t>
  </si>
  <si>
    <t>DIREZIONE GENERALE ATTIVITA' TERRITORIALI  - DIVISIONE II AFFARI GENERALI E GIURIDICI - TOSCANA</t>
  </si>
  <si>
    <t>DIREZIONE GENERALE ATTIVITA' TERRITORIALI  - DIVISIONE II AFFARI GENERALI E GIURIDICI - TRNTINO ALTO ADIGE</t>
  </si>
  <si>
    <t>DIREZIONE GENERALE ATTIVITA' TERRITORIALI  - DIVISIONE II AFFARI GENERALI E GIURIDICI - VENETO</t>
  </si>
  <si>
    <t>00210631300423</t>
  </si>
  <si>
    <t>INFORTUNI punto B</t>
  </si>
  <si>
    <t>DIP. PER LE POLITICHE DEL PERSONALE DELL'AMM. CIVILE E PER LE RISORSE STRUMENTALI E FINANZIARIE - DIREZIONE CENTRALE PER LE RISORSE STRUMENTALI E FINANZIARIE</t>
  </si>
  <si>
    <t>MINISTERO DELL'ECONOMIA E DELLE FINANZE</t>
  </si>
  <si>
    <t>DIPARTIMENTO  TESORO</t>
  </si>
  <si>
    <t>DIPARTIMENTO RAGIONERIA</t>
  </si>
  <si>
    <t xml:space="preserve">DIPARTIMENTO DELL'AMMINISTRAZIONE GENERALE, DEL PERSONALE E DEI SERVIZI </t>
  </si>
  <si>
    <t>DIPARTIMENTO DELLE FINANZE</t>
  </si>
  <si>
    <t>COMANDO GENERALE DEL CORPO DELLE CAPITANERIE DI PORTO MILITARE - REPARTO V  - UFFICIO I  - MEZZI TERRESTRI</t>
  </si>
  <si>
    <t>COMANDO GENERALE DEL CORPO DELLE CAPITANERIE DI PORTO CIVILE- REPARTO V  - UFFICIO I  - MEZZI TERRESTRI</t>
  </si>
  <si>
    <t>MINISTERO DELLA SALUTE</t>
  </si>
  <si>
    <t>Direzione Generale del Personale, Organizzazione e Bilancio - Ufficio 5 Acquisizione e gestione beni mobili e servizi connessi</t>
  </si>
  <si>
    <t>Dipartimento Affari di Giustizia - Amministrazione degli Archivi Notarili - Ufficio Centrale Archivi Notarili</t>
  </si>
  <si>
    <t>DIPARTIMENTO INFRASTRUTTURE AFFARI GENERALI E PERSONALE - DIREZIONE GENERALE DEL PERSONALE E DEGLI AFFARI GENERALI - 
Divisione 3 – Trattamento Economico</t>
  </si>
  <si>
    <t>DIREZIONE GENERALE PER LE DIGHE E LE INFRASTRUTTURE IDRICHE ED ELETTRICHE</t>
  </si>
  <si>
    <t>ISPETTORATO NAZIONALE DEL LAVORO</t>
  </si>
  <si>
    <t>DIREZIONE CENTRALE RISORSE UMANE BILANCIO E AFFARI GENERALI - UFFICIO IV - AMMINISTRAZIONE E CONTABILITA'</t>
  </si>
  <si>
    <t>AVVOCATURA GENERALEDELLO STATO</t>
  </si>
  <si>
    <t>DIPARTIMENTO DELLE POLITICHE COMPETITIVE DELLA QUALITA'AGROALIMENTARE IPPICHE E DELLA PESCA - DIREZIONE GENERALE DEGLI AFFARI GENERALI, DELLE RISORSE UMANE E PER I RAPPORTI CON LE REGIONI E GLI ENTI TERRITORIALI – AGRET I - Ufficio Automezzi</t>
  </si>
  <si>
    <t>PRESIDENZA DEL CONSIGLIO DEI MINISTRI</t>
  </si>
  <si>
    <t>DIPARTIMENTO PER IL PERSONALE -UFFICIO TRATTAMENTO ECONOMICO</t>
  </si>
  <si>
    <t>DIREZIONE GENERALE ATTIVITA' TERRITORIALI  - DIVISIONE II AFFARI GENERALI E GIURIDICI - CALABRIA</t>
  </si>
  <si>
    <t>DIREZIONE GENERALE ATTIVITA' TERRITORIALI  - DIVISIONE II AFFARI GENERALI E GIURIDICI - EMILIA ROMAGNA</t>
  </si>
  <si>
    <t>DIREZIONE GENERALE ATTIVITA' TERRITORIALI  - DIVISIONE II AFFARI GENERALI E GIURIDICI - LAZIO E ABBRUZZO</t>
  </si>
  <si>
    <t>DIREZIONE GENERALE ATTIVITA' TERRITORIALI  - DIVISIONE II AFFARI GENERALI E GIURIDICI - UMBRIA</t>
  </si>
  <si>
    <t>DIREZIONE GENERALE ATTIVITA' TERRITORIALI  - DIVISIONE II AFFARI GENERALI E GIURIDICI -SARDEGNA</t>
  </si>
  <si>
    <t>DIREZIONE  DEI SERVIZI DEL TESORO - IV DIPARTIMENTO - UFFICIO IV</t>
  </si>
  <si>
    <t>DIPARTIMENTO DELL'ORGANIZZAZIONE GIUDIZIARIA - DIREZIONE GENERALE DEL BILANCIO E DELLA CONTABILITÀ</t>
  </si>
  <si>
    <t>KASKO</t>
  </si>
  <si>
    <t>Direzione Generale del Personale, dell'Organizzazione e del Bilancio - Ufficio 5 Acquisizione e gestione beni mobili e servizi connessi</t>
  </si>
  <si>
    <t>DIREZIONE GENERALE ATTIVITA' TERRITORIALI  - DIVISIONE II AFFARI GENERALI E GIURIDICI -EMILIA ROMAGNA</t>
  </si>
  <si>
    <t>PRESIDENZA DELLA REPUBBLICA</t>
  </si>
  <si>
    <t>TENUTA DI CASTELPORZIANO</t>
  </si>
  <si>
    <t xml:space="preserve">MINISTERO DEL LAVORO E DELLE POLITICHE SOCIALI </t>
  </si>
  <si>
    <t>00210631300576</t>
  </si>
  <si>
    <t>DIPARTIMENTO INFRASTRUTTURE AFFARI GENERALI E PERSONALE - DIREZIONE GENERALE DEL PERSONALE E DEGLI AFFARI GENERALI
Divisione 3 – Trattamento Economico</t>
  </si>
  <si>
    <t>ISPRA</t>
  </si>
  <si>
    <t>TOTALI</t>
  </si>
  <si>
    <t>00210633400936</t>
  </si>
  <si>
    <t>00210633400969</t>
  </si>
  <si>
    <t>Ministero della Difesa</t>
  </si>
  <si>
    <t>00210631300683</t>
  </si>
  <si>
    <t>00210631300684</t>
  </si>
  <si>
    <t>00210631300687</t>
  </si>
  <si>
    <t>00210631300688</t>
  </si>
  <si>
    <t>00210631300690</t>
  </si>
  <si>
    <t>00210631300703</t>
  </si>
  <si>
    <t>00210631300704</t>
  </si>
  <si>
    <t>00210631300655</t>
  </si>
  <si>
    <t>00210631300659</t>
  </si>
  <si>
    <t>00210612700050</t>
  </si>
  <si>
    <t>00210612700052</t>
  </si>
  <si>
    <t>00210612700055</t>
  </si>
  <si>
    <t>00210612700056</t>
  </si>
  <si>
    <t>00210612700057</t>
  </si>
  <si>
    <t>00210612700058</t>
  </si>
  <si>
    <t>00210612700059</t>
  </si>
  <si>
    <t>00210612700065</t>
  </si>
  <si>
    <t>00210612700066</t>
  </si>
  <si>
    <t>00210612700068</t>
  </si>
  <si>
    <t>00210612700076</t>
  </si>
  <si>
    <t>00210612700078</t>
  </si>
  <si>
    <t>00210612700080</t>
  </si>
  <si>
    <t>00210612700081</t>
  </si>
  <si>
    <t>00210633400784</t>
  </si>
  <si>
    <t>00210633400785</t>
  </si>
  <si>
    <t>00210633400790</t>
  </si>
  <si>
    <t>00210633400793</t>
  </si>
  <si>
    <t>00210633400795</t>
  </si>
  <si>
    <t>00210633400796</t>
  </si>
  <si>
    <t>00210633400797</t>
  </si>
  <si>
    <t>00210633400798</t>
  </si>
  <si>
    <t>00210633400799</t>
  </si>
  <si>
    <t>00210633400801</t>
  </si>
  <si>
    <t>00210633400802</t>
  </si>
  <si>
    <t>00210633400803</t>
  </si>
  <si>
    <t>00210633400804</t>
  </si>
  <si>
    <t>00210633400805</t>
  </si>
  <si>
    <t>00210633400807</t>
  </si>
  <si>
    <t>00210633400808</t>
  </si>
  <si>
    <t>00210633400809</t>
  </si>
  <si>
    <t>00210633400810</t>
  </si>
  <si>
    <t>00210633400811</t>
  </si>
  <si>
    <t>00210633400812</t>
  </si>
  <si>
    <t>00210633400815</t>
  </si>
  <si>
    <t>00210633400819</t>
  </si>
  <si>
    <t>00210633400820</t>
  </si>
  <si>
    <t>00210633400825</t>
  </si>
  <si>
    <t>00210633400835</t>
  </si>
  <si>
    <t>00210631300529</t>
  </si>
  <si>
    <t>00210631300530</t>
  </si>
  <si>
    <t>00210631300501</t>
  </si>
  <si>
    <t>00210631300504</t>
  </si>
  <si>
    <t>00210631300537</t>
  </si>
  <si>
    <t>00210631300535</t>
  </si>
  <si>
    <t>00210631300572</t>
  </si>
  <si>
    <t>00210631300533</t>
  </si>
  <si>
    <t>00210631300563</t>
  </si>
  <si>
    <t>00210631300520</t>
  </si>
  <si>
    <t>00210631300518</t>
  </si>
  <si>
    <t>00210631300517</t>
  </si>
  <si>
    <t>Semestre</t>
  </si>
  <si>
    <t>00210633400783</t>
  </si>
  <si>
    <t>00210633400786</t>
  </si>
  <si>
    <t>DIPARTIMENTO DELL'AMMINISTRAZIONE PENITENZIARIA</t>
  </si>
  <si>
    <t>DIPARTIMENTO DELLA GIUSTIZIA MINORILE E DI COMUNITà</t>
  </si>
  <si>
    <t>00210633400813</t>
  </si>
  <si>
    <t>00210633400791</t>
  </si>
  <si>
    <t>DIPARTIMENTO DEI TRASPORTI TERRESTRI - UFFICIO ECONOMATO DGT NE</t>
  </si>
  <si>
    <t>00210633400792</t>
  </si>
  <si>
    <t>MINISTERO DELLE POLITICHE AGRICOLE ALIMENTARI E FORESTALI E DEL TURISMO</t>
  </si>
  <si>
    <t>DIPARTIMENTO DELL'ISPETTORATO CENTRALE DELLA TUTELA DELLA QUALITA' E REPRESSIONE FRODI DEI PRODOTTI AGROALIMENTARI - VICO III</t>
  </si>
  <si>
    <t>00210633400854</t>
  </si>
  <si>
    <t>00210633400855</t>
  </si>
  <si>
    <t>00210633400829</t>
  </si>
  <si>
    <t>00210633400814</t>
  </si>
  <si>
    <t>00210633400816</t>
  </si>
  <si>
    <t>00210633400817</t>
  </si>
  <si>
    <t>00210633400818</t>
  </si>
  <si>
    <t>00210633400821</t>
  </si>
  <si>
    <t>00210633400822</t>
  </si>
  <si>
    <t>00210633400823</t>
  </si>
  <si>
    <t>00210633400824</t>
  </si>
  <si>
    <t>00210633400826</t>
  </si>
  <si>
    <t>00210633400827</t>
  </si>
  <si>
    <t>00210633400828</t>
  </si>
  <si>
    <t>1122700474745</t>
  </si>
  <si>
    <t>00210631300538</t>
  </si>
  <si>
    <t>00210631300521</t>
  </si>
  <si>
    <t>00210631300508</t>
  </si>
  <si>
    <t>00210631300506</t>
  </si>
  <si>
    <t>00210631300507</t>
  </si>
  <si>
    <t>00210631300512</t>
  </si>
  <si>
    <t>00210631300575</t>
  </si>
  <si>
    <t>00210631300574</t>
  </si>
  <si>
    <t>00210631300531</t>
  </si>
  <si>
    <t>00210631300594</t>
  </si>
  <si>
    <t>00210631300510</t>
  </si>
  <si>
    <t>00210631300556</t>
  </si>
  <si>
    <t>00210631300558</t>
  </si>
  <si>
    <t>00210631300559</t>
  </si>
  <si>
    <t>00210631300560</t>
  </si>
  <si>
    <t>00210631300561</t>
  </si>
  <si>
    <t>00210631300557</t>
  </si>
  <si>
    <t>00210631300562</t>
  </si>
  <si>
    <t>00210631300564</t>
  </si>
  <si>
    <t>00210631300565</t>
  </si>
  <si>
    <t>00210631300566</t>
  </si>
  <si>
    <t>00210631300567</t>
  </si>
  <si>
    <t>00210631300568</t>
  </si>
  <si>
    <t>00210631300569</t>
  </si>
  <si>
    <t>00210631300570</t>
  </si>
  <si>
    <t>00210631300571</t>
  </si>
  <si>
    <t>00210631300532</t>
  </si>
  <si>
    <t>00210631300539</t>
  </si>
  <si>
    <t>DIREZIONE GENERALE DEL BILANCIO E DELLA CONTABILITà - DIPARTIMENTO DELL'ORGANIZZAZIONE GIUDIZIARIA, DEL PERSONALE E DEI SERVIZI</t>
  </si>
  <si>
    <t>00210631300540</t>
  </si>
  <si>
    <t>00210631300527</t>
  </si>
  <si>
    <t>00210631300528</t>
  </si>
  <si>
    <t>00210631300509</t>
  </si>
  <si>
    <t>00210631300522</t>
  </si>
  <si>
    <t>00210631300516</t>
  </si>
  <si>
    <t>00210631300514</t>
  </si>
  <si>
    <t>00210631300515</t>
  </si>
  <si>
    <t>00210631300583</t>
  </si>
  <si>
    <t>00210631300519</t>
  </si>
  <si>
    <t>00210631300573</t>
  </si>
  <si>
    <t>00210631300511</t>
  </si>
  <si>
    <t>00210631300541</t>
  </si>
  <si>
    <t>00210631300544</t>
  </si>
  <si>
    <t>00210631300545</t>
  </si>
  <si>
    <t>00210631300546</t>
  </si>
  <si>
    <t>00210631300547</t>
  </si>
  <si>
    <t>00210631300542</t>
  </si>
  <si>
    <t>00210631300548</t>
  </si>
  <si>
    <t>00210631300549</t>
  </si>
  <si>
    <t>00210631300550</t>
  </si>
  <si>
    <t>00210631300551</t>
  </si>
  <si>
    <t>00210631300552</t>
  </si>
  <si>
    <t>00210631300553</t>
  </si>
  <si>
    <t>00210631300554</t>
  </si>
  <si>
    <t>00210631300555</t>
  </si>
  <si>
    <t>00210631300543</t>
  </si>
  <si>
    <t>00210631300577</t>
  </si>
  <si>
    <t>00210612700067</t>
  </si>
  <si>
    <t>00210612700071</t>
  </si>
  <si>
    <t>00210612700072</t>
  </si>
  <si>
    <t>00210612700070</t>
  </si>
  <si>
    <t>00210612700069</t>
  </si>
  <si>
    <t>00210612700075</t>
  </si>
  <si>
    <t>00210612700077</t>
  </si>
  <si>
    <t>00210612700082</t>
  </si>
  <si>
    <t>00210612700074</t>
  </si>
  <si>
    <t>00210612700079</t>
  </si>
  <si>
    <t>00210612700073</t>
  </si>
  <si>
    <t>00210612700048</t>
  </si>
  <si>
    <t>00210612700049</t>
  </si>
  <si>
    <t>00210612700053</t>
  </si>
  <si>
    <t>00210612700054</t>
  </si>
  <si>
    <t>00210612700051</t>
  </si>
  <si>
    <t>00210612700060</t>
  </si>
  <si>
    <t>00210612700061</t>
  </si>
  <si>
    <t>00210612700062</t>
  </si>
  <si>
    <t>00210612700063</t>
  </si>
  <si>
    <t>00210612700064</t>
  </si>
  <si>
    <t>ILIEK00789</t>
  </si>
  <si>
    <t>2018 1 SEM</t>
  </si>
  <si>
    <t>2745/30/160-112773</t>
  </si>
  <si>
    <t xml:space="preserve">00210633400921 </t>
  </si>
  <si>
    <t xml:space="preserve">00210633400922 </t>
  </si>
  <si>
    <t xml:space="preserve">00210633400923 </t>
  </si>
  <si>
    <t>00210633400924</t>
  </si>
  <si>
    <t xml:space="preserve">00210633400935 </t>
  </si>
  <si>
    <t xml:space="preserve">00210633400948 </t>
  </si>
  <si>
    <t xml:space="preserve">00210633400930 </t>
  </si>
  <si>
    <t xml:space="preserve">00210633400947 </t>
  </si>
  <si>
    <t xml:space="preserve">00210633400946 </t>
  </si>
  <si>
    <t>00210633400988 </t>
  </si>
  <si>
    <t xml:space="preserve">00210633400949 </t>
  </si>
  <si>
    <t xml:space="preserve">00210633400940 </t>
  </si>
  <si>
    <t xml:space="preserve">00210633400928 </t>
  </si>
  <si>
    <t xml:space="preserve">00210633400941 </t>
  </si>
  <si>
    <t xml:space="preserve">00210633400937 </t>
  </si>
  <si>
    <t xml:space="preserve">00210633400932 </t>
  </si>
  <si>
    <t xml:space="preserve">00210633400944 </t>
  </si>
  <si>
    <t xml:space="preserve">00210633400933 </t>
  </si>
  <si>
    <t xml:space="preserve">00210633400967 </t>
  </si>
  <si>
    <t xml:space="preserve">00210633400966 </t>
  </si>
  <si>
    <t xml:space="preserve">00210633400938 </t>
  </si>
  <si>
    <t xml:space="preserve">00210633400927 </t>
  </si>
  <si>
    <t xml:space="preserve">00210633400939 </t>
  </si>
  <si>
    <t xml:space="preserve">00210633400934 </t>
  </si>
  <si>
    <t xml:space="preserve">00210633400929 </t>
  </si>
  <si>
    <t xml:space="preserve">00210633400943 </t>
  </si>
  <si>
    <t xml:space="preserve">00210633400945 </t>
  </si>
  <si>
    <t xml:space="preserve">00210633400970 </t>
  </si>
  <si>
    <t xml:space="preserve">00210633400965 </t>
  </si>
  <si>
    <t xml:space="preserve">00210633400950 </t>
  </si>
  <si>
    <t xml:space="preserve">00210633400951 </t>
  </si>
  <si>
    <t xml:space="preserve">00210633400952 </t>
  </si>
  <si>
    <t xml:space="preserve">00210633400953 </t>
  </si>
  <si>
    <t xml:space="preserve">00210633400954 </t>
  </si>
  <si>
    <t xml:space="preserve">00210633400955 </t>
  </si>
  <si>
    <t xml:space="preserve">00210633400956 </t>
  </si>
  <si>
    <t xml:space="preserve">00210633400957 </t>
  </si>
  <si>
    <t xml:space="preserve">00210633400958 </t>
  </si>
  <si>
    <t xml:space="preserve">00210633400959 </t>
  </si>
  <si>
    <t xml:space="preserve">00210633400960 </t>
  </si>
  <si>
    <t xml:space="preserve">00210633400961 </t>
  </si>
  <si>
    <t xml:space="preserve">00210633400962 </t>
  </si>
  <si>
    <t xml:space="preserve">00210633400963 </t>
  </si>
  <si>
    <t xml:space="preserve">00210633400964 </t>
  </si>
  <si>
    <t>2018 2 SEM</t>
  </si>
  <si>
    <t>700937</t>
  </si>
  <si>
    <t>700938</t>
  </si>
  <si>
    <t>700929</t>
  </si>
  <si>
    <t>700908</t>
  </si>
  <si>
    <t>700909</t>
  </si>
  <si>
    <t>700912</t>
  </si>
  <si>
    <t>700946</t>
  </si>
  <si>
    <t>700931</t>
  </si>
  <si>
    <t>700930</t>
  </si>
  <si>
    <t>700944</t>
  </si>
  <si>
    <t>700945</t>
  </si>
  <si>
    <t>700943</t>
  </si>
  <si>
    <t>700961</t>
  </si>
  <si>
    <t>700935</t>
  </si>
  <si>
    <t>700942</t>
  </si>
  <si>
    <t>700947</t>
  </si>
  <si>
    <t>700916</t>
  </si>
  <si>
    <t>700914</t>
  </si>
  <si>
    <t>700915</t>
  </si>
  <si>
    <t>700917</t>
  </si>
  <si>
    <t>700918</t>
  </si>
  <si>
    <t>700919</t>
  </si>
  <si>
    <t>700920</t>
  </si>
  <si>
    <t>700921</t>
  </si>
  <si>
    <t>700922</t>
  </si>
  <si>
    <t>700923</t>
  </si>
  <si>
    <t>700924</t>
  </si>
  <si>
    <t>700928</t>
  </si>
  <si>
    <t>700925</t>
  </si>
  <si>
    <t>700926</t>
  </si>
  <si>
    <t>700913</t>
  </si>
  <si>
    <t>700927</t>
  </si>
  <si>
    <t>700936</t>
  </si>
  <si>
    <t>Anno/Semestre</t>
  </si>
  <si>
    <t>2745/77/160112734</t>
  </si>
  <si>
    <t>00210631300702</t>
  </si>
  <si>
    <t>00210631300689</t>
  </si>
  <si>
    <t>00210631300691</t>
  </si>
  <si>
    <t>00210631300694</t>
  </si>
  <si>
    <t>00210631300695</t>
  </si>
  <si>
    <t>00210631300693</t>
  </si>
  <si>
    <t>00210631300692</t>
  </si>
  <si>
    <t>00210631300696</t>
  </si>
  <si>
    <t>00210631300701</t>
  </si>
  <si>
    <t>00210631300700</t>
  </si>
  <si>
    <t>00210631300698</t>
  </si>
  <si>
    <t>00210631300697</t>
  </si>
  <si>
    <t>00210631300686</t>
  </si>
  <si>
    <t>00210631300705</t>
  </si>
  <si>
    <t>00210631300706</t>
  </si>
  <si>
    <t>00210631300707</t>
  </si>
  <si>
    <t>00210631300708</t>
  </si>
  <si>
    <t>00210631300709</t>
  </si>
  <si>
    <t>00210631300710</t>
  </si>
  <si>
    <t>00210631300711</t>
  </si>
  <si>
    <t>00210631300712</t>
  </si>
  <si>
    <t>00210631300713</t>
  </si>
  <si>
    <t>00210631300714</t>
  </si>
  <si>
    <t>00210631300715</t>
  </si>
  <si>
    <t>00210631300716</t>
  </si>
  <si>
    <t>00210631300717</t>
  </si>
  <si>
    <t>00210631300718</t>
  </si>
  <si>
    <t>00210631300719</t>
  </si>
  <si>
    <t>00210631300720</t>
  </si>
  <si>
    <t>701011</t>
  </si>
  <si>
    <t>700965</t>
  </si>
  <si>
    <t>00210631300667</t>
  </si>
  <si>
    <t>00210631300656</t>
  </si>
  <si>
    <t>00210631300657</t>
  </si>
  <si>
    <t>00210631300660</t>
  </si>
  <si>
    <t>00210631300721</t>
  </si>
  <si>
    <t>00210631300724</t>
  </si>
  <si>
    <t>00210631300725</t>
  </si>
  <si>
    <t>00210631300664</t>
  </si>
  <si>
    <t>00210631300652</t>
  </si>
  <si>
    <t>00210631300650</t>
  </si>
  <si>
    <t>00210631300651</t>
  </si>
  <si>
    <t>00210631300653</t>
  </si>
  <si>
    <t>00210631300666</t>
  </si>
  <si>
    <t>00210631300662</t>
  </si>
  <si>
    <t>00210631300665</t>
  </si>
  <si>
    <t>00210631300654</t>
  </si>
  <si>
    <t>00210631300668</t>
  </si>
  <si>
    <t>00210631300669</t>
  </si>
  <si>
    <t>00210631300670</t>
  </si>
  <si>
    <t>00210631300671</t>
  </si>
  <si>
    <t>00210631300672</t>
  </si>
  <si>
    <t>00210631300673</t>
  </si>
  <si>
    <t>00210631300674</t>
  </si>
  <si>
    <t>00210631300675</t>
  </si>
  <si>
    <t>00210631300676</t>
  </si>
  <si>
    <t>00210631300677</t>
  </si>
  <si>
    <t>00210631300678</t>
  </si>
  <si>
    <t>00210631300679</t>
  </si>
  <si>
    <t>00210631300680</t>
  </si>
  <si>
    <t>00210631300681</t>
  </si>
  <si>
    <t>00210631300682</t>
  </si>
  <si>
    <t>00210631300661</t>
  </si>
  <si>
    <t>MINISTERO DELLE INFRASTRUTTURE E DEI TRASPORTI</t>
  </si>
  <si>
    <t>MINISTERO DELLE INFRASTRUTTURE E DEI TRASPORTI (EX - MINISTERO DEI TRASPORTI) - DIREZIONE GENERALE DEL SUD - MOTORIZZAZIONE CIVILE DI REGGIO CALABRIA e sez. di COSENZA,CATANZARO,CROTONE,VIBO VALENTIA</t>
  </si>
  <si>
    <t>701017</t>
  </si>
  <si>
    <t>701027</t>
  </si>
  <si>
    <t>701029</t>
  </si>
  <si>
    <t>700967</t>
  </si>
  <si>
    <t>700952</t>
  </si>
  <si>
    <t>700962</t>
  </si>
  <si>
    <t>700957</t>
  </si>
  <si>
    <t>701044</t>
  </si>
  <si>
    <t>701039</t>
  </si>
  <si>
    <t>701010</t>
  </si>
  <si>
    <t>701006</t>
  </si>
  <si>
    <t>701037</t>
  </si>
  <si>
    <t>MINISTERO DELLE INFRASTRUTTURE E DEI TRASPORTI (EX - MINISTERO DEI TRASPORTI) - DIREZIONE GENERALE DEL SUD - UFFICIO MOTORIZZAZIONE CIVILE DI LECCE</t>
  </si>
  <si>
    <t>DIPARTIMENTO TRASPORTI TERRESTRI/DGT DEL SUD - UFFICIO MOTORIZZAZIONE CIVILE BARI</t>
  </si>
  <si>
    <t>701013</t>
  </si>
  <si>
    <t>DIREZIONE GENERALE DEL SUD - UFFICIO MOTORIZZAZIONE CIVILE DI  SALERNO</t>
  </si>
  <si>
    <t>701025</t>
  </si>
  <si>
    <t>701021</t>
  </si>
  <si>
    <t>701019</t>
  </si>
  <si>
    <t>701023</t>
  </si>
  <si>
    <t>700959</t>
  </si>
  <si>
    <t>701046</t>
  </si>
  <si>
    <t>700964</t>
  </si>
  <si>
    <t>700975</t>
  </si>
  <si>
    <t>700971</t>
  </si>
  <si>
    <t>700973</t>
  </si>
  <si>
    <t>700977</t>
  </si>
  <si>
    <t>700979</t>
  </si>
  <si>
    <t>700981</t>
  </si>
  <si>
    <t>700983</t>
  </si>
  <si>
    <t>700985</t>
  </si>
  <si>
    <t>700987</t>
  </si>
  <si>
    <t>700989</t>
  </si>
  <si>
    <t>700991</t>
  </si>
  <si>
    <t>700993</t>
  </si>
  <si>
    <t>700995</t>
  </si>
  <si>
    <t>700997</t>
  </si>
  <si>
    <t>700999</t>
  </si>
  <si>
    <t>701004</t>
  </si>
  <si>
    <t>MINISTERO DEI BENI E DELLE ATTIVITA' CULTURALI E DEL TURISMO</t>
  </si>
  <si>
    <t>Direzione generale Organizzazione - Ufficio contratti</t>
  </si>
  <si>
    <t>copertura non attivata</t>
  </si>
  <si>
    <t>00210612700107</t>
  </si>
  <si>
    <t>00210612700087</t>
  </si>
  <si>
    <t>700951</t>
  </si>
  <si>
    <t>00210612700102</t>
  </si>
  <si>
    <t>700960</t>
  </si>
  <si>
    <t>00210612700103</t>
  </si>
  <si>
    <t>00210612700108</t>
  </si>
  <si>
    <t>00210612700109</t>
  </si>
  <si>
    <t>700956</t>
  </si>
  <si>
    <t>00210612700106</t>
  </si>
  <si>
    <t>701043</t>
  </si>
  <si>
    <t>00210612700104</t>
  </si>
  <si>
    <t>701038</t>
  </si>
  <si>
    <t>701009</t>
  </si>
  <si>
    <t>00210612700105</t>
  </si>
  <si>
    <t>701005</t>
  </si>
  <si>
    <t>701036</t>
  </si>
  <si>
    <t>701016</t>
  </si>
  <si>
    <t>701026</t>
  </si>
  <si>
    <t>701028</t>
  </si>
  <si>
    <t>701012</t>
  </si>
  <si>
    <t>00210612700112</t>
  </si>
  <si>
    <t>701024</t>
  </si>
  <si>
    <t>00210612700114</t>
  </si>
  <si>
    <t xml:space="preserve">00210612700115 </t>
  </si>
  <si>
    <t>701018</t>
  </si>
  <si>
    <t>00210612700113</t>
  </si>
  <si>
    <t>701022</t>
  </si>
  <si>
    <t>00210612700111</t>
  </si>
  <si>
    <t>700966</t>
  </si>
  <si>
    <t>00210612700116</t>
  </si>
  <si>
    <t>700958</t>
  </si>
  <si>
    <t>701045</t>
  </si>
  <si>
    <t>00210612700110</t>
  </si>
  <si>
    <t>00210612700085</t>
  </si>
  <si>
    <t>700963</t>
  </si>
  <si>
    <t>00210612700086</t>
  </si>
  <si>
    <t>00210612700090</t>
  </si>
  <si>
    <t>00210612700091</t>
  </si>
  <si>
    <t>00210612700092</t>
  </si>
  <si>
    <t>00210612700093</t>
  </si>
  <si>
    <t xml:space="preserve">00210612700088 </t>
  </si>
  <si>
    <t>00210612700094</t>
  </si>
  <si>
    <t>00210612700095</t>
  </si>
  <si>
    <t>00210612700096</t>
  </si>
  <si>
    <t>00210612700097</t>
  </si>
  <si>
    <t>00210612700098</t>
  </si>
  <si>
    <t>00210612700099</t>
  </si>
  <si>
    <t>00210612700089</t>
  </si>
  <si>
    <t>00210612700100</t>
  </si>
  <si>
    <t>00210612700101</t>
  </si>
  <si>
    <t>700974</t>
  </si>
  <si>
    <t>700970</t>
  </si>
  <si>
    <t>700972</t>
  </si>
  <si>
    <t>700976</t>
  </si>
  <si>
    <t>700978</t>
  </si>
  <si>
    <t>700980</t>
  </si>
  <si>
    <t>700982</t>
  </si>
  <si>
    <t>700984</t>
  </si>
  <si>
    <t>700986</t>
  </si>
  <si>
    <t>700988</t>
  </si>
  <si>
    <t>700990</t>
  </si>
  <si>
    <t>700992</t>
  </si>
  <si>
    <t>700994</t>
  </si>
  <si>
    <t>700996</t>
  </si>
  <si>
    <t>700998</t>
  </si>
  <si>
    <t>701003</t>
  </si>
  <si>
    <t>DIREZIONE GENERALE TERRITORIALE DEL SUD - UFFICIO DI DIRETTA COLLABORAZIONE (EX US2) - BARI</t>
  </si>
  <si>
    <t>DIREZIONE GENERALE DEL SUD - UFFICIO MOTORIZZAZIONE CIVILE DI NAPOLI</t>
  </si>
  <si>
    <t xml:space="preserve">DIPARTIMENTO DELL'AMMINISTRAZIONE GENERALE, DEL PERSONALE E DEI SERVIZI  </t>
  </si>
  <si>
    <t xml:space="preserve"> DIPARTIMENTO TESORO</t>
  </si>
  <si>
    <t xml:space="preserve"> DIPARTIMENTO RAGIONERIA</t>
  </si>
  <si>
    <t xml:space="preserve"> DIPARTIMENTO FINANZE</t>
  </si>
  <si>
    <t>DIREZIONE  APPROVVIGIONAMENTI</t>
  </si>
  <si>
    <t xml:space="preserve">DIPARTIMENTO DELLA PUBBLICA SICUREZZA - DIREZIONE CENTRALE DEI SERVIZI TECNICO-LOGISTICI E DELLA GESTIONE PATRIMONIALE </t>
  </si>
  <si>
    <t xml:space="preserve">DIPARTIMENTO PER IL PERSONALE - UFFICIO TRATTAMENTO ECONOMICO </t>
  </si>
  <si>
    <t xml:space="preserve">DIREZIONE GENERALE DEGLI AFFARI GENERALI E DEL PERSONALE - DIVISIONE I LOGISTICA E APPROVVIGIONAMENTI  </t>
  </si>
  <si>
    <t>AUTOVETTURE</t>
  </si>
  <si>
    <t>fino a cv 8</t>
  </si>
  <si>
    <t>da 9 a 10</t>
  </si>
  <si>
    <t>da 11 a 12</t>
  </si>
  <si>
    <t>da 13 a 14</t>
  </si>
  <si>
    <t>da 15 a 16</t>
  </si>
  <si>
    <t>da 17 a 18</t>
  </si>
  <si>
    <t>da 19 a 20</t>
  </si>
  <si>
    <t>oltre 20</t>
  </si>
  <si>
    <t>TOTALE AUTOVETTURE</t>
  </si>
  <si>
    <t>AUTOBUS</t>
  </si>
  <si>
    <t>fino a 10 posti</t>
  </si>
  <si>
    <t>11 posti</t>
  </si>
  <si>
    <t>12 posti</t>
  </si>
  <si>
    <t>13 posti</t>
  </si>
  <si>
    <t>14 posti</t>
  </si>
  <si>
    <t>15 posti</t>
  </si>
  <si>
    <t>da 16 a 17</t>
  </si>
  <si>
    <t>da 18 a 19</t>
  </si>
  <si>
    <t>20 posti</t>
  </si>
  <si>
    <t>da 21 a 24 posti</t>
  </si>
  <si>
    <t>da 25 a 29 posti</t>
  </si>
  <si>
    <t>da 30 a 40 posti</t>
  </si>
  <si>
    <t>da 41 a 47 posti</t>
  </si>
  <si>
    <t>48 posti</t>
  </si>
  <si>
    <t>da 49 a 50 posti</t>
  </si>
  <si>
    <t>da 51 a 60 posti</t>
  </si>
  <si>
    <t>oltre 60 posti</t>
  </si>
  <si>
    <t>TOTALE AUTOBUS</t>
  </si>
  <si>
    <t>AUTOCARRI</t>
  </si>
  <si>
    <t>fino a 15 q.li</t>
  </si>
  <si>
    <t>da 16 a 25</t>
  </si>
  <si>
    <t>da 26 a 35</t>
  </si>
  <si>
    <t>da 36 a 70</t>
  </si>
  <si>
    <t>da 71 a 360</t>
  </si>
  <si>
    <t>oltre 360</t>
  </si>
  <si>
    <t>TOTALE AUTOCARRI</t>
  </si>
  <si>
    <t>AUTOCARRI AD USO SPECIALE</t>
  </si>
  <si>
    <t>fino ai 60 q.li</t>
  </si>
  <si>
    <t>oltre i 60 q.li</t>
  </si>
  <si>
    <t>TOTALE AUTOCARRI AD USO SPECIALE</t>
  </si>
  <si>
    <t>ALTRI AUTOCARRI AD USO SPECIALE</t>
  </si>
  <si>
    <t>TOTALE ALTRI AUTOCARRI AD USO SPECIALE</t>
  </si>
  <si>
    <t>AUTOCARRI ADIBITI A TRASPORTI SPECIALI</t>
  </si>
  <si>
    <t>Trasporto esplosivi e gas tossici fino ai 60 q.li</t>
  </si>
  <si>
    <t>Trasporto esplosivi e gas tossici oltre i 60 q.li</t>
  </si>
  <si>
    <t>Trasporto sostanze radioattive fino ai 60 q.li</t>
  </si>
  <si>
    <t>Trasporto sostanze radioattive oltre i 60 q.li</t>
  </si>
  <si>
    <t>Trasporto sostanze tossiche fino ai 60 q.li</t>
  </si>
  <si>
    <t>Trasporto sostanze tossiche oltre i 60 q.li</t>
  </si>
  <si>
    <t>TOTALE AUTOCARRI ADIBITI A TRASPORTI SPECIALI</t>
  </si>
  <si>
    <t>MOTOVEICOLI TRASP.COSE</t>
  </si>
  <si>
    <t>fino a 50 cc</t>
  </si>
  <si>
    <t>da 51 a 150</t>
  </si>
  <si>
    <t>da 151 a 250</t>
  </si>
  <si>
    <t>da 251 a 750</t>
  </si>
  <si>
    <t>oltre 750</t>
  </si>
  <si>
    <t>TOTALE MOTOVEICOLI TRASP.COSE</t>
  </si>
  <si>
    <t>CICLOMOTORI E MOTOCICLI</t>
  </si>
  <si>
    <t>da 151 a 400</t>
  </si>
  <si>
    <t>oltre 400</t>
  </si>
  <si>
    <t>Quadricicli elettrici C.B.C.</t>
  </si>
  <si>
    <t>Melex 743</t>
  </si>
  <si>
    <t>Motoslitte</t>
  </si>
  <si>
    <t>TOTALE CICLOMOTORI E MOTOCICLI</t>
  </si>
  <si>
    <t>NATANTI (FINO A 50 t di stazza lorda)- MOTO D'ACQUA e HOVERCRAFT</t>
  </si>
  <si>
    <t>fino a 5 cv</t>
  </si>
  <si>
    <t>da 6 a 19</t>
  </si>
  <si>
    <t>da 20 a 50</t>
  </si>
  <si>
    <t>da 51 a 90</t>
  </si>
  <si>
    <t>da 91 a 150</t>
  </si>
  <si>
    <t>da 151 a 200</t>
  </si>
  <si>
    <t>da 201 a 300</t>
  </si>
  <si>
    <t>da 301 a 500</t>
  </si>
  <si>
    <t>oltre 500</t>
  </si>
  <si>
    <t>Barche a vela non dotate di motore</t>
  </si>
  <si>
    <t>TOTALE NATANTI(FINO A 50 t)</t>
  </si>
  <si>
    <t>NATANTI (OLTRE 50 t)</t>
  </si>
  <si>
    <t>Da 50 a 170 t</t>
  </si>
  <si>
    <t>Da 171 a 600</t>
  </si>
  <si>
    <t>oltre 600</t>
  </si>
  <si>
    <t>TOTALE NATANTI(oltre 50 t)</t>
  </si>
  <si>
    <t>VEICOLI SPECIALI- MACCHINE OPERATRICI- CARRELLI</t>
  </si>
  <si>
    <t>Gommati fino a 25 q.li</t>
  </si>
  <si>
    <t>Gommati da 26 a 50</t>
  </si>
  <si>
    <t>Gommati da 51 a 150</t>
  </si>
  <si>
    <t>Gommati oltre 150</t>
  </si>
  <si>
    <t>Cingolati fino a 25 q.li</t>
  </si>
  <si>
    <t>Cingolati da 26 a 50</t>
  </si>
  <si>
    <t>Cingolati da 51 a 150</t>
  </si>
  <si>
    <t>Cingolati oltre 150</t>
  </si>
  <si>
    <t>TOTALE VEICOLI SPECIALI</t>
  </si>
  <si>
    <t>RULLI COMPRESSORI</t>
  </si>
  <si>
    <t>MACCHINE AGRICOLE</t>
  </si>
  <si>
    <t>RIMORCHI</t>
  </si>
  <si>
    <t>RIMORCHI PER AUTOCARRI</t>
  </si>
  <si>
    <t>TARGHE PROVA AUTOVEICOLI</t>
  </si>
  <si>
    <t>TARGHE PROVA MOTO</t>
  </si>
  <si>
    <t xml:space="preserve">KASKO: km percorsi </t>
  </si>
  <si>
    <t>INFORTUNI: veicoli/conducenti nel caso presenza natanti - PUNTO A</t>
  </si>
  <si>
    <t>INFORTUNI: km percorsi - PUNTO B</t>
  </si>
  <si>
    <t>AVVOCATURA  DELLO STATO</t>
  </si>
  <si>
    <t>DIREZIONE GENERALE DEL SUD - UFFICIO MOTORIZZAZIONE CIVILE DI LECCE (SEZIONI DI TARANTO E BRINDISI)</t>
  </si>
  <si>
    <t>Altre Amministrazioni
(al netto Ministero della Difesa)</t>
  </si>
  <si>
    <t>Totale Amministarzioni</t>
  </si>
  <si>
    <t xml:space="preserve">COMANDO GENERALE DELLA GUARDIA DI FINANZA </t>
  </si>
  <si>
    <t>DIREZIONE GENERALE DEL PERSONALE, ORGANIZZAZIONE E BILANCIO - UFFICIO 5 ACQUISIZIONE E GESTIONE BENI MOBILI E SERVIZI CONNESSI</t>
  </si>
  <si>
    <t>DIPARTIMENTO DEL PERSONALE E DEGLI AFFARI GENERALI - SERVIZIO PER I SERVIZI GENERALI, L'INVENTARIO, LE INFRASTRUTTURE E LE MANUTENZIONI</t>
  </si>
  <si>
    <t>MINISTERO DELLA CULTURA</t>
  </si>
  <si>
    <t>GESTIONE GOVERNATIVA LAGHI MAGGIORE GARDA COMO</t>
  </si>
  <si>
    <t>COMANDO GENERALE DEL CORPO DELLE CAPITANERIE DI PORTO - REPARTO 5° - UFFICIO 1°</t>
  </si>
  <si>
    <t>II SEZIONE - DIREZIONE  APPROVVIGIONAMENTI MEZZI TERRESTRI</t>
  </si>
  <si>
    <t>II SEZIONE -DIREZIONE APPROVVIGIONAMENTI - NAVALI</t>
  </si>
  <si>
    <t>II SEZIONE  -DIREZIONE APPROVVIGIONAMENTI - NAVALI</t>
  </si>
  <si>
    <t>DIPARTIMENTO GIUSTIZIA MINORILE - UFFICIO I AREA II - AUTOMEZZI E ATRREZZATURE POLIZIA PENITENZIARIA</t>
  </si>
  <si>
    <t>SEGR GENERALE PRESIDENZA DELLA REPUBBLICA</t>
  </si>
  <si>
    <t>MIN. AMBIENTE  - TUTELA del TERRITORIO e del MARE</t>
  </si>
  <si>
    <t>DIREZIONE GENERALE PER I SERVIZI INTERNI</t>
  </si>
  <si>
    <t>MINISTERO SVILUPPO ECONOMICO  DIREZIONE GENERALE PER LE ATTIVITA’ TERRITORIALI</t>
  </si>
  <si>
    <t>MINISTERO SVILUPPO ECONOMICO  DIP.to Comunicazioni</t>
  </si>
  <si>
    <t>DIP.TO AFFARI GENERALI E PERSONALE -SERVIZIO PER I SERVIZI</t>
  </si>
  <si>
    <t>UMC REGGIO CALABRIA</t>
  </si>
  <si>
    <t>700908 - canoe</t>
  </si>
  <si>
    <t>700908 - imbarcazioni Regate Nazionali</t>
  </si>
  <si>
    <t>700908 - Mezzi Bellici</t>
  </si>
  <si>
    <t>700908 - veicoli circolanti all'interno di aree Aeroportuali</t>
  </si>
  <si>
    <t>700908 - veicoli noleggiati nei Teatri Operativi</t>
  </si>
  <si>
    <t>700909 - Mezzi Bellici</t>
  </si>
  <si>
    <t>MINISTERO SVILUPPO ECONOMICO</t>
  </si>
  <si>
    <t>SEGRETARIATO GENERALE PRESIDENZA DELLA REPUBBLICA</t>
  </si>
  <si>
    <t xml:space="preserve">MINISTERO DELLA GIUSTIZIA </t>
  </si>
  <si>
    <t xml:space="preserve">MINISTERO DELL' INTERNO </t>
  </si>
  <si>
    <t xml:space="preserve">MINISTERO DELLE POLITICHE AGRICOLE ALIMENTARI E FORESTALI  ICQRF </t>
  </si>
  <si>
    <t>MINISTERO DELLE POLITICHE AGRICOLE ALIMENTARI E FORESTALI    COMANDO CARABINIERI</t>
  </si>
  <si>
    <t>DIPARTIMENTO PUBBLICA SICUREZZA - UFFICIO MOTORIZZAZIONE</t>
  </si>
  <si>
    <t>DIPARTIMENTO DELL'ISPETTORATO CENTRALE DELLA TUTELA DELLA QUALITA' E REPRESSIONE FRODI DEI PRODOTTI AGROALIMENTARI</t>
  </si>
  <si>
    <t>DIREZIONE GENERALE ARMAMENTI TERRESTRI - TRE FORZE ARMATE</t>
  </si>
  <si>
    <t>DIREZIONE GENERALE ARMAMENTI TERRESTRI - ARMA DEI CARABINIERI</t>
  </si>
  <si>
    <t>DIPARTIMENTO INFRASTRUTTURE, AFFARI GENERALI E PERSONALE - DIREZIONE GENERALE PER LA  MOTORIZZAZIONE</t>
  </si>
  <si>
    <t>DIPARTIMENTO INFRASTRUTTURE, AFFARI GENERALI E PERSONALE - POLIZIA STRADALE</t>
  </si>
  <si>
    <t xml:space="preserve">DIPARTIMENTO INFRASTRUTTURE, AFFARI GENERALI E PERSONALE - AFFARI GENERALI </t>
  </si>
  <si>
    <t xml:space="preserve"> DIREZIONE GENERALE ATTIVITA' TERRITORIALI - DIVISIONE II AFFARI GENERALI E GIURIDICI  - Isp. Terr. Trentino Alto Adige</t>
  </si>
  <si>
    <t xml:space="preserve"> DIREZIONE GENERALE ATTIVITA' TERRITORIALI - DIVISIONE II AFFARI GENERALI E GIURIDICI  - Isp. Terr. Calabria</t>
  </si>
  <si>
    <t>DIREZIONE GENERALE ATTIVITA' TERRITORIALI  - DIVISIONE II AFFARI GENERALI E GIURIDICI  - Isp. Terr. Campania</t>
  </si>
  <si>
    <t>DIREZIONE GENERALE ATTIVITA' TERRITORIALI  - DIVISIONE II AFFARI GENERALI E GIURIDICI - Isp. CNCER - Roma</t>
  </si>
  <si>
    <t>DIREZIONE GENERALE ATTIVITA' TERRITORIALI  - DIVISIONE II AFFARI GENERALI E GIURIDICI - Isp. Terr. Emilia Romagna</t>
  </si>
  <si>
    <t>DIREZIONE GENERALE ATTIVITA' TERRITORIALI  - DIVISIONE II AFFARI GENERALI E GIURIDICI  - Isp. Terr. Friuli Venezia Giulia</t>
  </si>
  <si>
    <t>DIREZIONE GENERALE ATTIVITA' TERRITORIALI  - DIVISIONE II AFFARI GENERALI E GIURIDICII  - Isp. Terr. Lazio e Abruzzo</t>
  </si>
  <si>
    <t>DIREZIONE GENERALE ATTIVITA' TERRITORIALI  - DIVISIONE II AFFARI GENERALI E GIURIDICI  - Isp. Terr. Liguria</t>
  </si>
  <si>
    <t>DIREZIONE GENERALE ATTIVITA' TERRITORIALI  - DIVISIONE II AFFARI GENERALI E GIURIDICI  - Isp. Terr. Lombardia</t>
  </si>
  <si>
    <t>DIREZIONE GENERALE ATTIVITA' TERRITORIALI  - DIVISIONE II AFFARI GENERALI E GIURIDICI  - Isp. Terr. Marche Umbria</t>
  </si>
  <si>
    <t>DIREZIONE GENERALE ATTIVITA' TERRITORIALI  - DIVISIONE II AFFARI GENERALI E GIURIDICI  - Isp. Terr. Piemonte Valle d'Aosta</t>
  </si>
  <si>
    <t>DIREZIONE GENERALE ATTIVITA' TERRITORIALI  - DIVISIONE II AFFARI GENERALI E GIURIDICI  - Isp. Terr. Puglia Basilicata e Molise</t>
  </si>
  <si>
    <t>DIREZIONE GENERALE ATTIVITA' TERRITORIALI  - DIVISIONE II AFFARI GENERALI E GIURIDICI - Isp. Terr. Sicilia</t>
  </si>
  <si>
    <t>DIREZIONE GENERALE ATTIVITA' TERRITORIALI  - DIVISIONE II AFFARI GENERALI E GIURIDICI - Isp. Terr. Toscana</t>
  </si>
  <si>
    <t>DIREZIONE GENERALE ATTIVITA' TERRITORIALI  - DIVISIONE II AFFARI GENERALI E GIURIDICI  - Isp. Terr. Veneto</t>
  </si>
  <si>
    <t>DIREZIONE GENERALE ATTIVITA' TERRITORIALI  - DIVISIONE II AFFARI GENERALI E GIURIDICI  - Isp. Terr. Sardegna</t>
  </si>
  <si>
    <t>DIPARTIMENTO AFFARI GENERALI E PERSONALE -SERVIZIO PER I SERVIZI</t>
  </si>
  <si>
    <t>DIPARTIMENTO DELL'AMMINISTRAZIONE PENITENZIARIA - SEZIONE AUTOMOBILISTICA</t>
  </si>
  <si>
    <t xml:space="preserve">UFFICIO III RAGIONERIA </t>
  </si>
  <si>
    <t>701142  veicoli a noleggio</t>
  </si>
  <si>
    <t>701136  veicoli a noleggio</t>
  </si>
  <si>
    <t>701139 - veicoli a noleggio</t>
  </si>
  <si>
    <t xml:space="preserve"> DIREZIONE GENERALE ATTIVITA' TERRITORIALI  - DIVISIONE II AFFARI GENERALI E GIURIDICI  - Isp. Terr. Sardegna</t>
  </si>
  <si>
    <t xml:space="preserve"> DIREZIONE GENERALE ATTIVITA' TERRITORIALI  - DIVISIONE II AFFARI GENERALI E GIURIDICI - Isp. Terr. Veneto</t>
  </si>
  <si>
    <t xml:space="preserve"> DIREZIONE GENERALE ATTIVITA' TERRITORIALI  - DIVISIONE II AFFARI GENERALI E GIURIDICI  - Isp. Terr. Toscana</t>
  </si>
  <si>
    <t xml:space="preserve"> DIREZIONE GENERALE ATTIVITA' TERRITORIALI  - DIVISIONE II AFFARI GENERALI E GIURIDICI  - Isp. Terr. Sicilia</t>
  </si>
  <si>
    <t xml:space="preserve"> DIREZIONE GENERALE ATTIVITA' TERRITORIALI  - DIVISIONE II AFFARI GENERALI E GIURIDICI  - Isp. Terr. Puglia Basilicata e Molise</t>
  </si>
  <si>
    <t xml:space="preserve"> DIREZIONE GENERALE ATTIVITA' TERRITORIALI  - DIVISIONE II AFFARI GENERALI E GIURIDICI  - Isp. Terr. Piemonte Valle d'Aosta</t>
  </si>
  <si>
    <t xml:space="preserve"> DIREZIONE GENERALE ATTIVITA' TERRITORIALI  - DIVISIONE II AFFARI GENERALI E GIURIDICI  - Isp. Terr. Marche Umbria</t>
  </si>
  <si>
    <t xml:space="preserve"> DIREZIONE GENERALE ATTIVITA' TERRITORIALI  - DIVISIONE II AFFARI GENERALI E GIURIDICI  - Isp. Terr. Lombardia</t>
  </si>
  <si>
    <t xml:space="preserve"> DIREZIONE GENERALE ATTIVITA' TERRITORIALI  - DIVISIONE II AFFARI GENERALI E GIURIDICI  - Isp. Terr. Liguria</t>
  </si>
  <si>
    <t xml:space="preserve"> DIREZIONE GENERALE ATTIVITA' TERRITORIALI  - DIVISIONE II AFFARI GENERALI E GIURIDICI - Isp. Terr. Lazio e Abruzzo</t>
  </si>
  <si>
    <t xml:space="preserve"> DIREZIONE GENERALE ATTIVITA' TERRITORIALI  - DIVISIONE II AFFARI GENERALI E GIURIDICI  - Isp. Terr. Friuli Venezia Giulia</t>
  </si>
  <si>
    <t xml:space="preserve"> DIREZIONE GENERALE ATTIVITA' TERRITORIALI  - DIVISIONE II AFFARI GENERALI E GIURIDICI  - Isp. Terr. Emilia Romagna</t>
  </si>
  <si>
    <t>DIREZIONE GENERALE ATTIVITA' TERRITORIALI  - DIVISIONE II AFFARI GENERALI E GIURIDICI  - Isp. CNCER - Roma</t>
  </si>
  <si>
    <t xml:space="preserve"> DIREZIONE GENERALE ATTIVITA' TERRITORIALI  - DIVISIONE II AFFARI GENERALI E GIURIDICI  - Isp. Terr. Campania</t>
  </si>
  <si>
    <t xml:space="preserve"> DIREZIONE GENERALE ATTIVITA' TERRITORIALI  - DIVISIONE II AFFARI GENERALI E GIURIDICI - Isp. Terr. Calabria</t>
  </si>
  <si>
    <t xml:space="preserve"> DIREZIONE GENERALE ATTIVITA' TERRITORIALI  - DIVISIONE II AFFARI GENERALI E GIURIDICI - Isp. Terr. Trentino Alto Adige</t>
  </si>
  <si>
    <t>DIPARTIMENTO INFRASTRUTTURE, AFFARI GENERALI E PERSONALE - D.G. PER LA  MOTORIZZAZIONE</t>
  </si>
  <si>
    <t>MINISTERO AMBIENTE  - TUTELA del TERRITORIO e del MARE</t>
  </si>
  <si>
    <t xml:space="preserve">MINISTERO DELL'INTERNO </t>
  </si>
  <si>
    <t>MINISTERO DELLE POLITICHE AGRICOLE ALIMENTARI E FORESTALI  COMANDO CARABINIERI</t>
  </si>
  <si>
    <t>UFFICIO CENTRALE  ARCHIVI NOTARILI</t>
  </si>
  <si>
    <t>COMANDO GENERALE GUARDIA DI FINANZA</t>
  </si>
  <si>
    <t>MIN POLITICHE AGRICOLE ALIM. E FORESTALI</t>
  </si>
  <si>
    <t>COMANDO GENERALE DEL CORPO DELLE CAPITANERIE DI PORTO</t>
  </si>
  <si>
    <t>Dipartimento Trasporti 
Direzione Generale per le Dighe e le Infrastrutture idriche ed Elettriche – Div. 1</t>
  </si>
  <si>
    <t>Direzione Generale Territoriale del Nord Est</t>
  </si>
  <si>
    <t>DIREZIONE CENTRALE DELLE RISORSE UMANE FINANZIARIE E LOGISTICA</t>
  </si>
  <si>
    <t>DIREZIONE GENERALE DEL PERSONALE DELL'ORGANIZZAZIONE  E DEL BILANCIO (DGPOB)</t>
  </si>
  <si>
    <t>DIPARTIMENTO PER I TRASPORTI, LA NAVIGAZIONE, GLI AFFARI GENERALI ED IL PERSONALE</t>
  </si>
  <si>
    <t>DIPARTIMENTO AMM.NE GENERALE DEL PERSONALE E DEI SERVIZI</t>
  </si>
  <si>
    <t xml:space="preserve">MINISTERO DELLE INFRASTRUTTURE E TRASPORTI </t>
  </si>
  <si>
    <t>SEGRETARIATO GENERALE - DIPARTIMENTO POLITICHE DI GESTIONE E SVILUPPO RISORSE UMANE</t>
  </si>
  <si>
    <t>DIPARTIMENTO DELL'ORGANIZZAZIONE GIUDIZIARIA DEL PERSONALE E DEI SERVIZI</t>
  </si>
  <si>
    <t>DIPARTIMENTO POLITICHE COMPETITIVE DELLA QUALITA' AGROALIMENTARE IPPICHE E DELLA PESCA</t>
  </si>
  <si>
    <t>DIPARTIMENTO  PER LE POLITICHE DEL PERSONALE DELL'AMM.NE CIVILE E PER LE RISORSE STRUMENTALI E FINANZIARIE</t>
  </si>
  <si>
    <t>DIREZIONE GENERALE ATTIVITA' TERRITORIALI  - DIVISIONE II AFFARI GENERALI E GIURIDICI - ISP. CNCER</t>
  </si>
  <si>
    <t>DIREZIONE GENERALE ATTIVITA' TERRITORIALI  - DIVISIONE II AFFARI GENERALI E GIURIDICI - ISP TERRIT. CALABRIA</t>
  </si>
  <si>
    <t>DIREZIONE GENERALE ATTIVITA' TERRITORIALI  - DIVISIONE II AFFARI GENERALI E GIURIDICI - ISP. TERRIT.CAMPANIA</t>
  </si>
  <si>
    <t>DIREZIONE GENERALE ATTIVITA' TERRITORIALI  - DIVISIONE II AFFARI GENERALI E GIURIDICI - ISP TERRIT.EMILIA ROMAGNA</t>
  </si>
  <si>
    <t>DIREZIONE GENERALE ATTIVITA' TERRITORIALI  - DIVISIONE II AFFARI GENERALI E GIURIDICI - ISP TERRIT. FRIULI VENEZIA GIULIA</t>
  </si>
  <si>
    <t>DIREZIONE GENERALE ATTIVITA' TERRITORIALI  - DIVISIONE II AFFARI GENERALI E GIURIDICI - ISP TERRIT.LAZIO ABBRUZZO</t>
  </si>
  <si>
    <t>DIREZIONE GENERALE ATTIVITA' TERRITORIALI  - DIVISIONE II AFFARI GENERALI E GIURIDICI - ISP TERRIT.LIGURIA</t>
  </si>
  <si>
    <t>DIREZIONE GENERALE ATTIVITA' TERRITORIALI  - DIVISIONE II AFFARI GENERALI E GIURIDICI - ISP TERRIT.LOMBARDIA</t>
  </si>
  <si>
    <t>DIREZIONE GENERALE ATTIVITA' TERRITORIALI  - DIVISIONE II AFFARI GENERALI E GIURIDICI - ISP TERRIT. MARCHE E UMBRIA</t>
  </si>
  <si>
    <t>DIREZIONE GENERALE ATTIVITA' TERRITORIALI  - DIVISIONE II AFFARI GENERALI E GIURIDICI - ISP TERRIT.   PIEMONTE- VALLE            D' AOSTA</t>
  </si>
  <si>
    <t>DIREZIONE GENERALE ATTIVITA' TERRITORIALI  - DIVISIONE II AFFARI GENERALI E GIURIDICI - ISP TERRIT.PUGLIA BASILICATAMOLISE</t>
  </si>
  <si>
    <t>DIREZIONE GENERALE ATTIVITA' TERRITORIALI  - DIVISIONE II AFFARI GENERALI E GIURIDICI - ISP TERRIT.SARDEGNA</t>
  </si>
  <si>
    <t>DIREZIONE GENERALE ATTIVITA' TERRITORIALI  - DIVISIONE II AFFARI GENERALI E GIURIDICI - ISP TERRIT.SICILIA</t>
  </si>
  <si>
    <t>DIREZIONE GENERALE ATTIVITA' TERRITORIALI  - DIVISIONE II AFFARI GENERALI E GIURIDICI - ISP TERRIT.TOSCANA</t>
  </si>
  <si>
    <t>DIREZIONE GENERALE ATTIVITA' TERRITORIALI  - DIVISIONE II AFFARI GENERALI E GIURIDICI - ISP TERRIT.VENETO</t>
  </si>
  <si>
    <t xml:space="preserve">DIREZIONE GENRALE TERRITORIALE DEL SUD </t>
  </si>
  <si>
    <t xml:space="preserve">DIREZIONE GENERALE TERRITORIALE DEL SUD </t>
  </si>
  <si>
    <t>CHIUSI</t>
  </si>
  <si>
    <t>APERTO PAGATO PARZIALE</t>
  </si>
  <si>
    <t>APERTO</t>
  </si>
  <si>
    <t xml:space="preserve">Gestionari </t>
  </si>
  <si>
    <t xml:space="preserve">Debitori </t>
  </si>
  <si>
    <t xml:space="preserve">no card </t>
  </si>
  <si>
    <t xml:space="preserve">concorsuali </t>
  </si>
  <si>
    <t xml:space="preserve">misti </t>
  </si>
  <si>
    <t>Amministrazione Centrale</t>
  </si>
  <si>
    <t>Organo Responsabile</t>
  </si>
  <si>
    <t xml:space="preserve">N. Polizza </t>
  </si>
  <si>
    <t xml:space="preserve">Pagati (N.) </t>
  </si>
  <si>
    <t xml:space="preserve">Pagati (€) </t>
  </si>
  <si>
    <t xml:space="preserve">Pag. parziale (N) </t>
  </si>
  <si>
    <t xml:space="preserve">Pag. parziale (€) </t>
  </si>
  <si>
    <t xml:space="preserve">Riservati (N) </t>
  </si>
  <si>
    <t xml:space="preserve">Riservati (€) </t>
  </si>
  <si>
    <t xml:space="preserve">S/seguito (N) </t>
  </si>
  <si>
    <t>I SEM 2018</t>
  </si>
  <si>
    <t>00210633400938;00210633400939</t>
  </si>
  <si>
    <t>INISTERO DELLE INFRASTRUTTURE E DEI TRASPORTI DIR. GEN.TERR NORD EST</t>
  </si>
  <si>
    <t>00210633400966</t>
  </si>
  <si>
    <t>MINISTERO DELLA DIFESA DIR.GENERALE DI COMM.TO E DI SERVIZI GENERALI</t>
  </si>
  <si>
    <t>00210633400921;00210633400923</t>
  </si>
  <si>
    <t>MINISTERO DELLA GIUSTIZIA - DIPARTIMENTO AMMINISTRAZIONE PENITENZIARIA</t>
  </si>
  <si>
    <t>00210633400930;00210633400947</t>
  </si>
  <si>
    <t>MINISTERO DELLA GIUSTIZIA - DIPARTIMENTO DELL'ORGANIZZAZIONE GIUDIZIARIA</t>
  </si>
  <si>
    <t>00210633400948</t>
  </si>
  <si>
    <t>MINISTERO DELLA GIUSTIZIA DIPARTIMENTO GIUSTIZIA MINORILE</t>
  </si>
  <si>
    <t>00210633400946</t>
  </si>
  <si>
    <t>00210633400932</t>
  </si>
  <si>
    <t>MINISTERO DELLE INFRASTRUTTURE E DEI TRASPORTI - GEST. NAVIGAZ.LAGHI MAGGIORE GARDA E COMO</t>
  </si>
  <si>
    <t>00210633400937</t>
  </si>
  <si>
    <t>MINISTERO DELLE INFRASTRUTTURE E DEI TRASPORTI COMANDO GENER.D/CORPO CAPITAN.</t>
  </si>
  <si>
    <t>00210633400940;00210633400941</t>
  </si>
  <si>
    <t>00210633400934</t>
  </si>
  <si>
    <t>Chiuso</t>
  </si>
  <si>
    <t>Pag Parziale</t>
  </si>
  <si>
    <t>Aperto</t>
  </si>
  <si>
    <t>S. Seguito</t>
  </si>
  <si>
    <t>N. Sinistro</t>
  </si>
  <si>
    <t>COSTO con_Spese</t>
  </si>
  <si>
    <t>Gestionari</t>
  </si>
  <si>
    <t>Debitori</t>
  </si>
  <si>
    <t>No Card</t>
  </si>
  <si>
    <t>Concorsuali</t>
  </si>
  <si>
    <t>Misti</t>
  </si>
  <si>
    <t>Totali</t>
  </si>
  <si>
    <t>Tutti gli OR</t>
  </si>
  <si>
    <t>N.</t>
  </si>
  <si>
    <t>€</t>
  </si>
  <si>
    <t>Totale sinistri Pag. Parz.+Riserv.+Pagati+Senza Seguito</t>
  </si>
  <si>
    <t>Totale sinistri Riservati</t>
  </si>
  <si>
    <t>Totale sinistri Pagati Parzialmente e Pagati</t>
  </si>
  <si>
    <t>Totale sinistri Pag.Parz+Pagati+Riservati</t>
  </si>
  <si>
    <t>MINISTERO DIFESA</t>
  </si>
  <si>
    <t>ALTRE OR</t>
  </si>
  <si>
    <t>Tipologia di rischio</t>
  </si>
  <si>
    <t>CRISTALLI</t>
  </si>
  <si>
    <t>Dati riferiti all'anno</t>
  </si>
  <si>
    <t>N.Pagati (N)</t>
  </si>
  <si>
    <t>Costo Pagati (€)</t>
  </si>
  <si>
    <t>N. Pagati Parziali (N)</t>
  </si>
  <si>
    <t>Costo Pag.Parziali (€)</t>
  </si>
  <si>
    <t>N. Riservati (N)</t>
  </si>
  <si>
    <t>Costo  Riservati (€)</t>
  </si>
  <si>
    <t>N. Senza Seguito (N)</t>
  </si>
  <si>
    <t>00210633400938</t>
  </si>
  <si>
    <t>00210633400940</t>
  </si>
  <si>
    <t>00210633400945</t>
  </si>
  <si>
    <t>Comando Generale della Guardia di Finanza</t>
  </si>
  <si>
    <t>Ministero della Difesa - mezzi di prop. CARABINIERI</t>
  </si>
  <si>
    <t>Ministero della Difesa - mezzi di prop. Altre Forze Armate</t>
  </si>
  <si>
    <t>Ministero Della Giustizia - DAP</t>
  </si>
  <si>
    <t>Ministero Dell'Interno - POLIZIA</t>
  </si>
  <si>
    <t xml:space="preserve">MINISTERO DELLA SALUTE </t>
  </si>
  <si>
    <t xml:space="preserve">MIN.SVIL.ECON.DIP.COM.ISP.TERR.LIGURIA </t>
  </si>
  <si>
    <t xml:space="preserve">MIN.SVIL.ECON.DIP.COM.ISP.TERR.PUGLIA BASILICATA E MOLISE </t>
  </si>
  <si>
    <t xml:space="preserve">MIN.SVIL.ECON.DIP.COM.ISP.TERR.SARDEGNA </t>
  </si>
  <si>
    <t xml:space="preserve">MIN.SVIL.ECON.DIP.COM.ISP.TERR.TOSCANA </t>
  </si>
  <si>
    <t xml:space="preserve">MINISTERO DELLA GIUSTIZIA - DIPARTIMENTO DELL'ORGANIZZAZIONE GIUDIZIARIA </t>
  </si>
  <si>
    <t>00210631300410, 00210631300430,  00210631300529, 00210631300530</t>
  </si>
  <si>
    <t xml:space="preserve">00210631300537 </t>
  </si>
  <si>
    <t>'00210631300533, 00210631300425</t>
  </si>
  <si>
    <t xml:space="preserve">00210631300427, 00210631300428,  00210631300501, 00210631300504, </t>
  </si>
  <si>
    <t>MIN.SVIL.ECON.DIP.COM.ISP.TERR.LOMBARDIA</t>
  </si>
  <si>
    <t>00210631300419, 00210631300535</t>
  </si>
  <si>
    <t>00210631300399, 00210631300518</t>
  </si>
  <si>
    <t>MINISTERO DEL LAVORO E DELLE POLITICHE SOCIALI- DIR. GEN. PER L'ATTIVITA' ISPETTIVA</t>
  </si>
  <si>
    <t>MINISTERO ECONOMIA E FINANZE</t>
  </si>
  <si>
    <t>GUARDIA DI FINANZA</t>
  </si>
  <si>
    <t>COMANDO GENERALE DELLA GUARDIA DI FINANZA - DIREZIONE APPROVVIGIONAMENTI NAVALI</t>
  </si>
  <si>
    <t>COMANDO GENERALE DEL CORPO DELLE CAPITANERIE DI PORTO - NATANTI</t>
  </si>
  <si>
    <t xml:space="preserve">DIPARTIMENTO DELL'AMMINISTRAZIONE PENITENZIARIA SPECIALE (DAP) </t>
  </si>
  <si>
    <t>DIPARTIMENTO PER LE INFRASTRUTTURE, GLI AFFARI GENERALI ED IL PERSONALE - DIVISIONE V GESTIONE DELLE RISORSE STRUMENTALI</t>
  </si>
  <si>
    <t xml:space="preserve">DIPARTIMENTO DELL'ISPETTORATO CENTRALE DELLA TUTELA DELLA QUALITA' E REPRESSIONE FRODI  VICO III - Comando Carabinieri Politiche Agricole </t>
  </si>
  <si>
    <t>CORPO FORESTALE DELLO STATO - SERVIZIO III - DIVISIONE X (EX MINISTERO DELLE POLITICHE AGRICOLE ALIMENTARI E FORESTALI)</t>
  </si>
  <si>
    <t>COMANDO GENERALE DELLA GUARDIA DI FINANZA - DIREZIONE APPROVVIGIONAMENTI TERRESTRI</t>
  </si>
  <si>
    <t>COMANDO GENERALE DEL CORPO DELLE CAPITANERIE DI PORTO - REPARTO V - UFFICIO I - MEZZI TERRESTRI</t>
  </si>
  <si>
    <r>
      <t xml:space="preserve">DIPARTIMENTO GIUSTIZIA MINORILE </t>
    </r>
    <r>
      <rPr>
        <sz val="10"/>
        <color theme="1"/>
        <rFont val="Calibri"/>
        <family val="2"/>
        <scheme val="minor"/>
      </rPr>
      <t/>
    </r>
  </si>
  <si>
    <t xml:space="preserve">DIPARTIMENTO DELL'AMMINISTRAZIONE PENITENZIARIA (DAP) </t>
  </si>
  <si>
    <r>
      <t xml:space="preserve">DIPARTIMENTO DELL'ORGANIZZAZIONE GIUDIZIARIA BENI E SERVIZI (DOG) </t>
    </r>
    <r>
      <rPr>
        <sz val="10"/>
        <color theme="1"/>
        <rFont val="Calibri"/>
        <family val="2"/>
        <scheme val="minor"/>
      </rPr>
      <t/>
    </r>
  </si>
  <si>
    <t>DIREZIONE GENERALE ATTIVITA' TERRITORIALI  - DIVISIONE II AFFARI GENERALI E GIURIDICI TRENTINO ALTO ADIGE</t>
  </si>
  <si>
    <t>DIREZIONE GENERALE ATTIVITA' TERRITORIALI  - DIVISIONE II AFFARI GENERALI E GIURIDICI MARCHE UMBRIA</t>
  </si>
  <si>
    <t>DIREZIONE GENERALE ATTIVITA' TERRITORIALI  - DIVISIONE II AFFARI GENERALI E GIURIDICI TOSCANA</t>
  </si>
  <si>
    <t xml:space="preserve">DIREZIONE GENERALE DI COMMISSARIATO E DI SERVIZI GENERALI - III DIVISIONE </t>
  </si>
  <si>
    <t>PROVVEDITORATO INTERREGIONALE OO.PP. CAMPANIA MOLISE PUGLIA BASILICATA</t>
  </si>
  <si>
    <t>DIREZIONE GENERALE ATTIVITA' TERRITORIALI  - DIVISIONE II AFFARI GENERALI E GIURIDICI EMILIA ROMAGNA</t>
  </si>
  <si>
    <t>DIREZIONE GENERALE ATTIVITA' TERRITORIALI  - DIVISIONE II AFFARI GENERALI E GIURIDICI PUGLIA BASILICATA MOLISE</t>
  </si>
  <si>
    <t>Tutti gli OR - Ministero della Difesa</t>
  </si>
  <si>
    <t>Nota</t>
  </si>
  <si>
    <t>COMANDO GENERALE DELLA GUARDIA DI FINANZA - DIREZIONE APPROVVIGIONAMENTI MEZZI TERRESTRI</t>
  </si>
  <si>
    <t>COMANDO GENERALE DEL CORPO DELLE CAPITANERIE DI PORTO - REPARTO V - UFFICIO I</t>
  </si>
  <si>
    <t>DIPARTIMENTO DELLA PUBBLICA SICUREZZA - DIREZIONE CENTRALE DEI SERVIZI TECNICO-LOGISTICI E DELLA GESTIONE PATRIMONIALE UFFICIO MOTORIZZAZIONE</t>
  </si>
  <si>
    <t>scuola</t>
  </si>
  <si>
    <t>DIREZIONE GENERALE DI COMMISSARIATO E DI SERVIZI GENERALI - III DIVISIONE ARMA DEI CARABINIERI</t>
  </si>
  <si>
    <t>DIREZIONE GENERALE DI COMMISSARIATO E DI SERVIZI GENERALI - III DIVISIONE FORZE ARMATE</t>
  </si>
  <si>
    <t>TOTALE</t>
  </si>
  <si>
    <t>DIPARTIMENTO DELL'ISPETTORATO CENTRALE DELLA TUTELA DELLA QUALITA' E REPRESSIONE FRODI  - VICO III Comando Carabinieri Politiche Agricole</t>
  </si>
  <si>
    <t>AVVOCATURA GENERALE DELLO STATO - UFFICIO III RAGIONERIA</t>
  </si>
  <si>
    <t>DIPARTIMENTO PER LE POLITICHE DEL PERSONALE DELL'AMMINISTRAZIONE CIVILE E PER LE RISORSE STRUMENTALI E FINANZIARIE - DIREZIONE CENTRALE PER LE RISORSE STRUMENTALI E FINANZIARIE</t>
  </si>
  <si>
    <t>GESTIONE GOVERNATIVA NAVIGAZIONE LAGHI MAGGIORE, DI GARDA E DI COMO - AREA RISORSE UMANE</t>
  </si>
  <si>
    <t>DIREZIONE GENERALE DI COMMISSARIATO E DI SERVIZI GENERALI - III DIVISIONE D.G. ARMAMENTI TERRESTRI - TRE FORZE ARMATE</t>
  </si>
  <si>
    <t>DIREZIONE GENERALE DI COMMISSARIATO E DI SERVIZI GENERALI - III DIVISIONE D.G. ARMAMENTI TERRESTRI - ARMA DEI CARABINIERI</t>
  </si>
  <si>
    <t>SEGRETARIATO DELLA PRESIDENZA DELLA REPUBBLICA</t>
  </si>
  <si>
    <t>DIP.COM.ISP.TERR.SARDEGNA -</t>
  </si>
  <si>
    <t>DIREZIONE GENERALE ATTIVITA' TERRITORIALI  - DIVISIONE II AFFARI GENERALI E GIURIDICI -PIEMONTE E VAL D'AOSTA</t>
  </si>
  <si>
    <t>DIREZIONE GENERALE ATTIVITA' TERRITORIALI  - DIVISIONE II AFFARI GENERALI E GIURIDICI - BASILICATA E MOLISE</t>
  </si>
  <si>
    <t>DIREZIONE GENERALE ATTIVITA' TERRITORIALI  - DIVISIONE II AFFARI GENERALI E GIURIDICI - TRENTINO ALTO ADIGE</t>
  </si>
  <si>
    <t>DIPARTIMENTO AMMINISTRAZIONE PENITENZIARIA - DAP DIREZIONE GENERALE DELLE RISORSE MATERIALE E DELLE TECNOLOGIE</t>
  </si>
  <si>
    <t>DIPARTIMENTO DELL'ORGANIZZAZIONE GIUDIZIARIA - DOG BENI E SERVIZI - DIREZIONE GENERALE DELLE RISORSE MATERIALE E DELLE TECNOLOGIE</t>
  </si>
  <si>
    <t>DIPARTIMENTO GIUSTIZIA MINORILE - DGM DIREZIONE GENERALE DELLE RISORSE MATERIALE E DELLE TECNOLOGIE</t>
  </si>
  <si>
    <t>DIPARTIMENTO DELL'AMMINISTRAZIONE GENERALE, DEL PERSONALE E DEI SERVIZI - DIPARTIMENTO DELLE FINANZE</t>
  </si>
  <si>
    <t>DIPARTIMENTO DELL'AMMINISTRAZIONE GENERALE, DEL PERSONALE E DEI SERVIZI - DIPARTIMENTO  TESORO</t>
  </si>
  <si>
    <t>DIPARTIMENTO DELL'AMMINISTRAZIONE GENERALE, DEL PERSONALE E DEI SERVIZI - DIPARTIMENTO RAGIONERIA</t>
  </si>
  <si>
    <t>DIPARTIMENTO AFFARI DI GIUSTIZIA - AMMINISTRAZIONE DEGLI ARCHIVI NOTARILI - UFFICIO CENTRALE ARCHIVI NOTARILI</t>
  </si>
  <si>
    <t>DIPARTIMENTO DELLE POLITICHE COMPETITIVE, DELLA QUALITA' AGROALIMENTARE, IPPICHE E DELLA PESCA - DG AA.GG., RISORSE UMANE E RAPPORTI CON LE REGIONI E GLI ENTI TERRITORIALI - AGRET I UFFICIO AUTOMEZZI</t>
  </si>
  <si>
    <t>DIREZIONE GENERALE DEL PERSONALE, DELL'ORGANIZZAZIONE E DEL BILANCIO - UFFICIO V ACQUISIZIONE E GESTIONE BENI MOBILI E SERVIZI CONNESSI</t>
  </si>
  <si>
    <t xml:space="preserve"> MIN.SVIL.ECON. DIP. COM.ISP.TERR. CNCER</t>
  </si>
  <si>
    <t xml:space="preserve"> MIN.SVIL.ECON. DIP. COM.ISP.TERR. SICILIA</t>
  </si>
  <si>
    <t xml:space="preserve"> MIN.SVIL.ECON.DIP.COM.ISP.TERR.EMILIA ROMAGNA</t>
  </si>
  <si>
    <t xml:space="preserve"> MIN.SVIL.ECON.DIP.COM.ISP.TERR.LIGURIA</t>
  </si>
  <si>
    <t xml:space="preserve"> MIN.SVIL.ECON.DIP.COM.ISP.TERR.LOMBARDIA</t>
  </si>
  <si>
    <t xml:space="preserve"> MIN.SVIL.ECON.DIP.COM.ISP.TERR.SARDEGNA</t>
  </si>
  <si>
    <t xml:space="preserve"> MIN.SVIL.ECON.DIP.COM.ISP.TERR.TOSCANA</t>
  </si>
  <si>
    <t>DIREZIONE GENERALE ATTIVITA' TERRITORIALI  - DIVISIONE II AFFARI GENERALI E GIURIDICI - LAZIO E ABRUZZO</t>
  </si>
  <si>
    <t>DIREZIONE GENERALE ATTIVITA' TERRITORIALI  - DIVISIONE II AFFARI GENERALI E GIURIDICI - PIEMONTE E VAL D'AOSTA</t>
  </si>
  <si>
    <t>DIPARTIMENTO PER I TRASPORTI, LA NAVIGAZIONE, GLI AFFARI GENERALI ED IL PERSONALE - DIVISIONE III TRATTAMENTO ECONOMICO</t>
  </si>
  <si>
    <t>DIPARTIMENTO PER LE POLITICHE DI GESTIONE E DI SVILUPPO DELLE RISORSE UMANE E STRUMENTALI - UFFICIO TRATTAMENTO ECONOMICO</t>
  </si>
  <si>
    <t xml:space="preserve"> DIREZIONE GENERALE PER LE DIGHE E LE INFRASTRUTTURE IDRICHE ED ELETTRICHE - DIVISIONE I</t>
  </si>
  <si>
    <t>MIN. INFR. E TRASP. DG TERRIT. DEL SUD UMC NAPOLI/BENEVENTO</t>
  </si>
  <si>
    <t>MIN POLITICHE AGR ALIM-FORESTALI - DIQPAI</t>
  </si>
  <si>
    <t>DIREZIONE GENERALE ATTIVITA' TERRITORIALI  - DIVISIONE II AFFARI GENERALI E GIURIDICI -CAMPANIA</t>
  </si>
  <si>
    <t>DIREZIONE GENERALE ATTIVITA' TERRITORIALI  - DIVISIONE II AFFARI GENERALI E GIURIDICI - PIEMONTE E VALD'AOSTA</t>
  </si>
  <si>
    <t>DIREZIONE GENERALE ATTIVITA' TERRITORIALI  - DIVISIONE II AFFARI GENERALI E GIURIDICI - PUGLIA E BASILICATA</t>
  </si>
  <si>
    <t>DIREZIONE GENERALE ATTIVITA' TERRITORIALI  - DIVISIONE II AFFARI GENERALI E GIURIDICI VENETO</t>
  </si>
  <si>
    <t>Totale Sinistri</t>
  </si>
  <si>
    <t>Totale Pagamenti</t>
  </si>
  <si>
    <t>MIN.SVIL.ECON.DIP,COM.ISP.TERR.SICILIA</t>
  </si>
  <si>
    <t>MIN.SVIL.ECON.DIP.COM.ISP.TERR.LIGURIA</t>
  </si>
  <si>
    <t>00210633400802-00803-00794-00790</t>
  </si>
  <si>
    <t>MIN.SVIL.ECON.DIP.COM.ISP.TERR.CAMPANIA</t>
  </si>
  <si>
    <t>00210633400785-00784</t>
  </si>
  <si>
    <t>00210633400811-00793</t>
  </si>
  <si>
    <t>00210633400795-00796-00808</t>
  </si>
  <si>
    <t>00210633400804-00805</t>
  </si>
  <si>
    <t>00210633400799-00798</t>
  </si>
  <si>
    <t>00210633400797-00807</t>
  </si>
  <si>
    <t>Costo Pag. Senza seguito (€)</t>
  </si>
  <si>
    <t xml:space="preserve">MINISTERO DEL LAVORO E DELLE POLITICHE SOCIALI- DIR. GEN. PER L'ATTIVITA' ISPETTIVA </t>
  </si>
  <si>
    <t xml:space="preserve">MIN.SVIL.ECON.DIP.COM.ISP.TERR.EMILIA ROMAGNA </t>
  </si>
  <si>
    <t xml:space="preserve">MIN.SVIL.ECON.DIP.COM.ISP.TERR.LOMBARDIA </t>
  </si>
  <si>
    <t xml:space="preserve">MIN.SVIL.ECON.DIP,COM.ISP.TERR.SICILIA </t>
  </si>
  <si>
    <t xml:space="preserve">MIN.DELLA GIUSTIZIA-DIP.AFFARI DI GIUSTIZIA-AMM.NE ARCHIVI NOTARILI </t>
  </si>
  <si>
    <t xml:space="preserve">MIN.SVIL.ECON.DIP.COM.ISP.TERR.FRIULI VENEZIA GIULIA </t>
  </si>
  <si>
    <t xml:space="preserve">MIN.SVIL.ECON.DIP.COM.ISP.TERR.MARCHE E UMBRIA </t>
  </si>
  <si>
    <t xml:space="preserve">MINISTERO ECONOMIA E FINANZE </t>
  </si>
  <si>
    <r>
      <t xml:space="preserve">DIPARTIMENTO DELL'AMMINISTRAZIONE GENERALE, DEL PERSONALE E DEI SERVIZI - DIPARTIMENTO  </t>
    </r>
    <r>
      <rPr>
        <b/>
        <sz val="9"/>
        <color theme="1"/>
        <rFont val="Calibri"/>
        <family val="2"/>
        <scheme val="minor"/>
      </rPr>
      <t>TESORO</t>
    </r>
  </si>
  <si>
    <r>
      <t xml:space="preserve">DIPARTIMENTO DELL'AMMINISTRAZIONE GENERALE, DEL PERSONALE E DEI SERVIZI - DIPARTIMENTO DELLE </t>
    </r>
    <r>
      <rPr>
        <b/>
        <sz val="9"/>
        <color theme="1"/>
        <rFont val="Calibri"/>
        <family val="2"/>
        <scheme val="minor"/>
      </rPr>
      <t>FINANZE</t>
    </r>
  </si>
  <si>
    <r>
      <t xml:space="preserve">DIPARTIMENTO DELL'AMMINISTRAZIONE GENERALE, DEL PERSONALE E DEI SERVIZI - DIPARTIMENTO </t>
    </r>
    <r>
      <rPr>
        <b/>
        <sz val="9"/>
        <color theme="1"/>
        <rFont val="Calibri"/>
        <family val="2"/>
        <scheme val="minor"/>
      </rPr>
      <t>RAGIONERIA</t>
    </r>
  </si>
  <si>
    <r>
      <t xml:space="preserve">DIREZIONE  DEI SERVIZI DEL TESORO - IV DIPARTIMENTO - </t>
    </r>
    <r>
      <rPr>
        <b/>
        <sz val="9"/>
        <color theme="1"/>
        <rFont val="Calibri"/>
        <family val="2"/>
        <scheme val="minor"/>
      </rPr>
      <t>UFFICIO</t>
    </r>
    <r>
      <rPr>
        <sz val="9"/>
        <color theme="1"/>
        <rFont val="Calibri"/>
        <family val="2"/>
        <scheme val="minor"/>
      </rPr>
      <t xml:space="preserve"> IV</t>
    </r>
  </si>
  <si>
    <r>
      <t xml:space="preserve">DIPARTIMENTO DELLA PUBBLICA SICUREZZA - DIREZIONE CENTRALE DEI SERVIZI TECNICO-LOGISTICI E DELLA GESTIONE PATRIMONIALE </t>
    </r>
    <r>
      <rPr>
        <sz val="8"/>
        <rFont val="Calibri"/>
        <family val="2"/>
        <scheme val="minor"/>
      </rPr>
      <t>Ufficio Motorizzazione</t>
    </r>
  </si>
  <si>
    <t>QUANTITATIVI (COME DA DELEGHE  RICEVUTE DALLE PA)</t>
  </si>
  <si>
    <t>MINISTERO DELL'AGRICOLTURA, DELLA SOVRANITA' ALIMENTARE E DELLE FORESTE</t>
  </si>
  <si>
    <t>MINISTERO DELL'AMBIENTE E DELLA SICUREZZA ENERGETICA</t>
  </si>
  <si>
    <t>AGENZIA NAZIONALE PER L'AMMINISTRAZIONE E LA DESTINAZIONE DEI BENI SEQUESTRATI E CONFISCATI ALLA CRIMINALITA' ORGANIZZATA</t>
  </si>
  <si>
    <t>DIREZIONE GENERALE TERRITORIALE DEL NORD EST - SEZIONE AMMINISTRAZIONE E FINANZA</t>
  </si>
  <si>
    <t>DIREZIONE GENERALE RISORSE UMANE E ACQUISTI - DIVISIONE II LOGISTICA</t>
  </si>
  <si>
    <t>DIREZIONE GENERALE PER I SERVIZI DI COMUNICAZIONE ELETTRONICA, DI RADIODIFFUSIONE E POSTALI  - DIVISIONE VI</t>
  </si>
  <si>
    <t>DIGE - UFFICIO ACQUISTI BENI E SERVIZI</t>
  </si>
  <si>
    <t>MINISTERO DELLE INFRASTRUTTRE E DEI TRASPORTI</t>
  </si>
  <si>
    <t>MINISTERO DELLE IMPRESE E DEL MADE IN ITALY</t>
  </si>
  <si>
    <t xml:space="preserve">DIREZIONE GENERALE DI COMMISSARIATO E DI SERVIZI GENERALI - 3^DIVISIONE </t>
  </si>
  <si>
    <t>DIREZIONE GENERALE DEL PERSONALE, DEL BILANCIO, DEGLI AFFARI GENERALI E DELLA GESTIONE SOSTENIBILE DEL MINISTERO - DIVISIONE 1- RELAZIONI SINDACALI, SERVIZI COMUNI</t>
  </si>
  <si>
    <t>PROVVEDITORATO INTERREGIONALE PER LE OPERE PUBBLICHE CAMPANIA MOLISE PUGLIA BASILICATA- ECONOMATO</t>
  </si>
  <si>
    <t>DIREZIONE GENERALE DEL SUD - MOTORIZZAZIONE CIVILE DI REGGIO CALABRIA E SEZ. DI COSENZA,CATANZARO,CROTONE,VIBO VALENTIA</t>
  </si>
  <si>
    <t>DIREZIONE GENERALE DEL SUD - UFFICIO MOTORIZZAZIONE CIVILE DI  SALERNO E UFFICI POLO DI AVELLINO E POTENZA</t>
  </si>
  <si>
    <t xml:space="preserve">DIPARTIMENTO PER LA MOBILITÀ SOSTENIBILE - DIREZIONE GENERALE TERRITORIALE DEL NORD OVEST </t>
  </si>
  <si>
    <t>DIREZIONE CENTRALE RISORSE UMANE, FINAZIARIE E LOGISTICA - UFFICIO I  - AFFARI GENERALI, ACQUISTI, CONTRATTI E LOGISTICA</t>
  </si>
  <si>
    <t xml:space="preserve">DIPARTIMENTO ORGANIZZAZIONE GIUDIZIARIA DIREZIONE GENERALE RISORSE MATERIALI E TECNOLOGIE - UFFICIO IV </t>
  </si>
  <si>
    <t>DIPARTIMENTO PER LE POLITICHE DEL PERSONALE DELL'AMM. CIVILE E PER LE RISORSE STRUMENTALI E FINANZIARIE - DIREZIONE CENTRALE PER LE RISORSE FINANZIARIE E STRUMENTALI  - AREA VI</t>
  </si>
  <si>
    <t>DIPARTIMENTO DELLE POLITICHE COMPETITIVE, DELLA QUALITÀ AGROALIMENTARE, IPPICHE E DELLA PESCA - DG AA.GG., RISORSE UMANE E RAPPORTI CON LE REGIONI E GLI ENTI TERRITORIALI - AGRET I UFFICIO AUTOMEZZI</t>
  </si>
  <si>
    <t>DIPARTIMENTO DELL'ISPETTORATO CENTRALE DELLA TUTELA DELLA QUALITA' E REPRESSIONE FRODI DEI PRODOTTI AGROALIMENTARI   VICO III</t>
  </si>
  <si>
    <t>AVVOCATURA GENERALE DELLO STATO  - UFFICIO III RAGIONERIA</t>
  </si>
  <si>
    <t>DIREZIONE GENERALE ORGANIZZAZIONE - SERVIZIO I</t>
  </si>
  <si>
    <t xml:space="preserve">DIREZIONE GENERALE TERRITORIALE PER IL CENTRO SUD CENTRO PROVA AUTOVEICOLI DI NAPOLI </t>
  </si>
  <si>
    <t>SEGRETARIATO GEN.LE - DIP.TO POLITICHE DI GESTIONE E SVILUPPO RISORSE UMANE UFFICIO TRATTAMENTO ECONOMICO DEL PERSONALE - SERVIZIO SPESE DIVERSE</t>
  </si>
  <si>
    <t xml:space="preserve">MIN. INFR.TRASPORTI </t>
  </si>
  <si>
    <t>DIP.TO DELL'ORGANIZZAZIONE GIUDIZIARIA DEL PERSONALE E DEI SERVIZI DIREZIONE GENERALE DEL BILANCIO E  DELLA CONTABILITA'</t>
  </si>
  <si>
    <t>UFF. CENTRALE  ARCHIVI NOTARILI</t>
  </si>
  <si>
    <t>DIP. POLITICHE COMPETITIVE DELLA QUALITA' AGROALIMENTARE IPPICHE E DELLA PESCA DIQPAI -  AGRET -AGRET I - UFF. AUTOMEZZI</t>
  </si>
  <si>
    <t>DIP. ISP. CENTRALE DELLA TUTELA DELLA QUALITA' E REPRESSIONE FRODI DEI PRODOTTI AGROALIMENTARI</t>
  </si>
  <si>
    <t>DIP.TO  PER LE POLITICHE DEL PERSONALE DELL'AMM.NE CIVILE E PER LE RISORSE STRUMENTALI E FINANZIARIE</t>
  </si>
  <si>
    <t xml:space="preserve">DIP.TO INFRASTRUTTURE, AFFARI GENERALI E PERSONALE - AFFARI GENERALI </t>
  </si>
  <si>
    <t>ISP. CNCER</t>
  </si>
  <si>
    <t>ISP TERRIT. CALABRIA</t>
  </si>
  <si>
    <t>ISP. TERRIT.CAMPANIA</t>
  </si>
  <si>
    <t>ISP TERRIT.EMILIA ROMAGNA</t>
  </si>
  <si>
    <t>ISP TERRIT. FRIULI VENEZIA GIULIA</t>
  </si>
  <si>
    <t>ISP TERRIT.LAZIO ABBRUZZO</t>
  </si>
  <si>
    <t>ISP TERRIT.LIGURIA</t>
  </si>
  <si>
    <t>ISP TERRIT.LOMBARDIA</t>
  </si>
  <si>
    <t>ISP TERRIT. MARCHE E UMBRIA</t>
  </si>
  <si>
    <t>ISP TERRIT.   PIEMONTE- VALLE            D' AOSTA</t>
  </si>
  <si>
    <t>ISP TERRIT.PUGLIA BASILICATAMOLISE</t>
  </si>
  <si>
    <t>ISP TERRIT.SARDEGNA</t>
  </si>
  <si>
    <t>ISP TERRIT.SICILIA</t>
  </si>
  <si>
    <t>ISP TERRIT.TOSCANA</t>
  </si>
  <si>
    <t>ISP TERRIT.VENETO</t>
  </si>
  <si>
    <t>DG TERRITORIALE DEL SUD UFFICIO DI DIRETTA COLLABORAZIONE - BARI</t>
  </si>
  <si>
    <t>DG TERRITORIALE DEL SUD UFFICIO POLO BARI(Motorizz. Civile ) (UMC BARI E SEZ. FOGGIA E MATERA)</t>
  </si>
  <si>
    <t>DG TERRITORIALE DEL SUD UMC DI LECCE E  SEZ. TARANTO E BRINDISI</t>
  </si>
  <si>
    <t>DG TERRITORIALE DEL SUD UMC DI REGGIO CALABRIA E  SEZ. CROTONE</t>
  </si>
  <si>
    <t>Ministero dell'Economia e delle Finanze</t>
  </si>
  <si>
    <t>DIPARTIMENTO DEL TESORO</t>
  </si>
  <si>
    <t>DIPARTIMENTO RAGIONERIA DELLO STATO</t>
  </si>
  <si>
    <t>DIPARTIMENTO FINANZE</t>
  </si>
  <si>
    <t>DG TERRITORIALE DEL SUD UMC DI REGGIO CALABRIA</t>
  </si>
  <si>
    <t>DG TERRITORIALE DEL SUD UMC DI REGGIO CALABRIA  SEZ. VIBO VALENTIA</t>
  </si>
  <si>
    <t>DG TERRITORIALE DEL SUD UMC DI SALERNO E SEZ. AVELLINO E POTENZA                       (cap. 1229 - autolinee)</t>
  </si>
  <si>
    <t>DG TERRITORIALE DEL SUD UMC DI SALERNO E SEZ. AVELLINO E POTENZA                       (cap. 1330 -CMR)</t>
  </si>
  <si>
    <t>DG TERRITORIALE DEL SUD UMC DI SALERNO E SEZ. AVELLINO E POTENZA                        (cap. 1233/3 -Visite Ispettive)</t>
  </si>
  <si>
    <t>DG TERRITORIALE DEL SUD UMC DI NAPOLI</t>
  </si>
  <si>
    <t>DG TERRITORIALE DEL SUD UMC DI REGGIO CALABRIA  SEZ. CATANZARO</t>
  </si>
  <si>
    <t>CENTRO PROVA AUTOVEICOLI DI NAPOLI e sez. DI CATANIA E BARI</t>
  </si>
  <si>
    <t>DIPARTIMENTO AMM.NE GENERALE DEL PERSONALE E DEI SERVIZI DIREZIONE SERVIZI DEL TESORO UFFICIO IV</t>
  </si>
  <si>
    <t>DG TERRITORIALE DEL NORD OVEST</t>
  </si>
  <si>
    <t>COMANDO GENERALE DEL CORPO DELLE CAPITANERIE DI PORTO REPARTO 5° - UFFICIO 1°   DIPENDENTI  MILITARI</t>
  </si>
  <si>
    <t>COMANDO GENERALE DEL CORPO DELLE CAPITANERIE DI PORTO REPARTO 5° - UFFICIO 1°   DIPENDENTI  CIVILI</t>
  </si>
  <si>
    <t xml:space="preserve">MIN. GIUSTIZIA </t>
  </si>
  <si>
    <t>COM. GEN.GUARDIA DI FINANZA</t>
  </si>
  <si>
    <t>MIN. GIUSTIZIA</t>
  </si>
  <si>
    <t>DIP. DELL'AMMINISTRAZIONE PENITENZIARIA - SEZIONE AUTOMOBILISTICA</t>
  </si>
  <si>
    <t xml:space="preserve">MIN POLITICHE AGRICOLE ALIM. E FORESTALI  ICQRF </t>
  </si>
  <si>
    <t xml:space="preserve">MIN. INTERNO </t>
  </si>
  <si>
    <t>DIP.TO PUBBLICA SICUREZZA - UFFICIO MOTORIZZAZIONE</t>
  </si>
  <si>
    <t>C.G.en.DEL CORPO DELLE CAPITANERIE DI PORTO - REPARTO 5° - UFFICIO 1°</t>
  </si>
  <si>
    <t>MIN. DIFESA</t>
  </si>
  <si>
    <t>D.G. ARMAMENTI TERRESTRI - TRE FORZE ARMATE</t>
  </si>
  <si>
    <t>D.G. ARMAMENTI TERRESTRI - ARMA DEI CARABINIERI</t>
  </si>
  <si>
    <t>DIP.TO INFRASTRUTTURE, AFFARI GENERALI E PERSONALE - D.G. PER LA  MOTORIZZAZIONE</t>
  </si>
  <si>
    <t>DIP.TO INFRASTRUTTURE, AFFARI GENERALI E PERSONALE - POLIZIA STRADALE</t>
  </si>
  <si>
    <t xml:space="preserve"> D.G ATTIVITA' TERRITORIALI - DIVISIONE II AFFARI GENERALI E GIURIDICI  - Isp. Terr. Trentino Alto Adige</t>
  </si>
  <si>
    <t xml:space="preserve"> D.G ATTIVITA' TERRITORIALI - DIVISIONE II AFFARI GENERALI E GIURIDICI  - Isp. Terr. Calabria</t>
  </si>
  <si>
    <t xml:space="preserve"> D.G ATTIVITA' TERRITORIALI - DIVISIONE II AFFARI GENERALI E GIURIDICI  - Isp. Terr. Campania</t>
  </si>
  <si>
    <t xml:space="preserve"> D.G ATTIVITA' TERRITORIALI - DIVISIONE II AFFARI GENERALI E GIURIDICI  - Isp. CNCER - Roma</t>
  </si>
  <si>
    <t xml:space="preserve"> D.G ATTIVITA' TERRITORIALI - DIVISIONE II AFFARI GENERALI E GIURIDICI  - Isp. Terr. Emilia Romagna</t>
  </si>
  <si>
    <t xml:space="preserve"> D.G ATTIVITA' TERRITORIALI - DIVISIONE II AFFARI GENERALI E GIURIDICI  - Isp. Terr. Friuli Venezia Giulia</t>
  </si>
  <si>
    <t xml:space="preserve"> D.G ATTIVITA' TERRITORIALI - DIVISIONE II AFFARI GENERALI E GIURIDICI  - Isp. Terr. Lazio e Abruzzo</t>
  </si>
  <si>
    <t xml:space="preserve"> D.G ATTIVITA' TERRITORIALI - DIVISIONE II AFFARI GENERALI E GIURIDICI  - Isp. Terr. Liguria</t>
  </si>
  <si>
    <t xml:space="preserve"> D.G ATTIVITA' TERRITORIALI - DIVISIONE II AFFARI GENERALI E GIURIDICI  - Isp. Terr. Lombardia</t>
  </si>
  <si>
    <t xml:space="preserve"> D.G ATTIVITA' TERRITORIALI - DIVISIONE II AFFARI GENERALI E GIURIDICI  - Isp. Terr. Marche Umbria</t>
  </si>
  <si>
    <t xml:space="preserve"> D.G ATTIVITA' TERRITORIALI - DIVISIONE II AFFARI GENERALI E GIURIDICI  - Isp. Terr. Piemonte Valle d'Aosta</t>
  </si>
  <si>
    <t xml:space="preserve"> D.G ATTIVITA' TERRITORIALI - DIVISIONE II AFFARI GENERALI E GIURIDICI  - Isp. Terr. Puglia Basilicata e Molise</t>
  </si>
  <si>
    <t xml:space="preserve"> D.G ATTIVITA' TERRITORIALI - DIVISIONE II AFFARI GENERALI E GIURIDICI  - Isp. Terr. Sicilia</t>
  </si>
  <si>
    <t xml:space="preserve"> D.G ATTIVITA' TERRITORIALI - DIVISIONE II AFFARI GENERALI E GIURIDICI  - Isp. Terr. Toscana</t>
  </si>
  <si>
    <t xml:space="preserve"> D.G ATTIVITA' TERRITORIALI - DIVISIONE II AFFARI GENERALI E GIURIDICI  - Isp. Terr. Veneto</t>
  </si>
  <si>
    <t xml:space="preserve"> D.G ATTIVITA' TERRITORIALI - DIVISIONE II AFFARI GENERALI E GIURIDICI  - Isp. Terr. Sardegna</t>
  </si>
  <si>
    <t>MIT PROVV.TO INTERREGIONALE OO.PP. CAMPANIA MOLISE</t>
  </si>
  <si>
    <t>DGNORD/EST</t>
  </si>
  <si>
    <t>DGTSUD UMC REGGIO CALABRIA</t>
  </si>
  <si>
    <t>DGTSUD UMC DI NAPOLI -BENEVENTO</t>
  </si>
  <si>
    <t>701246          veicoli a noleggio</t>
  </si>
  <si>
    <t>701247 - veicoli a noleggio</t>
  </si>
  <si>
    <t>701345       veicoli a noleggio</t>
  </si>
  <si>
    <t>700908 - Infortuni Conduttori Stranieri nei Teatri Operativi</t>
  </si>
  <si>
    <t>701344 - veicoli a noleggio</t>
  </si>
  <si>
    <t xml:space="preserve">DIPARTIMENTO GIUSTIZIA MINORILE </t>
  </si>
  <si>
    <t xml:space="preserve">DIPARTIMENTO DELL'ORGANIZZAZIONE GIUDIZIARIA BENI E SERVIZI (DOG) </t>
  </si>
  <si>
    <t>701122</t>
  </si>
  <si>
    <r>
      <t xml:space="preserve">DIPARTIMENTO DELL'AMMINISTRAZIONE GENERALE, DEL PERSONALE E DEI SERVIZI - DIPARTIMENTO  </t>
    </r>
    <r>
      <rPr>
        <b/>
        <sz val="10"/>
        <color theme="1"/>
        <rFont val="Calibri"/>
        <family val="2"/>
        <scheme val="minor"/>
      </rPr>
      <t>TESORO</t>
    </r>
  </si>
  <si>
    <r>
      <t xml:space="preserve">DIPARTIMENTO DELL'AMMINISTRAZIONE GENERALE, DEL PERSONALE E DEI SERVIZI - DIPARTIMENTO DELLE </t>
    </r>
    <r>
      <rPr>
        <b/>
        <sz val="10"/>
        <color theme="1"/>
        <rFont val="Calibri"/>
        <family val="2"/>
        <scheme val="minor"/>
      </rPr>
      <t>FINANZE</t>
    </r>
  </si>
  <si>
    <r>
      <t xml:space="preserve">DIPARTIMENTO DELL'AMMINISTRAZIONE GENERALE, DEL PERSONALE E DEI SERVIZI - DIPARTIMENTO </t>
    </r>
    <r>
      <rPr>
        <b/>
        <sz val="10"/>
        <color theme="1"/>
        <rFont val="Calibri"/>
        <family val="2"/>
        <scheme val="minor"/>
      </rPr>
      <t>RAGIONERIA</t>
    </r>
  </si>
  <si>
    <r>
      <t xml:space="preserve">DIREZIONE  DEI SERVIZI DEL TESORO - IV DIPARTIMENTO - </t>
    </r>
    <r>
      <rPr>
        <b/>
        <sz val="10"/>
        <color theme="1"/>
        <rFont val="Calibri"/>
        <family val="2"/>
        <scheme val="minor"/>
      </rPr>
      <t>UFFICIO</t>
    </r>
    <r>
      <rPr>
        <sz val="10"/>
        <color theme="1"/>
        <rFont val="Calibri"/>
        <family val="2"/>
        <scheme val="minor"/>
      </rPr>
      <t xml:space="preserve"> IV</t>
    </r>
  </si>
  <si>
    <t>2018 (II Semestre)</t>
  </si>
  <si>
    <t>2018 (I S.)</t>
  </si>
  <si>
    <t>CONTRAENTE</t>
  </si>
  <si>
    <t>MINISTERO DELLE INFRASTRUTTURE E DEI TRASPORTI DIR. GEN.TERR NORD EST</t>
  </si>
  <si>
    <t>ss 30</t>
  </si>
  <si>
    <t>ss 4</t>
  </si>
  <si>
    <t xml:space="preserve">MINISTERO DELLE INFRASTRUTTURE E DEI TRASPORTI DIR. GEN.TERR NORD EST </t>
  </si>
  <si>
    <t>UMC DI NAPOLI -BENEVENTO</t>
  </si>
  <si>
    <t>DIREZIONE GENERALE ATTIVITA' TERRITORIALI  - DIVISIONE II AFFARI GENERALI E GIURIDICI Isp. Terr. Friuli Venezia Giulia</t>
  </si>
  <si>
    <t>DIREZIONE GENERALE ATTIVITA' TERRITORIALI  - DIVISIONE II AFFARI GENERALI E GIURIDICI Isp. Terr. Lombardia</t>
  </si>
  <si>
    <t xml:space="preserve">MIN POLITICHE AGR ALIM-FORESTALI - DIQPAI VICO3 </t>
  </si>
  <si>
    <t>DIP.TO PUBBLICA SICUREZZA - UFFICIO MOTORIZZAZIONE VEICOLI A NOLEGGIO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</si>
</sst>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7" formatCode="#,##0.00\ &quot;€&quot;;\-#,##0.00\ &quot;€&quot;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.00;[Red]\-&quot;€&quot;\ #,##0.00"/>
    <numFmt numFmtId="165" formatCode="_-&quot;€&quot;\ * #,##0_-;\-&quot;€&quot;\ * #,##0_-;_-&quot;€&quot;\ * &quot;-&quot;_-;_-@_-"/>
    <numFmt numFmtId="166" formatCode="_-&quot;€&quot;\ * #,##0.00_-;\-&quot;€&quot;\ * #,##0.00_-;_-&quot;€&quot;\ * &quot;-&quot;??_-;_-@_-"/>
    <numFmt numFmtId="167" formatCode="_-[$€-2]\ * #,##0.00_-;\-[$€-2]\ * #,##0.00_-;_-[$€-2]\ * &quot;-&quot;??_-"/>
    <numFmt numFmtId="168" formatCode="_(* #,##0.00_);_(* \(#,##0.00\);_(* &quot;-&quot;??_);_(@_)"/>
    <numFmt numFmtId="169" formatCode="_(&quot;$&quot;* #,##0.00_);_(&quot;$&quot;* \(#,##0.00\);_(&quot;$&quot;* &quot;-&quot;??_);_(@_)"/>
    <numFmt numFmtId="170" formatCode="&quot;€&quot;\ #,##0.00"/>
    <numFmt numFmtId="171" formatCode="[$-410]General"/>
    <numFmt numFmtId="172" formatCode="_-* #,##0.00\ _€_-;\-* #,##0.00\ _€_-;_-* &quot;-&quot;??\ _€_-;_-@_-"/>
    <numFmt numFmtId="173" formatCode="_-[$€-410]\ * #,##0.00_-;\-[$€-410]\ * #,##0.00_-;_-[$€-410]\ * &quot;-&quot;??_-;_-@_-"/>
    <numFmt numFmtId="174" formatCode="_-&quot;€&quot;\ * #,##0.0000_-;\-&quot;€&quot;\ * #,##0.0000_-;_-&quot;€&quot;\ * &quot;-&quot;??_-;_-@_-"/>
    <numFmt numFmtId="175" formatCode="#,##0.00_ ;[Red]\-#,##0.00\ "/>
    <numFmt numFmtId="176" formatCode="_-* #,##0_-;\-* #,##0_-;_-* &quot;-&quot;??_-;_-@_-"/>
    <numFmt numFmtId="177" formatCode="#,##0_ ;[Red]\-#,##0\ "/>
    <numFmt numFmtId="178" formatCode="#,##0.00\ &quot;€&quot;"/>
    <numFmt numFmtId="179" formatCode="_-&quot;€&quot;\ * #,##0.000000_-;\-&quot;€&quot;\ * #,##0.000000_-;_-&quot;€&quot;\ * &quot;-&quot;??_-;_-@_-"/>
    <numFmt numFmtId="180" formatCode="_-* #,##0.00\ [$€-410]_-;\-* #,##0.00\ [$€-410]_-;_-* &quot;-&quot;??\ [$€-410]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Trebuchet MS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Trebuchet MS"/>
      <family val="2"/>
    </font>
    <font>
      <b/>
      <sz val="9"/>
      <color indexed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0"/>
      <color rgb="FFFF0000"/>
      <name val="Calibri"/>
      <family val="2"/>
      <scheme val="minor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/>
      <top style="thin">
        <color indexed="9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104">
    <xf numFmtId="0" fontId="0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167" fontId="1" fillId="0" borderId="0"/>
    <xf numFmtId="167" fontId="1" fillId="0" borderId="0"/>
    <xf numFmtId="167" fontId="1" fillId="0" borderId="0"/>
    <xf numFmtId="0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0" fontId="1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167" fontId="3" fillId="0" borderId="0"/>
    <xf numFmtId="167" fontId="1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71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7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/>
    <xf numFmtId="0" fontId="5" fillId="0" borderId="0"/>
    <xf numFmtId="43" fontId="3" fillId="0" borderId="0" applyFont="0" applyFill="0" applyBorder="0" applyAlignment="0" applyProtection="0"/>
    <xf numFmtId="167" fontId="1" fillId="0" borderId="0"/>
    <xf numFmtId="0" fontId="3" fillId="0" borderId="0"/>
    <xf numFmtId="0" fontId="5" fillId="0" borderId="0"/>
    <xf numFmtId="16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1">
    <xf numFmtId="0" fontId="0" fillId="0" borderId="0" xfId="0"/>
    <xf numFmtId="0" fontId="4" fillId="3" borderId="1" xfId="0" applyFont="1" applyFill="1" applyBorder="1" applyAlignment="1">
      <alignment vertical="center"/>
    </xf>
    <xf numFmtId="0" fontId="11" fillId="0" borderId="0" xfId="38" applyFont="1" applyFill="1" applyBorder="1" applyAlignment="1">
      <alignment horizontal="right"/>
    </xf>
    <xf numFmtId="0" fontId="11" fillId="0" borderId="0" xfId="38" applyFont="1" applyFill="1" applyBorder="1"/>
    <xf numFmtId="0" fontId="11" fillId="0" borderId="0" xfId="38" applyFont="1" applyFill="1" applyBorder="1" applyAlignment="1">
      <alignment horizontal="center" vertical="center"/>
    </xf>
    <xf numFmtId="0" fontId="11" fillId="0" borderId="0" xfId="38" applyFont="1" applyFill="1" applyBorder="1" applyAlignment="1">
      <alignment vertical="center"/>
    </xf>
    <xf numFmtId="3" fontId="11" fillId="0" borderId="0" xfId="38" applyNumberFormat="1" applyFont="1" applyFill="1"/>
    <xf numFmtId="3" fontId="11" fillId="0" borderId="0" xfId="38" applyNumberFormat="1" applyFont="1" applyFill="1" applyBorder="1"/>
    <xf numFmtId="3" fontId="12" fillId="0" borderId="0" xfId="38" applyNumberFormat="1" applyFont="1" applyFill="1"/>
    <xf numFmtId="3" fontId="11" fillId="0" borderId="0" xfId="38" applyNumberFormat="1" applyFont="1" applyFill="1" applyAlignment="1">
      <alignment vertical="center"/>
    </xf>
    <xf numFmtId="3" fontId="12" fillId="0" borderId="0" xfId="38" applyNumberFormat="1" applyFont="1" applyFill="1" applyAlignment="1">
      <alignment vertical="center"/>
    </xf>
    <xf numFmtId="3" fontId="11" fillId="0" borderId="0" xfId="38" applyNumberFormat="1" applyFont="1" applyFill="1" applyBorder="1" applyAlignment="1">
      <alignment vertical="center"/>
    </xf>
    <xf numFmtId="3" fontId="12" fillId="0" borderId="0" xfId="38" applyNumberFormat="1" applyFont="1" applyFill="1" applyBorder="1" applyAlignment="1">
      <alignment vertical="center"/>
    </xf>
    <xf numFmtId="3" fontId="12" fillId="0" borderId="0" xfId="38" applyNumberFormat="1" applyFont="1" applyFill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18" fillId="3" borderId="1" xfId="0" applyFont="1" applyFill="1" applyBorder="1" applyAlignment="1">
      <alignment vertical="center"/>
    </xf>
    <xf numFmtId="170" fontId="17" fillId="0" borderId="0" xfId="0" applyNumberFormat="1" applyFont="1"/>
    <xf numFmtId="1" fontId="17" fillId="3" borderId="1" xfId="0" applyNumberFormat="1" applyFont="1" applyFill="1" applyBorder="1" applyAlignment="1">
      <alignment horizontal="center" vertical="center" wrapText="1"/>
    </xf>
    <xf numFmtId="1" fontId="15" fillId="0" borderId="0" xfId="21" applyNumberFormat="1" applyFont="1" applyAlignment="1">
      <alignment horizontal="left" vertical="center" wrapText="1"/>
    </xf>
    <xf numFmtId="170" fontId="14" fillId="0" borderId="0" xfId="21" applyNumberFormat="1" applyFont="1" applyAlignment="1">
      <alignment horizontal="center" vertical="center" wrapText="1"/>
    </xf>
    <xf numFmtId="1" fontId="14" fillId="0" borderId="0" xfId="103" applyNumberFormat="1" applyFont="1" applyAlignment="1">
      <alignment horizontal="center" vertical="center" wrapText="1"/>
    </xf>
    <xf numFmtId="170" fontId="14" fillId="0" borderId="0" xfId="13" applyNumberFormat="1" applyFont="1" applyAlignment="1">
      <alignment horizontal="center" vertical="center" wrapText="1"/>
    </xf>
    <xf numFmtId="0" fontId="14" fillId="0" borderId="0" xfId="21" applyFont="1" applyAlignment="1">
      <alignment vertical="center" wrapText="1"/>
    </xf>
    <xf numFmtId="1" fontId="15" fillId="0" borderId="0" xfId="21" applyNumberFormat="1" applyFont="1" applyBorder="1" applyAlignment="1">
      <alignment horizontal="left" vertical="center" wrapText="1"/>
    </xf>
    <xf numFmtId="170" fontId="14" fillId="0" borderId="0" xfId="21" applyNumberFormat="1" applyFont="1" applyBorder="1" applyAlignment="1">
      <alignment horizontal="center" vertical="center" wrapText="1"/>
    </xf>
    <xf numFmtId="1" fontId="14" fillId="0" borderId="0" xfId="103" applyNumberFormat="1" applyFont="1" applyBorder="1" applyAlignment="1">
      <alignment horizontal="center" vertical="center" wrapText="1"/>
    </xf>
    <xf numFmtId="1" fontId="14" fillId="0" borderId="0" xfId="21" applyNumberFormat="1" applyFont="1" applyBorder="1" applyAlignment="1">
      <alignment horizontal="center" vertical="center" wrapText="1"/>
    </xf>
    <xf numFmtId="170" fontId="14" fillId="0" borderId="0" xfId="13" applyNumberFormat="1" applyFont="1" applyBorder="1" applyAlignment="1">
      <alignment horizontal="center" vertical="center" wrapText="1"/>
    </xf>
    <xf numFmtId="0" fontId="14" fillId="0" borderId="0" xfId="21" applyFont="1" applyBorder="1" applyAlignment="1">
      <alignment vertical="center" wrapText="1"/>
    </xf>
    <xf numFmtId="0" fontId="15" fillId="0" borderId="0" xfId="21" applyFont="1" applyBorder="1" applyAlignment="1">
      <alignment horizontal="center" vertical="center" wrapText="1"/>
    </xf>
    <xf numFmtId="1" fontId="15" fillId="0" borderId="0" xfId="21" applyNumberFormat="1" applyFont="1" applyBorder="1" applyAlignment="1">
      <alignment horizontal="center" vertical="center" wrapText="1"/>
    </xf>
    <xf numFmtId="0" fontId="14" fillId="0" borderId="0" xfId="21" applyFont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1" fontId="16" fillId="2" borderId="1" xfId="103" applyNumberFormat="1" applyFont="1" applyFill="1" applyBorder="1" applyAlignment="1">
      <alignment horizontal="center" vertical="center" wrapText="1"/>
    </xf>
    <xf numFmtId="1" fontId="16" fillId="2" borderId="10" xfId="0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1" fontId="16" fillId="2" borderId="10" xfId="103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170" fontId="17" fillId="3" borderId="1" xfId="0" applyNumberFormat="1" applyFont="1" applyFill="1" applyBorder="1" applyAlignment="1">
      <alignment horizontal="center" vertical="center" wrapText="1"/>
    </xf>
    <xf numFmtId="1" fontId="17" fillId="3" borderId="1" xfId="103" applyNumberFormat="1" applyFont="1" applyFill="1" applyBorder="1" applyAlignment="1">
      <alignment horizontal="center" vertical="center" wrapText="1"/>
    </xf>
    <xf numFmtId="3" fontId="17" fillId="3" borderId="9" xfId="0" applyNumberFormat="1" applyFont="1" applyFill="1" applyBorder="1" applyAlignment="1">
      <alignment horizontal="center" vertical="center" wrapText="1"/>
    </xf>
    <xf numFmtId="170" fontId="17" fillId="3" borderId="2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3" fontId="20" fillId="3" borderId="1" xfId="0" applyNumberFormat="1" applyFont="1" applyFill="1" applyBorder="1" applyAlignment="1">
      <alignment horizontal="center" vertical="center" wrapText="1"/>
    </xf>
    <xf numFmtId="170" fontId="20" fillId="3" borderId="1" xfId="0" applyNumberFormat="1" applyFont="1" applyFill="1" applyBorder="1" applyAlignment="1">
      <alignment horizontal="center" vertical="center" wrapText="1"/>
    </xf>
    <xf numFmtId="1" fontId="20" fillId="3" borderId="1" xfId="103" applyNumberFormat="1" applyFont="1" applyFill="1" applyBorder="1" applyAlignment="1">
      <alignment horizontal="center" vertical="center" wrapText="1"/>
    </xf>
    <xf numFmtId="1" fontId="20" fillId="3" borderId="1" xfId="0" applyNumberFormat="1" applyFont="1" applyFill="1" applyBorder="1" applyAlignment="1">
      <alignment horizontal="center" vertical="center" wrapText="1"/>
    </xf>
    <xf numFmtId="3" fontId="20" fillId="3" borderId="9" xfId="0" applyNumberFormat="1" applyFont="1" applyFill="1" applyBorder="1" applyAlignment="1">
      <alignment horizontal="center" vertical="center" wrapText="1"/>
    </xf>
    <xf numFmtId="170" fontId="20" fillId="3" borderId="2" xfId="0" applyNumberFormat="1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/>
    </xf>
    <xf numFmtId="0" fontId="14" fillId="3" borderId="1" xfId="0" quotePrefix="1" applyFont="1" applyFill="1" applyBorder="1" applyAlignment="1">
      <alignment horizontal="center" vertical="center"/>
    </xf>
    <xf numFmtId="0" fontId="14" fillId="0" borderId="0" xfId="21" applyFont="1" applyAlignment="1">
      <alignment horizontal="left" vertical="center" wrapText="1"/>
    </xf>
    <xf numFmtId="1" fontId="15" fillId="0" borderId="0" xfId="21" applyNumberFormat="1" applyFont="1" applyAlignment="1">
      <alignment vertical="center" wrapText="1"/>
    </xf>
    <xf numFmtId="4" fontId="14" fillId="0" borderId="0" xfId="21" applyNumberFormat="1" applyFont="1" applyAlignment="1">
      <alignment vertical="center" wrapText="1"/>
    </xf>
    <xf numFmtId="0" fontId="15" fillId="0" borderId="0" xfId="21" applyFont="1" applyFill="1" applyBorder="1" applyAlignment="1">
      <alignment horizontal="left" vertical="center" wrapText="1"/>
    </xf>
    <xf numFmtId="1" fontId="15" fillId="3" borderId="10" xfId="0" applyNumberFormat="1" applyFont="1" applyFill="1" applyBorder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1" fontId="16" fillId="2" borderId="1" xfId="0" applyNumberFormat="1" applyFont="1" applyFill="1" applyBorder="1" applyAlignment="1">
      <alignment horizontal="right" vertical="center" wrapText="1"/>
    </xf>
    <xf numFmtId="3" fontId="17" fillId="3" borderId="1" xfId="103" applyNumberFormat="1" applyFont="1" applyFill="1" applyBorder="1" applyAlignment="1">
      <alignment horizontal="center" vertical="center" wrapText="1"/>
    </xf>
    <xf numFmtId="1" fontId="14" fillId="0" borderId="0" xfId="21" applyNumberFormat="1" applyFont="1" applyFill="1" applyAlignment="1">
      <alignment horizontal="center" vertical="center" wrapText="1"/>
    </xf>
    <xf numFmtId="1" fontId="14" fillId="0" borderId="0" xfId="103" applyNumberFormat="1" applyFont="1" applyFill="1" applyAlignment="1">
      <alignment horizontal="center" vertical="center" wrapText="1"/>
    </xf>
    <xf numFmtId="170" fontId="14" fillId="0" borderId="0" xfId="21" applyNumberFormat="1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0" borderId="0" xfId="21" applyNumberFormat="1" applyFont="1" applyFill="1" applyAlignment="1">
      <alignment horizontal="left" vertical="center" wrapText="1"/>
    </xf>
    <xf numFmtId="0" fontId="15" fillId="0" borderId="0" xfId="21" applyFont="1" applyAlignment="1">
      <alignment horizontal="center" vertical="center" wrapText="1"/>
    </xf>
    <xf numFmtId="0" fontId="14" fillId="0" borderId="0" xfId="21" applyNumberFormat="1" applyFont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70" fontId="14" fillId="3" borderId="1" xfId="0" applyNumberFormat="1" applyFont="1" applyFill="1" applyBorder="1" applyAlignment="1">
      <alignment horizontal="center" vertical="center"/>
    </xf>
    <xf numFmtId="0" fontId="14" fillId="0" borderId="0" xfId="21" applyFont="1" applyFill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3" borderId="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170" fontId="14" fillId="3" borderId="1" xfId="0" applyNumberFormat="1" applyFont="1" applyFill="1" applyBorder="1" applyAlignment="1">
      <alignment horizontal="center" vertical="center" wrapText="1"/>
    </xf>
    <xf numFmtId="1" fontId="23" fillId="3" borderId="1" xfId="0" applyNumberFormat="1" applyFont="1" applyFill="1" applyBorder="1" applyAlignment="1">
      <alignment horizontal="center" vertical="center" wrapText="1"/>
    </xf>
    <xf numFmtId="170" fontId="2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1" fontId="14" fillId="3" borderId="1" xfId="0" applyNumberFormat="1" applyFont="1" applyFill="1" applyBorder="1" applyAlignment="1">
      <alignment horizontal="left" vertical="center" wrapText="1"/>
    </xf>
    <xf numFmtId="0" fontId="14" fillId="0" borderId="0" xfId="21" applyFont="1" applyFill="1" applyBorder="1" applyAlignment="1">
      <alignment horizontal="center" vertical="center" wrapText="1"/>
    </xf>
    <xf numFmtId="1" fontId="14" fillId="0" borderId="0" xfId="21" applyNumberFormat="1" applyFont="1" applyFill="1" applyBorder="1" applyAlignment="1">
      <alignment horizontal="center" vertical="center" wrapText="1"/>
    </xf>
    <xf numFmtId="170" fontId="14" fillId="0" borderId="0" xfId="21" applyNumberFormat="1" applyFont="1" applyFill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177" fontId="15" fillId="3" borderId="1" xfId="0" applyNumberFormat="1" applyFont="1" applyFill="1" applyBorder="1" applyAlignment="1">
      <alignment horizontal="center" vertical="center" wrapText="1"/>
    </xf>
    <xf numFmtId="3" fontId="14" fillId="0" borderId="0" xfId="21" applyNumberFormat="1" applyFont="1" applyAlignment="1">
      <alignment vertical="center" wrapText="1"/>
    </xf>
    <xf numFmtId="4" fontId="14" fillId="0" borderId="0" xfId="0" applyNumberFormat="1" applyFont="1" applyAlignment="1">
      <alignment horizontal="right" vertical="center" wrapText="1"/>
    </xf>
    <xf numFmtId="166" fontId="17" fillId="0" borderId="0" xfId="76" applyFont="1"/>
    <xf numFmtId="0" fontId="24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170" fontId="13" fillId="3" borderId="1" xfId="0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right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170" fontId="13" fillId="0" borderId="0" xfId="0" applyNumberFormat="1" applyFont="1"/>
    <xf numFmtId="0" fontId="25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13" fillId="3" borderId="1" xfId="0" applyNumberFormat="1" applyFont="1" applyFill="1" applyBorder="1" applyAlignment="1">
      <alignment horizontal="center" vertical="center"/>
    </xf>
    <xf numFmtId="173" fontId="13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25" fillId="2" borderId="2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center" wrapText="1"/>
    </xf>
    <xf numFmtId="0" fontId="12" fillId="3" borderId="0" xfId="38" applyFont="1" applyFill="1" applyBorder="1" applyAlignment="1">
      <alignment horizontal="left" vertical="center"/>
    </xf>
    <xf numFmtId="1" fontId="14" fillId="0" borderId="0" xfId="21" applyNumberFormat="1" applyFont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3" fontId="11" fillId="0" borderId="19" xfId="38" applyNumberFormat="1" applyFont="1" applyFill="1" applyBorder="1" applyAlignment="1">
      <alignment horizontal="center" vertical="center"/>
    </xf>
    <xf numFmtId="3" fontId="12" fillId="0" borderId="19" xfId="38" applyNumberFormat="1" applyFont="1" applyFill="1" applyBorder="1" applyAlignment="1">
      <alignment horizontal="center" vertical="center"/>
    </xf>
    <xf numFmtId="3" fontId="11" fillId="0" borderId="0" xfId="38" applyNumberFormat="1" applyFont="1" applyFill="1" applyBorder="1" applyAlignment="1">
      <alignment horizontal="right"/>
    </xf>
    <xf numFmtId="0" fontId="11" fillId="0" borderId="0" xfId="38" applyFont="1" applyFill="1" applyBorder="1" applyAlignment="1">
      <alignment horizontal="left"/>
    </xf>
    <xf numFmtId="3" fontId="11" fillId="0" borderId="0" xfId="38" applyNumberFormat="1" applyFont="1" applyFill="1" applyBorder="1" applyAlignment="1">
      <alignment horizontal="center" vertical="center"/>
    </xf>
    <xf numFmtId="3" fontId="12" fillId="0" borderId="0" xfId="38" applyNumberFormat="1" applyFont="1" applyFill="1" applyBorder="1" applyAlignment="1">
      <alignment horizontal="center" vertical="center"/>
    </xf>
    <xf numFmtId="3" fontId="11" fillId="0" borderId="0" xfId="38" applyNumberFormat="1" applyFont="1" applyFill="1" applyBorder="1" applyAlignment="1">
      <alignment horizontal="center" vertical="center" wrapText="1"/>
    </xf>
    <xf numFmtId="3" fontId="12" fillId="5" borderId="19" xfId="38" applyNumberFormat="1" applyFont="1" applyFill="1" applyBorder="1" applyAlignment="1">
      <alignment horizontal="right"/>
    </xf>
    <xf numFmtId="3" fontId="11" fillId="5" borderId="19" xfId="38" applyNumberFormat="1" applyFont="1" applyFill="1" applyBorder="1" applyAlignment="1">
      <alignment horizontal="center" vertical="center"/>
    </xf>
    <xf numFmtId="3" fontId="11" fillId="5" borderId="5" xfId="38" applyNumberFormat="1" applyFont="1" applyFill="1" applyBorder="1" applyAlignment="1">
      <alignment horizontal="center" vertical="center"/>
    </xf>
    <xf numFmtId="3" fontId="11" fillId="5" borderId="4" xfId="38" applyNumberFormat="1" applyFont="1" applyFill="1" applyBorder="1" applyAlignment="1">
      <alignment horizontal="center" vertical="center"/>
    </xf>
    <xf numFmtId="3" fontId="11" fillId="0" borderId="19" xfId="38" applyNumberFormat="1" applyFont="1" applyFill="1" applyBorder="1" applyAlignment="1">
      <alignment horizontal="right"/>
    </xf>
    <xf numFmtId="3" fontId="11" fillId="0" borderId="19" xfId="21" applyNumberFormat="1" applyFont="1" applyBorder="1" applyAlignment="1" applyProtection="1">
      <alignment horizontal="center" vertical="center"/>
      <protection locked="0"/>
    </xf>
    <xf numFmtId="3" fontId="11" fillId="0" borderId="20" xfId="21" applyNumberFormat="1" applyFont="1" applyBorder="1" applyAlignment="1" applyProtection="1">
      <alignment horizontal="center" vertical="center"/>
      <protection locked="0"/>
    </xf>
    <xf numFmtId="3" fontId="11" fillId="0" borderId="19" xfId="21" applyNumberFormat="1" applyFont="1" applyBorder="1" applyAlignment="1">
      <alignment horizontal="center"/>
    </xf>
    <xf numFmtId="3" fontId="13" fillId="0" borderId="19" xfId="0" applyNumberFormat="1" applyFont="1" applyBorder="1"/>
    <xf numFmtId="3" fontId="11" fillId="0" borderId="19" xfId="21" applyNumberFormat="1" applyFont="1" applyFill="1" applyBorder="1" applyAlignment="1" applyProtection="1">
      <alignment horizontal="center" vertical="center"/>
      <protection locked="0"/>
    </xf>
    <xf numFmtId="3" fontId="11" fillId="0" borderId="21" xfId="21" applyNumberFormat="1" applyFont="1" applyBorder="1" applyAlignment="1" applyProtection="1">
      <alignment horizontal="center" vertical="center"/>
      <protection locked="0"/>
    </xf>
    <xf numFmtId="3" fontId="11" fillId="0" borderId="21" xfId="21" applyNumberFormat="1" applyFont="1" applyBorder="1" applyAlignment="1">
      <alignment horizontal="center"/>
    </xf>
    <xf numFmtId="3" fontId="12" fillId="0" borderId="19" xfId="38" applyNumberFormat="1" applyFont="1" applyFill="1" applyBorder="1" applyAlignment="1">
      <alignment horizontal="right" wrapText="1"/>
    </xf>
    <xf numFmtId="3" fontId="12" fillId="0" borderId="19" xfId="21" applyNumberFormat="1" applyFont="1" applyFill="1" applyBorder="1" applyAlignment="1">
      <alignment horizontal="center" vertical="center"/>
    </xf>
    <xf numFmtId="3" fontId="12" fillId="0" borderId="20" xfId="38" applyNumberFormat="1" applyFont="1" applyFill="1" applyBorder="1" applyAlignment="1">
      <alignment horizontal="center" vertical="center"/>
    </xf>
    <xf numFmtId="3" fontId="11" fillId="0" borderId="19" xfId="38" applyNumberFormat="1" applyFont="1" applyFill="1" applyBorder="1" applyAlignment="1">
      <alignment horizontal="right" wrapText="1"/>
    </xf>
    <xf numFmtId="166" fontId="11" fillId="4" borderId="19" xfId="76" applyFont="1" applyFill="1" applyBorder="1" applyAlignment="1">
      <alignment horizontal="center" vertical="center"/>
    </xf>
    <xf numFmtId="164" fontId="11" fillId="4" borderId="19" xfId="76" applyNumberFormat="1" applyFont="1" applyFill="1" applyBorder="1" applyAlignment="1">
      <alignment horizontal="center" vertical="center"/>
    </xf>
    <xf numFmtId="164" fontId="11" fillId="4" borderId="20" xfId="76" applyNumberFormat="1" applyFont="1" applyFill="1" applyBorder="1" applyAlignment="1">
      <alignment horizontal="center" vertical="center"/>
    </xf>
    <xf numFmtId="3" fontId="11" fillId="5" borderId="20" xfId="38" applyNumberFormat="1" applyFont="1" applyFill="1" applyBorder="1" applyAlignment="1">
      <alignment horizontal="center" vertical="center"/>
    </xf>
    <xf numFmtId="3" fontId="11" fillId="0" borderId="19" xfId="38" applyNumberFormat="1" applyFont="1" applyFill="1" applyBorder="1" applyAlignment="1">
      <alignment horizontal="right" vertical="center"/>
    </xf>
    <xf numFmtId="3" fontId="12" fillId="0" borderId="19" xfId="38" applyNumberFormat="1" applyFont="1" applyFill="1" applyBorder="1" applyAlignment="1">
      <alignment horizontal="right" vertical="center" wrapText="1"/>
    </xf>
    <xf numFmtId="3" fontId="12" fillId="0" borderId="20" xfId="21" applyNumberFormat="1" applyFont="1" applyFill="1" applyBorder="1" applyAlignment="1">
      <alignment horizontal="center" vertical="center"/>
    </xf>
    <xf numFmtId="3" fontId="11" fillId="0" borderId="19" xfId="38" applyNumberFormat="1" applyFont="1" applyFill="1" applyBorder="1" applyAlignment="1">
      <alignment horizontal="right" vertical="center" wrapText="1"/>
    </xf>
    <xf numFmtId="3" fontId="12" fillId="5" borderId="19" xfId="38" applyNumberFormat="1" applyFont="1" applyFill="1" applyBorder="1" applyAlignment="1">
      <alignment horizontal="left"/>
    </xf>
    <xf numFmtId="3" fontId="12" fillId="0" borderId="19" xfId="38" applyNumberFormat="1" applyFont="1" applyFill="1" applyBorder="1" applyAlignment="1">
      <alignment horizontal="right" vertical="center"/>
    </xf>
    <xf numFmtId="166" fontId="11" fillId="4" borderId="19" xfId="38" applyNumberFormat="1" applyFont="1" applyFill="1" applyBorder="1" applyAlignment="1">
      <alignment horizontal="center" vertical="center"/>
    </xf>
    <xf numFmtId="164" fontId="11" fillId="4" borderId="19" xfId="38" applyNumberFormat="1" applyFont="1" applyFill="1" applyBorder="1" applyAlignment="1">
      <alignment horizontal="center" vertical="center"/>
    </xf>
    <xf numFmtId="164" fontId="11" fillId="4" borderId="20" xfId="38" applyNumberFormat="1" applyFont="1" applyFill="1" applyBorder="1" applyAlignment="1">
      <alignment horizontal="center" vertical="center"/>
    </xf>
    <xf numFmtId="3" fontId="11" fillId="0" borderId="19" xfId="21" applyNumberFormat="1" applyFont="1" applyBorder="1" applyAlignment="1">
      <alignment horizontal="center" vertical="top"/>
    </xf>
    <xf numFmtId="3" fontId="12" fillId="5" borderId="19" xfId="38" applyNumberFormat="1" applyFont="1" applyFill="1" applyBorder="1" applyAlignment="1">
      <alignment horizontal="right" wrapText="1"/>
    </xf>
    <xf numFmtId="3" fontId="11" fillId="0" borderId="4" xfId="21" applyNumberFormat="1" applyFont="1" applyBorder="1" applyAlignment="1" applyProtection="1">
      <alignment horizontal="center" vertical="center"/>
      <protection locked="0"/>
    </xf>
    <xf numFmtId="3" fontId="12" fillId="5" borderId="19" xfId="38" applyNumberFormat="1" applyFont="1" applyFill="1" applyBorder="1" applyAlignment="1">
      <alignment horizontal="center" vertical="center"/>
    </xf>
    <xf numFmtId="3" fontId="11" fillId="5" borderId="19" xfId="21" applyNumberFormat="1" applyFont="1" applyFill="1" applyBorder="1" applyAlignment="1">
      <alignment horizontal="center" vertical="center"/>
    </xf>
    <xf numFmtId="3" fontId="12" fillId="5" borderId="19" xfId="21" applyNumberFormat="1" applyFont="1" applyFill="1" applyBorder="1" applyAlignment="1">
      <alignment horizontal="center" vertical="center"/>
    </xf>
    <xf numFmtId="3" fontId="12" fillId="5" borderId="20" xfId="21" applyNumberFormat="1" applyFont="1" applyFill="1" applyBorder="1" applyAlignment="1">
      <alignment horizontal="center" vertical="center"/>
    </xf>
    <xf numFmtId="3" fontId="11" fillId="0" borderId="19" xfId="21" applyNumberFormat="1" applyFont="1" applyFill="1" applyBorder="1" applyAlignment="1">
      <alignment horizontal="center" vertical="center"/>
    </xf>
    <xf numFmtId="3" fontId="11" fillId="0" borderId="20" xfId="21" applyNumberFormat="1" applyFont="1" applyFill="1" applyBorder="1" applyAlignment="1">
      <alignment horizontal="center" vertical="center"/>
    </xf>
    <xf numFmtId="3" fontId="12" fillId="5" borderId="20" xfId="38" applyNumberFormat="1" applyFont="1" applyFill="1" applyBorder="1" applyAlignment="1">
      <alignment horizontal="center" vertical="center"/>
    </xf>
    <xf numFmtId="166" fontId="11" fillId="4" borderId="20" xfId="76" applyFont="1" applyFill="1" applyBorder="1" applyAlignment="1">
      <alignment horizontal="center" vertical="center"/>
    </xf>
    <xf numFmtId="174" fontId="11" fillId="4" borderId="19" xfId="76" applyNumberFormat="1" applyFont="1" applyFill="1" applyBorder="1" applyAlignment="1">
      <alignment horizontal="center" vertical="center"/>
    </xf>
    <xf numFmtId="3" fontId="12" fillId="5" borderId="19" xfId="38" applyNumberFormat="1" applyFont="1" applyFill="1" applyBorder="1" applyAlignment="1">
      <alignment horizontal="right" vertical="center" wrapText="1"/>
    </xf>
    <xf numFmtId="3" fontId="12" fillId="4" borderId="19" xfId="38" applyNumberFormat="1" applyFont="1" applyFill="1" applyBorder="1" applyAlignment="1">
      <alignment horizontal="center" vertical="center"/>
    </xf>
    <xf numFmtId="179" fontId="11" fillId="4" borderId="19" xfId="76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1" fillId="0" borderId="4" xfId="38" applyFont="1" applyFill="1" applyBorder="1" applyAlignment="1">
      <alignment horizontal="center" vertical="center" wrapText="1"/>
    </xf>
    <xf numFmtId="0" fontId="11" fillId="0" borderId="3" xfId="38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7" xfId="38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center" vertical="center"/>
    </xf>
    <xf numFmtId="170" fontId="13" fillId="3" borderId="2" xfId="0" applyNumberFormat="1" applyFont="1" applyFill="1" applyBorder="1" applyAlignment="1">
      <alignment horizontal="center" vertical="center"/>
    </xf>
    <xf numFmtId="170" fontId="26" fillId="0" borderId="0" xfId="0" applyNumberFormat="1" applyFont="1"/>
    <xf numFmtId="170" fontId="26" fillId="3" borderId="1" xfId="0" applyNumberFormat="1" applyFont="1" applyFill="1" applyBorder="1" applyAlignment="1">
      <alignment horizontal="center" vertical="center"/>
    </xf>
    <xf numFmtId="0" fontId="27" fillId="0" borderId="0" xfId="0" applyFont="1"/>
    <xf numFmtId="180" fontId="13" fillId="0" borderId="0" xfId="0" applyNumberFormat="1" applyFont="1"/>
    <xf numFmtId="178" fontId="13" fillId="0" borderId="0" xfId="0" applyNumberFormat="1" applyFont="1"/>
    <xf numFmtId="0" fontId="29" fillId="2" borderId="22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" fontId="30" fillId="0" borderId="0" xfId="21" applyNumberFormat="1" applyFont="1" applyAlignment="1">
      <alignment horizontal="left" vertical="center" wrapText="1"/>
    </xf>
    <xf numFmtId="170" fontId="31" fillId="0" borderId="0" xfId="21" applyNumberFormat="1" applyFont="1" applyAlignment="1">
      <alignment horizontal="center" vertical="center" wrapText="1"/>
    </xf>
    <xf numFmtId="1" fontId="31" fillId="0" borderId="0" xfId="103" applyNumberFormat="1" applyFont="1" applyAlignment="1">
      <alignment horizontal="center" vertical="center" wrapText="1"/>
    </xf>
    <xf numFmtId="1" fontId="31" fillId="0" borderId="0" xfId="21" applyNumberFormat="1" applyFont="1" applyAlignment="1">
      <alignment horizontal="center" vertical="center" wrapText="1"/>
    </xf>
    <xf numFmtId="170" fontId="31" fillId="0" borderId="0" xfId="13" applyNumberFormat="1" applyFont="1" applyAlignment="1">
      <alignment horizontal="center" vertical="center" wrapText="1"/>
    </xf>
    <xf numFmtId="0" fontId="31" fillId="0" borderId="0" xfId="21" applyFont="1" applyAlignment="1">
      <alignment vertical="center" wrapText="1"/>
    </xf>
    <xf numFmtId="1" fontId="30" fillId="0" borderId="0" xfId="21" applyNumberFormat="1" applyFont="1" applyBorder="1" applyAlignment="1">
      <alignment horizontal="left" vertical="center" wrapText="1"/>
    </xf>
    <xf numFmtId="170" fontId="31" fillId="0" borderId="0" xfId="21" applyNumberFormat="1" applyFont="1" applyBorder="1" applyAlignment="1">
      <alignment horizontal="center" vertical="center" wrapText="1"/>
    </xf>
    <xf numFmtId="1" fontId="31" fillId="0" borderId="0" xfId="103" applyNumberFormat="1" applyFont="1" applyBorder="1" applyAlignment="1">
      <alignment horizontal="center" vertical="center" wrapText="1"/>
    </xf>
    <xf numFmtId="1" fontId="31" fillId="0" borderId="0" xfId="21" applyNumberFormat="1" applyFont="1" applyBorder="1" applyAlignment="1">
      <alignment horizontal="center" vertical="center" wrapText="1"/>
    </xf>
    <xf numFmtId="170" fontId="31" fillId="0" borderId="0" xfId="13" applyNumberFormat="1" applyFont="1" applyBorder="1" applyAlignment="1">
      <alignment horizontal="center" vertical="center" wrapText="1"/>
    </xf>
    <xf numFmtId="0" fontId="31" fillId="0" borderId="0" xfId="21" applyFont="1" applyBorder="1" applyAlignment="1">
      <alignment vertical="center" wrapText="1"/>
    </xf>
    <xf numFmtId="0" fontId="30" fillId="0" borderId="0" xfId="21" applyFont="1" applyBorder="1" applyAlignment="1">
      <alignment horizontal="center" vertical="center" wrapText="1"/>
    </xf>
    <xf numFmtId="1" fontId="30" fillId="0" borderId="0" xfId="21" applyNumberFormat="1" applyFont="1" applyBorder="1" applyAlignment="1">
      <alignment horizontal="center" vertical="center" wrapText="1"/>
    </xf>
    <xf numFmtId="0" fontId="29" fillId="2" borderId="22" xfId="0" applyFont="1" applyFill="1" applyBorder="1" applyAlignment="1">
      <alignment vertical="center" wrapText="1"/>
    </xf>
    <xf numFmtId="0" fontId="31" fillId="0" borderId="0" xfId="21" applyFont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1" fontId="32" fillId="2" borderId="1" xfId="0" applyNumberFormat="1" applyFont="1" applyFill="1" applyBorder="1" applyAlignment="1">
      <alignment horizontal="center" vertical="center" wrapText="1"/>
    </xf>
    <xf numFmtId="1" fontId="32" fillId="2" borderId="1" xfId="103" applyNumberFormat="1" applyFont="1" applyFill="1" applyBorder="1" applyAlignment="1">
      <alignment horizontal="center" vertical="center" wrapText="1"/>
    </xf>
    <xf numFmtId="1" fontId="32" fillId="2" borderId="10" xfId="0" applyNumberFormat="1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 wrapText="1"/>
    </xf>
    <xf numFmtId="1" fontId="32" fillId="2" borderId="10" xfId="10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" fontId="8" fillId="3" borderId="1" xfId="103" applyNumberFormat="1" applyFont="1" applyFill="1" applyBorder="1" applyAlignment="1">
      <alignment horizontal="center" vertical="center" wrapText="1"/>
    </xf>
    <xf numFmtId="1" fontId="31" fillId="3" borderId="1" xfId="0" applyNumberFormat="1" applyFont="1" applyFill="1" applyBorder="1" applyAlignment="1">
      <alignment horizontal="center"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170" fontId="8" fillId="3" borderId="2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vertical="center" wrapText="1"/>
    </xf>
    <xf numFmtId="0" fontId="31" fillId="3" borderId="1" xfId="0" applyFont="1" applyFill="1" applyBorder="1" applyAlignment="1">
      <alignment horizontal="center" vertical="center"/>
    </xf>
    <xf numFmtId="3" fontId="33" fillId="3" borderId="1" xfId="0" applyNumberFormat="1" applyFont="1" applyFill="1" applyBorder="1" applyAlignment="1">
      <alignment horizontal="center" vertical="center" wrapText="1"/>
    </xf>
    <xf numFmtId="170" fontId="33" fillId="3" borderId="1" xfId="0" applyNumberFormat="1" applyFont="1" applyFill="1" applyBorder="1" applyAlignment="1">
      <alignment horizontal="center" vertical="center" wrapText="1"/>
    </xf>
    <xf numFmtId="1" fontId="33" fillId="3" borderId="1" xfId="103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1" fontId="34" fillId="3" borderId="1" xfId="0" applyNumberFormat="1" applyFont="1" applyFill="1" applyBorder="1" applyAlignment="1">
      <alignment horizontal="center" vertical="center" wrapText="1"/>
    </xf>
    <xf numFmtId="3" fontId="33" fillId="3" borderId="9" xfId="0" applyNumberFormat="1" applyFont="1" applyFill="1" applyBorder="1" applyAlignment="1">
      <alignment horizontal="center" vertical="center" wrapText="1"/>
    </xf>
    <xf numFmtId="170" fontId="33" fillId="3" borderId="2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0" fontId="31" fillId="3" borderId="1" xfId="0" quotePrefix="1" applyFont="1" applyFill="1" applyBorder="1" applyAlignment="1">
      <alignment horizontal="center" vertical="center"/>
    </xf>
    <xf numFmtId="0" fontId="31" fillId="0" borderId="0" xfId="21" applyFont="1" applyAlignment="1">
      <alignment horizontal="left" vertical="center" wrapText="1"/>
    </xf>
    <xf numFmtId="1" fontId="30" fillId="0" borderId="0" xfId="21" applyNumberFormat="1" applyFont="1" applyAlignment="1">
      <alignment vertical="center" wrapText="1"/>
    </xf>
    <xf numFmtId="4" fontId="31" fillId="0" borderId="0" xfId="21" applyNumberFormat="1" applyFont="1" applyAlignment="1">
      <alignment vertical="center" wrapText="1"/>
    </xf>
    <xf numFmtId="0" fontId="30" fillId="0" borderId="0" xfId="21" applyFont="1" applyFill="1" applyBorder="1" applyAlignment="1">
      <alignment horizontal="left" vertical="center" wrapText="1"/>
    </xf>
    <xf numFmtId="1" fontId="30" fillId="3" borderId="10" xfId="0" applyNumberFormat="1" applyFont="1" applyFill="1" applyBorder="1" applyAlignment="1">
      <alignment horizontal="center" vertical="center" wrapText="1"/>
    </xf>
    <xf numFmtId="0" fontId="30" fillId="0" borderId="0" xfId="21" applyFont="1" applyAlignment="1">
      <alignment vertical="center" wrapText="1"/>
    </xf>
    <xf numFmtId="0" fontId="30" fillId="0" borderId="23" xfId="21" applyNumberFormat="1" applyFont="1" applyFill="1" applyBorder="1" applyAlignment="1">
      <alignment horizontal="left" vertical="center" wrapText="1"/>
    </xf>
    <xf numFmtId="1" fontId="32" fillId="2" borderId="1" xfId="0" applyNumberFormat="1" applyFont="1" applyFill="1" applyBorder="1" applyAlignment="1">
      <alignment horizontal="right" vertical="center" wrapText="1"/>
    </xf>
    <xf numFmtId="3" fontId="8" fillId="3" borderId="1" xfId="103" applyNumberFormat="1" applyFont="1" applyFill="1" applyBorder="1" applyAlignment="1">
      <alignment horizontal="center" vertical="center" wrapText="1"/>
    </xf>
    <xf numFmtId="1" fontId="31" fillId="0" borderId="0" xfId="21" applyNumberFormat="1" applyFont="1" applyFill="1" applyAlignment="1">
      <alignment horizontal="center" vertical="center" wrapText="1"/>
    </xf>
    <xf numFmtId="1" fontId="31" fillId="0" borderId="0" xfId="103" applyNumberFormat="1" applyFont="1" applyFill="1" applyAlignment="1">
      <alignment horizontal="center" vertical="center" wrapText="1"/>
    </xf>
    <xf numFmtId="170" fontId="31" fillId="0" borderId="0" xfId="21" applyNumberFormat="1" applyFont="1" applyFill="1" applyAlignment="1">
      <alignment horizontal="center" vertical="center" wrapText="1"/>
    </xf>
    <xf numFmtId="0" fontId="31" fillId="0" borderId="0" xfId="21" applyNumberFormat="1" applyFont="1" applyFill="1" applyAlignment="1">
      <alignment horizontal="left" vertical="center" wrapText="1"/>
    </xf>
    <xf numFmtId="0" fontId="35" fillId="0" borderId="22" xfId="21" applyNumberFormat="1" applyFont="1" applyFill="1" applyBorder="1" applyAlignment="1">
      <alignment horizontal="right" vertical="center"/>
    </xf>
    <xf numFmtId="0" fontId="31" fillId="3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8" fillId="3" borderId="1" xfId="0" applyFont="1" applyFill="1" applyBorder="1" applyAlignment="1">
      <alignment vertical="center"/>
    </xf>
    <xf numFmtId="1" fontId="31" fillId="3" borderId="1" xfId="0" applyNumberFormat="1" applyFont="1" applyFill="1" applyBorder="1" applyAlignment="1">
      <alignment horizontal="center" vertical="center"/>
    </xf>
    <xf numFmtId="49" fontId="31" fillId="3" borderId="1" xfId="0" quotePrefix="1" applyNumberFormat="1" applyFont="1" applyFill="1" applyBorder="1" applyAlignment="1">
      <alignment horizontal="center" vertical="center"/>
    </xf>
    <xf numFmtId="0" fontId="31" fillId="0" borderId="0" xfId="21" applyNumberFormat="1" applyFont="1" applyFill="1" applyAlignment="1">
      <alignment vertical="center" wrapText="1"/>
    </xf>
    <xf numFmtId="170" fontId="31" fillId="0" borderId="0" xfId="21" applyNumberFormat="1" applyFont="1" applyFill="1" applyAlignment="1">
      <alignment vertical="center" wrapText="1"/>
    </xf>
    <xf numFmtId="1" fontId="31" fillId="0" borderId="0" xfId="21" applyNumberFormat="1" applyFont="1" applyFill="1" applyAlignment="1">
      <alignment vertical="center" wrapText="1"/>
    </xf>
    <xf numFmtId="0" fontId="30" fillId="3" borderId="1" xfId="0" applyFont="1" applyFill="1" applyBorder="1" applyAlignment="1">
      <alignment horizontal="center" vertical="center" wrapText="1"/>
    </xf>
    <xf numFmtId="1" fontId="36" fillId="3" borderId="1" xfId="0" applyNumberFormat="1" applyFont="1" applyFill="1" applyBorder="1" applyAlignment="1">
      <alignment horizontal="center" vertical="center" wrapText="1"/>
    </xf>
    <xf numFmtId="177" fontId="36" fillId="3" borderId="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0" fillId="0" borderId="1" xfId="21" applyNumberFormat="1" applyFont="1" applyFill="1" applyBorder="1" applyAlignment="1">
      <alignment horizontal="left" vertical="center" wrapText="1"/>
    </xf>
    <xf numFmtId="0" fontId="30" fillId="2" borderId="22" xfId="0" applyFont="1" applyFill="1" applyBorder="1" applyAlignment="1">
      <alignment horizontal="center" vertical="center" wrapText="1"/>
    </xf>
    <xf numFmtId="170" fontId="31" fillId="0" borderId="0" xfId="21" applyNumberFormat="1" applyFont="1" applyAlignment="1">
      <alignment vertical="center" wrapText="1"/>
    </xf>
    <xf numFmtId="1" fontId="31" fillId="0" borderId="0" xfId="21" applyNumberFormat="1" applyFont="1" applyAlignment="1">
      <alignment vertical="center" wrapText="1"/>
    </xf>
    <xf numFmtId="0" fontId="29" fillId="2" borderId="22" xfId="0" applyFont="1" applyFill="1" applyBorder="1" applyAlignment="1">
      <alignment horizontal="right" vertical="center" wrapText="1"/>
    </xf>
    <xf numFmtId="3" fontId="31" fillId="3" borderId="1" xfId="0" applyNumberFormat="1" applyFont="1" applyFill="1" applyBorder="1" applyAlignment="1">
      <alignment horizontal="center" vertical="center" wrapText="1"/>
    </xf>
    <xf numFmtId="0" fontId="35" fillId="0" borderId="1" xfId="21" applyNumberFormat="1" applyFont="1" applyFill="1" applyBorder="1" applyAlignment="1">
      <alignment horizontal="right" vertical="center" wrapText="1"/>
    </xf>
    <xf numFmtId="0" fontId="31" fillId="0" borderId="0" xfId="21" applyNumberFormat="1" applyFont="1" applyAlignment="1">
      <alignment vertical="center" wrapText="1"/>
    </xf>
    <xf numFmtId="0" fontId="31" fillId="3" borderId="0" xfId="0" applyFont="1" applyFill="1" applyBorder="1" applyAlignment="1">
      <alignment horizontal="center" vertical="center" wrapText="1"/>
    </xf>
    <xf numFmtId="0" fontId="30" fillId="0" borderId="0" xfId="21" applyFont="1" applyAlignment="1">
      <alignment horizontal="center" vertical="center" wrapText="1"/>
    </xf>
    <xf numFmtId="0" fontId="31" fillId="0" borderId="0" xfId="21" applyNumberFormat="1" applyFont="1" applyAlignment="1">
      <alignment horizontal="center" vertical="center" wrapText="1"/>
    </xf>
    <xf numFmtId="170" fontId="31" fillId="3" borderId="1" xfId="0" applyNumberFormat="1" applyFont="1" applyFill="1" applyBorder="1" applyAlignment="1">
      <alignment horizontal="right" vertical="center" wrapText="1"/>
    </xf>
    <xf numFmtId="49" fontId="31" fillId="3" borderId="1" xfId="0" applyNumberFormat="1" applyFont="1" applyFill="1" applyBorder="1" applyAlignment="1">
      <alignment vertical="center" wrapText="1"/>
    </xf>
    <xf numFmtId="0" fontId="36" fillId="3" borderId="1" xfId="0" applyFont="1" applyFill="1" applyBorder="1" applyAlignment="1">
      <alignment horizontal="center" vertical="center" wrapText="1"/>
    </xf>
    <xf numFmtId="175" fontId="36" fillId="3" borderId="1" xfId="0" applyNumberFormat="1" applyFont="1" applyFill="1" applyBorder="1" applyAlignment="1">
      <alignment horizontal="center" vertical="center" wrapText="1"/>
    </xf>
    <xf numFmtId="0" fontId="31" fillId="0" borderId="0" xfId="21" applyFont="1" applyFill="1" applyAlignment="1">
      <alignment vertical="center" wrapText="1"/>
    </xf>
    <xf numFmtId="0" fontId="29" fillId="0" borderId="25" xfId="0" applyFont="1" applyFill="1" applyBorder="1" applyAlignment="1">
      <alignment horizontal="center" vertical="center" wrapText="1"/>
    </xf>
    <xf numFmtId="4" fontId="31" fillId="0" borderId="0" xfId="21" applyNumberFormat="1" applyFont="1" applyFill="1" applyAlignment="1">
      <alignment vertical="center" wrapText="1"/>
    </xf>
    <xf numFmtId="3" fontId="31" fillId="0" borderId="0" xfId="21" applyNumberFormat="1" applyFont="1" applyFill="1" applyAlignment="1">
      <alignment vertical="center" wrapText="1"/>
    </xf>
    <xf numFmtId="0" fontId="29" fillId="2" borderId="25" xfId="0" applyFont="1" applyFill="1" applyBorder="1" applyAlignment="1">
      <alignment horizontal="center" vertical="center" wrapText="1"/>
    </xf>
    <xf numFmtId="4" fontId="31" fillId="0" borderId="0" xfId="21" applyNumberFormat="1" applyFont="1" applyBorder="1" applyAlignment="1">
      <alignment horizontal="center" vertical="center" wrapText="1"/>
    </xf>
    <xf numFmtId="3" fontId="31" fillId="0" borderId="0" xfId="21" applyNumberFormat="1" applyFont="1" applyFill="1" applyBorder="1" applyAlignment="1">
      <alignment vertical="center" wrapText="1"/>
    </xf>
    <xf numFmtId="178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vertical="center"/>
    </xf>
    <xf numFmtId="4" fontId="8" fillId="0" borderId="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4" fontId="37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31" fillId="0" borderId="0" xfId="21" applyNumberFormat="1" applyFont="1" applyAlignment="1">
      <alignment horizontal="center" vertical="center"/>
    </xf>
    <xf numFmtId="0" fontId="31" fillId="0" borderId="0" xfId="21" applyFont="1" applyAlignment="1">
      <alignment vertical="center"/>
    </xf>
    <xf numFmtId="49" fontId="31" fillId="3" borderId="1" xfId="0" applyNumberFormat="1" applyFont="1" applyFill="1" applyBorder="1" applyAlignment="1">
      <alignment horizontal="center" vertical="center"/>
    </xf>
    <xf numFmtId="170" fontId="31" fillId="3" borderId="1" xfId="0" applyNumberFormat="1" applyFont="1" applyFill="1" applyBorder="1" applyAlignment="1">
      <alignment horizontal="center" vertical="center"/>
    </xf>
    <xf numFmtId="0" fontId="31" fillId="0" borderId="0" xfId="0" applyFont="1" applyAlignment="1"/>
    <xf numFmtId="49" fontId="35" fillId="3" borderId="1" xfId="0" applyNumberFormat="1" applyFont="1" applyFill="1" applyBorder="1" applyAlignment="1">
      <alignment horizontal="center" vertical="center"/>
    </xf>
    <xf numFmtId="1" fontId="34" fillId="3" borderId="1" xfId="0" applyNumberFormat="1" applyFont="1" applyFill="1" applyBorder="1" applyAlignment="1">
      <alignment horizontal="center" vertical="center"/>
    </xf>
    <xf numFmtId="170" fontId="34" fillId="3" borderId="1" xfId="0" applyNumberFormat="1" applyFont="1" applyFill="1" applyBorder="1" applyAlignment="1">
      <alignment horizontal="center" vertical="center"/>
    </xf>
    <xf numFmtId="49" fontId="41" fillId="0" borderId="22" xfId="0" applyNumberFormat="1" applyFont="1" applyFill="1" applyBorder="1" applyAlignment="1">
      <alignment horizontal="center" vertical="center"/>
    </xf>
    <xf numFmtId="170" fontId="31" fillId="0" borderId="0" xfId="21" applyNumberFormat="1" applyFont="1" applyAlignment="1">
      <alignment vertical="center"/>
    </xf>
    <xf numFmtId="0" fontId="30" fillId="3" borderId="1" xfId="0" applyFont="1" applyFill="1" applyBorder="1" applyAlignment="1">
      <alignment horizontal="center" vertical="center"/>
    </xf>
    <xf numFmtId="1" fontId="30" fillId="3" borderId="1" xfId="0" applyNumberFormat="1" applyFont="1" applyFill="1" applyBorder="1" applyAlignment="1">
      <alignment horizontal="center" vertical="center"/>
    </xf>
    <xf numFmtId="177" fontId="30" fillId="3" borderId="1" xfId="0" applyNumberFormat="1" applyFont="1" applyFill="1" applyBorder="1" applyAlignment="1">
      <alignment horizontal="center" vertical="center"/>
    </xf>
    <xf numFmtId="4" fontId="31" fillId="0" borderId="0" xfId="21" applyNumberFormat="1" applyFont="1" applyAlignment="1">
      <alignment vertical="center"/>
    </xf>
    <xf numFmtId="3" fontId="31" fillId="0" borderId="0" xfId="21" applyNumberFormat="1" applyFont="1" applyAlignment="1">
      <alignment vertical="center"/>
    </xf>
    <xf numFmtId="0" fontId="30" fillId="0" borderId="1" xfId="0" applyFont="1" applyFill="1" applyBorder="1" applyAlignment="1">
      <alignment horizontal="right" vertical="center" wrapText="1"/>
    </xf>
    <xf numFmtId="0" fontId="32" fillId="2" borderId="2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right" vertical="center" wrapText="1"/>
    </xf>
    <xf numFmtId="0" fontId="42" fillId="0" borderId="0" xfId="21" applyFont="1" applyAlignment="1">
      <alignment vertical="center" wrapText="1"/>
    </xf>
    <xf numFmtId="0" fontId="8" fillId="0" borderId="0" xfId="0" applyFont="1" applyFill="1"/>
    <xf numFmtId="0" fontId="8" fillId="3" borderId="0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170" fontId="34" fillId="3" borderId="1" xfId="0" applyNumberFormat="1" applyFont="1" applyFill="1" applyBorder="1" applyAlignment="1">
      <alignment horizontal="center" vertical="center" wrapText="1"/>
    </xf>
    <xf numFmtId="170" fontId="31" fillId="3" borderId="1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wrapText="1"/>
    </xf>
    <xf numFmtId="1" fontId="31" fillId="3" borderId="1" xfId="0" applyNumberFormat="1" applyFont="1" applyFill="1" applyBorder="1" applyAlignment="1">
      <alignment horizontal="left" vertical="center" wrapText="1"/>
    </xf>
    <xf numFmtId="170" fontId="31" fillId="0" borderId="0" xfId="0" applyNumberFormat="1" applyFont="1" applyFill="1" applyAlignment="1">
      <alignment wrapText="1"/>
    </xf>
    <xf numFmtId="0" fontId="31" fillId="0" borderId="0" xfId="21" applyFont="1" applyFill="1" applyBorder="1" applyAlignment="1">
      <alignment horizontal="center" vertical="center" wrapText="1"/>
    </xf>
    <xf numFmtId="1" fontId="31" fillId="0" borderId="0" xfId="21" applyNumberFormat="1" applyFont="1" applyFill="1" applyBorder="1" applyAlignment="1">
      <alignment horizontal="center" vertical="center" wrapText="1"/>
    </xf>
    <xf numFmtId="170" fontId="31" fillId="0" borderId="0" xfId="21" applyNumberFormat="1" applyFont="1" applyFill="1" applyBorder="1" applyAlignment="1">
      <alignment horizontal="center" vertical="center" wrapText="1"/>
    </xf>
    <xf numFmtId="1" fontId="30" fillId="3" borderId="1" xfId="0" applyNumberFormat="1" applyFont="1" applyFill="1" applyBorder="1" applyAlignment="1">
      <alignment horizontal="center" vertical="center" wrapText="1"/>
    </xf>
    <xf numFmtId="177" fontId="30" fillId="3" borderId="1" xfId="0" applyNumberFormat="1" applyFont="1" applyFill="1" applyBorder="1" applyAlignment="1">
      <alignment horizontal="center" vertical="center" wrapText="1"/>
    </xf>
    <xf numFmtId="3" fontId="31" fillId="0" borderId="0" xfId="21" applyNumberFormat="1" applyFont="1" applyAlignment="1">
      <alignment vertical="center" wrapText="1"/>
    </xf>
    <xf numFmtId="4" fontId="31" fillId="0" borderId="0" xfId="0" applyNumberFormat="1" applyFont="1" applyAlignment="1">
      <alignment horizontal="right" vertical="center" wrapText="1"/>
    </xf>
    <xf numFmtId="0" fontId="32" fillId="2" borderId="2" xfId="0" applyFont="1" applyFill="1" applyBorder="1" applyAlignment="1">
      <alignment horizontal="center" vertical="center" wrapText="1"/>
    </xf>
    <xf numFmtId="1" fontId="14" fillId="0" borderId="0" xfId="0" applyNumberFormat="1" applyFont="1" applyFill="1" applyAlignment="1">
      <alignment wrapText="1"/>
    </xf>
    <xf numFmtId="178" fontId="14" fillId="0" borderId="0" xfId="0" applyNumberFormat="1" applyFont="1" applyFill="1" applyAlignment="1">
      <alignment wrapText="1"/>
    </xf>
    <xf numFmtId="170" fontId="14" fillId="0" borderId="0" xfId="0" applyNumberFormat="1" applyFont="1" applyFill="1" applyAlignment="1">
      <alignment wrapText="1"/>
    </xf>
    <xf numFmtId="3" fontId="0" fillId="0" borderId="16" xfId="0" applyNumberFormat="1" applyBorder="1"/>
    <xf numFmtId="0" fontId="19" fillId="2" borderId="22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vertical="center" wrapText="1"/>
    </xf>
    <xf numFmtId="0" fontId="15" fillId="0" borderId="23" xfId="21" applyNumberFormat="1" applyFont="1" applyFill="1" applyBorder="1" applyAlignment="1">
      <alignment horizontal="left" vertical="center" wrapText="1"/>
    </xf>
    <xf numFmtId="0" fontId="22" fillId="0" borderId="22" xfId="21" applyNumberFormat="1" applyFont="1" applyFill="1" applyBorder="1" applyAlignment="1">
      <alignment horizontal="right" vertical="center"/>
    </xf>
    <xf numFmtId="1" fontId="39" fillId="3" borderId="1" xfId="0" applyNumberFormat="1" applyFont="1" applyFill="1" applyBorder="1" applyAlignment="1">
      <alignment horizontal="center" vertical="center" wrapText="1"/>
    </xf>
    <xf numFmtId="1" fontId="45" fillId="3" borderId="1" xfId="0" applyNumberFormat="1" applyFont="1" applyFill="1" applyBorder="1" applyAlignment="1">
      <alignment horizontal="center" vertical="center" wrapText="1"/>
    </xf>
    <xf numFmtId="43" fontId="8" fillId="0" borderId="0" xfId="103" applyFont="1" applyAlignment="1">
      <alignment horizontal="center"/>
    </xf>
    <xf numFmtId="43" fontId="8" fillId="0" borderId="0" xfId="103" applyFont="1"/>
    <xf numFmtId="43" fontId="32" fillId="2" borderId="1" xfId="103" applyFont="1" applyFill="1" applyBorder="1" applyAlignment="1">
      <alignment horizontal="center" vertical="center" wrapText="1"/>
    </xf>
    <xf numFmtId="43" fontId="8" fillId="3" borderId="1" xfId="103" applyFont="1" applyFill="1" applyBorder="1" applyAlignment="1">
      <alignment horizontal="center" vertical="center" wrapText="1"/>
    </xf>
    <xf numFmtId="43" fontId="8" fillId="3" borderId="1" xfId="103" applyFont="1" applyFill="1" applyBorder="1" applyAlignment="1">
      <alignment horizontal="center" vertical="center"/>
    </xf>
    <xf numFmtId="43" fontId="33" fillId="3" borderId="1" xfId="103" applyFont="1" applyFill="1" applyBorder="1" applyAlignment="1">
      <alignment horizontal="center" vertical="center" wrapText="1"/>
    </xf>
    <xf numFmtId="43" fontId="31" fillId="0" borderId="0" xfId="103" applyFont="1" applyFill="1" applyAlignment="1">
      <alignment vertical="center" wrapText="1"/>
    </xf>
    <xf numFmtId="43" fontId="31" fillId="0" borderId="0" xfId="103" applyFont="1" applyAlignment="1">
      <alignment vertical="center" wrapText="1"/>
    </xf>
    <xf numFmtId="43" fontId="36" fillId="3" borderId="1" xfId="103" applyFont="1" applyFill="1" applyBorder="1" applyAlignment="1">
      <alignment horizontal="center" vertical="center" wrapText="1"/>
    </xf>
    <xf numFmtId="170" fontId="30" fillId="3" borderId="1" xfId="0" applyNumberFormat="1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 wrapText="1"/>
    </xf>
    <xf numFmtId="166" fontId="17" fillId="0" borderId="0" xfId="76" applyFont="1" applyAlignment="1">
      <alignment horizontal="center"/>
    </xf>
    <xf numFmtId="0" fontId="17" fillId="0" borderId="0" xfId="0" applyFont="1" applyAlignment="1">
      <alignment horizontal="left"/>
    </xf>
    <xf numFmtId="0" fontId="17" fillId="7" borderId="1" xfId="0" applyFont="1" applyFill="1" applyBorder="1"/>
    <xf numFmtId="0" fontId="16" fillId="2" borderId="10" xfId="0" applyFont="1" applyFill="1" applyBorder="1" applyAlignment="1">
      <alignment horizontal="left" vertical="center" wrapText="1"/>
    </xf>
    <xf numFmtId="0" fontId="16" fillId="7" borderId="1" xfId="0" applyFont="1" applyFill="1" applyBorder="1"/>
    <xf numFmtId="0" fontId="17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right"/>
    </xf>
    <xf numFmtId="164" fontId="17" fillId="3" borderId="1" xfId="76" applyNumberFormat="1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76" fontId="17" fillId="3" borderId="1" xfId="103" applyNumberFormat="1" applyFont="1" applyFill="1" applyBorder="1"/>
    <xf numFmtId="7" fontId="17" fillId="3" borderId="1" xfId="103" applyNumberFormat="1" applyFont="1" applyFill="1" applyBorder="1"/>
    <xf numFmtId="7" fontId="17" fillId="3" borderId="2" xfId="103" applyNumberFormat="1" applyFont="1" applyFill="1" applyBorder="1"/>
    <xf numFmtId="166" fontId="17" fillId="0" borderId="11" xfId="76" applyFont="1" applyBorder="1" applyAlignment="1">
      <alignment horizontal="center"/>
    </xf>
    <xf numFmtId="3" fontId="17" fillId="0" borderId="0" xfId="0" applyNumberFormat="1" applyFont="1"/>
    <xf numFmtId="0" fontId="17" fillId="3" borderId="0" xfId="0" applyFont="1" applyFill="1" applyAlignment="1">
      <alignment horizontal="left"/>
    </xf>
    <xf numFmtId="3" fontId="17" fillId="3" borderId="1" xfId="0" applyNumberFormat="1" applyFont="1" applyFill="1" applyBorder="1" applyAlignment="1">
      <alignment horizontal="center"/>
    </xf>
    <xf numFmtId="166" fontId="17" fillId="3" borderId="9" xfId="76" applyFont="1" applyFill="1" applyBorder="1" applyAlignment="1">
      <alignment horizontal="center"/>
    </xf>
    <xf numFmtId="166" fontId="17" fillId="3" borderId="1" xfId="76" applyFont="1" applyFill="1" applyBorder="1" applyAlignment="1">
      <alignment horizontal="center"/>
    </xf>
    <xf numFmtId="164" fontId="17" fillId="3" borderId="1" xfId="0" applyNumberFormat="1" applyFont="1" applyFill="1" applyBorder="1"/>
    <xf numFmtId="0" fontId="15" fillId="0" borderId="0" xfId="21" applyFont="1" applyAlignment="1">
      <alignment horizontal="left" vertical="center" wrapText="1"/>
    </xf>
    <xf numFmtId="0" fontId="17" fillId="0" borderId="16" xfId="0" applyFont="1" applyBorder="1"/>
    <xf numFmtId="1" fontId="16" fillId="2" borderId="9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/>
    <xf numFmtId="3" fontId="17" fillId="0" borderId="16" xfId="0" applyNumberFormat="1" applyFont="1" applyBorder="1"/>
    <xf numFmtId="0" fontId="32" fillId="2" borderId="1" xfId="0" applyFont="1" applyFill="1" applyBorder="1" applyAlignment="1">
      <alignment horizontal="left" vertical="center" wrapText="1"/>
    </xf>
    <xf numFmtId="0" fontId="9" fillId="0" borderId="0" xfId="85"/>
    <xf numFmtId="0" fontId="31" fillId="3" borderId="1" xfId="0" applyFont="1" applyFill="1" applyBorder="1" applyAlignment="1">
      <alignment horizontal="left" vertical="center"/>
    </xf>
    <xf numFmtId="0" fontId="31" fillId="3" borderId="1" xfId="0" applyFont="1" applyFill="1" applyBorder="1" applyAlignment="1">
      <alignment horizontal="left" vertical="center" wrapText="1"/>
    </xf>
    <xf numFmtId="0" fontId="31" fillId="3" borderId="1" xfId="0" applyFont="1" applyFill="1" applyBorder="1" applyAlignment="1">
      <alignment horizontal="right" vertical="center" wrapText="1"/>
    </xf>
    <xf numFmtId="164" fontId="31" fillId="3" borderId="1" xfId="76" applyNumberFormat="1" applyFont="1" applyFill="1" applyBorder="1" applyAlignment="1">
      <alignment horizontal="center" vertical="center" wrapText="1"/>
    </xf>
    <xf numFmtId="164" fontId="9" fillId="0" borderId="0" xfId="85" applyNumberFormat="1"/>
    <xf numFmtId="166" fontId="31" fillId="3" borderId="1" xfId="76" applyFont="1" applyFill="1" applyBorder="1" applyAlignment="1">
      <alignment horizontal="center" vertical="center" wrapText="1"/>
    </xf>
    <xf numFmtId="0" fontId="31" fillId="3" borderId="10" xfId="0" applyFont="1" applyFill="1" applyBorder="1" applyAlignment="1">
      <alignment horizontal="left" vertical="center" wrapText="1"/>
    </xf>
    <xf numFmtId="0" fontId="9" fillId="0" borderId="14" xfId="85" applyBorder="1"/>
    <xf numFmtId="0" fontId="46" fillId="0" borderId="0" xfId="85" applyFont="1" applyAlignment="1">
      <alignment horizontal="center"/>
    </xf>
    <xf numFmtId="0" fontId="36" fillId="3" borderId="9" xfId="0" applyFont="1" applyFill="1" applyBorder="1" applyAlignment="1">
      <alignment horizontal="center" vertical="center" wrapText="1"/>
    </xf>
    <xf numFmtId="166" fontId="9" fillId="0" borderId="14" xfId="76" applyFont="1" applyBorder="1"/>
    <xf numFmtId="0" fontId="30" fillId="0" borderId="1" xfId="21" applyFont="1" applyBorder="1" applyAlignment="1">
      <alignment horizontal="left" vertical="center" wrapText="1"/>
    </xf>
    <xf numFmtId="0" fontId="30" fillId="0" borderId="0" xfId="21" applyFont="1" applyAlignment="1">
      <alignment horizontal="left" vertical="center" wrapText="1"/>
    </xf>
    <xf numFmtId="166" fontId="9" fillId="0" borderId="0" xfId="76" applyFont="1"/>
    <xf numFmtId="170" fontId="9" fillId="0" borderId="0" xfId="85" applyNumberFormat="1"/>
    <xf numFmtId="0" fontId="8" fillId="3" borderId="1" xfId="0" applyFont="1" applyFill="1" applyBorder="1" applyAlignment="1">
      <alignment horizontal="center"/>
    </xf>
    <xf numFmtId="0" fontId="31" fillId="3" borderId="1" xfId="0" quotePrefix="1" applyFont="1" applyFill="1" applyBorder="1" applyAlignment="1">
      <alignment horizontal="right" vertical="center" wrapText="1"/>
    </xf>
    <xf numFmtId="166" fontId="36" fillId="3" borderId="1" xfId="76" applyFont="1" applyFill="1" applyBorder="1" applyAlignment="1">
      <alignment horizontal="center" vertical="center" wrapText="1"/>
    </xf>
    <xf numFmtId="166" fontId="8" fillId="0" borderId="0" xfId="76" applyFont="1"/>
    <xf numFmtId="170" fontId="8" fillId="0" borderId="0" xfId="0" applyNumberFormat="1" applyFont="1"/>
    <xf numFmtId="0" fontId="31" fillId="3" borderId="1" xfId="0" quotePrefix="1" applyFont="1" applyFill="1" applyBorder="1" applyAlignment="1">
      <alignment horizontal="left" vertical="center" wrapText="1"/>
    </xf>
    <xf numFmtId="0" fontId="31" fillId="3" borderId="0" xfId="0" applyFont="1" applyFill="1" applyAlignment="1">
      <alignment horizontal="left" vertical="center" wrapText="1"/>
    </xf>
    <xf numFmtId="0" fontId="31" fillId="3" borderId="0" xfId="0" quotePrefix="1" applyFont="1" applyFill="1" applyAlignment="1">
      <alignment horizontal="right" vertical="center" wrapText="1"/>
    </xf>
    <xf numFmtId="1" fontId="31" fillId="3" borderId="0" xfId="0" applyNumberFormat="1" applyFont="1" applyFill="1" applyAlignment="1">
      <alignment horizontal="center" vertical="center" wrapText="1"/>
    </xf>
    <xf numFmtId="170" fontId="31" fillId="3" borderId="0" xfId="0" applyNumberFormat="1" applyFont="1" applyFill="1" applyAlignment="1">
      <alignment horizontal="center" vertical="center" wrapText="1"/>
    </xf>
    <xf numFmtId="166" fontId="31" fillId="3" borderId="0" xfId="76" applyFont="1" applyFill="1" applyBorder="1" applyAlignment="1">
      <alignment horizontal="center" vertical="center" wrapText="1"/>
    </xf>
    <xf numFmtId="166" fontId="9" fillId="0" borderId="0" xfId="85" applyNumberFormat="1"/>
    <xf numFmtId="166" fontId="8" fillId="0" borderId="0" xfId="76" applyFont="1" applyAlignment="1">
      <alignment horizontal="center"/>
    </xf>
    <xf numFmtId="0" fontId="8" fillId="0" borderId="0" xfId="0" applyFont="1" applyAlignment="1">
      <alignment horizontal="left"/>
    </xf>
    <xf numFmtId="0" fontId="8" fillId="7" borderId="1" xfId="0" applyFont="1" applyFill="1" applyBorder="1"/>
    <xf numFmtId="0" fontId="32" fillId="2" borderId="10" xfId="0" applyFont="1" applyFill="1" applyBorder="1" applyAlignment="1">
      <alignment horizontal="left" vertical="center" wrapText="1"/>
    </xf>
    <xf numFmtId="0" fontId="32" fillId="7" borderId="1" xfId="0" applyFont="1" applyFill="1" applyBorder="1"/>
    <xf numFmtId="0" fontId="8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right"/>
    </xf>
    <xf numFmtId="164" fontId="8" fillId="3" borderId="1" xfId="76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176" fontId="8" fillId="3" borderId="1" xfId="103" applyNumberFormat="1" applyFont="1" applyFill="1" applyBorder="1"/>
    <xf numFmtId="7" fontId="8" fillId="3" borderId="1" xfId="103" applyNumberFormat="1" applyFont="1" applyFill="1" applyBorder="1"/>
    <xf numFmtId="7" fontId="8" fillId="3" borderId="2" xfId="103" applyNumberFormat="1" applyFont="1" applyFill="1" applyBorder="1"/>
    <xf numFmtId="166" fontId="8" fillId="0" borderId="11" xfId="76" applyFont="1" applyBorder="1" applyAlignment="1">
      <alignment horizontal="center"/>
    </xf>
    <xf numFmtId="3" fontId="8" fillId="0" borderId="0" xfId="0" applyNumberFormat="1" applyFont="1"/>
    <xf numFmtId="0" fontId="8" fillId="3" borderId="0" xfId="0" applyFont="1" applyFill="1" applyAlignment="1">
      <alignment horizontal="left"/>
    </xf>
    <xf numFmtId="3" fontId="8" fillId="3" borderId="1" xfId="0" applyNumberFormat="1" applyFont="1" applyFill="1" applyBorder="1" applyAlignment="1">
      <alignment horizontal="center"/>
    </xf>
    <xf numFmtId="166" fontId="8" fillId="3" borderId="9" xfId="76" applyFont="1" applyFill="1" applyBorder="1" applyAlignment="1">
      <alignment horizontal="center"/>
    </xf>
    <xf numFmtId="166" fontId="8" fillId="3" borderId="1" xfId="76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0" borderId="16" xfId="0" applyFont="1" applyBorder="1"/>
    <xf numFmtId="1" fontId="32" fillId="2" borderId="9" xfId="0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3" fontId="8" fillId="0" borderId="16" xfId="0" applyNumberFormat="1" applyFont="1" applyBorder="1"/>
    <xf numFmtId="0" fontId="8" fillId="8" borderId="1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12" fillId="0" borderId="7" xfId="38" applyFont="1" applyFill="1" applyBorder="1" applyAlignment="1">
      <alignment horizontal="center" vertical="center" wrapText="1"/>
    </xf>
    <xf numFmtId="3" fontId="12" fillId="0" borderId="0" xfId="38" applyNumberFormat="1" applyFont="1" applyFill="1" applyBorder="1" applyAlignment="1">
      <alignment horizontal="center" vertical="center" wrapText="1"/>
    </xf>
    <xf numFmtId="0" fontId="25" fillId="5" borderId="0" xfId="38" applyFont="1" applyFill="1" applyBorder="1" applyAlignment="1">
      <alignment horizontal="center" vertical="center"/>
    </xf>
    <xf numFmtId="0" fontId="11" fillId="0" borderId="0" xfId="38" applyFont="1" applyFill="1" applyBorder="1" applyAlignment="1">
      <alignment horizontal="center" vertical="center"/>
    </xf>
    <xf numFmtId="0" fontId="28" fillId="6" borderId="6" xfId="38" applyFont="1" applyFill="1" applyBorder="1" applyAlignment="1">
      <alignment horizontal="center" vertical="center" wrapText="1"/>
    </xf>
    <xf numFmtId="0" fontId="28" fillId="6" borderId="20" xfId="38" applyFont="1" applyFill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25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1" fontId="31" fillId="0" borderId="0" xfId="21" applyNumberFormat="1" applyFont="1" applyAlignment="1">
      <alignment horizontal="center" vertical="center" wrapText="1"/>
    </xf>
    <xf numFmtId="4" fontId="31" fillId="0" borderId="0" xfId="21" applyNumberFormat="1" applyFont="1" applyAlignment="1">
      <alignment horizontal="center" vertical="center" wrapText="1"/>
    </xf>
    <xf numFmtId="0" fontId="31" fillId="0" borderId="0" xfId="21" applyFont="1" applyAlignment="1">
      <alignment horizontal="center" vertical="center"/>
    </xf>
    <xf numFmtId="0" fontId="19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1" fontId="16" fillId="2" borderId="17" xfId="0" applyNumberFormat="1" applyFont="1" applyFill="1" applyBorder="1" applyAlignment="1">
      <alignment horizontal="right" vertical="center" wrapText="1"/>
    </xf>
    <xf numFmtId="1" fontId="16" fillId="2" borderId="18" xfId="0" applyNumberFormat="1" applyFont="1" applyFill="1" applyBorder="1" applyAlignment="1">
      <alignment horizontal="right" vertical="center" wrapText="1"/>
    </xf>
    <xf numFmtId="1" fontId="16" fillId="2" borderId="2" xfId="0" applyNumberFormat="1" applyFont="1" applyFill="1" applyBorder="1" applyAlignment="1">
      <alignment horizontal="right" vertical="center" wrapText="1"/>
    </xf>
    <xf numFmtId="1" fontId="16" fillId="2" borderId="9" xfId="0" applyNumberFormat="1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29" fillId="2" borderId="15" xfId="0" applyFont="1" applyFill="1" applyBorder="1" applyAlignment="1">
      <alignment horizontal="right" vertical="center" wrapText="1"/>
    </xf>
    <xf numFmtId="0" fontId="29" fillId="2" borderId="11" xfId="0" applyFont="1" applyFill="1" applyBorder="1" applyAlignment="1">
      <alignment horizontal="right" vertical="center" wrapText="1"/>
    </xf>
    <xf numFmtId="1" fontId="32" fillId="2" borderId="2" xfId="0" applyNumberFormat="1" applyFont="1" applyFill="1" applyBorder="1" applyAlignment="1">
      <alignment horizontal="right" vertical="center" wrapText="1"/>
    </xf>
    <xf numFmtId="1" fontId="32" fillId="2" borderId="9" xfId="0" applyNumberFormat="1" applyFont="1" applyFill="1" applyBorder="1" applyAlignment="1">
      <alignment horizontal="right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29" fillId="2" borderId="26" xfId="0" applyFont="1" applyFill="1" applyBorder="1" applyAlignment="1">
      <alignment horizontal="center" vertical="center" wrapText="1"/>
    </xf>
  </cellXfs>
  <cellStyles count="104">
    <cellStyle name="Collegamento ipertestuale 2" xfId="64"/>
    <cellStyle name="Collegamento ipertestuale 3" xfId="65"/>
    <cellStyle name="Comma 2" xfId="68"/>
    <cellStyle name="Currency 2" xfId="69"/>
    <cellStyle name="Euro" xfId="1"/>
    <cellStyle name="Euro 2" xfId="2"/>
    <cellStyle name="Euro 2 2" xfId="3"/>
    <cellStyle name="Euro 3" xfId="4"/>
    <cellStyle name="Euro 3 2" xfId="5"/>
    <cellStyle name="Excel Built-in Normal" xfId="63"/>
    <cellStyle name="Migliaia" xfId="103" builtinId="3"/>
    <cellStyle name="Migliaia [0] 2" xfId="6"/>
    <cellStyle name="Migliaia [0] 2 2" xfId="7"/>
    <cellStyle name="Migliaia [0] 2 2 2" xfId="8"/>
    <cellStyle name="Migliaia [0] 3" xfId="9"/>
    <cellStyle name="Migliaia 10" xfId="80"/>
    <cellStyle name="Migliaia 11" xfId="81"/>
    <cellStyle name="Migliaia 12" xfId="82"/>
    <cellStyle name="Migliaia 13" xfId="83"/>
    <cellStyle name="Migliaia 14" xfId="84"/>
    <cellStyle name="Migliaia 15" xfId="86"/>
    <cellStyle name="Migliaia 16" xfId="87"/>
    <cellStyle name="Migliaia 17" xfId="88"/>
    <cellStyle name="Migliaia 18" xfId="89"/>
    <cellStyle name="Migliaia 19" xfId="90"/>
    <cellStyle name="Migliaia 2" xfId="10"/>
    <cellStyle name="Migliaia 2 2" xfId="11"/>
    <cellStyle name="Migliaia 2 3" xfId="12"/>
    <cellStyle name="Migliaia 2 4" xfId="102"/>
    <cellStyle name="Migliaia 20" xfId="91"/>
    <cellStyle name="Migliaia 21" xfId="92"/>
    <cellStyle name="Migliaia 22" xfId="93"/>
    <cellStyle name="Migliaia 3" xfId="13"/>
    <cellStyle name="Migliaia 3 2" xfId="14"/>
    <cellStyle name="Migliaia 3 3" xfId="72"/>
    <cellStyle name="Migliaia 4" xfId="15"/>
    <cellStyle name="Migliaia 5" xfId="16"/>
    <cellStyle name="Migliaia 6" xfId="67"/>
    <cellStyle name="Migliaia 7" xfId="77"/>
    <cellStyle name="Migliaia 8" xfId="78"/>
    <cellStyle name="Migliaia 9" xfId="79"/>
    <cellStyle name="Normal 2" xfId="66"/>
    <cellStyle name="Normale" xfId="0" builtinId="0"/>
    <cellStyle name="Normale 10" xfId="17"/>
    <cellStyle name="Normale 11" xfId="18"/>
    <cellStyle name="Normale 11 2" xfId="75"/>
    <cellStyle name="Normale 11 3" xfId="73"/>
    <cellStyle name="Normale 11 4" xfId="71"/>
    <cellStyle name="Normale 12" xfId="19"/>
    <cellStyle name="Normale 13" xfId="20"/>
    <cellStyle name="Normale 14" xfId="85"/>
    <cellStyle name="Normale 15" xfId="94"/>
    <cellStyle name="Normale 15 2" xfId="95"/>
    <cellStyle name="Normale 2" xfId="21"/>
    <cellStyle name="Normale 2 10" xfId="96"/>
    <cellStyle name="Normale 2 2" xfId="22"/>
    <cellStyle name="Normale 2 2 2" xfId="23"/>
    <cellStyle name="Normale 2 2 3" xfId="24"/>
    <cellStyle name="Normale 2 2 4" xfId="25"/>
    <cellStyle name="Normale 2 2_BA_Pesi_Criterio_RcAuto4_v17042012_0.1(1)Lara" xfId="26"/>
    <cellStyle name="Normale 2 3" xfId="27"/>
    <cellStyle name="Normale 2 3 2" xfId="28"/>
    <cellStyle name="Normale 2 3 3" xfId="29"/>
    <cellStyle name="Normale 2 4" xfId="30"/>
    <cellStyle name="Normale 2 5" xfId="97"/>
    <cellStyle name="Normale 2 6" xfId="98"/>
    <cellStyle name="Normale 2 7" xfId="99"/>
    <cellStyle name="Normale 2 8" xfId="100"/>
    <cellStyle name="Normale 2 9" xfId="101"/>
    <cellStyle name="Normale 3" xfId="31"/>
    <cellStyle name="Normale 3 2" xfId="32"/>
    <cellStyle name="Normale 3 3" xfId="33"/>
    <cellStyle name="Normale 4" xfId="34"/>
    <cellStyle name="Normale 4 2" xfId="35"/>
    <cellStyle name="Normale 4 3" xfId="36"/>
    <cellStyle name="Normale 5" xfId="37"/>
    <cellStyle name="Normale 5 2" xfId="38"/>
    <cellStyle name="Normale 5 2 2" xfId="39"/>
    <cellStyle name="Normale 5 3" xfId="40"/>
    <cellStyle name="Normale 5 4" xfId="41"/>
    <cellStyle name="Normale 6" xfId="42"/>
    <cellStyle name="Normale 6 2" xfId="43"/>
    <cellStyle name="Normale 6 3" xfId="44"/>
    <cellStyle name="Normale 7" xfId="45"/>
    <cellStyle name="Normale 7 2" xfId="46"/>
    <cellStyle name="Normale 7 3" xfId="47"/>
    <cellStyle name="Normale 7_BA_Pesi_Criterio_RcAuto4_v17042012_0.1(1)Lara" xfId="48"/>
    <cellStyle name="Normale 8" xfId="49"/>
    <cellStyle name="Normale 8 2" xfId="70"/>
    <cellStyle name="Normale 8 3" xfId="74"/>
    <cellStyle name="Normale 8 4" xfId="62"/>
    <cellStyle name="Normale 9" xfId="50"/>
    <cellStyle name="Percentuale 2" xfId="51"/>
    <cellStyle name="Percentuale 3" xfId="52"/>
    <cellStyle name="Valuta" xfId="76" builtinId="4"/>
    <cellStyle name="Valuta [0] 2" xfId="53"/>
    <cellStyle name="Valuta 2" xfId="54"/>
    <cellStyle name="Valuta 2 2" xfId="55"/>
    <cellStyle name="Valuta 2 3" xfId="56"/>
    <cellStyle name="Valuta 2 4" xfId="57"/>
    <cellStyle name="Valuta 3" xfId="58"/>
    <cellStyle name="Valuta 4" xfId="59"/>
    <cellStyle name="Valuta 4 2" xfId="60"/>
    <cellStyle name="Valuta 5" xfId="61"/>
  </cellStyles>
  <dxfs count="707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13367</xdr:colOff>
      <xdr:row>55</xdr:row>
      <xdr:rowOff>0</xdr:rowOff>
    </xdr:to>
    <xdr:sp macro="" textlink="">
      <xdr:nvSpPr>
        <xdr:cNvPr id="2" name="CasellaDiTesto 1"/>
        <xdr:cNvSpPr txBox="1"/>
      </xdr:nvSpPr>
      <xdr:spPr>
        <a:xfrm>
          <a:off x="0" y="0"/>
          <a:ext cx="6704262" cy="102936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000" cap="all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r>
            <a:rPr lang="it-IT" sz="1200" b="1" cap="all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11 </a:t>
          </a:r>
        </a:p>
        <a:p>
          <a:r>
            <a:rPr lang="it-IT" sz="1200" b="1" cap="all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Elementi DI DETERMINAZIONE DEI PREMI</a:t>
          </a: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Classificazione del documento: Consip Public </a:t>
          </a: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Gara a procedura aperta ai sensi del D.Lgs. 50/2016 e s.m.i., per la prestazione dei servizi inerenti le coperture assicurative dei rischi connessi alla circolazione dei veicoli e dei natanti delle Amministrazioni dello Stato – Ed. 12</a:t>
          </a:r>
        </a:p>
        <a:p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ID 2623</a:t>
          </a:r>
        </a:p>
        <a:p>
          <a:r>
            <a:rPr lang="it-IT" sz="9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9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5 – Elementi di determinazione dei premi</a:t>
          </a:r>
        </a:p>
      </xdr:txBody>
    </xdr:sp>
    <xdr:clientData/>
  </xdr:twoCellAnchor>
  <xdr:twoCellAnchor>
    <xdr:from>
      <xdr:col>0</xdr:col>
      <xdr:colOff>161555</xdr:colOff>
      <xdr:row>47</xdr:row>
      <xdr:rowOff>49170</xdr:rowOff>
    </xdr:from>
    <xdr:to>
      <xdr:col>9</xdr:col>
      <xdr:colOff>368620</xdr:colOff>
      <xdr:row>47</xdr:row>
      <xdr:rowOff>62975</xdr:rowOff>
    </xdr:to>
    <xdr:cxnSp macro="">
      <xdr:nvCxnSpPr>
        <xdr:cNvPr id="3" name="Connettore 1 2"/>
        <xdr:cNvCxnSpPr/>
      </xdr:nvCxnSpPr>
      <xdr:spPr>
        <a:xfrm>
          <a:off x="161555" y="8845591"/>
          <a:ext cx="5681433" cy="13805"/>
        </a:xfrm>
        <a:prstGeom prst="line">
          <a:avLst/>
        </a:prstGeom>
        <a:ln>
          <a:solidFill>
            <a:srgbClr val="777777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152400</xdr:colOff>
      <xdr:row>0</xdr:row>
      <xdr:rowOff>0</xdr:rowOff>
    </xdr:from>
    <xdr:to>
      <xdr:col>3</xdr:col>
      <xdr:colOff>314325</xdr:colOff>
      <xdr:row>5</xdr:row>
      <xdr:rowOff>114300</xdr:rowOff>
    </xdr:to>
    <xdr:pic>
      <xdr:nvPicPr>
        <xdr:cNvPr id="4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50"/>
        <a:stretch>
          <a:fillRect/>
        </a:stretch>
      </xdr:blipFill>
      <xdr:spPr bwMode="auto">
        <a:xfrm>
          <a:off x="152400" y="0"/>
          <a:ext cx="1990725" cy="1066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lvia.pantaleo/Documents/GARE/RCAUTO/RCAUTO%2010/DATI%20RICEVUTI%20DA%20PA/Database%20premi_2019_03_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i distribuzione"/>
      <sheetName val="Deleghe 2004-2016"/>
      <sheetName val="Comunicazioni"/>
      <sheetName val="check mit edizione 9"/>
      <sheetName val="n. veicoli"/>
      <sheetName val="Premi OR 2004-2018"/>
      <sheetName val="Premi Assicuratore 2004-2018"/>
      <sheetName val="Imposte"/>
      <sheetName val="00.pvt"/>
      <sheetName val="00.1Convalida_dati"/>
      <sheetName val="Display_prem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I1" t="str">
            <v>Ramo anno e Numero di polizza completo</v>
          </cell>
        </row>
      </sheetData>
      <sheetData sheetId="7">
        <row r="1">
          <cell r="A1" t="str">
            <v>ID Tipologia Anno</v>
          </cell>
        </row>
      </sheetData>
      <sheetData sheetId="8"/>
      <sheetData sheetId="9">
        <row r="2">
          <cell r="A2" t="str">
            <v>INFORTUNI punto A</v>
          </cell>
          <cell r="B2">
            <v>2004</v>
          </cell>
        </row>
        <row r="3">
          <cell r="A3" t="str">
            <v>INFORTUNI punto B</v>
          </cell>
          <cell r="B3">
            <v>2005</v>
          </cell>
        </row>
        <row r="4">
          <cell r="A4" t="str">
            <v>KASKO</v>
          </cell>
          <cell r="B4">
            <v>2006</v>
          </cell>
        </row>
        <row r="5">
          <cell r="A5" t="str">
            <v>RCA</v>
          </cell>
          <cell r="B5">
            <v>2007</v>
          </cell>
        </row>
        <row r="6">
          <cell r="B6">
            <v>2008</v>
          </cell>
        </row>
        <row r="7">
          <cell r="B7">
            <v>2009</v>
          </cell>
        </row>
        <row r="8">
          <cell r="B8">
            <v>2010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topLeftCell="A40" zoomScale="95" zoomScaleNormal="69" zoomScaleSheetLayoutView="95" workbookViewId="0">
      <selection activeCell="L23" sqref="L23"/>
    </sheetView>
  </sheetViews>
  <sheetFormatPr defaultRowHeight="14.5" x14ac:dyDescent="0.35"/>
  <sheetData/>
  <pageMargins left="0.7" right="0.7" top="0.75" bottom="0.75" header="0.3" footer="0.3"/>
  <pageSetup paperSize="9" scale="8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8"/>
  <sheetViews>
    <sheetView showGridLines="0" zoomScale="85" zoomScaleNormal="85" workbookViewId="0">
      <pane ySplit="4" topLeftCell="A14" activePane="bottomLeft" state="frozen"/>
      <selection activeCell="C72" activeCellId="1" sqref="A1 C72"/>
      <selection pane="bottomLeft" activeCell="C72" activeCellId="1" sqref="A1 C72"/>
    </sheetView>
  </sheetViews>
  <sheetFormatPr defaultColWidth="18.54296875" defaultRowHeight="13" x14ac:dyDescent="0.35"/>
  <cols>
    <col min="1" max="1" width="35.7265625" style="192" customWidth="1"/>
    <col min="2" max="2" width="64.26953125" style="192" customWidth="1"/>
    <col min="3" max="3" width="18.54296875" style="294" customWidth="1"/>
    <col min="4" max="4" width="14.26953125" style="294" customWidth="1"/>
    <col min="5" max="5" width="14.26953125" style="306" customWidth="1"/>
    <col min="6" max="6" width="14.26953125" style="294" customWidth="1"/>
    <col min="7" max="7" width="14.26953125" style="306" customWidth="1"/>
    <col min="8" max="9" width="14.26953125" style="294" customWidth="1"/>
    <col min="10" max="10" width="14.26953125" style="306" customWidth="1"/>
    <col min="11" max="16384" width="18.54296875" style="294"/>
  </cols>
  <sheetData>
    <row r="1" spans="1:10" s="292" customFormat="1" x14ac:dyDescent="0.3">
      <c r="A1" s="203" t="s">
        <v>806</v>
      </c>
      <c r="B1" s="291" t="s">
        <v>63</v>
      </c>
      <c r="C1" s="244"/>
      <c r="D1" s="244"/>
      <c r="E1" s="244"/>
      <c r="F1" s="244"/>
      <c r="G1" s="244"/>
      <c r="H1" s="244"/>
      <c r="I1" s="244"/>
      <c r="J1" s="244"/>
    </row>
    <row r="2" spans="1:10" s="292" customFormat="1" x14ac:dyDescent="0.3">
      <c r="A2" s="203" t="s">
        <v>808</v>
      </c>
      <c r="B2" s="291">
        <v>2021</v>
      </c>
      <c r="C2" s="244"/>
      <c r="D2" s="244"/>
      <c r="E2" s="244"/>
      <c r="F2" s="244"/>
      <c r="G2" s="244"/>
      <c r="H2" s="244"/>
      <c r="I2" s="244"/>
      <c r="J2" s="244"/>
    </row>
    <row r="3" spans="1:10" x14ac:dyDescent="0.3">
      <c r="A3" s="228"/>
      <c r="B3" s="268"/>
      <c r="C3" s="244"/>
      <c r="D3" s="293"/>
      <c r="E3" s="293"/>
      <c r="F3" s="293"/>
      <c r="G3" s="293"/>
      <c r="H3" s="293"/>
      <c r="I3" s="293"/>
      <c r="J3" s="293"/>
    </row>
    <row r="4" spans="1:10" s="247" customFormat="1" ht="26" x14ac:dyDescent="0.3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97" customFormat="1" ht="26" x14ac:dyDescent="0.3">
      <c r="A5" s="209" t="s">
        <v>65</v>
      </c>
      <c r="B5" s="209" t="s">
        <v>881</v>
      </c>
      <c r="C5" s="295"/>
      <c r="D5" s="250"/>
      <c r="E5" s="296"/>
      <c r="F5" s="250"/>
      <c r="G5" s="296"/>
      <c r="H5" s="250"/>
      <c r="I5" s="250"/>
      <c r="J5" s="296"/>
    </row>
    <row r="6" spans="1:10" s="297" customFormat="1" ht="26" x14ac:dyDescent="0.3">
      <c r="A6" s="209" t="s">
        <v>65</v>
      </c>
      <c r="B6" s="209" t="s">
        <v>882</v>
      </c>
      <c r="C6" s="295"/>
      <c r="D6" s="250"/>
      <c r="E6" s="296"/>
      <c r="F6" s="250"/>
      <c r="G6" s="296"/>
      <c r="H6" s="250"/>
      <c r="I6" s="250"/>
      <c r="J6" s="296"/>
    </row>
    <row r="7" spans="1:10" s="297" customFormat="1" x14ac:dyDescent="0.3">
      <c r="A7" s="209" t="s">
        <v>65</v>
      </c>
      <c r="B7" s="209" t="s">
        <v>68</v>
      </c>
      <c r="C7" s="295"/>
      <c r="D7" s="250"/>
      <c r="E7" s="296"/>
      <c r="F7" s="250"/>
      <c r="G7" s="296"/>
      <c r="H7" s="250"/>
      <c r="I7" s="250"/>
      <c r="J7" s="296"/>
    </row>
    <row r="8" spans="1:10" s="297" customFormat="1" ht="26" x14ac:dyDescent="0.3">
      <c r="A8" s="209" t="s">
        <v>65</v>
      </c>
      <c r="B8" s="209" t="s">
        <v>883</v>
      </c>
      <c r="C8" s="295"/>
      <c r="D8" s="250"/>
      <c r="E8" s="296"/>
      <c r="F8" s="250"/>
      <c r="G8" s="296"/>
      <c r="H8" s="250"/>
      <c r="I8" s="250"/>
      <c r="J8" s="296"/>
    </row>
    <row r="9" spans="1:10" s="297" customFormat="1" x14ac:dyDescent="0.3">
      <c r="A9" s="209" t="s">
        <v>65</v>
      </c>
      <c r="B9" s="209" t="s">
        <v>88</v>
      </c>
      <c r="C9" s="218"/>
      <c r="D9" s="250"/>
      <c r="E9" s="296"/>
      <c r="F9" s="250"/>
      <c r="G9" s="296"/>
      <c r="H9" s="250"/>
      <c r="I9" s="250"/>
      <c r="J9" s="296"/>
    </row>
    <row r="10" spans="1:10" s="297" customFormat="1" ht="39" x14ac:dyDescent="0.3">
      <c r="A10" s="209" t="s">
        <v>20</v>
      </c>
      <c r="B10" s="209" t="s">
        <v>869</v>
      </c>
      <c r="C10" s="298"/>
      <c r="D10" s="250"/>
      <c r="E10" s="296"/>
      <c r="F10" s="250"/>
      <c r="G10" s="296"/>
      <c r="H10" s="250"/>
      <c r="I10" s="250"/>
      <c r="J10" s="296"/>
    </row>
    <row r="11" spans="1:10" s="297" customFormat="1" x14ac:dyDescent="0.3">
      <c r="A11" s="209" t="s">
        <v>44</v>
      </c>
      <c r="B11" s="209" t="s">
        <v>868</v>
      </c>
      <c r="C11" s="295"/>
      <c r="D11" s="250"/>
      <c r="E11" s="296"/>
      <c r="F11" s="250"/>
      <c r="G11" s="296"/>
      <c r="H11" s="250"/>
      <c r="I11" s="250"/>
      <c r="J11" s="296"/>
    </row>
    <row r="12" spans="1:10" s="297" customFormat="1" ht="26" x14ac:dyDescent="0.3">
      <c r="A12" s="209" t="s">
        <v>33</v>
      </c>
      <c r="B12" s="209" t="s">
        <v>884</v>
      </c>
      <c r="C12" s="295"/>
      <c r="D12" s="250"/>
      <c r="E12" s="296"/>
      <c r="F12" s="250"/>
      <c r="G12" s="296"/>
      <c r="H12" s="250"/>
      <c r="I12" s="250"/>
      <c r="J12" s="296"/>
    </row>
    <row r="13" spans="1:10" s="297" customFormat="1" ht="39" x14ac:dyDescent="0.3">
      <c r="A13" s="209" t="s">
        <v>25</v>
      </c>
      <c r="B13" s="209" t="s">
        <v>885</v>
      </c>
      <c r="C13" s="1"/>
      <c r="D13" s="250"/>
      <c r="E13" s="296"/>
      <c r="F13" s="250"/>
      <c r="G13" s="296"/>
      <c r="H13" s="250"/>
      <c r="I13" s="250"/>
      <c r="J13" s="296"/>
    </row>
    <row r="14" spans="1:10" s="297" customFormat="1" ht="26" x14ac:dyDescent="0.3">
      <c r="A14" s="217" t="s">
        <v>9</v>
      </c>
      <c r="B14" s="217" t="s">
        <v>12</v>
      </c>
      <c r="C14" s="295"/>
      <c r="D14" s="250"/>
      <c r="E14" s="296"/>
      <c r="F14" s="250"/>
      <c r="G14" s="296"/>
      <c r="H14" s="250"/>
      <c r="I14" s="250"/>
      <c r="J14" s="296"/>
    </row>
    <row r="15" spans="1:10" s="297" customFormat="1" ht="26" x14ac:dyDescent="0.3">
      <c r="A15" s="217" t="s">
        <v>9</v>
      </c>
      <c r="B15" s="217" t="s">
        <v>12</v>
      </c>
      <c r="C15" s="295"/>
      <c r="D15" s="250"/>
      <c r="E15" s="296"/>
      <c r="F15" s="250"/>
      <c r="G15" s="296"/>
      <c r="H15" s="250"/>
      <c r="I15" s="250"/>
      <c r="J15" s="296"/>
    </row>
    <row r="16" spans="1:10" s="297" customFormat="1" ht="26" x14ac:dyDescent="0.3">
      <c r="A16" s="217" t="s">
        <v>72</v>
      </c>
      <c r="B16" s="217" t="s">
        <v>886</v>
      </c>
      <c r="C16" s="22"/>
      <c r="D16" s="250"/>
      <c r="E16" s="296"/>
      <c r="F16" s="299"/>
      <c r="G16" s="300"/>
      <c r="H16" s="299"/>
      <c r="I16" s="299"/>
      <c r="J16" s="300"/>
    </row>
    <row r="17" spans="1:10" s="297" customFormat="1" ht="26" x14ac:dyDescent="0.3">
      <c r="A17" s="209" t="s">
        <v>77</v>
      </c>
      <c r="B17" s="209" t="s">
        <v>78</v>
      </c>
      <c r="C17" s="218"/>
      <c r="D17" s="299"/>
      <c r="E17" s="300"/>
      <c r="F17" s="299"/>
      <c r="G17" s="300"/>
      <c r="H17" s="299"/>
      <c r="I17" s="299"/>
      <c r="J17" s="300"/>
    </row>
    <row r="18" spans="1:10" s="297" customFormat="1" ht="26" x14ac:dyDescent="0.3">
      <c r="A18" s="209" t="s">
        <v>31</v>
      </c>
      <c r="B18" s="209" t="s">
        <v>32</v>
      </c>
      <c r="C18" s="295"/>
      <c r="D18" s="250"/>
      <c r="E18" s="296"/>
      <c r="F18" s="250"/>
      <c r="G18" s="296"/>
      <c r="H18" s="250"/>
      <c r="I18" s="250"/>
      <c r="J18" s="296"/>
    </row>
    <row r="19" spans="1:10" s="297" customFormat="1" ht="39" x14ac:dyDescent="0.3">
      <c r="A19" s="209" t="s">
        <v>9</v>
      </c>
      <c r="B19" s="217" t="s">
        <v>75</v>
      </c>
      <c r="C19" s="218">
        <v>701319</v>
      </c>
      <c r="D19" s="299"/>
      <c r="E19" s="300"/>
      <c r="F19" s="299">
        <v>2</v>
      </c>
      <c r="G19" s="300">
        <v>3500</v>
      </c>
      <c r="H19" s="299"/>
      <c r="I19" s="299"/>
      <c r="J19" s="300"/>
    </row>
    <row r="20" spans="1:10" s="297" customFormat="1" ht="26" x14ac:dyDescent="0.3">
      <c r="A20" s="209" t="s">
        <v>9</v>
      </c>
      <c r="B20" s="217" t="s">
        <v>13</v>
      </c>
      <c r="C20" s="295"/>
      <c r="D20" s="299"/>
      <c r="E20" s="300"/>
      <c r="F20" s="299"/>
      <c r="G20" s="300"/>
      <c r="H20" s="299"/>
      <c r="I20" s="299"/>
      <c r="J20" s="300"/>
    </row>
    <row r="21" spans="1:10" s="297" customFormat="1" ht="26" x14ac:dyDescent="0.3">
      <c r="A21" s="209" t="s">
        <v>9</v>
      </c>
      <c r="B21" s="217" t="s">
        <v>76</v>
      </c>
      <c r="C21" s="218"/>
      <c r="D21" s="299"/>
      <c r="E21" s="300"/>
      <c r="F21" s="299"/>
      <c r="G21" s="300"/>
      <c r="H21" s="299"/>
      <c r="I21" s="299"/>
      <c r="J21" s="300"/>
    </row>
    <row r="22" spans="1:10" s="297" customFormat="1" x14ac:dyDescent="0.3">
      <c r="A22" s="209" t="s">
        <v>29</v>
      </c>
      <c r="B22" s="217" t="s">
        <v>887</v>
      </c>
      <c r="C22" s="218"/>
      <c r="D22" s="299"/>
      <c r="E22" s="300"/>
      <c r="F22" s="299"/>
      <c r="G22" s="300"/>
      <c r="H22" s="299"/>
      <c r="I22" s="299"/>
      <c r="J22" s="300"/>
    </row>
    <row r="23" spans="1:10" s="297" customFormat="1" x14ac:dyDescent="0.3">
      <c r="A23" s="209" t="s">
        <v>29</v>
      </c>
      <c r="B23" s="217" t="s">
        <v>888</v>
      </c>
      <c r="C23" s="218"/>
      <c r="D23" s="299"/>
      <c r="E23" s="300"/>
      <c r="F23" s="299"/>
      <c r="G23" s="300"/>
      <c r="H23" s="299"/>
      <c r="I23" s="299"/>
      <c r="J23" s="300"/>
    </row>
    <row r="24" spans="1:10" s="297" customFormat="1" x14ac:dyDescent="0.3">
      <c r="A24" s="209" t="s">
        <v>29</v>
      </c>
      <c r="B24" s="217" t="s">
        <v>889</v>
      </c>
      <c r="C24" s="218"/>
      <c r="D24" s="299"/>
      <c r="E24" s="300"/>
      <c r="F24" s="299"/>
      <c r="G24" s="300"/>
      <c r="H24" s="299"/>
      <c r="I24" s="299"/>
      <c r="J24" s="300"/>
    </row>
    <row r="25" spans="1:10" s="297" customFormat="1" x14ac:dyDescent="0.3">
      <c r="A25" s="209" t="s">
        <v>29</v>
      </c>
      <c r="B25" s="217" t="s">
        <v>890</v>
      </c>
      <c r="C25" s="218"/>
      <c r="D25" s="299"/>
      <c r="E25" s="300"/>
      <c r="F25" s="299"/>
      <c r="G25" s="300"/>
      <c r="H25" s="299"/>
      <c r="I25" s="299"/>
      <c r="J25" s="300"/>
    </row>
    <row r="26" spans="1:10" s="297" customFormat="1" x14ac:dyDescent="0.3">
      <c r="A26" s="209" t="s">
        <v>29</v>
      </c>
      <c r="B26" s="217" t="s">
        <v>891</v>
      </c>
      <c r="C26" s="218"/>
      <c r="D26" s="299"/>
      <c r="E26" s="300"/>
      <c r="F26" s="299"/>
      <c r="G26" s="300"/>
      <c r="H26" s="299"/>
      <c r="I26" s="299"/>
      <c r="J26" s="300"/>
    </row>
    <row r="27" spans="1:10" s="297" customFormat="1" x14ac:dyDescent="0.3">
      <c r="A27" s="209" t="s">
        <v>29</v>
      </c>
      <c r="B27" s="217" t="s">
        <v>892</v>
      </c>
      <c r="C27" s="218"/>
      <c r="D27" s="299"/>
      <c r="E27" s="300"/>
      <c r="F27" s="299"/>
      <c r="G27" s="300"/>
      <c r="H27" s="299"/>
      <c r="I27" s="299"/>
      <c r="J27" s="300"/>
    </row>
    <row r="28" spans="1:10" s="297" customFormat="1" x14ac:dyDescent="0.3">
      <c r="A28" s="209" t="s">
        <v>29</v>
      </c>
      <c r="B28" s="217" t="s">
        <v>893</v>
      </c>
      <c r="C28" s="218"/>
      <c r="D28" s="299"/>
      <c r="E28" s="300"/>
      <c r="F28" s="299"/>
      <c r="G28" s="300"/>
      <c r="H28" s="299"/>
      <c r="I28" s="299"/>
      <c r="J28" s="300"/>
    </row>
    <row r="29" spans="1:10" s="297" customFormat="1" ht="26" x14ac:dyDescent="0.3">
      <c r="A29" s="209" t="s">
        <v>29</v>
      </c>
      <c r="B29" s="217" t="s">
        <v>83</v>
      </c>
      <c r="C29" s="1"/>
      <c r="D29" s="250"/>
      <c r="E29" s="296"/>
      <c r="F29" s="250"/>
      <c r="G29" s="296"/>
      <c r="H29" s="250"/>
      <c r="I29" s="250"/>
      <c r="J29" s="296"/>
    </row>
    <row r="30" spans="1:10" s="297" customFormat="1" ht="26" x14ac:dyDescent="0.3">
      <c r="A30" s="209" t="s">
        <v>29</v>
      </c>
      <c r="B30" s="217" t="s">
        <v>48</v>
      </c>
      <c r="C30" s="1"/>
      <c r="D30" s="250"/>
      <c r="E30" s="296"/>
      <c r="F30" s="250"/>
      <c r="G30" s="296"/>
      <c r="H30" s="250"/>
      <c r="I30" s="250"/>
      <c r="J30" s="296"/>
    </row>
    <row r="31" spans="1:10" s="297" customFormat="1" ht="26" x14ac:dyDescent="0.3">
      <c r="A31" s="209" t="s">
        <v>29</v>
      </c>
      <c r="B31" s="217" t="s">
        <v>50</v>
      </c>
      <c r="C31" s="1"/>
      <c r="D31" s="250"/>
      <c r="E31" s="296"/>
      <c r="F31" s="250"/>
      <c r="G31" s="296"/>
      <c r="H31" s="250"/>
      <c r="I31" s="250"/>
      <c r="J31" s="296"/>
    </row>
    <row r="32" spans="1:10" s="297" customFormat="1" ht="26" x14ac:dyDescent="0.3">
      <c r="A32" s="209" t="s">
        <v>29</v>
      </c>
      <c r="B32" s="217" t="s">
        <v>894</v>
      </c>
      <c r="C32" s="1"/>
      <c r="D32" s="250"/>
      <c r="E32" s="296"/>
      <c r="F32" s="250"/>
      <c r="G32" s="296"/>
      <c r="H32" s="250"/>
      <c r="I32" s="250"/>
      <c r="J32" s="296"/>
    </row>
    <row r="33" spans="1:10" s="297" customFormat="1" ht="26" x14ac:dyDescent="0.3">
      <c r="A33" s="209" t="s">
        <v>29</v>
      </c>
      <c r="B33" s="217" t="s">
        <v>54</v>
      </c>
      <c r="C33" s="1"/>
      <c r="D33" s="250"/>
      <c r="E33" s="296"/>
      <c r="F33" s="250"/>
      <c r="G33" s="296"/>
      <c r="H33" s="250"/>
      <c r="I33" s="250"/>
      <c r="J33" s="296"/>
    </row>
    <row r="34" spans="1:10" s="297" customFormat="1" ht="26" x14ac:dyDescent="0.3">
      <c r="A34" s="209" t="s">
        <v>29</v>
      </c>
      <c r="B34" s="217" t="s">
        <v>61</v>
      </c>
      <c r="C34" s="1"/>
      <c r="D34" s="250"/>
      <c r="E34" s="296"/>
      <c r="F34" s="250"/>
      <c r="G34" s="296"/>
      <c r="H34" s="250"/>
      <c r="I34" s="250"/>
      <c r="J34" s="296"/>
    </row>
    <row r="35" spans="1:10" s="297" customFormat="1" ht="26" x14ac:dyDescent="0.3">
      <c r="A35" s="209" t="s">
        <v>29</v>
      </c>
      <c r="B35" s="217" t="s">
        <v>895</v>
      </c>
      <c r="C35" s="1"/>
      <c r="D35" s="250"/>
      <c r="E35" s="296"/>
      <c r="F35" s="250"/>
      <c r="G35" s="296"/>
      <c r="H35" s="250"/>
      <c r="I35" s="250"/>
      <c r="J35" s="296"/>
    </row>
    <row r="36" spans="1:10" s="297" customFormat="1" ht="26" x14ac:dyDescent="0.3">
      <c r="A36" s="209" t="s">
        <v>29</v>
      </c>
      <c r="B36" s="217" t="s">
        <v>56</v>
      </c>
      <c r="C36" s="1"/>
      <c r="D36" s="250"/>
      <c r="E36" s="296"/>
      <c r="F36" s="250"/>
      <c r="G36" s="296"/>
      <c r="H36" s="250"/>
      <c r="I36" s="250"/>
      <c r="J36" s="296"/>
    </row>
    <row r="37" spans="1:10" s="297" customFormat="1" ht="26" x14ac:dyDescent="0.3">
      <c r="A37" s="209" t="s">
        <v>33</v>
      </c>
      <c r="B37" s="217" t="s">
        <v>89</v>
      </c>
      <c r="C37" s="218"/>
      <c r="D37" s="299"/>
      <c r="E37" s="300"/>
      <c r="F37" s="299"/>
      <c r="G37" s="300"/>
      <c r="H37" s="299"/>
      <c r="I37" s="299"/>
      <c r="J37" s="300"/>
    </row>
    <row r="38" spans="1:10" s="297" customFormat="1" ht="26" x14ac:dyDescent="0.3">
      <c r="A38" s="217" t="s">
        <v>27</v>
      </c>
      <c r="B38" s="217" t="s">
        <v>28</v>
      </c>
      <c r="C38" s="218"/>
      <c r="D38" s="299"/>
      <c r="E38" s="300"/>
      <c r="F38" s="299"/>
      <c r="G38" s="300"/>
      <c r="H38" s="299"/>
      <c r="I38" s="299"/>
      <c r="J38" s="300"/>
    </row>
    <row r="39" spans="1:10" s="297" customFormat="1" x14ac:dyDescent="0.3">
      <c r="A39" s="209" t="s">
        <v>81</v>
      </c>
      <c r="B39" s="209" t="s">
        <v>82</v>
      </c>
      <c r="C39" s="295"/>
      <c r="D39" s="250"/>
      <c r="E39" s="296"/>
      <c r="F39" s="250"/>
      <c r="G39" s="296"/>
      <c r="H39" s="250"/>
      <c r="I39" s="250"/>
      <c r="J39" s="296"/>
    </row>
    <row r="40" spans="1:10" x14ac:dyDescent="0.35">
      <c r="C40" s="301"/>
      <c r="E40" s="302"/>
      <c r="G40" s="302"/>
      <c r="J40" s="302"/>
    </row>
    <row r="41" spans="1:10" x14ac:dyDescent="0.35">
      <c r="C41" s="303" t="s">
        <v>796</v>
      </c>
      <c r="D41" s="304">
        <f t="shared" ref="D41:J41" si="0">SUM(D5:D39)</f>
        <v>0</v>
      </c>
      <c r="E41" s="304">
        <f t="shared" si="0"/>
        <v>0</v>
      </c>
      <c r="F41" s="304">
        <f t="shared" si="0"/>
        <v>2</v>
      </c>
      <c r="G41" s="305">
        <f t="shared" si="0"/>
        <v>3500</v>
      </c>
      <c r="H41" s="304">
        <f t="shared" si="0"/>
        <v>0</v>
      </c>
      <c r="I41" s="304">
        <f t="shared" si="0"/>
        <v>0</v>
      </c>
      <c r="J41" s="305">
        <f t="shared" si="0"/>
        <v>0</v>
      </c>
    </row>
    <row r="42" spans="1:10" x14ac:dyDescent="0.35">
      <c r="D42" s="306"/>
      <c r="E42" s="307"/>
      <c r="F42" s="306"/>
      <c r="G42" s="307"/>
      <c r="H42" s="307"/>
      <c r="I42" s="306"/>
      <c r="J42" s="294"/>
    </row>
    <row r="43" spans="1:10" x14ac:dyDescent="0.35">
      <c r="D43" s="306"/>
      <c r="F43" s="306"/>
      <c r="H43" s="306"/>
      <c r="I43" s="306"/>
      <c r="J43" s="294"/>
    </row>
    <row r="44" spans="1:10" x14ac:dyDescent="0.35">
      <c r="B44" s="308" t="s">
        <v>797</v>
      </c>
      <c r="C44" s="309" t="s">
        <v>798</v>
      </c>
      <c r="D44" s="310" t="s">
        <v>799</v>
      </c>
      <c r="F44" s="440"/>
      <c r="G44" s="440"/>
    </row>
    <row r="45" spans="1:10" x14ac:dyDescent="0.35">
      <c r="B45" s="311" t="s">
        <v>800</v>
      </c>
      <c r="C45" s="250">
        <f>F41+H41+I41</f>
        <v>2</v>
      </c>
      <c r="D45" s="296">
        <f>G41+J41</f>
        <v>3500</v>
      </c>
      <c r="E45" s="294"/>
      <c r="J45" s="294"/>
    </row>
    <row r="46" spans="1:10" x14ac:dyDescent="0.35">
      <c r="B46" s="311" t="s">
        <v>801</v>
      </c>
      <c r="C46" s="250">
        <f>F41</f>
        <v>2</v>
      </c>
      <c r="D46" s="296">
        <f>G41</f>
        <v>3500</v>
      </c>
      <c r="E46" s="294"/>
      <c r="J46" s="294"/>
    </row>
    <row r="47" spans="1:10" x14ac:dyDescent="0.35">
      <c r="B47" s="311" t="s">
        <v>802</v>
      </c>
      <c r="C47" s="250">
        <f>I41</f>
        <v>0</v>
      </c>
      <c r="D47" s="296">
        <f>J41</f>
        <v>0</v>
      </c>
      <c r="E47" s="294"/>
      <c r="J47" s="294"/>
    </row>
    <row r="48" spans="1:10" x14ac:dyDescent="0.35">
      <c r="B48" s="311" t="s">
        <v>803</v>
      </c>
      <c r="C48" s="250">
        <f>C47+C46</f>
        <v>2</v>
      </c>
      <c r="D48" s="296">
        <f>D47+D46</f>
        <v>3500</v>
      </c>
      <c r="E48" s="294"/>
      <c r="J48" s="294"/>
    </row>
    <row r="49" spans="2:10" x14ac:dyDescent="0.35">
      <c r="B49" s="312"/>
      <c r="E49" s="294"/>
      <c r="J49" s="294"/>
    </row>
    <row r="50" spans="2:10" x14ac:dyDescent="0.35">
      <c r="E50" s="294"/>
      <c r="J50" s="294"/>
    </row>
    <row r="51" spans="2:10" x14ac:dyDescent="0.35">
      <c r="E51" s="294"/>
      <c r="J51" s="294"/>
    </row>
    <row r="52" spans="2:10" x14ac:dyDescent="0.35">
      <c r="E52" s="294"/>
      <c r="J52" s="294"/>
    </row>
    <row r="53" spans="2:10" x14ac:dyDescent="0.35">
      <c r="E53" s="294"/>
      <c r="J53" s="294"/>
    </row>
    <row r="54" spans="2:10" x14ac:dyDescent="0.35">
      <c r="E54" s="294"/>
      <c r="J54" s="294"/>
    </row>
    <row r="55" spans="2:10" x14ac:dyDescent="0.35">
      <c r="E55" s="294"/>
      <c r="J55" s="294"/>
    </row>
    <row r="56" spans="2:10" x14ac:dyDescent="0.35">
      <c r="E56" s="294"/>
      <c r="J56" s="294"/>
    </row>
    <row r="57" spans="2:10" x14ac:dyDescent="0.35">
      <c r="E57" s="294"/>
      <c r="J57" s="294"/>
    </row>
    <row r="58" spans="2:10" x14ac:dyDescent="0.35">
      <c r="E58" s="294"/>
      <c r="J58" s="294"/>
    </row>
    <row r="59" spans="2:10" x14ac:dyDescent="0.35">
      <c r="E59" s="294"/>
      <c r="J59" s="294"/>
    </row>
    <row r="60" spans="2:10" x14ac:dyDescent="0.35">
      <c r="E60" s="294"/>
      <c r="J60" s="294"/>
    </row>
    <row r="61" spans="2:10" x14ac:dyDescent="0.35">
      <c r="E61" s="294"/>
      <c r="G61" s="294"/>
      <c r="J61" s="294"/>
    </row>
    <row r="62" spans="2:10" x14ac:dyDescent="0.35">
      <c r="E62" s="294"/>
      <c r="G62" s="294"/>
      <c r="J62" s="294"/>
    </row>
    <row r="63" spans="2:10" x14ac:dyDescent="0.35">
      <c r="E63" s="294"/>
      <c r="G63" s="294"/>
      <c r="J63" s="294"/>
    </row>
    <row r="64" spans="2:10" x14ac:dyDescent="0.35">
      <c r="E64" s="294"/>
      <c r="G64" s="294"/>
      <c r="J64" s="294"/>
    </row>
    <row r="65" spans="5:10" x14ac:dyDescent="0.35">
      <c r="E65" s="294"/>
      <c r="G65" s="294"/>
      <c r="J65" s="294"/>
    </row>
    <row r="66" spans="5:10" x14ac:dyDescent="0.35">
      <c r="E66" s="294"/>
      <c r="G66" s="294"/>
      <c r="J66" s="294"/>
    </row>
    <row r="67" spans="5:10" x14ac:dyDescent="0.35">
      <c r="E67" s="294"/>
      <c r="G67" s="294"/>
      <c r="J67" s="294"/>
    </row>
    <row r="68" spans="5:10" x14ac:dyDescent="0.35">
      <c r="E68" s="294"/>
      <c r="G68" s="294"/>
      <c r="J68" s="294"/>
    </row>
    <row r="69" spans="5:10" x14ac:dyDescent="0.35">
      <c r="E69" s="294"/>
      <c r="G69" s="294"/>
      <c r="J69" s="294"/>
    </row>
    <row r="70" spans="5:10" x14ac:dyDescent="0.35">
      <c r="E70" s="294"/>
      <c r="G70" s="294"/>
      <c r="J70" s="294"/>
    </row>
    <row r="71" spans="5:10" x14ac:dyDescent="0.35">
      <c r="E71" s="294"/>
      <c r="G71" s="294"/>
      <c r="J71" s="294"/>
    </row>
    <row r="72" spans="5:10" x14ac:dyDescent="0.35">
      <c r="E72" s="294"/>
      <c r="G72" s="294"/>
      <c r="J72" s="294"/>
    </row>
    <row r="73" spans="5:10" x14ac:dyDescent="0.35">
      <c r="E73" s="294"/>
      <c r="G73" s="294"/>
      <c r="J73" s="294"/>
    </row>
    <row r="74" spans="5:10" x14ac:dyDescent="0.35">
      <c r="E74" s="294"/>
      <c r="G74" s="294"/>
      <c r="J74" s="294"/>
    </row>
    <row r="75" spans="5:10" x14ac:dyDescent="0.35">
      <c r="E75" s="294"/>
      <c r="G75" s="294"/>
      <c r="J75" s="294"/>
    </row>
    <row r="76" spans="5:10" x14ac:dyDescent="0.35">
      <c r="E76" s="294"/>
      <c r="G76" s="294"/>
      <c r="J76" s="294"/>
    </row>
    <row r="77" spans="5:10" x14ac:dyDescent="0.35">
      <c r="E77" s="294"/>
      <c r="G77" s="294"/>
      <c r="J77" s="294"/>
    </row>
    <row r="78" spans="5:10" x14ac:dyDescent="0.35">
      <c r="E78" s="294"/>
      <c r="G78" s="294"/>
      <c r="J78" s="294"/>
    </row>
    <row r="79" spans="5:10" x14ac:dyDescent="0.35">
      <c r="E79" s="294"/>
      <c r="G79" s="294"/>
      <c r="J79" s="294"/>
    </row>
    <row r="80" spans="5:10" x14ac:dyDescent="0.35">
      <c r="E80" s="294"/>
      <c r="G80" s="294"/>
      <c r="J80" s="294"/>
    </row>
    <row r="81" spans="5:10" x14ac:dyDescent="0.35">
      <c r="E81" s="294"/>
      <c r="G81" s="294"/>
      <c r="J81" s="294"/>
    </row>
    <row r="82" spans="5:10" x14ac:dyDescent="0.35">
      <c r="E82" s="294"/>
      <c r="G82" s="294"/>
      <c r="J82" s="294"/>
    </row>
    <row r="83" spans="5:10" x14ac:dyDescent="0.35">
      <c r="E83" s="294"/>
      <c r="G83" s="294"/>
      <c r="J83" s="294"/>
    </row>
    <row r="84" spans="5:10" x14ac:dyDescent="0.35">
      <c r="E84" s="294"/>
      <c r="G84" s="294"/>
      <c r="J84" s="294"/>
    </row>
    <row r="85" spans="5:10" x14ac:dyDescent="0.35">
      <c r="E85" s="294"/>
      <c r="G85" s="294"/>
      <c r="J85" s="294"/>
    </row>
    <row r="86" spans="5:10" x14ac:dyDescent="0.35">
      <c r="E86" s="294"/>
      <c r="G86" s="294"/>
      <c r="J86" s="294"/>
    </row>
    <row r="87" spans="5:10" x14ac:dyDescent="0.35">
      <c r="E87" s="294"/>
      <c r="G87" s="294"/>
      <c r="J87" s="294"/>
    </row>
    <row r="88" spans="5:10" x14ac:dyDescent="0.35">
      <c r="E88" s="294"/>
      <c r="G88" s="294"/>
      <c r="J88" s="294"/>
    </row>
    <row r="89" spans="5:10" x14ac:dyDescent="0.35">
      <c r="E89" s="294"/>
      <c r="G89" s="294"/>
      <c r="J89" s="294"/>
    </row>
    <row r="90" spans="5:10" x14ac:dyDescent="0.35">
      <c r="E90" s="294"/>
      <c r="G90" s="294"/>
      <c r="J90" s="294"/>
    </row>
    <row r="91" spans="5:10" x14ac:dyDescent="0.35">
      <c r="E91" s="294"/>
      <c r="G91" s="294"/>
      <c r="J91" s="294"/>
    </row>
    <row r="92" spans="5:10" x14ac:dyDescent="0.35">
      <c r="E92" s="294"/>
      <c r="G92" s="294"/>
      <c r="J92" s="294"/>
    </row>
    <row r="93" spans="5:10" x14ac:dyDescent="0.35">
      <c r="E93" s="294"/>
      <c r="G93" s="294"/>
      <c r="J93" s="294"/>
    </row>
    <row r="94" spans="5:10" x14ac:dyDescent="0.35">
      <c r="E94" s="294"/>
      <c r="G94" s="294"/>
      <c r="J94" s="294"/>
    </row>
    <row r="95" spans="5:10" x14ac:dyDescent="0.35">
      <c r="E95" s="294"/>
      <c r="G95" s="294"/>
      <c r="J95" s="294"/>
    </row>
    <row r="96" spans="5:10" x14ac:dyDescent="0.35">
      <c r="E96" s="294"/>
      <c r="G96" s="294"/>
      <c r="J96" s="294"/>
    </row>
    <row r="97" spans="5:10" x14ac:dyDescent="0.35">
      <c r="E97" s="294"/>
      <c r="G97" s="294"/>
      <c r="J97" s="294"/>
    </row>
    <row r="98" spans="5:10" x14ac:dyDescent="0.35">
      <c r="E98" s="294"/>
      <c r="G98" s="294"/>
      <c r="J98" s="294"/>
    </row>
    <row r="99" spans="5:10" x14ac:dyDescent="0.35">
      <c r="E99" s="294"/>
      <c r="G99" s="294"/>
      <c r="J99" s="294"/>
    </row>
    <row r="100" spans="5:10" x14ac:dyDescent="0.35">
      <c r="E100" s="294"/>
      <c r="G100" s="294"/>
      <c r="J100" s="294"/>
    </row>
    <row r="101" spans="5:10" x14ac:dyDescent="0.35">
      <c r="E101" s="294"/>
      <c r="G101" s="294"/>
      <c r="J101" s="294"/>
    </row>
    <row r="102" spans="5:10" x14ac:dyDescent="0.35">
      <c r="E102" s="294"/>
      <c r="G102" s="294"/>
      <c r="J102" s="294"/>
    </row>
    <row r="103" spans="5:10" x14ac:dyDescent="0.35">
      <c r="E103" s="294"/>
      <c r="G103" s="294"/>
      <c r="J103" s="294"/>
    </row>
    <row r="104" spans="5:10" x14ac:dyDescent="0.35">
      <c r="E104" s="294"/>
      <c r="G104" s="294"/>
      <c r="J104" s="294"/>
    </row>
    <row r="105" spans="5:10" x14ac:dyDescent="0.35">
      <c r="E105" s="294"/>
      <c r="G105" s="294"/>
      <c r="J105" s="294"/>
    </row>
    <row r="106" spans="5:10" x14ac:dyDescent="0.35">
      <c r="E106" s="294"/>
      <c r="G106" s="294"/>
      <c r="J106" s="294"/>
    </row>
    <row r="107" spans="5:10" x14ac:dyDescent="0.35">
      <c r="E107" s="294"/>
      <c r="G107" s="294"/>
      <c r="J107" s="294"/>
    </row>
    <row r="108" spans="5:10" x14ac:dyDescent="0.35">
      <c r="E108" s="294"/>
      <c r="G108" s="294"/>
      <c r="J108" s="294"/>
    </row>
    <row r="109" spans="5:10" x14ac:dyDescent="0.35">
      <c r="E109" s="294"/>
      <c r="G109" s="294"/>
      <c r="J109" s="294"/>
    </row>
    <row r="110" spans="5:10" x14ac:dyDescent="0.35">
      <c r="E110" s="294"/>
      <c r="G110" s="294"/>
      <c r="J110" s="294"/>
    </row>
    <row r="111" spans="5:10" x14ac:dyDescent="0.35">
      <c r="E111" s="294"/>
      <c r="G111" s="294"/>
      <c r="J111" s="294"/>
    </row>
    <row r="112" spans="5:10" x14ac:dyDescent="0.35">
      <c r="E112" s="294"/>
      <c r="G112" s="294"/>
      <c r="J112" s="294"/>
    </row>
    <row r="113" spans="5:10" x14ac:dyDescent="0.35">
      <c r="E113" s="294"/>
      <c r="G113" s="294"/>
      <c r="J113" s="294"/>
    </row>
    <row r="114" spans="5:10" x14ac:dyDescent="0.35">
      <c r="E114" s="294"/>
      <c r="G114" s="294"/>
      <c r="J114" s="294"/>
    </row>
    <row r="115" spans="5:10" x14ac:dyDescent="0.35">
      <c r="E115" s="294"/>
      <c r="G115" s="294"/>
      <c r="J115" s="294"/>
    </row>
    <row r="116" spans="5:10" x14ac:dyDescent="0.35">
      <c r="E116" s="294"/>
      <c r="G116" s="294"/>
      <c r="J116" s="294"/>
    </row>
    <row r="117" spans="5:10" x14ac:dyDescent="0.35">
      <c r="E117" s="294"/>
      <c r="G117" s="294"/>
      <c r="J117" s="294"/>
    </row>
    <row r="118" spans="5:10" x14ac:dyDescent="0.35">
      <c r="E118" s="294"/>
      <c r="G118" s="294"/>
      <c r="J118" s="294"/>
    </row>
    <row r="119" spans="5:10" x14ac:dyDescent="0.35">
      <c r="E119" s="294"/>
      <c r="G119" s="294"/>
      <c r="J119" s="294"/>
    </row>
    <row r="120" spans="5:10" x14ac:dyDescent="0.35">
      <c r="E120" s="294"/>
      <c r="G120" s="294"/>
      <c r="J120" s="294"/>
    </row>
    <row r="121" spans="5:10" x14ac:dyDescent="0.35">
      <c r="E121" s="294"/>
      <c r="G121" s="294"/>
      <c r="J121" s="294"/>
    </row>
    <row r="122" spans="5:10" x14ac:dyDescent="0.35">
      <c r="E122" s="294"/>
      <c r="G122" s="294"/>
      <c r="J122" s="294"/>
    </row>
    <row r="123" spans="5:10" x14ac:dyDescent="0.35">
      <c r="E123" s="294"/>
      <c r="G123" s="294"/>
      <c r="J123" s="294"/>
    </row>
    <row r="124" spans="5:10" x14ac:dyDescent="0.35">
      <c r="E124" s="294"/>
      <c r="G124" s="294"/>
      <c r="J124" s="294"/>
    </row>
    <row r="125" spans="5:10" x14ac:dyDescent="0.35">
      <c r="E125" s="294"/>
      <c r="G125" s="294"/>
      <c r="J125" s="294"/>
    </row>
    <row r="126" spans="5:10" x14ac:dyDescent="0.35">
      <c r="E126" s="294"/>
      <c r="G126" s="294"/>
      <c r="J126" s="294"/>
    </row>
    <row r="127" spans="5:10" x14ac:dyDescent="0.35">
      <c r="E127" s="294"/>
      <c r="G127" s="294"/>
      <c r="J127" s="294"/>
    </row>
    <row r="128" spans="5:10" x14ac:dyDescent="0.35">
      <c r="E128" s="294"/>
      <c r="G128" s="294"/>
      <c r="J128" s="294"/>
    </row>
    <row r="129" spans="5:10" x14ac:dyDescent="0.35">
      <c r="E129" s="294"/>
      <c r="G129" s="294"/>
      <c r="J129" s="294"/>
    </row>
    <row r="130" spans="5:10" x14ac:dyDescent="0.35">
      <c r="E130" s="294"/>
      <c r="G130" s="294"/>
      <c r="J130" s="294"/>
    </row>
    <row r="131" spans="5:10" x14ac:dyDescent="0.35">
      <c r="E131" s="294"/>
      <c r="G131" s="294"/>
      <c r="J131" s="294"/>
    </row>
    <row r="132" spans="5:10" x14ac:dyDescent="0.35">
      <c r="E132" s="294"/>
      <c r="G132" s="294"/>
      <c r="J132" s="294"/>
    </row>
    <row r="133" spans="5:10" x14ac:dyDescent="0.35">
      <c r="E133" s="294"/>
      <c r="G133" s="294"/>
      <c r="J133" s="294"/>
    </row>
    <row r="134" spans="5:10" x14ac:dyDescent="0.35">
      <c r="E134" s="294"/>
      <c r="G134" s="294"/>
      <c r="J134" s="294"/>
    </row>
    <row r="135" spans="5:10" x14ac:dyDescent="0.35">
      <c r="E135" s="294"/>
      <c r="G135" s="294"/>
      <c r="J135" s="294"/>
    </row>
    <row r="136" spans="5:10" x14ac:dyDescent="0.35">
      <c r="E136" s="294"/>
      <c r="G136" s="294"/>
      <c r="J136" s="294"/>
    </row>
    <row r="137" spans="5:10" x14ac:dyDescent="0.35">
      <c r="E137" s="294"/>
      <c r="G137" s="294"/>
      <c r="J137" s="294"/>
    </row>
    <row r="138" spans="5:10" x14ac:dyDescent="0.35">
      <c r="E138" s="294"/>
      <c r="G138" s="294"/>
      <c r="J138" s="294"/>
    </row>
    <row r="139" spans="5:10" x14ac:dyDescent="0.35">
      <c r="E139" s="294"/>
      <c r="G139" s="294"/>
      <c r="J139" s="294"/>
    </row>
    <row r="140" spans="5:10" x14ac:dyDescent="0.35">
      <c r="E140" s="294"/>
      <c r="G140" s="294"/>
      <c r="J140" s="294"/>
    </row>
    <row r="141" spans="5:10" x14ac:dyDescent="0.35">
      <c r="E141" s="294"/>
      <c r="G141" s="294"/>
      <c r="J141" s="294"/>
    </row>
    <row r="142" spans="5:10" x14ac:dyDescent="0.35">
      <c r="E142" s="294"/>
      <c r="G142" s="294"/>
      <c r="J142" s="294"/>
    </row>
    <row r="143" spans="5:10" x14ac:dyDescent="0.35">
      <c r="E143" s="294"/>
      <c r="G143" s="294"/>
      <c r="J143" s="294"/>
    </row>
    <row r="144" spans="5:10" x14ac:dyDescent="0.35">
      <c r="E144" s="294"/>
      <c r="G144" s="294"/>
      <c r="J144" s="294"/>
    </row>
    <row r="145" spans="5:10" x14ac:dyDescent="0.35">
      <c r="E145" s="294"/>
      <c r="G145" s="294"/>
      <c r="J145" s="294"/>
    </row>
    <row r="146" spans="5:10" x14ac:dyDescent="0.35">
      <c r="E146" s="294"/>
      <c r="G146" s="294"/>
      <c r="J146" s="294"/>
    </row>
    <row r="147" spans="5:10" x14ac:dyDescent="0.35">
      <c r="E147" s="294"/>
      <c r="G147" s="294"/>
      <c r="J147" s="294"/>
    </row>
    <row r="148" spans="5:10" x14ac:dyDescent="0.35">
      <c r="E148" s="294"/>
      <c r="G148" s="294"/>
      <c r="J148" s="294"/>
    </row>
    <row r="149" spans="5:10" x14ac:dyDescent="0.35">
      <c r="E149" s="294"/>
      <c r="G149" s="294"/>
      <c r="J149" s="294"/>
    </row>
    <row r="150" spans="5:10" x14ac:dyDescent="0.35">
      <c r="E150" s="294"/>
      <c r="G150" s="294"/>
      <c r="J150" s="294"/>
    </row>
    <row r="151" spans="5:10" x14ac:dyDescent="0.35">
      <c r="E151" s="294"/>
      <c r="G151" s="294"/>
      <c r="J151" s="294"/>
    </row>
    <row r="152" spans="5:10" x14ac:dyDescent="0.35">
      <c r="E152" s="294"/>
      <c r="G152" s="294"/>
      <c r="J152" s="294"/>
    </row>
    <row r="153" spans="5:10" x14ac:dyDescent="0.35">
      <c r="E153" s="294"/>
      <c r="G153" s="294"/>
      <c r="J153" s="294"/>
    </row>
    <row r="154" spans="5:10" x14ac:dyDescent="0.35">
      <c r="E154" s="294"/>
      <c r="G154" s="294"/>
      <c r="J154" s="294"/>
    </row>
    <row r="155" spans="5:10" x14ac:dyDescent="0.35">
      <c r="E155" s="294"/>
      <c r="G155" s="294"/>
      <c r="J155" s="294"/>
    </row>
    <row r="156" spans="5:10" x14ac:dyDescent="0.35">
      <c r="E156" s="294"/>
      <c r="G156" s="294"/>
      <c r="J156" s="294"/>
    </row>
    <row r="157" spans="5:10" x14ac:dyDescent="0.35">
      <c r="E157" s="294"/>
      <c r="G157" s="294"/>
      <c r="J157" s="294"/>
    </row>
    <row r="158" spans="5:10" x14ac:dyDescent="0.35">
      <c r="E158" s="294"/>
      <c r="G158" s="294"/>
      <c r="J158" s="294"/>
    </row>
    <row r="159" spans="5:10" x14ac:dyDescent="0.35">
      <c r="E159" s="294"/>
      <c r="G159" s="294"/>
      <c r="J159" s="294"/>
    </row>
    <row r="160" spans="5:10" x14ac:dyDescent="0.35">
      <c r="E160" s="294"/>
      <c r="G160" s="294"/>
      <c r="J160" s="294"/>
    </row>
    <row r="161" spans="5:10" x14ac:dyDescent="0.35">
      <c r="E161" s="294"/>
      <c r="G161" s="294"/>
      <c r="J161" s="294"/>
    </row>
    <row r="162" spans="5:10" x14ac:dyDescent="0.35">
      <c r="E162" s="294"/>
      <c r="G162" s="294"/>
      <c r="J162" s="294"/>
    </row>
    <row r="163" spans="5:10" x14ac:dyDescent="0.35">
      <c r="E163" s="294"/>
      <c r="G163" s="294"/>
      <c r="J163" s="294"/>
    </row>
    <row r="164" spans="5:10" x14ac:dyDescent="0.35">
      <c r="E164" s="294"/>
      <c r="G164" s="294"/>
      <c r="J164" s="294"/>
    </row>
    <row r="165" spans="5:10" x14ac:dyDescent="0.35">
      <c r="E165" s="294"/>
      <c r="G165" s="294"/>
      <c r="J165" s="294"/>
    </row>
    <row r="166" spans="5:10" x14ac:dyDescent="0.35">
      <c r="E166" s="294"/>
      <c r="G166" s="294"/>
      <c r="J166" s="294"/>
    </row>
    <row r="167" spans="5:10" x14ac:dyDescent="0.35">
      <c r="E167" s="294"/>
      <c r="G167" s="294"/>
      <c r="J167" s="294"/>
    </row>
    <row r="168" spans="5:10" x14ac:dyDescent="0.35">
      <c r="E168" s="294"/>
      <c r="G168" s="294"/>
      <c r="J168" s="294"/>
    </row>
    <row r="169" spans="5:10" x14ac:dyDescent="0.35">
      <c r="E169" s="294"/>
      <c r="G169" s="294"/>
      <c r="J169" s="294"/>
    </row>
    <row r="170" spans="5:10" x14ac:dyDescent="0.35">
      <c r="E170" s="294"/>
      <c r="G170" s="294"/>
      <c r="J170" s="294"/>
    </row>
    <row r="171" spans="5:10" x14ac:dyDescent="0.35">
      <c r="E171" s="294"/>
      <c r="G171" s="294"/>
      <c r="J171" s="294"/>
    </row>
    <row r="172" spans="5:10" x14ac:dyDescent="0.35">
      <c r="E172" s="294"/>
      <c r="G172" s="294"/>
      <c r="J172" s="294"/>
    </row>
    <row r="173" spans="5:10" x14ac:dyDescent="0.35">
      <c r="E173" s="294"/>
      <c r="G173" s="294"/>
      <c r="J173" s="294"/>
    </row>
    <row r="174" spans="5:10" x14ac:dyDescent="0.35">
      <c r="E174" s="294"/>
      <c r="G174" s="294"/>
      <c r="J174" s="294"/>
    </row>
    <row r="175" spans="5:10" x14ac:dyDescent="0.35">
      <c r="E175" s="294"/>
      <c r="G175" s="294"/>
      <c r="J175" s="294"/>
    </row>
    <row r="176" spans="5:10" x14ac:dyDescent="0.35">
      <c r="E176" s="294"/>
      <c r="G176" s="294"/>
      <c r="J176" s="294"/>
    </row>
    <row r="177" spans="5:10" x14ac:dyDescent="0.35">
      <c r="E177" s="294"/>
      <c r="G177" s="294"/>
      <c r="J177" s="294"/>
    </row>
    <row r="178" spans="5:10" x14ac:dyDescent="0.35">
      <c r="E178" s="294"/>
      <c r="G178" s="294"/>
      <c r="J178" s="294"/>
    </row>
    <row r="179" spans="5:10" x14ac:dyDescent="0.35">
      <c r="E179" s="294"/>
      <c r="G179" s="294"/>
      <c r="J179" s="294"/>
    </row>
    <row r="180" spans="5:10" x14ac:dyDescent="0.35">
      <c r="E180" s="294"/>
      <c r="G180" s="294"/>
      <c r="J180" s="294"/>
    </row>
    <row r="181" spans="5:10" x14ac:dyDescent="0.35">
      <c r="E181" s="294"/>
      <c r="G181" s="294"/>
      <c r="J181" s="294"/>
    </row>
    <row r="182" spans="5:10" x14ac:dyDescent="0.35">
      <c r="E182" s="294"/>
      <c r="G182" s="294"/>
      <c r="J182" s="294"/>
    </row>
    <row r="183" spans="5:10" x14ac:dyDescent="0.35">
      <c r="E183" s="294"/>
      <c r="G183" s="294"/>
      <c r="J183" s="294"/>
    </row>
    <row r="184" spans="5:10" x14ac:dyDescent="0.35">
      <c r="E184" s="294"/>
      <c r="G184" s="294"/>
      <c r="J184" s="294"/>
    </row>
    <row r="185" spans="5:10" x14ac:dyDescent="0.35">
      <c r="E185" s="294"/>
      <c r="G185" s="294"/>
      <c r="J185" s="294"/>
    </row>
    <row r="186" spans="5:10" x14ac:dyDescent="0.35">
      <c r="E186" s="294"/>
      <c r="G186" s="294"/>
      <c r="J186" s="294"/>
    </row>
    <row r="187" spans="5:10" x14ac:dyDescent="0.35">
      <c r="E187" s="294"/>
      <c r="G187" s="294"/>
      <c r="J187" s="294"/>
    </row>
    <row r="188" spans="5:10" x14ac:dyDescent="0.35">
      <c r="E188" s="294"/>
      <c r="G188" s="294"/>
      <c r="J188" s="294"/>
    </row>
    <row r="189" spans="5:10" x14ac:dyDescent="0.35">
      <c r="E189" s="294"/>
      <c r="G189" s="294"/>
      <c r="J189" s="294"/>
    </row>
    <row r="190" spans="5:10" x14ac:dyDescent="0.35">
      <c r="E190" s="294"/>
      <c r="G190" s="294"/>
      <c r="J190" s="294"/>
    </row>
    <row r="191" spans="5:10" x14ac:dyDescent="0.35">
      <c r="E191" s="294"/>
      <c r="G191" s="294"/>
      <c r="J191" s="294"/>
    </row>
    <row r="192" spans="5:10" x14ac:dyDescent="0.35">
      <c r="E192" s="294"/>
      <c r="G192" s="294"/>
      <c r="J192" s="294"/>
    </row>
    <row r="193" spans="5:10" x14ac:dyDescent="0.35">
      <c r="E193" s="294"/>
      <c r="G193" s="294"/>
      <c r="J193" s="294"/>
    </row>
    <row r="194" spans="5:10" x14ac:dyDescent="0.35">
      <c r="E194" s="294"/>
      <c r="G194" s="294"/>
      <c r="J194" s="294"/>
    </row>
    <row r="195" spans="5:10" x14ac:dyDescent="0.35">
      <c r="E195" s="294"/>
      <c r="G195" s="294"/>
      <c r="J195" s="294"/>
    </row>
    <row r="196" spans="5:10" x14ac:dyDescent="0.35">
      <c r="E196" s="294"/>
      <c r="G196" s="294"/>
      <c r="J196" s="294"/>
    </row>
    <row r="197" spans="5:10" x14ac:dyDescent="0.35">
      <c r="E197" s="294"/>
      <c r="G197" s="294"/>
      <c r="J197" s="294"/>
    </row>
    <row r="198" spans="5:10" x14ac:dyDescent="0.35">
      <c r="E198" s="294"/>
      <c r="G198" s="294"/>
      <c r="J198" s="294"/>
    </row>
    <row r="199" spans="5:10" x14ac:dyDescent="0.35">
      <c r="E199" s="294"/>
      <c r="G199" s="294"/>
      <c r="J199" s="294"/>
    </row>
    <row r="200" spans="5:10" x14ac:dyDescent="0.35">
      <c r="E200" s="294"/>
      <c r="G200" s="294"/>
      <c r="J200" s="294"/>
    </row>
    <row r="201" spans="5:10" x14ac:dyDescent="0.35">
      <c r="E201" s="294"/>
      <c r="G201" s="294"/>
      <c r="J201" s="294"/>
    </row>
    <row r="202" spans="5:10" x14ac:dyDescent="0.35">
      <c r="E202" s="294"/>
      <c r="G202" s="294"/>
      <c r="J202" s="294"/>
    </row>
    <row r="203" spans="5:10" x14ac:dyDescent="0.35">
      <c r="E203" s="294"/>
      <c r="G203" s="294"/>
      <c r="J203" s="294"/>
    </row>
    <row r="204" spans="5:10" x14ac:dyDescent="0.35">
      <c r="E204" s="294"/>
      <c r="G204" s="294"/>
      <c r="J204" s="294"/>
    </row>
    <row r="205" spans="5:10" x14ac:dyDescent="0.35">
      <c r="E205" s="294"/>
      <c r="G205" s="294"/>
      <c r="J205" s="294"/>
    </row>
    <row r="206" spans="5:10" x14ac:dyDescent="0.35">
      <c r="E206" s="294"/>
      <c r="G206" s="294"/>
      <c r="J206" s="294"/>
    </row>
    <row r="207" spans="5:10" x14ac:dyDescent="0.35">
      <c r="E207" s="294"/>
      <c r="G207" s="294"/>
      <c r="J207" s="294"/>
    </row>
    <row r="208" spans="5:10" x14ac:dyDescent="0.35">
      <c r="E208" s="294"/>
      <c r="G208" s="294"/>
      <c r="J208" s="294"/>
    </row>
    <row r="209" spans="5:10" x14ac:dyDescent="0.35">
      <c r="E209" s="294"/>
      <c r="G209" s="294"/>
      <c r="J209" s="294"/>
    </row>
    <row r="210" spans="5:10" x14ac:dyDescent="0.35">
      <c r="E210" s="294"/>
      <c r="G210" s="294"/>
      <c r="J210" s="294"/>
    </row>
    <row r="211" spans="5:10" x14ac:dyDescent="0.35">
      <c r="E211" s="294"/>
      <c r="G211" s="294"/>
      <c r="J211" s="294"/>
    </row>
    <row r="212" spans="5:10" x14ac:dyDescent="0.35">
      <c r="E212" s="294"/>
      <c r="G212" s="294"/>
      <c r="J212" s="294"/>
    </row>
    <row r="213" spans="5:10" x14ac:dyDescent="0.35">
      <c r="E213" s="294"/>
      <c r="G213" s="294"/>
      <c r="J213" s="294"/>
    </row>
    <row r="214" spans="5:10" x14ac:dyDescent="0.35">
      <c r="E214" s="294"/>
      <c r="G214" s="294"/>
      <c r="J214" s="294"/>
    </row>
    <row r="215" spans="5:10" x14ac:dyDescent="0.35">
      <c r="E215" s="294"/>
      <c r="G215" s="294"/>
      <c r="J215" s="294"/>
    </row>
    <row r="216" spans="5:10" x14ac:dyDescent="0.35">
      <c r="E216" s="294"/>
      <c r="G216" s="294"/>
      <c r="J216" s="294"/>
    </row>
    <row r="217" spans="5:10" x14ac:dyDescent="0.35">
      <c r="E217" s="294"/>
      <c r="G217" s="294"/>
      <c r="J217" s="294"/>
    </row>
    <row r="218" spans="5:10" x14ac:dyDescent="0.35">
      <c r="E218" s="294"/>
      <c r="G218" s="294"/>
      <c r="J218" s="294"/>
    </row>
    <row r="219" spans="5:10" x14ac:dyDescent="0.35">
      <c r="E219" s="294"/>
      <c r="G219" s="294"/>
      <c r="J219" s="294"/>
    </row>
    <row r="220" spans="5:10" x14ac:dyDescent="0.35">
      <c r="E220" s="294"/>
      <c r="G220" s="294"/>
      <c r="J220" s="294"/>
    </row>
    <row r="221" spans="5:10" x14ac:dyDescent="0.35">
      <c r="E221" s="294"/>
      <c r="G221" s="294"/>
      <c r="J221" s="294"/>
    </row>
    <row r="222" spans="5:10" x14ac:dyDescent="0.35">
      <c r="E222" s="294"/>
      <c r="G222" s="294"/>
      <c r="J222" s="294"/>
    </row>
    <row r="223" spans="5:10" x14ac:dyDescent="0.35">
      <c r="E223" s="294"/>
      <c r="G223" s="294"/>
      <c r="J223" s="294"/>
    </row>
    <row r="224" spans="5:10" x14ac:dyDescent="0.35">
      <c r="E224" s="294"/>
      <c r="G224" s="294"/>
      <c r="J224" s="294"/>
    </row>
    <row r="225" spans="5:10" x14ac:dyDescent="0.35">
      <c r="E225" s="294"/>
      <c r="G225" s="294"/>
      <c r="J225" s="294"/>
    </row>
    <row r="226" spans="5:10" x14ac:dyDescent="0.35">
      <c r="E226" s="294"/>
      <c r="G226" s="294"/>
      <c r="J226" s="294"/>
    </row>
    <row r="227" spans="5:10" x14ac:dyDescent="0.35">
      <c r="E227" s="294"/>
      <c r="G227" s="294"/>
      <c r="J227" s="294"/>
    </row>
    <row r="228" spans="5:10" x14ac:dyDescent="0.35">
      <c r="E228" s="294"/>
      <c r="G228" s="294"/>
      <c r="J228" s="294"/>
    </row>
    <row r="229" spans="5:10" x14ac:dyDescent="0.35">
      <c r="E229" s="294"/>
      <c r="G229" s="294"/>
      <c r="J229" s="294"/>
    </row>
    <row r="230" spans="5:10" x14ac:dyDescent="0.35">
      <c r="E230" s="294"/>
      <c r="G230" s="294"/>
      <c r="J230" s="294"/>
    </row>
    <row r="231" spans="5:10" x14ac:dyDescent="0.35">
      <c r="E231" s="294"/>
      <c r="G231" s="294"/>
      <c r="J231" s="294"/>
    </row>
    <row r="232" spans="5:10" x14ac:dyDescent="0.35">
      <c r="E232" s="294"/>
      <c r="G232" s="294"/>
      <c r="J232" s="294"/>
    </row>
    <row r="233" spans="5:10" x14ac:dyDescent="0.35">
      <c r="E233" s="294"/>
      <c r="G233" s="294"/>
      <c r="J233" s="294"/>
    </row>
    <row r="234" spans="5:10" x14ac:dyDescent="0.35">
      <c r="E234" s="294"/>
      <c r="G234" s="294"/>
      <c r="J234" s="294"/>
    </row>
    <row r="235" spans="5:10" x14ac:dyDescent="0.35">
      <c r="E235" s="294"/>
      <c r="G235" s="294"/>
      <c r="J235" s="294"/>
    </row>
    <row r="236" spans="5:10" x14ac:dyDescent="0.35">
      <c r="E236" s="294"/>
      <c r="G236" s="294"/>
      <c r="J236" s="294"/>
    </row>
    <row r="237" spans="5:10" x14ac:dyDescent="0.35">
      <c r="E237" s="294"/>
      <c r="G237" s="294"/>
      <c r="J237" s="294"/>
    </row>
    <row r="238" spans="5:10" x14ac:dyDescent="0.35">
      <c r="E238" s="294"/>
      <c r="G238" s="294"/>
      <c r="J238" s="294"/>
    </row>
    <row r="239" spans="5:10" x14ac:dyDescent="0.35">
      <c r="E239" s="294"/>
      <c r="G239" s="294"/>
      <c r="J239" s="294"/>
    </row>
    <row r="240" spans="5:10" x14ac:dyDescent="0.35">
      <c r="E240" s="294"/>
      <c r="G240" s="294"/>
      <c r="J240" s="294"/>
    </row>
    <row r="241" spans="5:10" x14ac:dyDescent="0.35">
      <c r="E241" s="294"/>
      <c r="G241" s="294"/>
      <c r="J241" s="294"/>
    </row>
    <row r="242" spans="5:10" x14ac:dyDescent="0.35">
      <c r="E242" s="294"/>
      <c r="G242" s="294"/>
      <c r="J242" s="294"/>
    </row>
    <row r="243" spans="5:10" x14ac:dyDescent="0.35">
      <c r="E243" s="294"/>
      <c r="G243" s="294"/>
      <c r="J243" s="294"/>
    </row>
    <row r="244" spans="5:10" x14ac:dyDescent="0.35">
      <c r="E244" s="294"/>
      <c r="G244" s="294"/>
      <c r="J244" s="294"/>
    </row>
    <row r="245" spans="5:10" x14ac:dyDescent="0.35">
      <c r="E245" s="294"/>
      <c r="G245" s="294"/>
      <c r="J245" s="294"/>
    </row>
    <row r="246" spans="5:10" x14ac:dyDescent="0.35">
      <c r="E246" s="294"/>
      <c r="G246" s="294"/>
      <c r="J246" s="294"/>
    </row>
    <row r="247" spans="5:10" x14ac:dyDescent="0.35">
      <c r="E247" s="294"/>
      <c r="G247" s="294"/>
      <c r="J247" s="294"/>
    </row>
    <row r="248" spans="5:10" x14ac:dyDescent="0.35">
      <c r="E248" s="294"/>
      <c r="G248" s="294"/>
      <c r="J248" s="294"/>
    </row>
  </sheetData>
  <autoFilter ref="A4:J41"/>
  <mergeCells count="1">
    <mergeCell ref="F44:G44"/>
  </mergeCells>
  <conditionalFormatting sqref="A5:C8 D5:J38 C40:C41 D41:E41">
    <cfRule type="cellIs" dxfId="627" priority="19" stopIfTrue="1" operator="equal">
      <formula>"&lt;&gt;"""""</formula>
    </cfRule>
  </conditionalFormatting>
  <conditionalFormatting sqref="C2:C3">
    <cfRule type="cellIs" dxfId="626" priority="18" stopIfTrue="1" operator="equal">
      <formula>"&lt;&gt;"""""</formula>
    </cfRule>
  </conditionalFormatting>
  <conditionalFormatting sqref="A39:C39">
    <cfRule type="cellIs" dxfId="625" priority="17" stopIfTrue="1" operator="equal">
      <formula>"&lt;&gt;"""""</formula>
    </cfRule>
  </conditionalFormatting>
  <conditionalFormatting sqref="C48:D48">
    <cfRule type="cellIs" dxfId="624" priority="14" stopIfTrue="1" operator="equal">
      <formula>"&lt;&gt;"""""</formula>
    </cfRule>
  </conditionalFormatting>
  <conditionalFormatting sqref="C45:D47">
    <cfRule type="cellIs" dxfId="623" priority="15" stopIfTrue="1" operator="equal">
      <formula>"&lt;&gt;"""""</formula>
    </cfRule>
  </conditionalFormatting>
  <conditionalFormatting sqref="A39:C39">
    <cfRule type="cellIs" dxfId="622" priority="16" stopIfTrue="1" operator="equal">
      <formula>"&lt;&gt;"""""</formula>
    </cfRule>
  </conditionalFormatting>
  <conditionalFormatting sqref="G39 J39 D39:E39">
    <cfRule type="cellIs" dxfId="621" priority="13" stopIfTrue="1" operator="equal">
      <formula>"&lt;&gt;"""""</formula>
    </cfRule>
  </conditionalFormatting>
  <conditionalFormatting sqref="F39">
    <cfRule type="cellIs" dxfId="620" priority="12" stopIfTrue="1" operator="equal">
      <formula>"&lt;&gt;"""""</formula>
    </cfRule>
  </conditionalFormatting>
  <conditionalFormatting sqref="H39">
    <cfRule type="cellIs" dxfId="619" priority="11" stopIfTrue="1" operator="equal">
      <formula>"&lt;&gt;"""""</formula>
    </cfRule>
  </conditionalFormatting>
  <conditionalFormatting sqref="I39">
    <cfRule type="cellIs" dxfId="618" priority="10" stopIfTrue="1" operator="equal">
      <formula>"&lt;&gt;"""""</formula>
    </cfRule>
  </conditionalFormatting>
  <conditionalFormatting sqref="D39">
    <cfRule type="cellIs" dxfId="617" priority="9" stopIfTrue="1" operator="equal">
      <formula>"&lt;&gt;"""""</formula>
    </cfRule>
  </conditionalFormatting>
  <conditionalFormatting sqref="A21:A38 C21:C38 A10:C20">
    <cfRule type="cellIs" dxfId="616" priority="8" stopIfTrue="1" operator="equal">
      <formula>"&lt;&gt;"""""</formula>
    </cfRule>
  </conditionalFormatting>
  <conditionalFormatting sqref="A21:A38 C21:C38 A10:C20">
    <cfRule type="cellIs" dxfId="615" priority="7" stopIfTrue="1" operator="equal">
      <formula>"&lt;&gt;"""""</formula>
    </cfRule>
  </conditionalFormatting>
  <conditionalFormatting sqref="B21:B38">
    <cfRule type="cellIs" dxfId="614" priority="6" stopIfTrue="1" operator="equal">
      <formula>"&lt;&gt;"""""</formula>
    </cfRule>
  </conditionalFormatting>
  <conditionalFormatting sqref="B21:B38">
    <cfRule type="cellIs" dxfId="613" priority="5" stopIfTrue="1" operator="equal">
      <formula>"&lt;&gt;"""""</formula>
    </cfRule>
  </conditionalFormatting>
  <conditionalFormatting sqref="F41">
    <cfRule type="cellIs" dxfId="612" priority="4" stopIfTrue="1" operator="equal">
      <formula>"&lt;&gt;"""""</formula>
    </cfRule>
  </conditionalFormatting>
  <conditionalFormatting sqref="G41">
    <cfRule type="cellIs" dxfId="611" priority="3" stopIfTrue="1" operator="equal">
      <formula>"&lt;&gt;"""""</formula>
    </cfRule>
  </conditionalFormatting>
  <conditionalFormatting sqref="H41">
    <cfRule type="cellIs" dxfId="610" priority="2" stopIfTrue="1" operator="equal">
      <formula>"&lt;&gt;"""""</formula>
    </cfRule>
  </conditionalFormatting>
  <conditionalFormatting sqref="I41:J41">
    <cfRule type="cellIs" dxfId="609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85" zoomScaleNormal="85" workbookViewId="0">
      <pane ySplit="4" topLeftCell="A26" activePane="bottomLeft" state="frozen"/>
      <selection activeCell="C72" activeCellId="1" sqref="A1 C72"/>
      <selection pane="bottomLeft" activeCell="C72" activeCellId="1" sqref="A1 C72"/>
    </sheetView>
  </sheetViews>
  <sheetFormatPr defaultColWidth="9.1796875" defaultRowHeight="13" x14ac:dyDescent="0.35"/>
  <cols>
    <col min="1" max="1" width="35.7265625" style="192" customWidth="1"/>
    <col min="2" max="2" width="42.81640625" style="192" customWidth="1"/>
    <col min="3" max="3" width="16.7265625" style="192" customWidth="1"/>
    <col min="4" max="10" width="14.26953125" style="192" customWidth="1"/>
    <col min="11" max="11" width="10.54296875" style="274" bestFit="1" customWidth="1"/>
    <col min="12" max="16384" width="9.1796875" style="274"/>
  </cols>
  <sheetData>
    <row r="1" spans="1:11" s="313" customFormat="1" x14ac:dyDescent="0.3">
      <c r="A1" s="203" t="s">
        <v>806</v>
      </c>
      <c r="B1" s="291" t="s">
        <v>90</v>
      </c>
      <c r="D1" s="244"/>
      <c r="E1" s="244"/>
      <c r="F1" s="244"/>
      <c r="G1" s="244"/>
      <c r="H1" s="244"/>
      <c r="I1" s="244"/>
    </row>
    <row r="2" spans="1:11" s="313" customFormat="1" x14ac:dyDescent="0.3">
      <c r="A2" s="203" t="s">
        <v>808</v>
      </c>
      <c r="B2" s="291">
        <v>2021</v>
      </c>
      <c r="C2" s="314"/>
      <c r="D2" s="244"/>
      <c r="E2" s="244"/>
      <c r="F2" s="244"/>
      <c r="G2" s="244"/>
      <c r="H2" s="244"/>
      <c r="I2" s="244"/>
    </row>
    <row r="3" spans="1:11" x14ac:dyDescent="0.35">
      <c r="A3" s="228"/>
      <c r="B3" s="268"/>
      <c r="C3" s="268"/>
      <c r="D3" s="269"/>
      <c r="E3" s="269"/>
      <c r="F3" s="269"/>
      <c r="G3" s="269"/>
      <c r="H3" s="269"/>
      <c r="I3" s="269"/>
      <c r="J3" s="274"/>
    </row>
    <row r="4" spans="1:11" s="313" customFormat="1" ht="26" x14ac:dyDescent="0.3">
      <c r="A4" s="203" t="s">
        <v>757</v>
      </c>
      <c r="B4" s="203" t="s">
        <v>758</v>
      </c>
      <c r="C4" s="315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1" s="318" customFormat="1" ht="52" x14ac:dyDescent="0.3">
      <c r="A5" s="209" t="s">
        <v>72</v>
      </c>
      <c r="B5" s="209" t="s">
        <v>886</v>
      </c>
      <c r="C5" s="227">
        <v>701286</v>
      </c>
      <c r="D5" s="214"/>
      <c r="E5" s="317"/>
      <c r="F5" s="223">
        <v>1</v>
      </c>
      <c r="G5" s="316">
        <v>1060</v>
      </c>
      <c r="H5" s="223"/>
      <c r="I5" s="223"/>
      <c r="J5" s="316"/>
    </row>
    <row r="6" spans="1:11" s="318" customFormat="1" ht="26" x14ac:dyDescent="0.3">
      <c r="A6" s="209" t="s">
        <v>44</v>
      </c>
      <c r="B6" s="209" t="s">
        <v>868</v>
      </c>
      <c r="C6" s="227">
        <v>701316</v>
      </c>
      <c r="D6" s="214">
        <v>1</v>
      </c>
      <c r="E6" s="317">
        <v>1903.81</v>
      </c>
      <c r="F6" s="214"/>
      <c r="G6" s="317"/>
      <c r="H6" s="214"/>
      <c r="I6" s="214"/>
      <c r="J6" s="317"/>
    </row>
    <row r="7" spans="1:11" s="318" customFormat="1" ht="39" x14ac:dyDescent="0.3">
      <c r="A7" s="209" t="s">
        <v>33</v>
      </c>
      <c r="B7" s="209" t="s">
        <v>884</v>
      </c>
      <c r="C7" s="218"/>
      <c r="D7" s="214"/>
      <c r="E7" s="317"/>
      <c r="F7" s="214"/>
      <c r="G7" s="317"/>
      <c r="H7" s="214"/>
      <c r="I7" s="214"/>
      <c r="J7" s="317"/>
    </row>
    <row r="8" spans="1:11" s="318" customFormat="1" ht="39" x14ac:dyDescent="0.3">
      <c r="A8" s="209" t="s">
        <v>9</v>
      </c>
      <c r="B8" s="217" t="s">
        <v>896</v>
      </c>
      <c r="C8" s="218">
        <v>701318</v>
      </c>
      <c r="D8" s="223">
        <v>3</v>
      </c>
      <c r="E8" s="316">
        <v>3197.28</v>
      </c>
      <c r="F8" s="223">
        <v>6</v>
      </c>
      <c r="G8" s="316">
        <v>6300</v>
      </c>
      <c r="H8" s="223">
        <v>2</v>
      </c>
      <c r="I8" s="223">
        <v>134</v>
      </c>
      <c r="J8" s="316">
        <v>210593.26000000033</v>
      </c>
    </row>
    <row r="9" spans="1:11" s="318" customFormat="1" ht="39" x14ac:dyDescent="0.3">
      <c r="A9" s="319" t="s">
        <v>77</v>
      </c>
      <c r="B9" s="319" t="s">
        <v>78</v>
      </c>
      <c r="C9" s="218">
        <v>701310</v>
      </c>
      <c r="D9" s="223">
        <v>7</v>
      </c>
      <c r="E9" s="316">
        <v>12348.529999999999</v>
      </c>
      <c r="F9" s="223">
        <v>10</v>
      </c>
      <c r="G9" s="316">
        <v>10478</v>
      </c>
      <c r="H9" s="223">
        <v>11</v>
      </c>
      <c r="I9" s="223">
        <v>192</v>
      </c>
      <c r="J9" s="316">
        <v>192544.97000000032</v>
      </c>
      <c r="K9" s="320"/>
    </row>
    <row r="10" spans="1:11" s="318" customFormat="1" ht="39" x14ac:dyDescent="0.3">
      <c r="A10" s="209" t="s">
        <v>81</v>
      </c>
      <c r="B10" s="209" t="s">
        <v>897</v>
      </c>
      <c r="C10" s="227"/>
      <c r="D10" s="214"/>
      <c r="E10" s="317"/>
      <c r="F10" s="214"/>
      <c r="G10" s="317"/>
      <c r="H10" s="214"/>
      <c r="I10" s="214"/>
      <c r="J10" s="317"/>
    </row>
    <row r="11" spans="1:11" s="318" customFormat="1" ht="39" x14ac:dyDescent="0.3">
      <c r="A11" s="209" t="s">
        <v>9</v>
      </c>
      <c r="B11" s="217" t="s">
        <v>13</v>
      </c>
      <c r="C11" s="227">
        <v>701276</v>
      </c>
      <c r="D11" s="214"/>
      <c r="E11" s="317"/>
      <c r="F11" s="214">
        <v>2</v>
      </c>
      <c r="G11" s="317">
        <v>2120</v>
      </c>
      <c r="H11" s="214">
        <v>1</v>
      </c>
      <c r="I11" s="214">
        <v>3</v>
      </c>
      <c r="J11" s="317">
        <v>2017.9099999999999</v>
      </c>
    </row>
    <row r="12" spans="1:11" s="318" customFormat="1" ht="39" x14ac:dyDescent="0.3">
      <c r="A12" s="209" t="s">
        <v>9</v>
      </c>
      <c r="B12" s="217" t="s">
        <v>898</v>
      </c>
      <c r="C12" s="218">
        <v>701290</v>
      </c>
      <c r="D12" s="223"/>
      <c r="E12" s="316"/>
      <c r="F12" s="223"/>
      <c r="G12" s="316"/>
      <c r="H12" s="223"/>
      <c r="I12" s="223">
        <v>1</v>
      </c>
      <c r="J12" s="316">
        <v>1451.14</v>
      </c>
    </row>
    <row r="13" spans="1:11" s="318" customFormat="1" ht="26" x14ac:dyDescent="0.3">
      <c r="A13" s="209" t="s">
        <v>9</v>
      </c>
      <c r="B13" s="209" t="s">
        <v>861</v>
      </c>
      <c r="C13" s="218"/>
      <c r="D13" s="223"/>
      <c r="E13" s="316"/>
      <c r="F13" s="223"/>
      <c r="G13" s="316"/>
      <c r="H13" s="223"/>
      <c r="I13" s="223"/>
      <c r="J13" s="316"/>
    </row>
    <row r="14" spans="1:11" s="318" customFormat="1" ht="26" x14ac:dyDescent="0.3">
      <c r="A14" s="209" t="s">
        <v>9</v>
      </c>
      <c r="B14" s="209" t="s">
        <v>899</v>
      </c>
      <c r="C14" s="218"/>
      <c r="D14" s="223"/>
      <c r="E14" s="316"/>
      <c r="F14" s="223"/>
      <c r="G14" s="316"/>
      <c r="H14" s="223"/>
      <c r="I14" s="223"/>
      <c r="J14" s="316"/>
    </row>
    <row r="15" spans="1:11" s="318" customFormat="1" ht="39" x14ac:dyDescent="0.3">
      <c r="A15" s="209" t="s">
        <v>33</v>
      </c>
      <c r="B15" s="217" t="s">
        <v>89</v>
      </c>
      <c r="C15" s="227">
        <v>701278</v>
      </c>
      <c r="D15" s="214"/>
      <c r="E15" s="317"/>
      <c r="F15" s="214"/>
      <c r="G15" s="317"/>
      <c r="H15" s="214"/>
      <c r="I15" s="214">
        <v>8</v>
      </c>
      <c r="J15" s="317">
        <v>17383.68</v>
      </c>
    </row>
    <row r="16" spans="1:11" s="318" customFormat="1" ht="52" x14ac:dyDescent="0.3">
      <c r="A16" s="209" t="s">
        <v>20</v>
      </c>
      <c r="B16" s="209" t="s">
        <v>64</v>
      </c>
      <c r="C16" s="227">
        <v>701336</v>
      </c>
      <c r="D16" s="214"/>
      <c r="E16" s="317"/>
      <c r="F16" s="214"/>
      <c r="G16" s="317"/>
      <c r="H16" s="214"/>
      <c r="I16" s="214">
        <v>1</v>
      </c>
      <c r="J16" s="317">
        <v>3339.14</v>
      </c>
    </row>
    <row r="17" spans="1:10" s="318" customFormat="1" ht="39" x14ac:dyDescent="0.3">
      <c r="A17" s="209" t="s">
        <v>27</v>
      </c>
      <c r="B17" s="209" t="s">
        <v>28</v>
      </c>
      <c r="C17" s="227">
        <v>701338</v>
      </c>
      <c r="D17" s="214"/>
      <c r="E17" s="317"/>
      <c r="F17" s="214"/>
      <c r="G17" s="317"/>
      <c r="H17" s="214"/>
      <c r="I17" s="214">
        <v>2</v>
      </c>
      <c r="J17" s="317">
        <v>1513.2</v>
      </c>
    </row>
    <row r="18" spans="1:10" s="318" customFormat="1" ht="39" x14ac:dyDescent="0.3">
      <c r="A18" s="209" t="s">
        <v>65</v>
      </c>
      <c r="B18" s="209" t="s">
        <v>1039</v>
      </c>
      <c r="C18" s="227"/>
      <c r="D18" s="214"/>
      <c r="E18" s="317"/>
      <c r="F18" s="214"/>
      <c r="G18" s="317"/>
      <c r="H18" s="214"/>
      <c r="I18" s="214"/>
      <c r="J18" s="317"/>
    </row>
    <row r="19" spans="1:10" s="318" customFormat="1" ht="26" x14ac:dyDescent="0.3">
      <c r="A19" s="209" t="s">
        <v>65</v>
      </c>
      <c r="B19" s="209" t="s">
        <v>68</v>
      </c>
      <c r="C19" s="227"/>
      <c r="D19" s="214"/>
      <c r="E19" s="317"/>
      <c r="F19" s="214"/>
      <c r="G19" s="317"/>
      <c r="H19" s="214"/>
      <c r="I19" s="214"/>
      <c r="J19" s="317"/>
    </row>
    <row r="20" spans="1:10" s="318" customFormat="1" ht="39" x14ac:dyDescent="0.3">
      <c r="A20" s="209" t="s">
        <v>65</v>
      </c>
      <c r="B20" s="209" t="s">
        <v>1040</v>
      </c>
      <c r="C20" s="227"/>
      <c r="D20" s="214"/>
      <c r="E20" s="317"/>
      <c r="F20" s="214"/>
      <c r="G20" s="317"/>
      <c r="H20" s="214"/>
      <c r="I20" s="214"/>
      <c r="J20" s="317"/>
    </row>
    <row r="21" spans="1:10" s="318" customFormat="1" ht="39" x14ac:dyDescent="0.3">
      <c r="A21" s="209" t="s">
        <v>65</v>
      </c>
      <c r="B21" s="209" t="s">
        <v>1041</v>
      </c>
      <c r="C21" s="227"/>
      <c r="D21" s="214"/>
      <c r="E21" s="317"/>
      <c r="F21" s="214"/>
      <c r="G21" s="317"/>
      <c r="H21" s="214"/>
      <c r="I21" s="214"/>
      <c r="J21" s="317"/>
    </row>
    <row r="22" spans="1:10" s="318" customFormat="1" ht="65" x14ac:dyDescent="0.3">
      <c r="A22" s="209" t="s">
        <v>25</v>
      </c>
      <c r="B22" s="209" t="s">
        <v>80</v>
      </c>
      <c r="C22" s="217">
        <v>701280</v>
      </c>
      <c r="D22" s="214"/>
      <c r="E22" s="317"/>
      <c r="F22" s="214"/>
      <c r="G22" s="317"/>
      <c r="H22" s="214"/>
      <c r="I22" s="214">
        <v>1</v>
      </c>
      <c r="J22" s="317">
        <v>57.45</v>
      </c>
    </row>
    <row r="23" spans="1:10" s="318" customFormat="1" ht="26" x14ac:dyDescent="0.3">
      <c r="A23" s="209" t="s">
        <v>25</v>
      </c>
      <c r="B23" s="209" t="s">
        <v>1053</v>
      </c>
      <c r="C23" s="217">
        <v>701282</v>
      </c>
      <c r="D23" s="214"/>
      <c r="E23" s="317"/>
      <c r="F23" s="214"/>
      <c r="G23" s="317"/>
      <c r="H23" s="214"/>
      <c r="I23" s="214">
        <v>1</v>
      </c>
      <c r="J23" s="317">
        <v>1545.14</v>
      </c>
    </row>
    <row r="24" spans="1:10" s="318" customFormat="1" ht="26" x14ac:dyDescent="0.3">
      <c r="A24" s="209" t="s">
        <v>9</v>
      </c>
      <c r="B24" s="209" t="s">
        <v>861</v>
      </c>
      <c r="C24" s="227"/>
      <c r="D24" s="214"/>
      <c r="E24" s="317"/>
      <c r="F24" s="214"/>
      <c r="G24" s="317"/>
      <c r="H24" s="214"/>
      <c r="I24" s="214"/>
      <c r="J24" s="317"/>
    </row>
    <row r="25" spans="1:10" s="318" customFormat="1" ht="26" x14ac:dyDescent="0.3">
      <c r="A25" s="209" t="s">
        <v>29</v>
      </c>
      <c r="B25" s="209" t="s">
        <v>83</v>
      </c>
      <c r="C25" s="217"/>
      <c r="D25" s="214"/>
      <c r="E25" s="317"/>
      <c r="F25" s="214"/>
      <c r="G25" s="317"/>
      <c r="H25" s="214"/>
      <c r="I25" s="214"/>
      <c r="J25" s="317"/>
    </row>
    <row r="26" spans="1:10" s="318" customFormat="1" ht="26" x14ac:dyDescent="0.3">
      <c r="A26" s="209" t="s">
        <v>29</v>
      </c>
      <c r="B26" s="209" t="s">
        <v>901</v>
      </c>
      <c r="C26" s="217"/>
      <c r="D26" s="214"/>
      <c r="E26" s="317"/>
      <c r="F26" s="214"/>
      <c r="G26" s="317"/>
      <c r="H26" s="214"/>
      <c r="I26" s="214"/>
      <c r="J26" s="317"/>
    </row>
    <row r="27" spans="1:10" s="318" customFormat="1" ht="26" x14ac:dyDescent="0.3">
      <c r="A27" s="209" t="s">
        <v>29</v>
      </c>
      <c r="B27" s="209" t="s">
        <v>46</v>
      </c>
      <c r="C27" s="217"/>
      <c r="D27" s="214"/>
      <c r="E27" s="317"/>
      <c r="F27" s="214"/>
      <c r="G27" s="317"/>
      <c r="H27" s="214"/>
      <c r="I27" s="214"/>
      <c r="J27" s="317"/>
    </row>
    <row r="28" spans="1:10" s="318" customFormat="1" ht="39" x14ac:dyDescent="0.3">
      <c r="A28" s="209" t="s">
        <v>29</v>
      </c>
      <c r="B28" s="209" t="s">
        <v>84</v>
      </c>
      <c r="C28" s="217"/>
      <c r="D28" s="214"/>
      <c r="E28" s="317"/>
      <c r="F28" s="214"/>
      <c r="G28" s="317"/>
      <c r="H28" s="214"/>
      <c r="I28" s="214"/>
      <c r="J28" s="317"/>
    </row>
    <row r="29" spans="1:10" s="318" customFormat="1" ht="39" x14ac:dyDescent="0.3">
      <c r="A29" s="209" t="s">
        <v>29</v>
      </c>
      <c r="B29" s="209" t="s">
        <v>50</v>
      </c>
      <c r="C29" s="217"/>
      <c r="D29" s="214"/>
      <c r="E29" s="317"/>
      <c r="F29" s="214"/>
      <c r="G29" s="317"/>
      <c r="H29" s="214"/>
      <c r="I29" s="214"/>
      <c r="J29" s="317"/>
    </row>
    <row r="30" spans="1:10" s="318" customFormat="1" ht="39" x14ac:dyDescent="0.3">
      <c r="A30" s="209" t="s">
        <v>29</v>
      </c>
      <c r="B30" s="209" t="s">
        <v>894</v>
      </c>
      <c r="C30" s="217"/>
      <c r="D30" s="214"/>
      <c r="E30" s="317"/>
      <c r="F30" s="214"/>
      <c r="G30" s="317"/>
      <c r="H30" s="214"/>
      <c r="I30" s="214"/>
      <c r="J30" s="317"/>
    </row>
    <row r="31" spans="1:10" s="318" customFormat="1" ht="26" x14ac:dyDescent="0.3">
      <c r="A31" s="209" t="s">
        <v>29</v>
      </c>
      <c r="B31" s="209" t="s">
        <v>52</v>
      </c>
      <c r="C31" s="217">
        <v>701258</v>
      </c>
      <c r="D31" s="214"/>
      <c r="E31" s="317"/>
      <c r="F31" s="214"/>
      <c r="G31" s="317"/>
      <c r="H31" s="214"/>
      <c r="I31" s="214">
        <v>1</v>
      </c>
      <c r="J31" s="317">
        <v>1045.1400000000001</v>
      </c>
    </row>
    <row r="32" spans="1:10" s="318" customFormat="1" ht="39" x14ac:dyDescent="0.3">
      <c r="A32" s="209" t="s">
        <v>29</v>
      </c>
      <c r="B32" s="209" t="s">
        <v>53</v>
      </c>
      <c r="C32" s="217">
        <v>701260</v>
      </c>
      <c r="D32" s="214"/>
      <c r="E32" s="317"/>
      <c r="F32" s="214">
        <v>1</v>
      </c>
      <c r="G32" s="317">
        <v>1060</v>
      </c>
      <c r="H32" s="214">
        <v>1</v>
      </c>
      <c r="I32" s="214">
        <v>2</v>
      </c>
      <c r="J32" s="317">
        <v>1075.58</v>
      </c>
    </row>
    <row r="33" spans="1:10" s="318" customFormat="1" ht="39" x14ac:dyDescent="0.3">
      <c r="A33" s="209" t="s">
        <v>29</v>
      </c>
      <c r="B33" s="209" t="s">
        <v>54</v>
      </c>
      <c r="C33" s="217"/>
      <c r="D33" s="214"/>
      <c r="E33" s="317"/>
      <c r="F33" s="214"/>
      <c r="G33" s="317"/>
      <c r="H33" s="214"/>
      <c r="I33" s="214"/>
      <c r="J33" s="317"/>
    </row>
    <row r="34" spans="1:10" s="318" customFormat="1" ht="39" x14ac:dyDescent="0.3">
      <c r="A34" s="209" t="s">
        <v>29</v>
      </c>
      <c r="B34" s="209" t="s">
        <v>902</v>
      </c>
      <c r="C34" s="217"/>
      <c r="D34" s="214"/>
      <c r="E34" s="317"/>
      <c r="F34" s="214"/>
      <c r="G34" s="317"/>
      <c r="H34" s="214"/>
      <c r="I34" s="214"/>
      <c r="J34" s="317"/>
    </row>
    <row r="35" spans="1:10" s="318" customFormat="1" ht="39" x14ac:dyDescent="0.3">
      <c r="A35" s="209" t="s">
        <v>29</v>
      </c>
      <c r="B35" s="209" t="s">
        <v>903</v>
      </c>
      <c r="C35" s="217">
        <v>701266</v>
      </c>
      <c r="D35" s="214"/>
      <c r="E35" s="317"/>
      <c r="F35" s="214"/>
      <c r="G35" s="317"/>
      <c r="H35" s="214"/>
      <c r="I35" s="214">
        <v>1</v>
      </c>
      <c r="J35" s="317">
        <v>416.95</v>
      </c>
    </row>
    <row r="36" spans="1:10" s="318" customFormat="1" ht="39" x14ac:dyDescent="0.3">
      <c r="A36" s="209" t="s">
        <v>29</v>
      </c>
      <c r="B36" s="209" t="s">
        <v>57</v>
      </c>
      <c r="C36" s="217">
        <v>701268</v>
      </c>
      <c r="D36" s="214"/>
      <c r="E36" s="317"/>
      <c r="F36" s="214"/>
      <c r="G36" s="317"/>
      <c r="H36" s="214"/>
      <c r="I36" s="214">
        <v>2</v>
      </c>
      <c r="J36" s="317">
        <v>4479.9400000000005</v>
      </c>
    </row>
    <row r="37" spans="1:10" s="318" customFormat="1" ht="26" x14ac:dyDescent="0.3">
      <c r="A37" s="209" t="s">
        <v>29</v>
      </c>
      <c r="B37" s="209" t="s">
        <v>58</v>
      </c>
      <c r="C37" s="217"/>
      <c r="D37" s="214"/>
      <c r="E37" s="317"/>
      <c r="F37" s="214"/>
      <c r="G37" s="317"/>
      <c r="H37" s="214"/>
      <c r="I37" s="214"/>
      <c r="J37" s="317"/>
    </row>
    <row r="38" spans="1:10" s="318" customFormat="1" ht="26" x14ac:dyDescent="0.3">
      <c r="A38" s="209" t="s">
        <v>29</v>
      </c>
      <c r="B38" s="209" t="s">
        <v>59</v>
      </c>
      <c r="C38" s="217"/>
      <c r="D38" s="214"/>
      <c r="E38" s="317"/>
      <c r="F38" s="214"/>
      <c r="G38" s="317"/>
      <c r="H38" s="214"/>
      <c r="I38" s="214"/>
      <c r="J38" s="317"/>
    </row>
    <row r="39" spans="1:10" s="318" customFormat="1" ht="26" x14ac:dyDescent="0.3">
      <c r="A39" s="209" t="s">
        <v>29</v>
      </c>
      <c r="B39" s="209" t="s">
        <v>904</v>
      </c>
      <c r="C39" s="217"/>
      <c r="D39" s="214"/>
      <c r="E39" s="317"/>
      <c r="F39" s="214"/>
      <c r="G39" s="317"/>
      <c r="H39" s="214"/>
      <c r="I39" s="214"/>
      <c r="J39" s="317"/>
    </row>
    <row r="40" spans="1:10" s="318" customFormat="1" ht="26" x14ac:dyDescent="0.3">
      <c r="A40" s="209" t="s">
        <v>65</v>
      </c>
      <c r="B40" s="209" t="s">
        <v>1042</v>
      </c>
      <c r="C40" s="227"/>
      <c r="D40" s="214"/>
      <c r="E40" s="317"/>
      <c r="F40" s="214"/>
      <c r="G40" s="317"/>
      <c r="H40" s="214"/>
      <c r="I40" s="214"/>
      <c r="J40" s="317"/>
    </row>
    <row r="41" spans="1:10" x14ac:dyDescent="0.35">
      <c r="A41" s="321"/>
      <c r="B41" s="321"/>
      <c r="C41" s="321"/>
      <c r="D41" s="322"/>
      <c r="E41" s="323"/>
      <c r="F41" s="322"/>
      <c r="G41" s="323"/>
      <c r="H41" s="322"/>
      <c r="I41" s="322"/>
      <c r="J41" s="323"/>
    </row>
    <row r="42" spans="1:10" x14ac:dyDescent="0.35">
      <c r="A42" s="321"/>
      <c r="B42" s="321"/>
      <c r="C42" s="255" t="s">
        <v>866</v>
      </c>
      <c r="D42" s="324">
        <f t="shared" ref="D42:J42" si="0">SUM(D5:D40)</f>
        <v>11</v>
      </c>
      <c r="E42" s="324">
        <f t="shared" si="0"/>
        <v>17449.62</v>
      </c>
      <c r="F42" s="324">
        <f t="shared" si="0"/>
        <v>20</v>
      </c>
      <c r="G42" s="325">
        <f t="shared" si="0"/>
        <v>21018</v>
      </c>
      <c r="H42" s="324">
        <f t="shared" si="0"/>
        <v>15</v>
      </c>
      <c r="I42" s="324">
        <f t="shared" si="0"/>
        <v>349</v>
      </c>
      <c r="J42" s="325">
        <f t="shared" si="0"/>
        <v>437463.50000000076</v>
      </c>
    </row>
    <row r="43" spans="1:10" x14ac:dyDescent="0.35">
      <c r="D43" s="230"/>
      <c r="E43" s="326"/>
      <c r="F43" s="230"/>
      <c r="G43" s="326"/>
      <c r="H43" s="326"/>
      <c r="I43" s="230"/>
      <c r="J43" s="274"/>
    </row>
    <row r="44" spans="1:10" x14ac:dyDescent="0.35">
      <c r="D44" s="230"/>
      <c r="J44" s="274"/>
    </row>
    <row r="45" spans="1:10" x14ac:dyDescent="0.35">
      <c r="B45" s="327" t="s">
        <v>797</v>
      </c>
      <c r="C45" s="328" t="s">
        <v>798</v>
      </c>
      <c r="D45" s="349" t="s">
        <v>799</v>
      </c>
    </row>
    <row r="46" spans="1:10" x14ac:dyDescent="0.35">
      <c r="B46" s="311" t="s">
        <v>800</v>
      </c>
      <c r="C46" s="214">
        <f>D42+F42+H42+I42</f>
        <v>395</v>
      </c>
      <c r="D46" s="317">
        <f>E42+G42+J42</f>
        <v>475931.12000000075</v>
      </c>
    </row>
    <row r="47" spans="1:10" x14ac:dyDescent="0.35">
      <c r="B47" s="311" t="s">
        <v>801</v>
      </c>
      <c r="C47" s="214">
        <f>F42</f>
        <v>20</v>
      </c>
      <c r="D47" s="317">
        <f>G42</f>
        <v>21018</v>
      </c>
    </row>
    <row r="48" spans="1:10" x14ac:dyDescent="0.35">
      <c r="B48" s="311" t="s">
        <v>802</v>
      </c>
      <c r="C48" s="214">
        <f>D42+I42</f>
        <v>360</v>
      </c>
      <c r="D48" s="317">
        <f>E42+J42</f>
        <v>454913.12000000075</v>
      </c>
    </row>
    <row r="49" spans="2:4" x14ac:dyDescent="0.35">
      <c r="B49" s="311" t="s">
        <v>803</v>
      </c>
      <c r="C49" s="214">
        <f>D42+I42+F42</f>
        <v>380</v>
      </c>
      <c r="D49" s="317">
        <f>E42+J42+G42</f>
        <v>475931.12000000075</v>
      </c>
    </row>
  </sheetData>
  <conditionalFormatting sqref="J40:J41 G40:G41 A24:C38 A11:B13 A18:B18 A20:B22 C46:D49 D20:H22 A40:E42 A15:H16 D5:H13 D24:H39 D18:H18">
    <cfRule type="cellIs" dxfId="608" priority="33" stopIfTrue="1" operator="equal">
      <formula>"&lt;&gt;"""""</formula>
    </cfRule>
  </conditionalFormatting>
  <conditionalFormatting sqref="A39 C39 A5 A6:B9">
    <cfRule type="cellIs" dxfId="607" priority="28" stopIfTrue="1" operator="equal">
      <formula>"&lt;&gt;"""""</formula>
    </cfRule>
  </conditionalFormatting>
  <conditionalFormatting sqref="F40:F41">
    <cfRule type="cellIs" dxfId="606" priority="32" stopIfTrue="1" operator="equal">
      <formula>"&lt;&gt;"""""</formula>
    </cfRule>
  </conditionalFormatting>
  <conditionalFormatting sqref="J24:J39 J15:J16 J5:J13 J18">
    <cfRule type="cellIs" dxfId="605" priority="29" stopIfTrue="1" operator="equal">
      <formula>"&lt;&gt;"""""</formula>
    </cfRule>
  </conditionalFormatting>
  <conditionalFormatting sqref="H40:H41">
    <cfRule type="cellIs" dxfId="604" priority="31" stopIfTrue="1" operator="equal">
      <formula>"&lt;&gt;"""""</formula>
    </cfRule>
  </conditionalFormatting>
  <conditionalFormatting sqref="I40:I41">
    <cfRule type="cellIs" dxfId="603" priority="30" stopIfTrue="1" operator="equal">
      <formula>"&lt;&gt;"""""</formula>
    </cfRule>
  </conditionalFormatting>
  <conditionalFormatting sqref="I24:I39 I15:I16 I5:I13 I18">
    <cfRule type="cellIs" dxfId="602" priority="27" stopIfTrue="1" operator="equal">
      <formula>"&lt;&gt;"""""</formula>
    </cfRule>
  </conditionalFormatting>
  <conditionalFormatting sqref="B39:C39">
    <cfRule type="cellIs" dxfId="601" priority="26" stopIfTrue="1" operator="equal">
      <formula>"&lt;&gt;"""""</formula>
    </cfRule>
  </conditionalFormatting>
  <conditionalFormatting sqref="I20:J20">
    <cfRule type="cellIs" dxfId="600" priority="25" stopIfTrue="1" operator="equal">
      <formula>"&lt;&gt;"""""</formula>
    </cfRule>
  </conditionalFormatting>
  <conditionalFormatting sqref="I21:J21">
    <cfRule type="cellIs" dxfId="599" priority="24" stopIfTrue="1" operator="equal">
      <formula>"&lt;&gt;"""""</formula>
    </cfRule>
  </conditionalFormatting>
  <conditionalFormatting sqref="I22:J22">
    <cfRule type="cellIs" dxfId="598" priority="23" stopIfTrue="1" operator="equal">
      <formula>"&lt;&gt;"""""</formula>
    </cfRule>
  </conditionalFormatting>
  <conditionalFormatting sqref="A19:B19">
    <cfRule type="cellIs" dxfId="597" priority="22" stopIfTrue="1" operator="equal">
      <formula>"&lt;&gt;"""""</formula>
    </cfRule>
  </conditionalFormatting>
  <conditionalFormatting sqref="B5">
    <cfRule type="cellIs" dxfId="596" priority="21" stopIfTrue="1" operator="equal">
      <formula>"&lt;&gt;"""""</formula>
    </cfRule>
  </conditionalFormatting>
  <conditionalFormatting sqref="C11:C13">
    <cfRule type="cellIs" dxfId="595" priority="20" stopIfTrue="1" operator="equal">
      <formula>"&lt;&gt;"""""</formula>
    </cfRule>
  </conditionalFormatting>
  <conditionalFormatting sqref="C5:C9">
    <cfRule type="cellIs" dxfId="594" priority="19" stopIfTrue="1" operator="equal">
      <formula>"&lt;&gt;"""""</formula>
    </cfRule>
  </conditionalFormatting>
  <conditionalFormatting sqref="C18:C22">
    <cfRule type="cellIs" dxfId="593" priority="18" stopIfTrue="1" operator="equal">
      <formula>"&lt;&gt;"""""</formula>
    </cfRule>
  </conditionalFormatting>
  <conditionalFormatting sqref="D19:H19">
    <cfRule type="cellIs" dxfId="592" priority="17" stopIfTrue="1" operator="equal">
      <formula>"&lt;&gt;"""""</formula>
    </cfRule>
  </conditionalFormatting>
  <conditionalFormatting sqref="I19:J19">
    <cfRule type="cellIs" dxfId="591" priority="16" stopIfTrue="1" operator="equal">
      <formula>"&lt;&gt;"""""</formula>
    </cfRule>
  </conditionalFormatting>
  <conditionalFormatting sqref="F42">
    <cfRule type="cellIs" dxfId="590" priority="15" stopIfTrue="1" operator="equal">
      <formula>"&lt;&gt;"""""</formula>
    </cfRule>
  </conditionalFormatting>
  <conditionalFormatting sqref="G42">
    <cfRule type="cellIs" dxfId="589" priority="14" stopIfTrue="1" operator="equal">
      <formula>"&lt;&gt;"""""</formula>
    </cfRule>
  </conditionalFormatting>
  <conditionalFormatting sqref="H42">
    <cfRule type="cellIs" dxfId="588" priority="13" stopIfTrue="1" operator="equal">
      <formula>"&lt;&gt;"""""</formula>
    </cfRule>
  </conditionalFormatting>
  <conditionalFormatting sqref="I42">
    <cfRule type="cellIs" dxfId="587" priority="12" stopIfTrue="1" operator="equal">
      <formula>"&lt;&gt;"""""</formula>
    </cfRule>
  </conditionalFormatting>
  <conditionalFormatting sqref="J42">
    <cfRule type="cellIs" dxfId="586" priority="11" stopIfTrue="1" operator="equal">
      <formula>"&lt;&gt;"""""</formula>
    </cfRule>
  </conditionalFormatting>
  <conditionalFormatting sqref="A14:B14 D14:H14">
    <cfRule type="cellIs" dxfId="585" priority="10" stopIfTrue="1" operator="equal">
      <formula>"&lt;&gt;"""""</formula>
    </cfRule>
  </conditionalFormatting>
  <conditionalFormatting sqref="J14">
    <cfRule type="cellIs" dxfId="584" priority="9" stopIfTrue="1" operator="equal">
      <formula>"&lt;&gt;"""""</formula>
    </cfRule>
  </conditionalFormatting>
  <conditionalFormatting sqref="I14">
    <cfRule type="cellIs" dxfId="583" priority="8" stopIfTrue="1" operator="equal">
      <formula>"&lt;&gt;"""""</formula>
    </cfRule>
  </conditionalFormatting>
  <conditionalFormatting sqref="C14">
    <cfRule type="cellIs" dxfId="582" priority="7" stopIfTrue="1" operator="equal">
      <formula>"&lt;&gt;"""""</formula>
    </cfRule>
  </conditionalFormatting>
  <conditionalFormatting sqref="A23:B23 D23:H23">
    <cfRule type="cellIs" dxfId="581" priority="6" stopIfTrue="1" operator="equal">
      <formula>"&lt;&gt;"""""</formula>
    </cfRule>
  </conditionalFormatting>
  <conditionalFormatting sqref="I23:J23">
    <cfRule type="cellIs" dxfId="580" priority="5" stopIfTrue="1" operator="equal">
      <formula>"&lt;&gt;"""""</formula>
    </cfRule>
  </conditionalFormatting>
  <conditionalFormatting sqref="C23">
    <cfRule type="cellIs" dxfId="579" priority="4" stopIfTrue="1" operator="equal">
      <formula>"&lt;&gt;"""""</formula>
    </cfRule>
  </conditionalFormatting>
  <conditionalFormatting sqref="A17:H17">
    <cfRule type="cellIs" dxfId="578" priority="3" stopIfTrue="1" operator="equal">
      <formula>"&lt;&gt;"""""</formula>
    </cfRule>
  </conditionalFormatting>
  <conditionalFormatting sqref="J17">
    <cfRule type="cellIs" dxfId="577" priority="2" stopIfTrue="1" operator="equal">
      <formula>"&lt;&gt;"""""</formula>
    </cfRule>
  </conditionalFormatting>
  <conditionalFormatting sqref="I17">
    <cfRule type="cellIs" dxfId="576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A6" sqref="A6:A7"/>
    </sheetView>
  </sheetViews>
  <sheetFormatPr defaultColWidth="8.7265625" defaultRowHeight="10.5" x14ac:dyDescent="0.25"/>
  <cols>
    <col min="1" max="1" width="44.81640625" style="98" customWidth="1"/>
    <col min="2" max="2" width="17.7265625" style="113" customWidth="1"/>
    <col min="3" max="3" width="22.1796875" style="97" customWidth="1"/>
    <col min="4" max="4" width="19.26953125" style="98" bestFit="1" customWidth="1"/>
    <col min="5" max="6" width="11.54296875" style="98" bestFit="1" customWidth="1"/>
    <col min="7" max="7" width="13.1796875" style="98" bestFit="1" customWidth="1"/>
    <col min="8" max="16384" width="8.7265625" style="98"/>
  </cols>
  <sheetData>
    <row r="1" spans="1:7" x14ac:dyDescent="0.25">
      <c r="A1" s="107" t="s">
        <v>0</v>
      </c>
      <c r="B1" s="108">
        <v>2020</v>
      </c>
      <c r="C1" s="98"/>
    </row>
    <row r="2" spans="1:7" x14ac:dyDescent="0.25">
      <c r="A2" s="107" t="s">
        <v>1</v>
      </c>
      <c r="B2" s="99" t="s">
        <v>90</v>
      </c>
      <c r="C2" s="98"/>
    </row>
    <row r="4" spans="1:7" ht="21" x14ac:dyDescent="0.25">
      <c r="A4" s="109" t="s">
        <v>3</v>
      </c>
      <c r="B4" s="110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ht="21" customHeight="1" x14ac:dyDescent="0.25">
      <c r="A5" s="99" t="s">
        <v>81</v>
      </c>
      <c r="B5" s="117" t="s">
        <v>955</v>
      </c>
      <c r="C5" s="100">
        <v>2020</v>
      </c>
      <c r="D5" s="111">
        <v>701156</v>
      </c>
      <c r="E5" s="112">
        <v>115.00440528634361</v>
      </c>
      <c r="F5" s="112">
        <v>2467.6010000000001</v>
      </c>
      <c r="G5" s="101">
        <f>E5+F5</f>
        <v>2582.6054052863437</v>
      </c>
    </row>
    <row r="6" spans="1:7" x14ac:dyDescent="0.25">
      <c r="A6" s="99" t="s">
        <v>956</v>
      </c>
      <c r="B6" s="99" t="s">
        <v>643</v>
      </c>
      <c r="C6" s="100">
        <v>2020</v>
      </c>
      <c r="D6" s="111">
        <v>701158</v>
      </c>
      <c r="E6" s="112">
        <v>690</v>
      </c>
      <c r="F6" s="112">
        <v>-96.921999999999997</v>
      </c>
      <c r="G6" s="101">
        <f t="shared" ref="G6:G53" si="0">E6+F6</f>
        <v>593.07799999999997</v>
      </c>
    </row>
    <row r="7" spans="1:7" ht="17.25" customHeight="1" x14ac:dyDescent="0.25">
      <c r="A7" s="99" t="s">
        <v>33</v>
      </c>
      <c r="B7" s="117" t="s">
        <v>957</v>
      </c>
      <c r="C7" s="100">
        <v>2020</v>
      </c>
      <c r="D7" s="111">
        <v>701160</v>
      </c>
      <c r="E7" s="112">
        <v>16100</v>
      </c>
      <c r="F7" s="112">
        <v>-999.85599999999999</v>
      </c>
      <c r="G7" s="101">
        <f t="shared" si="0"/>
        <v>15100.144</v>
      </c>
    </row>
    <row r="8" spans="1:7" x14ac:dyDescent="0.25">
      <c r="A8" s="99" t="s">
        <v>664</v>
      </c>
      <c r="B8" s="99" t="s">
        <v>958</v>
      </c>
      <c r="C8" s="100">
        <v>2020</v>
      </c>
      <c r="D8" s="111">
        <v>701147</v>
      </c>
      <c r="E8" s="112">
        <v>7955.7004405286334</v>
      </c>
      <c r="F8" s="112">
        <v>-2153.2139999999999</v>
      </c>
      <c r="G8" s="101">
        <f t="shared" si="0"/>
        <v>5802.4864405286335</v>
      </c>
    </row>
    <row r="9" spans="1:7" ht="16.5" customHeight="1" x14ac:dyDescent="0.25">
      <c r="A9" s="99" t="s">
        <v>719</v>
      </c>
      <c r="B9" s="117" t="s">
        <v>959</v>
      </c>
      <c r="C9" s="100">
        <v>2020</v>
      </c>
      <c r="D9" s="111">
        <v>701162</v>
      </c>
      <c r="E9" s="112">
        <v>57.5</v>
      </c>
      <c r="F9" s="112">
        <v>-11.5</v>
      </c>
      <c r="G9" s="101">
        <f t="shared" si="0"/>
        <v>46</v>
      </c>
    </row>
    <row r="10" spans="1:7" x14ac:dyDescent="0.25">
      <c r="A10" s="99" t="s">
        <v>956</v>
      </c>
      <c r="B10" s="99" t="s">
        <v>720</v>
      </c>
      <c r="C10" s="100">
        <v>2020</v>
      </c>
      <c r="D10" s="111">
        <v>701226</v>
      </c>
      <c r="E10" s="112">
        <v>115.00440528634361</v>
      </c>
      <c r="F10" s="112">
        <v>-83.536000000000001</v>
      </c>
      <c r="G10" s="101">
        <f t="shared" si="0"/>
        <v>31.468405286343611</v>
      </c>
    </row>
    <row r="11" spans="1:7" x14ac:dyDescent="0.25">
      <c r="A11" s="99" t="s">
        <v>956</v>
      </c>
      <c r="B11" s="99" t="s">
        <v>720</v>
      </c>
      <c r="C11" s="100">
        <v>2020</v>
      </c>
      <c r="D11" s="111">
        <v>701228</v>
      </c>
      <c r="E11" s="112">
        <v>11.5</v>
      </c>
      <c r="F11" s="112">
        <v>-11.5</v>
      </c>
      <c r="G11" s="101">
        <f t="shared" si="0"/>
        <v>0</v>
      </c>
    </row>
    <row r="12" spans="1:7" x14ac:dyDescent="0.25">
      <c r="A12" s="99" t="s">
        <v>719</v>
      </c>
      <c r="B12" s="99" t="s">
        <v>960</v>
      </c>
      <c r="C12" s="100">
        <v>2020</v>
      </c>
      <c r="D12" s="111">
        <v>701149</v>
      </c>
      <c r="E12" s="112">
        <v>5175.0044052863441</v>
      </c>
      <c r="F12" s="112">
        <v>-5081.7349999999997</v>
      </c>
      <c r="G12" s="101">
        <f t="shared" si="0"/>
        <v>93.269405286344409</v>
      </c>
    </row>
    <row r="13" spans="1:7" x14ac:dyDescent="0.25">
      <c r="A13" s="99" t="s">
        <v>44</v>
      </c>
      <c r="B13" s="99" t="s">
        <v>693</v>
      </c>
      <c r="C13" s="100">
        <v>2020</v>
      </c>
      <c r="D13" s="111">
        <v>701218</v>
      </c>
      <c r="E13" s="112">
        <v>345.00440528634357</v>
      </c>
      <c r="F13" s="112">
        <v>-43.952999999999996</v>
      </c>
      <c r="G13" s="101">
        <f t="shared" si="0"/>
        <v>301.05140528634359</v>
      </c>
    </row>
    <row r="14" spans="1:7" x14ac:dyDescent="0.25">
      <c r="A14" s="99" t="s">
        <v>20</v>
      </c>
      <c r="B14" s="99" t="s">
        <v>961</v>
      </c>
      <c r="C14" s="100">
        <v>2020</v>
      </c>
      <c r="D14" s="111">
        <v>701164</v>
      </c>
      <c r="E14" s="112">
        <v>2300</v>
      </c>
      <c r="F14" s="112">
        <v>-431.411</v>
      </c>
      <c r="G14" s="101">
        <f t="shared" si="0"/>
        <v>1868.5889999999999</v>
      </c>
    </row>
    <row r="15" spans="1:7" x14ac:dyDescent="0.25">
      <c r="A15" s="99" t="s">
        <v>956</v>
      </c>
      <c r="B15" s="99" t="s">
        <v>721</v>
      </c>
      <c r="C15" s="100">
        <v>2020</v>
      </c>
      <c r="D15" s="111">
        <v>701152</v>
      </c>
      <c r="E15" s="112">
        <v>1840</v>
      </c>
      <c r="F15" s="112">
        <v>-390.15820000000002</v>
      </c>
      <c r="G15" s="101">
        <f t="shared" si="0"/>
        <v>1449.8417999999999</v>
      </c>
    </row>
    <row r="16" spans="1:7" x14ac:dyDescent="0.25">
      <c r="A16" s="99" t="s">
        <v>956</v>
      </c>
      <c r="B16" s="99" t="s">
        <v>962</v>
      </c>
      <c r="C16" s="100">
        <v>2020</v>
      </c>
      <c r="D16" s="111">
        <v>701166</v>
      </c>
      <c r="E16" s="112">
        <v>172500</v>
      </c>
      <c r="F16" s="112">
        <v>76721.698000000004</v>
      </c>
      <c r="G16" s="101">
        <f t="shared" si="0"/>
        <v>249221.698</v>
      </c>
    </row>
    <row r="17" spans="1:7" x14ac:dyDescent="0.25">
      <c r="A17" s="99" t="s">
        <v>652</v>
      </c>
      <c r="B17" s="99" t="s">
        <v>963</v>
      </c>
      <c r="C17" s="100">
        <v>2020</v>
      </c>
      <c r="D17" s="111">
        <v>701182</v>
      </c>
      <c r="E17" s="112">
        <v>11.5</v>
      </c>
      <c r="F17" s="112">
        <v>-8.2799999999999994</v>
      </c>
      <c r="G17" s="101">
        <f t="shared" si="0"/>
        <v>3.2200000000000006</v>
      </c>
    </row>
    <row r="18" spans="1:7" x14ac:dyDescent="0.25">
      <c r="A18" s="99" t="s">
        <v>652</v>
      </c>
      <c r="B18" s="99" t="s">
        <v>964</v>
      </c>
      <c r="C18" s="100">
        <v>2020</v>
      </c>
      <c r="D18" s="111">
        <v>701184</v>
      </c>
      <c r="E18" s="112">
        <v>920</v>
      </c>
      <c r="F18" s="112">
        <v>-383.08799999999997</v>
      </c>
      <c r="G18" s="101">
        <f t="shared" si="0"/>
        <v>536.91200000000003</v>
      </c>
    </row>
    <row r="19" spans="1:7" x14ac:dyDescent="0.25">
      <c r="A19" s="99" t="s">
        <v>652</v>
      </c>
      <c r="B19" s="99" t="s">
        <v>965</v>
      </c>
      <c r="C19" s="100">
        <v>2020</v>
      </c>
      <c r="D19" s="111">
        <v>701186</v>
      </c>
      <c r="E19" s="112">
        <v>345</v>
      </c>
      <c r="F19" s="112">
        <v>-156.4</v>
      </c>
      <c r="G19" s="101">
        <f t="shared" si="0"/>
        <v>188.6</v>
      </c>
    </row>
    <row r="20" spans="1:7" x14ac:dyDescent="0.25">
      <c r="A20" s="99" t="s">
        <v>652</v>
      </c>
      <c r="B20" s="99" t="s">
        <v>966</v>
      </c>
      <c r="C20" s="100">
        <v>2020</v>
      </c>
      <c r="D20" s="111">
        <v>701188</v>
      </c>
      <c r="E20" s="112">
        <v>276</v>
      </c>
      <c r="F20" s="112">
        <v>-117.599</v>
      </c>
      <c r="G20" s="101">
        <f t="shared" si="0"/>
        <v>158.40100000000001</v>
      </c>
    </row>
    <row r="21" spans="1:7" x14ac:dyDescent="0.25">
      <c r="A21" s="99" t="s">
        <v>652</v>
      </c>
      <c r="B21" s="99" t="s">
        <v>967</v>
      </c>
      <c r="C21" s="100">
        <v>2020</v>
      </c>
      <c r="D21" s="111">
        <v>701190</v>
      </c>
      <c r="E21" s="112">
        <v>46</v>
      </c>
      <c r="F21" s="112">
        <v>42.457999999999998</v>
      </c>
      <c r="G21" s="101">
        <f t="shared" si="0"/>
        <v>88.457999999999998</v>
      </c>
    </row>
    <row r="22" spans="1:7" x14ac:dyDescent="0.25">
      <c r="A22" s="99" t="s">
        <v>652</v>
      </c>
      <c r="B22" s="99" t="s">
        <v>968</v>
      </c>
      <c r="C22" s="100">
        <v>2020</v>
      </c>
      <c r="D22" s="111">
        <v>701192</v>
      </c>
      <c r="E22" s="112">
        <v>644</v>
      </c>
      <c r="F22" s="112">
        <v>-61.594000000000001</v>
      </c>
      <c r="G22" s="101">
        <f t="shared" si="0"/>
        <v>582.40599999999995</v>
      </c>
    </row>
    <row r="23" spans="1:7" x14ac:dyDescent="0.25">
      <c r="A23" s="99" t="s">
        <v>652</v>
      </c>
      <c r="B23" s="99" t="s">
        <v>969</v>
      </c>
      <c r="C23" s="100">
        <v>2020</v>
      </c>
      <c r="D23" s="111">
        <v>701194</v>
      </c>
      <c r="E23" s="112">
        <v>506.00000000000006</v>
      </c>
      <c r="F23" s="112">
        <v>-171.39599999999999</v>
      </c>
      <c r="G23" s="101">
        <f t="shared" si="0"/>
        <v>334.60400000000004</v>
      </c>
    </row>
    <row r="24" spans="1:7" x14ac:dyDescent="0.25">
      <c r="A24" s="99" t="s">
        <v>652</v>
      </c>
      <c r="B24" s="99" t="s">
        <v>970</v>
      </c>
      <c r="C24" s="100">
        <v>2020</v>
      </c>
      <c r="D24" s="111">
        <v>701196</v>
      </c>
      <c r="E24" s="112">
        <v>690</v>
      </c>
      <c r="F24" s="112">
        <v>-124.706</v>
      </c>
      <c r="G24" s="101">
        <f t="shared" si="0"/>
        <v>565.29399999999998</v>
      </c>
    </row>
    <row r="25" spans="1:7" x14ac:dyDescent="0.25">
      <c r="A25" s="99" t="s">
        <v>652</v>
      </c>
      <c r="B25" s="99" t="s">
        <v>971</v>
      </c>
      <c r="C25" s="100">
        <v>2020</v>
      </c>
      <c r="D25" s="111">
        <v>701198</v>
      </c>
      <c r="E25" s="112">
        <v>575</v>
      </c>
      <c r="F25" s="112">
        <v>-246.1</v>
      </c>
      <c r="G25" s="101">
        <f t="shared" si="0"/>
        <v>328.9</v>
      </c>
    </row>
    <row r="26" spans="1:7" x14ac:dyDescent="0.25">
      <c r="A26" s="99" t="s">
        <v>652</v>
      </c>
      <c r="B26" s="99" t="s">
        <v>972</v>
      </c>
      <c r="C26" s="100">
        <v>2020</v>
      </c>
      <c r="D26" s="111">
        <v>701206</v>
      </c>
      <c r="E26" s="112">
        <v>184</v>
      </c>
      <c r="F26" s="112">
        <v>98.417000000000002</v>
      </c>
      <c r="G26" s="101">
        <f t="shared" si="0"/>
        <v>282.41700000000003</v>
      </c>
    </row>
    <row r="27" spans="1:7" x14ac:dyDescent="0.25">
      <c r="A27" s="99" t="s">
        <v>652</v>
      </c>
      <c r="B27" s="99" t="s">
        <v>973</v>
      </c>
      <c r="C27" s="100">
        <v>2020</v>
      </c>
      <c r="D27" s="111">
        <v>701208</v>
      </c>
      <c r="E27" s="112">
        <v>1426</v>
      </c>
      <c r="F27" s="112">
        <v>-781.31</v>
      </c>
      <c r="G27" s="101">
        <f t="shared" si="0"/>
        <v>644.69000000000005</v>
      </c>
    </row>
    <row r="28" spans="1:7" x14ac:dyDescent="0.25">
      <c r="A28" s="99" t="s">
        <v>652</v>
      </c>
      <c r="B28" s="99" t="s">
        <v>974</v>
      </c>
      <c r="C28" s="100">
        <v>2020</v>
      </c>
      <c r="D28" s="111">
        <v>701210</v>
      </c>
      <c r="E28" s="112">
        <v>1610</v>
      </c>
      <c r="F28" s="112">
        <v>-702.00599999999997</v>
      </c>
      <c r="G28" s="101">
        <f t="shared" si="0"/>
        <v>907.99400000000003</v>
      </c>
    </row>
    <row r="29" spans="1:7" x14ac:dyDescent="0.25">
      <c r="A29" s="99" t="s">
        <v>652</v>
      </c>
      <c r="B29" s="99" t="s">
        <v>975</v>
      </c>
      <c r="C29" s="100">
        <v>2020</v>
      </c>
      <c r="D29" s="111">
        <v>701212</v>
      </c>
      <c r="E29" s="112">
        <v>4669</v>
      </c>
      <c r="F29" s="112">
        <v>-4301</v>
      </c>
      <c r="G29" s="101">
        <f t="shared" si="0"/>
        <v>368</v>
      </c>
    </row>
    <row r="30" spans="1:7" x14ac:dyDescent="0.25">
      <c r="A30" s="99" t="s">
        <v>652</v>
      </c>
      <c r="B30" s="99" t="s">
        <v>976</v>
      </c>
      <c r="C30" s="100">
        <v>2020</v>
      </c>
      <c r="D30" s="111">
        <v>701214</v>
      </c>
      <c r="E30" s="112">
        <v>1150</v>
      </c>
      <c r="F30" s="112">
        <v>-328.16399999999999</v>
      </c>
      <c r="G30" s="101">
        <f t="shared" si="0"/>
        <v>821.83600000000001</v>
      </c>
    </row>
    <row r="31" spans="1:7" x14ac:dyDescent="0.25">
      <c r="A31" s="99" t="s">
        <v>652</v>
      </c>
      <c r="B31" s="99" t="s">
        <v>977</v>
      </c>
      <c r="C31" s="100">
        <v>2020</v>
      </c>
      <c r="D31" s="111">
        <v>701216</v>
      </c>
      <c r="E31" s="112">
        <v>759</v>
      </c>
      <c r="F31" s="112">
        <v>-273.07900000000001</v>
      </c>
      <c r="G31" s="101">
        <f t="shared" si="0"/>
        <v>485.92099999999999</v>
      </c>
    </row>
    <row r="32" spans="1:7" x14ac:dyDescent="0.25">
      <c r="A32" s="99" t="s">
        <v>98</v>
      </c>
      <c r="B32" s="99" t="s">
        <v>654</v>
      </c>
      <c r="C32" s="100">
        <v>2020</v>
      </c>
      <c r="D32" s="111">
        <v>701220</v>
      </c>
      <c r="E32" s="112">
        <v>2300</v>
      </c>
      <c r="F32" s="112">
        <v>-322</v>
      </c>
      <c r="G32" s="101">
        <f t="shared" si="0"/>
        <v>1978</v>
      </c>
    </row>
    <row r="33" spans="1:7" x14ac:dyDescent="0.25">
      <c r="A33" s="99" t="s">
        <v>956</v>
      </c>
      <c r="B33" s="99" t="s">
        <v>722</v>
      </c>
      <c r="C33" s="100">
        <v>2020</v>
      </c>
      <c r="D33" s="111">
        <v>701200</v>
      </c>
      <c r="E33" s="112">
        <v>7071.9735682819382</v>
      </c>
      <c r="F33" s="112">
        <v>-5448.47</v>
      </c>
      <c r="G33" s="101">
        <f t="shared" si="0"/>
        <v>1623.503568281938</v>
      </c>
    </row>
    <row r="34" spans="1:7" x14ac:dyDescent="0.25">
      <c r="A34" s="99" t="s">
        <v>77</v>
      </c>
      <c r="B34" s="99" t="s">
        <v>723</v>
      </c>
      <c r="C34" s="100">
        <v>2020</v>
      </c>
      <c r="D34" s="111">
        <v>701154</v>
      </c>
      <c r="E34" s="112">
        <v>297775.549</v>
      </c>
      <c r="F34" s="112">
        <v>-143285.42829000001</v>
      </c>
      <c r="G34" s="101">
        <f t="shared" si="0"/>
        <v>154490.12070999999</v>
      </c>
    </row>
    <row r="35" spans="1:7" x14ac:dyDescent="0.25">
      <c r="A35" s="99" t="s">
        <v>72</v>
      </c>
      <c r="B35" s="99" t="s">
        <v>724</v>
      </c>
      <c r="C35" s="100">
        <v>2020</v>
      </c>
      <c r="D35" s="111">
        <v>701168</v>
      </c>
      <c r="E35" s="112">
        <v>7590</v>
      </c>
      <c r="F35" s="112">
        <v>-2186.5962</v>
      </c>
      <c r="G35" s="101">
        <f t="shared" si="0"/>
        <v>5403.4038</v>
      </c>
    </row>
    <row r="36" spans="1:7" x14ac:dyDescent="0.25">
      <c r="A36" s="99" t="s">
        <v>956</v>
      </c>
      <c r="B36" s="99" t="s">
        <v>978</v>
      </c>
      <c r="C36" s="100">
        <v>2020</v>
      </c>
      <c r="D36" s="111">
        <v>701170</v>
      </c>
      <c r="E36" s="112">
        <v>400.11453744493389</v>
      </c>
      <c r="F36" s="112">
        <v>-228.52799999999999</v>
      </c>
      <c r="G36" s="101">
        <f t="shared" si="0"/>
        <v>171.5865374449339</v>
      </c>
    </row>
    <row r="37" spans="1:7" x14ac:dyDescent="0.25">
      <c r="A37" s="99" t="s">
        <v>956</v>
      </c>
      <c r="B37" s="99" t="s">
        <v>979</v>
      </c>
      <c r="C37" s="100">
        <v>2020</v>
      </c>
      <c r="D37" s="111">
        <v>701230</v>
      </c>
      <c r="E37" s="112">
        <v>3335.0044052863436</v>
      </c>
      <c r="F37" s="112">
        <v>-2704.7999999999997</v>
      </c>
      <c r="G37" s="101">
        <f t="shared" si="0"/>
        <v>630.2044052863439</v>
      </c>
    </row>
    <row r="38" spans="1:7" x14ac:dyDescent="0.25">
      <c r="A38" s="99" t="s">
        <v>956</v>
      </c>
      <c r="B38" s="99" t="s">
        <v>980</v>
      </c>
      <c r="C38" s="100">
        <v>2020</v>
      </c>
      <c r="D38" s="111">
        <v>701172</v>
      </c>
      <c r="E38" s="112">
        <v>2046.4229074889868</v>
      </c>
      <c r="F38" s="112">
        <v>-1469.24</v>
      </c>
      <c r="G38" s="101">
        <f t="shared" si="0"/>
        <v>577.18290748898676</v>
      </c>
    </row>
    <row r="39" spans="1:7" x14ac:dyDescent="0.25">
      <c r="A39" s="99" t="s">
        <v>956</v>
      </c>
      <c r="B39" s="99" t="s">
        <v>981</v>
      </c>
      <c r="C39" s="100">
        <v>2020</v>
      </c>
      <c r="D39" s="111">
        <v>701238</v>
      </c>
      <c r="E39" s="112">
        <v>115.00440528634361</v>
      </c>
      <c r="F39" s="112">
        <v>-112.24</v>
      </c>
      <c r="G39" s="101">
        <f t="shared" si="0"/>
        <v>2.7644052863436173</v>
      </c>
    </row>
    <row r="40" spans="1:7" x14ac:dyDescent="0.25">
      <c r="A40" s="99" t="s">
        <v>982</v>
      </c>
      <c r="B40" s="99" t="s">
        <v>726</v>
      </c>
      <c r="C40" s="100">
        <v>2020</v>
      </c>
      <c r="D40" s="111">
        <v>701174</v>
      </c>
      <c r="E40" s="112">
        <v>3.4537444933920702</v>
      </c>
      <c r="F40" s="112">
        <v>-3.4499999999999997</v>
      </c>
      <c r="G40" s="101">
        <f t="shared" si="0"/>
        <v>3.7444933920705026E-3</v>
      </c>
    </row>
    <row r="41" spans="1:7" x14ac:dyDescent="0.25">
      <c r="A41" s="99" t="s">
        <v>982</v>
      </c>
      <c r="B41" s="99" t="s">
        <v>983</v>
      </c>
      <c r="C41" s="100">
        <v>2020</v>
      </c>
      <c r="D41" s="111">
        <v>701176</v>
      </c>
      <c r="E41" s="112">
        <v>5.75</v>
      </c>
      <c r="F41" s="112">
        <v>46.735999999999997</v>
      </c>
      <c r="G41" s="101">
        <f t="shared" si="0"/>
        <v>52.485999999999997</v>
      </c>
    </row>
    <row r="42" spans="1:7" x14ac:dyDescent="0.25">
      <c r="A42" s="99" t="s">
        <v>982</v>
      </c>
      <c r="B42" s="99" t="s">
        <v>984</v>
      </c>
      <c r="C42" s="100">
        <v>2020</v>
      </c>
      <c r="D42" s="111">
        <v>701178</v>
      </c>
      <c r="E42" s="112">
        <v>3450</v>
      </c>
      <c r="F42" s="112">
        <v>-1629.6189999999999</v>
      </c>
      <c r="G42" s="101">
        <f t="shared" si="0"/>
        <v>1820.3810000000001</v>
      </c>
    </row>
    <row r="43" spans="1:7" x14ac:dyDescent="0.25">
      <c r="A43" s="99" t="s">
        <v>982</v>
      </c>
      <c r="B43" s="99" t="s">
        <v>985</v>
      </c>
      <c r="C43" s="100">
        <v>2020</v>
      </c>
      <c r="D43" s="111">
        <v>701180</v>
      </c>
      <c r="E43" s="112">
        <v>3.4499999999999997</v>
      </c>
      <c r="F43" s="112">
        <v>3.0819999999999999</v>
      </c>
      <c r="G43" s="101">
        <f t="shared" si="0"/>
        <v>6.532</v>
      </c>
    </row>
    <row r="44" spans="1:7" x14ac:dyDescent="0.25">
      <c r="A44" s="99" t="s">
        <v>956</v>
      </c>
      <c r="B44" s="99" t="s">
        <v>986</v>
      </c>
      <c r="C44" s="100">
        <v>2020</v>
      </c>
      <c r="D44" s="111">
        <v>701224</v>
      </c>
      <c r="E44" s="112">
        <v>1380</v>
      </c>
      <c r="F44" s="112">
        <v>-1105.3799999999999</v>
      </c>
      <c r="G44" s="101">
        <f t="shared" si="0"/>
        <v>274.62000000000012</v>
      </c>
    </row>
    <row r="45" spans="1:7" x14ac:dyDescent="0.25">
      <c r="A45" s="99" t="s">
        <v>956</v>
      </c>
      <c r="B45" s="99" t="s">
        <v>987</v>
      </c>
      <c r="C45" s="100">
        <v>2020</v>
      </c>
      <c r="D45" s="111">
        <v>701232</v>
      </c>
      <c r="E45" s="112">
        <v>368</v>
      </c>
      <c r="F45" s="112">
        <v>-276.23</v>
      </c>
      <c r="G45" s="101">
        <f t="shared" si="0"/>
        <v>91.769999999999982</v>
      </c>
    </row>
    <row r="46" spans="1:7" x14ac:dyDescent="0.25">
      <c r="A46" s="99" t="s">
        <v>956</v>
      </c>
      <c r="B46" s="99" t="s">
        <v>988</v>
      </c>
      <c r="C46" s="100">
        <v>2020</v>
      </c>
      <c r="D46" s="111">
        <v>701240</v>
      </c>
      <c r="E46" s="112">
        <v>41.400881057268727</v>
      </c>
      <c r="F46" s="112">
        <v>-41.4</v>
      </c>
      <c r="G46" s="101">
        <f t="shared" si="0"/>
        <v>8.8105726872811374E-4</v>
      </c>
    </row>
    <row r="47" spans="1:7" x14ac:dyDescent="0.25">
      <c r="A47" s="99" t="s">
        <v>956</v>
      </c>
      <c r="B47" s="99" t="s">
        <v>989</v>
      </c>
      <c r="C47" s="100">
        <v>2020</v>
      </c>
      <c r="D47" s="111">
        <v>701242</v>
      </c>
      <c r="E47" s="112">
        <v>368</v>
      </c>
      <c r="F47" s="112">
        <v>-276.55200000000002</v>
      </c>
      <c r="G47" s="101">
        <f t="shared" si="0"/>
        <v>91.447999999999979</v>
      </c>
    </row>
    <row r="48" spans="1:7" x14ac:dyDescent="0.25">
      <c r="A48" s="99" t="s">
        <v>956</v>
      </c>
      <c r="B48" s="99" t="s">
        <v>990</v>
      </c>
      <c r="C48" s="100">
        <v>2020</v>
      </c>
      <c r="D48" s="111">
        <v>701244</v>
      </c>
      <c r="E48" s="112">
        <v>759.00440528634363</v>
      </c>
      <c r="F48" s="112">
        <v>-245.732</v>
      </c>
      <c r="G48" s="101">
        <f t="shared" si="0"/>
        <v>513.27240528634366</v>
      </c>
    </row>
    <row r="49" spans="1:7" x14ac:dyDescent="0.25">
      <c r="A49" s="99" t="s">
        <v>956</v>
      </c>
      <c r="B49" s="99" t="s">
        <v>991</v>
      </c>
      <c r="C49" s="100">
        <v>2020</v>
      </c>
      <c r="D49" s="111">
        <v>701222</v>
      </c>
      <c r="E49" s="112">
        <v>1165.6600000000001</v>
      </c>
      <c r="F49" s="112">
        <v>-612.51300000000003</v>
      </c>
      <c r="G49" s="101">
        <f t="shared" si="0"/>
        <v>553.14700000000005</v>
      </c>
    </row>
    <row r="50" spans="1:7" x14ac:dyDescent="0.25">
      <c r="A50" s="99" t="s">
        <v>956</v>
      </c>
      <c r="B50" s="99" t="s">
        <v>992</v>
      </c>
      <c r="C50" s="100">
        <v>2020</v>
      </c>
      <c r="D50" s="111">
        <v>701234</v>
      </c>
      <c r="E50" s="112">
        <v>1840</v>
      </c>
      <c r="F50" s="112">
        <v>-21.527999999999999</v>
      </c>
      <c r="G50" s="101">
        <f t="shared" si="0"/>
        <v>1818.472</v>
      </c>
    </row>
    <row r="51" spans="1:7" x14ac:dyDescent="0.25">
      <c r="A51" s="99" t="s">
        <v>956</v>
      </c>
      <c r="B51" s="99" t="s">
        <v>993</v>
      </c>
      <c r="C51" s="100">
        <v>2020</v>
      </c>
      <c r="D51" s="111">
        <v>701202</v>
      </c>
      <c r="E51" s="112">
        <v>1092.5022026431718</v>
      </c>
      <c r="F51" s="112">
        <v>-720.22199999999998</v>
      </c>
      <c r="G51" s="101">
        <f t="shared" si="0"/>
        <v>372.28020264317183</v>
      </c>
    </row>
    <row r="52" spans="1:7" ht="15" customHeight="1" x14ac:dyDescent="0.25">
      <c r="A52" s="99" t="s">
        <v>982</v>
      </c>
      <c r="B52" s="117" t="s">
        <v>994</v>
      </c>
      <c r="C52" s="100">
        <v>2020</v>
      </c>
      <c r="D52" s="111">
        <v>701236</v>
      </c>
      <c r="E52" s="112">
        <v>1725.0044052863436</v>
      </c>
      <c r="F52" s="112">
        <v>-739.17399999999998</v>
      </c>
      <c r="G52" s="101">
        <f t="shared" si="0"/>
        <v>985.83040528634365</v>
      </c>
    </row>
    <row r="53" spans="1:7" ht="12" customHeight="1" x14ac:dyDescent="0.25">
      <c r="A53" s="99" t="s">
        <v>956</v>
      </c>
      <c r="B53" s="99" t="s">
        <v>995</v>
      </c>
      <c r="C53" s="100">
        <v>2020</v>
      </c>
      <c r="D53" s="111">
        <v>701204</v>
      </c>
      <c r="E53" s="112">
        <v>2070</v>
      </c>
      <c r="F53" s="112">
        <v>-1804.856</v>
      </c>
      <c r="G53" s="101">
        <f t="shared" si="0"/>
        <v>265.14400000000001</v>
      </c>
    </row>
    <row r="54" spans="1:7" x14ac:dyDescent="0.25">
      <c r="D54" s="97"/>
    </row>
    <row r="55" spans="1:7" ht="21" x14ac:dyDescent="0.25">
      <c r="D55" s="102"/>
      <c r="E55" s="120" t="s">
        <v>36</v>
      </c>
      <c r="F55" s="120" t="s">
        <v>37</v>
      </c>
      <c r="G55" s="120" t="s">
        <v>38</v>
      </c>
    </row>
    <row r="56" spans="1:7" x14ac:dyDescent="0.25">
      <c r="D56" s="102"/>
      <c r="E56" s="109" t="s">
        <v>39</v>
      </c>
      <c r="F56" s="109" t="s">
        <v>39</v>
      </c>
      <c r="G56" s="109" t="s">
        <v>39</v>
      </c>
    </row>
    <row r="57" spans="1:7" x14ac:dyDescent="0.25">
      <c r="D57" s="115" t="s">
        <v>40</v>
      </c>
      <c r="E57" s="101">
        <f>SUM(E5:E53)</f>
        <v>555922.51252422924</v>
      </c>
      <c r="F57" s="101">
        <f>SUM(F5:F53)</f>
        <v>-100812.47369000003</v>
      </c>
      <c r="G57" s="101">
        <f>SUM(G5:G53)</f>
        <v>455110.03883422905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A6" sqref="A6:A7"/>
    </sheetView>
  </sheetViews>
  <sheetFormatPr defaultColWidth="8.7265625" defaultRowHeight="10.5" x14ac:dyDescent="0.25"/>
  <cols>
    <col min="1" max="1" width="44.81640625" style="98" customWidth="1"/>
    <col min="2" max="2" width="17.7265625" style="113" customWidth="1"/>
    <col min="3" max="3" width="22.1796875" style="97" customWidth="1"/>
    <col min="4" max="4" width="19.26953125" style="98" bestFit="1" customWidth="1"/>
    <col min="5" max="6" width="11.54296875" style="98" bestFit="1" customWidth="1"/>
    <col min="7" max="7" width="13.1796875" style="98" bestFit="1" customWidth="1"/>
    <col min="8" max="16384" width="8.7265625" style="98"/>
  </cols>
  <sheetData>
    <row r="1" spans="1:7" x14ac:dyDescent="0.25">
      <c r="A1" s="107" t="s">
        <v>0</v>
      </c>
      <c r="B1" s="108">
        <v>2020</v>
      </c>
      <c r="C1" s="98"/>
    </row>
    <row r="2" spans="1:7" x14ac:dyDescent="0.25">
      <c r="A2" s="107" t="s">
        <v>1</v>
      </c>
      <c r="B2" s="105" t="s">
        <v>63</v>
      </c>
      <c r="C2" s="98"/>
    </row>
    <row r="4" spans="1:7" ht="21" x14ac:dyDescent="0.25">
      <c r="A4" s="109" t="s">
        <v>3</v>
      </c>
      <c r="B4" s="110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ht="21" customHeight="1" x14ac:dyDescent="0.25">
      <c r="A5" s="99" t="s">
        <v>81</v>
      </c>
      <c r="B5" s="117" t="s">
        <v>955</v>
      </c>
      <c r="C5" s="100">
        <v>2020</v>
      </c>
      <c r="D5" s="111">
        <v>701157</v>
      </c>
      <c r="E5" s="112">
        <v>9</v>
      </c>
      <c r="F5" s="112">
        <v>193.11660000000001</v>
      </c>
      <c r="G5" s="101">
        <f>E5+F5</f>
        <v>202.11660000000001</v>
      </c>
    </row>
    <row r="6" spans="1:7" x14ac:dyDescent="0.25">
      <c r="A6" s="99" t="s">
        <v>956</v>
      </c>
      <c r="B6" s="99" t="s">
        <v>643</v>
      </c>
      <c r="C6" s="100">
        <v>2020</v>
      </c>
      <c r="D6" s="111">
        <v>701159</v>
      </c>
      <c r="E6" s="112">
        <v>54.000000000000007</v>
      </c>
      <c r="F6" s="112">
        <v>-7.5851999999999995</v>
      </c>
      <c r="G6" s="101">
        <f t="shared" ref="G6:G53" si="0">E6+F6</f>
        <v>46.414800000000007</v>
      </c>
    </row>
    <row r="7" spans="1:7" ht="17.25" customHeight="1" x14ac:dyDescent="0.25">
      <c r="A7" s="99" t="s">
        <v>33</v>
      </c>
      <c r="B7" s="117" t="s">
        <v>957</v>
      </c>
      <c r="C7" s="100">
        <v>2020</v>
      </c>
      <c r="D7" s="111">
        <v>701161</v>
      </c>
      <c r="E7" s="112">
        <v>1260</v>
      </c>
      <c r="F7" s="112">
        <v>-78.249600000000001</v>
      </c>
      <c r="G7" s="101">
        <f t="shared" si="0"/>
        <v>1181.7503999999999</v>
      </c>
    </row>
    <row r="8" spans="1:7" x14ac:dyDescent="0.25">
      <c r="A8" s="99" t="s">
        <v>664</v>
      </c>
      <c r="B8" s="99" t="s">
        <v>958</v>
      </c>
      <c r="C8" s="100">
        <v>2020</v>
      </c>
      <c r="D8" s="111">
        <v>701148</v>
      </c>
      <c r="E8" s="112">
        <v>622.62439024390255</v>
      </c>
      <c r="F8" s="112">
        <v>-168.51239999999999</v>
      </c>
      <c r="G8" s="101">
        <f t="shared" si="0"/>
        <v>454.1119902439026</v>
      </c>
    </row>
    <row r="9" spans="1:7" ht="16.5" customHeight="1" x14ac:dyDescent="0.25">
      <c r="A9" s="99" t="s">
        <v>719</v>
      </c>
      <c r="B9" s="117" t="s">
        <v>959</v>
      </c>
      <c r="C9" s="100">
        <v>2020</v>
      </c>
      <c r="D9" s="111">
        <v>701163</v>
      </c>
      <c r="E9" s="112">
        <v>4.5</v>
      </c>
      <c r="F9" s="112">
        <v>-0.9</v>
      </c>
      <c r="G9" s="101">
        <f t="shared" si="0"/>
        <v>3.6</v>
      </c>
    </row>
    <row r="10" spans="1:7" x14ac:dyDescent="0.25">
      <c r="A10" s="99" t="s">
        <v>956</v>
      </c>
      <c r="B10" s="99" t="s">
        <v>996</v>
      </c>
      <c r="C10" s="100">
        <v>2020</v>
      </c>
      <c r="D10" s="111">
        <v>701227</v>
      </c>
      <c r="E10" s="112">
        <v>9</v>
      </c>
      <c r="F10" s="112">
        <v>-6.5375999999999994</v>
      </c>
      <c r="G10" s="101">
        <f t="shared" si="0"/>
        <v>2.4624000000000006</v>
      </c>
    </row>
    <row r="11" spans="1:7" x14ac:dyDescent="0.25">
      <c r="A11" s="99" t="s">
        <v>956</v>
      </c>
      <c r="B11" s="99" t="s">
        <v>997</v>
      </c>
      <c r="C11" s="100">
        <v>2020</v>
      </c>
      <c r="D11" s="111">
        <v>701229</v>
      </c>
      <c r="E11" s="112">
        <v>0.9</v>
      </c>
      <c r="F11" s="112">
        <v>-0.9</v>
      </c>
      <c r="G11" s="101">
        <f t="shared" si="0"/>
        <v>0</v>
      </c>
    </row>
    <row r="12" spans="1:7" x14ac:dyDescent="0.25">
      <c r="A12" s="99" t="s">
        <v>719</v>
      </c>
      <c r="B12" s="99" t="s">
        <v>960</v>
      </c>
      <c r="C12" s="100">
        <v>2020</v>
      </c>
      <c r="D12" s="111">
        <v>701150</v>
      </c>
      <c r="E12" s="112">
        <v>405.00487804878054</v>
      </c>
      <c r="F12" s="112">
        <v>-397.70099999999996</v>
      </c>
      <c r="G12" s="101">
        <f t="shared" si="0"/>
        <v>7.3038780487805752</v>
      </c>
    </row>
    <row r="13" spans="1:7" x14ac:dyDescent="0.25">
      <c r="A13" s="99" t="s">
        <v>44</v>
      </c>
      <c r="B13" s="99" t="s">
        <v>693</v>
      </c>
      <c r="C13" s="100">
        <v>2020</v>
      </c>
      <c r="D13" s="111">
        <v>701219</v>
      </c>
      <c r="E13" s="112">
        <v>27.00487804878049</v>
      </c>
      <c r="F13" s="112">
        <v>-3.4398</v>
      </c>
      <c r="G13" s="101">
        <f t="shared" si="0"/>
        <v>23.565078048780492</v>
      </c>
    </row>
    <row r="14" spans="1:7" x14ac:dyDescent="0.25">
      <c r="A14" s="99" t="s">
        <v>20</v>
      </c>
      <c r="B14" s="99" t="s">
        <v>961</v>
      </c>
      <c r="C14" s="100">
        <v>2020</v>
      </c>
      <c r="D14" s="111">
        <v>701165</v>
      </c>
      <c r="E14" s="112">
        <v>180.00000000000003</v>
      </c>
      <c r="F14" s="112">
        <v>-33.762599999999999</v>
      </c>
      <c r="G14" s="101">
        <f t="shared" si="0"/>
        <v>146.23740000000004</v>
      </c>
    </row>
    <row r="15" spans="1:7" x14ac:dyDescent="0.25">
      <c r="A15" s="99" t="s">
        <v>956</v>
      </c>
      <c r="B15" s="99" t="s">
        <v>721</v>
      </c>
      <c r="C15" s="100">
        <v>2020</v>
      </c>
      <c r="D15" s="111">
        <v>701153</v>
      </c>
      <c r="E15" s="112">
        <v>144</v>
      </c>
      <c r="F15" s="112">
        <v>-30.534120000000001</v>
      </c>
      <c r="G15" s="101">
        <f t="shared" si="0"/>
        <v>113.46588</v>
      </c>
    </row>
    <row r="16" spans="1:7" x14ac:dyDescent="0.25">
      <c r="A16" s="99" t="s">
        <v>956</v>
      </c>
      <c r="B16" s="99" t="s">
        <v>962</v>
      </c>
      <c r="C16" s="100">
        <v>2020</v>
      </c>
      <c r="D16" s="111">
        <v>701167</v>
      </c>
      <c r="E16" s="112">
        <v>13500</v>
      </c>
      <c r="F16" s="112">
        <v>6004.3067999999994</v>
      </c>
      <c r="G16" s="101">
        <f t="shared" si="0"/>
        <v>19504.306799999998</v>
      </c>
    </row>
    <row r="17" spans="1:7" x14ac:dyDescent="0.25">
      <c r="A17" s="99" t="s">
        <v>652</v>
      </c>
      <c r="B17" s="99" t="s">
        <v>963</v>
      </c>
      <c r="C17" s="100">
        <v>2020</v>
      </c>
      <c r="D17" s="111">
        <v>701183</v>
      </c>
      <c r="E17" s="112">
        <v>0.9</v>
      </c>
      <c r="F17" s="112">
        <v>-0.64800000000000002</v>
      </c>
      <c r="G17" s="101">
        <f t="shared" si="0"/>
        <v>0.252</v>
      </c>
    </row>
    <row r="18" spans="1:7" x14ac:dyDescent="0.25">
      <c r="A18" s="99" t="s">
        <v>652</v>
      </c>
      <c r="B18" s="99" t="s">
        <v>964</v>
      </c>
      <c r="C18" s="100">
        <v>2020</v>
      </c>
      <c r="D18" s="111">
        <v>701185</v>
      </c>
      <c r="E18" s="112">
        <v>72</v>
      </c>
      <c r="F18" s="112">
        <v>-29.980799999999999</v>
      </c>
      <c r="G18" s="101">
        <f t="shared" si="0"/>
        <v>42.019199999999998</v>
      </c>
    </row>
    <row r="19" spans="1:7" x14ac:dyDescent="0.25">
      <c r="A19" s="99" t="s">
        <v>652</v>
      </c>
      <c r="B19" s="99" t="s">
        <v>965</v>
      </c>
      <c r="C19" s="100">
        <v>2020</v>
      </c>
      <c r="D19" s="111">
        <v>701187</v>
      </c>
      <c r="E19" s="112">
        <v>27</v>
      </c>
      <c r="F19" s="112">
        <v>-12.24</v>
      </c>
      <c r="G19" s="101">
        <f t="shared" si="0"/>
        <v>14.76</v>
      </c>
    </row>
    <row r="20" spans="1:7" x14ac:dyDescent="0.25">
      <c r="A20" s="99" t="s">
        <v>652</v>
      </c>
      <c r="B20" s="99" t="s">
        <v>966</v>
      </c>
      <c r="C20" s="100">
        <v>2020</v>
      </c>
      <c r="D20" s="111">
        <v>701189</v>
      </c>
      <c r="E20" s="112">
        <v>21.599999999999998</v>
      </c>
      <c r="F20" s="112">
        <v>-9.2034000000000002</v>
      </c>
      <c r="G20" s="101">
        <f t="shared" si="0"/>
        <v>12.396599999999998</v>
      </c>
    </row>
    <row r="21" spans="1:7" x14ac:dyDescent="0.25">
      <c r="A21" s="99" t="s">
        <v>652</v>
      </c>
      <c r="B21" s="99" t="s">
        <v>967</v>
      </c>
      <c r="C21" s="100">
        <v>2020</v>
      </c>
      <c r="D21" s="111">
        <v>701191</v>
      </c>
      <c r="E21" s="112">
        <v>3.6</v>
      </c>
      <c r="F21" s="112">
        <v>3.3228</v>
      </c>
      <c r="G21" s="101">
        <f t="shared" si="0"/>
        <v>6.9228000000000005</v>
      </c>
    </row>
    <row r="22" spans="1:7" x14ac:dyDescent="0.25">
      <c r="A22" s="99" t="s">
        <v>652</v>
      </c>
      <c r="B22" s="99" t="s">
        <v>968</v>
      </c>
      <c r="C22" s="100">
        <v>2020</v>
      </c>
      <c r="D22" s="111">
        <v>701193</v>
      </c>
      <c r="E22" s="112">
        <v>50.4</v>
      </c>
      <c r="F22" s="112">
        <v>-4.8204000000000002</v>
      </c>
      <c r="G22" s="101">
        <f t="shared" si="0"/>
        <v>45.579599999999999</v>
      </c>
    </row>
    <row r="23" spans="1:7" x14ac:dyDescent="0.25">
      <c r="A23" s="99" t="s">
        <v>652</v>
      </c>
      <c r="B23" s="99" t="s">
        <v>969</v>
      </c>
      <c r="C23" s="100">
        <v>2020</v>
      </c>
      <c r="D23" s="111">
        <v>701195</v>
      </c>
      <c r="E23" s="112">
        <v>39.6</v>
      </c>
      <c r="F23" s="112">
        <v>-13.413599999999999</v>
      </c>
      <c r="G23" s="101">
        <f t="shared" si="0"/>
        <v>26.186400000000003</v>
      </c>
    </row>
    <row r="24" spans="1:7" x14ac:dyDescent="0.25">
      <c r="A24" s="99" t="s">
        <v>652</v>
      </c>
      <c r="B24" s="99" t="s">
        <v>970</v>
      </c>
      <c r="C24" s="100">
        <v>2020</v>
      </c>
      <c r="D24" s="111">
        <v>701197</v>
      </c>
      <c r="E24" s="112">
        <v>54</v>
      </c>
      <c r="F24" s="112">
        <v>-9.7595999999999989</v>
      </c>
      <c r="G24" s="101">
        <f t="shared" si="0"/>
        <v>44.240400000000001</v>
      </c>
    </row>
    <row r="25" spans="1:7" x14ac:dyDescent="0.25">
      <c r="A25" s="99" t="s">
        <v>652</v>
      </c>
      <c r="B25" s="99" t="s">
        <v>971</v>
      </c>
      <c r="C25" s="100">
        <v>2020</v>
      </c>
      <c r="D25" s="111">
        <v>701199</v>
      </c>
      <c r="E25" s="112">
        <v>45</v>
      </c>
      <c r="F25" s="112">
        <v>-19.259999999999998</v>
      </c>
      <c r="G25" s="101">
        <f t="shared" si="0"/>
        <v>25.740000000000002</v>
      </c>
    </row>
    <row r="26" spans="1:7" x14ac:dyDescent="0.25">
      <c r="A26" s="99" t="s">
        <v>652</v>
      </c>
      <c r="B26" s="99" t="s">
        <v>972</v>
      </c>
      <c r="C26" s="100">
        <v>2020</v>
      </c>
      <c r="D26" s="111">
        <v>701207</v>
      </c>
      <c r="E26" s="112">
        <v>14.4</v>
      </c>
      <c r="F26" s="112">
        <v>7.7021999999999995</v>
      </c>
      <c r="G26" s="101">
        <f t="shared" si="0"/>
        <v>22.1022</v>
      </c>
    </row>
    <row r="27" spans="1:7" x14ac:dyDescent="0.25">
      <c r="A27" s="99" t="s">
        <v>652</v>
      </c>
      <c r="B27" s="99" t="s">
        <v>973</v>
      </c>
      <c r="C27" s="100">
        <v>2020</v>
      </c>
      <c r="D27" s="111">
        <v>701209</v>
      </c>
      <c r="E27" s="112">
        <v>111.6</v>
      </c>
      <c r="F27" s="112">
        <v>-61.146000000000001</v>
      </c>
      <c r="G27" s="101">
        <f t="shared" si="0"/>
        <v>50.453999999999994</v>
      </c>
    </row>
    <row r="28" spans="1:7" x14ac:dyDescent="0.25">
      <c r="A28" s="99" t="s">
        <v>652</v>
      </c>
      <c r="B28" s="99" t="s">
        <v>974</v>
      </c>
      <c r="C28" s="100">
        <v>2020</v>
      </c>
      <c r="D28" s="111">
        <v>701211</v>
      </c>
      <c r="E28" s="112">
        <v>125.99999999999999</v>
      </c>
      <c r="F28" s="112">
        <v>-54.939599999999999</v>
      </c>
      <c r="G28" s="101">
        <f t="shared" si="0"/>
        <v>71.060399999999987</v>
      </c>
    </row>
    <row r="29" spans="1:7" x14ac:dyDescent="0.25">
      <c r="A29" s="99" t="s">
        <v>652</v>
      </c>
      <c r="B29" s="99" t="s">
        <v>975</v>
      </c>
      <c r="C29" s="100">
        <v>2020</v>
      </c>
      <c r="D29" s="111">
        <v>701213</v>
      </c>
      <c r="E29" s="112">
        <v>365.4</v>
      </c>
      <c r="F29" s="112">
        <v>-336.59999999999997</v>
      </c>
      <c r="G29" s="101">
        <f t="shared" si="0"/>
        <v>28.800000000000011</v>
      </c>
    </row>
    <row r="30" spans="1:7" x14ac:dyDescent="0.25">
      <c r="A30" s="99" t="s">
        <v>652</v>
      </c>
      <c r="B30" s="99" t="s">
        <v>976</v>
      </c>
      <c r="C30" s="100">
        <v>2020</v>
      </c>
      <c r="D30" s="111">
        <v>701215</v>
      </c>
      <c r="E30" s="112">
        <v>90</v>
      </c>
      <c r="F30" s="112">
        <v>-25.682399999999998</v>
      </c>
      <c r="G30" s="101">
        <f t="shared" si="0"/>
        <v>64.317599999999999</v>
      </c>
    </row>
    <row r="31" spans="1:7" x14ac:dyDescent="0.25">
      <c r="A31" s="99" t="s">
        <v>652</v>
      </c>
      <c r="B31" s="99" t="s">
        <v>977</v>
      </c>
      <c r="C31" s="100">
        <v>2020</v>
      </c>
      <c r="D31" s="111">
        <v>701217</v>
      </c>
      <c r="E31" s="112">
        <v>59.4</v>
      </c>
      <c r="F31" s="112">
        <v>-21.371399999999998</v>
      </c>
      <c r="G31" s="101">
        <f t="shared" si="0"/>
        <v>38.028599999999997</v>
      </c>
    </row>
    <row r="32" spans="1:7" x14ac:dyDescent="0.25">
      <c r="A32" s="99" t="s">
        <v>98</v>
      </c>
      <c r="B32" s="99" t="s">
        <v>654</v>
      </c>
      <c r="C32" s="100">
        <v>2020</v>
      </c>
      <c r="D32" s="111">
        <v>701221</v>
      </c>
      <c r="E32" s="112">
        <v>180.00000000000003</v>
      </c>
      <c r="F32" s="112">
        <v>-25.2</v>
      </c>
      <c r="G32" s="101">
        <f t="shared" si="0"/>
        <v>154.80000000000004</v>
      </c>
    </row>
    <row r="33" spans="1:7" x14ac:dyDescent="0.25">
      <c r="A33" s="99" t="s">
        <v>956</v>
      </c>
      <c r="B33" s="99" t="s">
        <v>722</v>
      </c>
      <c r="C33" s="100">
        <v>2020</v>
      </c>
      <c r="D33" s="111">
        <v>701201</v>
      </c>
      <c r="E33" s="112">
        <v>553.46341463414637</v>
      </c>
      <c r="F33" s="112">
        <v>-426.40199999999999</v>
      </c>
      <c r="G33" s="101">
        <f t="shared" si="0"/>
        <v>127.06141463414639</v>
      </c>
    </row>
    <row r="34" spans="1:7" x14ac:dyDescent="0.25">
      <c r="A34" s="99" t="s">
        <v>77</v>
      </c>
      <c r="B34" s="99" t="s">
        <v>723</v>
      </c>
      <c r="C34" s="100">
        <v>2020</v>
      </c>
      <c r="D34" s="111">
        <v>701155</v>
      </c>
      <c r="E34" s="112">
        <v>23304.18</v>
      </c>
      <c r="F34" s="112">
        <v>-11213.642214000001</v>
      </c>
      <c r="G34" s="101">
        <f t="shared" si="0"/>
        <v>12090.537785999999</v>
      </c>
    </row>
    <row r="35" spans="1:7" x14ac:dyDescent="0.25">
      <c r="A35" s="99" t="s">
        <v>72</v>
      </c>
      <c r="B35" s="99" t="s">
        <v>724</v>
      </c>
      <c r="C35" s="100">
        <v>2020</v>
      </c>
      <c r="D35" s="111">
        <v>701169</v>
      </c>
      <c r="E35" s="112">
        <v>594</v>
      </c>
      <c r="F35" s="112">
        <v>-171.12491999999997</v>
      </c>
      <c r="G35" s="101">
        <f t="shared" si="0"/>
        <v>422.87508000000003</v>
      </c>
    </row>
    <row r="36" spans="1:7" x14ac:dyDescent="0.25">
      <c r="A36" s="99" t="s">
        <v>956</v>
      </c>
      <c r="B36" s="99" t="s">
        <v>978</v>
      </c>
      <c r="C36" s="100">
        <v>2020</v>
      </c>
      <c r="D36" s="111">
        <v>701171</v>
      </c>
      <c r="E36" s="112">
        <v>31.32</v>
      </c>
      <c r="F36" s="112">
        <v>-17.884799999999998</v>
      </c>
      <c r="G36" s="101">
        <f t="shared" si="0"/>
        <v>13.435200000000002</v>
      </c>
    </row>
    <row r="37" spans="1:7" x14ac:dyDescent="0.25">
      <c r="A37" s="99" t="s">
        <v>956</v>
      </c>
      <c r="B37" s="99" t="s">
        <v>979</v>
      </c>
      <c r="C37" s="100">
        <v>2020</v>
      </c>
      <c r="D37" s="111">
        <v>701231</v>
      </c>
      <c r="E37" s="112">
        <v>261.00487804878048</v>
      </c>
      <c r="F37" s="112">
        <v>-211.68</v>
      </c>
      <c r="G37" s="101">
        <f t="shared" si="0"/>
        <v>49.324878048780477</v>
      </c>
    </row>
    <row r="38" spans="1:7" x14ac:dyDescent="0.25">
      <c r="A38" s="99" t="s">
        <v>956</v>
      </c>
      <c r="B38" s="99" t="s">
        <v>980</v>
      </c>
      <c r="C38" s="100">
        <v>2020</v>
      </c>
      <c r="D38" s="111">
        <v>701173</v>
      </c>
      <c r="E38" s="112">
        <v>160.16</v>
      </c>
      <c r="F38" s="112">
        <v>-114.98399999999999</v>
      </c>
      <c r="G38" s="101">
        <f t="shared" si="0"/>
        <v>45.176000000000002</v>
      </c>
    </row>
    <row r="39" spans="1:7" x14ac:dyDescent="0.25">
      <c r="A39" s="99" t="s">
        <v>956</v>
      </c>
      <c r="B39" s="99" t="s">
        <v>981</v>
      </c>
      <c r="C39" s="100">
        <v>2020</v>
      </c>
      <c r="D39" s="111">
        <v>701239</v>
      </c>
      <c r="E39" s="112">
        <v>9</v>
      </c>
      <c r="F39" s="112">
        <v>-8.7839999999999989</v>
      </c>
      <c r="G39" s="101">
        <f t="shared" si="0"/>
        <v>0.21600000000000108</v>
      </c>
    </row>
    <row r="40" spans="1:7" x14ac:dyDescent="0.25">
      <c r="A40" s="99" t="s">
        <v>982</v>
      </c>
      <c r="B40" s="99" t="s">
        <v>726</v>
      </c>
      <c r="C40" s="100">
        <v>2020</v>
      </c>
      <c r="D40" s="111">
        <v>701175</v>
      </c>
      <c r="E40" s="112">
        <v>0.28000000000000003</v>
      </c>
      <c r="F40" s="112">
        <v>-0.27</v>
      </c>
      <c r="G40" s="101">
        <f t="shared" si="0"/>
        <v>1.0000000000000009E-2</v>
      </c>
    </row>
    <row r="41" spans="1:7" x14ac:dyDescent="0.25">
      <c r="A41" s="99" t="s">
        <v>982</v>
      </c>
      <c r="B41" s="99" t="s">
        <v>983</v>
      </c>
      <c r="C41" s="100">
        <v>2020</v>
      </c>
      <c r="D41" s="111">
        <v>701177</v>
      </c>
      <c r="E41" s="112">
        <v>0.44</v>
      </c>
      <c r="F41" s="112">
        <v>3.6576</v>
      </c>
      <c r="G41" s="101">
        <f t="shared" si="0"/>
        <v>4.0975999999999999</v>
      </c>
    </row>
    <row r="42" spans="1:7" x14ac:dyDescent="0.25">
      <c r="A42" s="99" t="s">
        <v>982</v>
      </c>
      <c r="B42" s="99" t="s">
        <v>984</v>
      </c>
      <c r="C42" s="100">
        <v>2020</v>
      </c>
      <c r="D42" s="111">
        <v>701179</v>
      </c>
      <c r="E42" s="112">
        <v>270</v>
      </c>
      <c r="F42" s="112">
        <v>-127.5354</v>
      </c>
      <c r="G42" s="101">
        <f t="shared" si="0"/>
        <v>142.46460000000002</v>
      </c>
    </row>
    <row r="43" spans="1:7" x14ac:dyDescent="0.25">
      <c r="A43" s="99" t="s">
        <v>982</v>
      </c>
      <c r="B43" s="99" t="s">
        <v>985</v>
      </c>
      <c r="C43" s="100">
        <v>2020</v>
      </c>
      <c r="D43" s="111">
        <v>701181</v>
      </c>
      <c r="E43" s="112">
        <v>0.28000000000000003</v>
      </c>
      <c r="F43" s="112">
        <v>0.2412</v>
      </c>
      <c r="G43" s="101">
        <f t="shared" si="0"/>
        <v>0.5212</v>
      </c>
    </row>
    <row r="44" spans="1:7" x14ac:dyDescent="0.25">
      <c r="A44" s="99" t="s">
        <v>956</v>
      </c>
      <c r="B44" s="99" t="s">
        <v>986</v>
      </c>
      <c r="C44" s="100">
        <v>2020</v>
      </c>
      <c r="D44" s="111">
        <v>701225</v>
      </c>
      <c r="E44" s="112">
        <v>108.00000000000001</v>
      </c>
      <c r="F44" s="112">
        <v>-86.507999999999996</v>
      </c>
      <c r="G44" s="101">
        <f t="shared" si="0"/>
        <v>21.492000000000019</v>
      </c>
    </row>
    <row r="45" spans="1:7" x14ac:dyDescent="0.25">
      <c r="A45" s="99" t="s">
        <v>956</v>
      </c>
      <c r="B45" s="99" t="s">
        <v>987</v>
      </c>
      <c r="C45" s="100">
        <v>2020</v>
      </c>
      <c r="D45" s="111">
        <v>701233</v>
      </c>
      <c r="E45" s="112">
        <v>28.8</v>
      </c>
      <c r="F45" s="112">
        <v>-21.617999999999999</v>
      </c>
      <c r="G45" s="101">
        <f t="shared" si="0"/>
        <v>7.1820000000000022</v>
      </c>
    </row>
    <row r="46" spans="1:7" x14ac:dyDescent="0.25">
      <c r="A46" s="99" t="s">
        <v>956</v>
      </c>
      <c r="B46" s="99" t="s">
        <v>988</v>
      </c>
      <c r="C46" s="100">
        <v>2020</v>
      </c>
      <c r="D46" s="111">
        <v>701241</v>
      </c>
      <c r="E46" s="112">
        <v>3.24</v>
      </c>
      <c r="F46" s="112">
        <v>-3.2399999999999998</v>
      </c>
      <c r="G46" s="101">
        <f t="shared" si="0"/>
        <v>0</v>
      </c>
    </row>
    <row r="47" spans="1:7" x14ac:dyDescent="0.25">
      <c r="A47" s="99" t="s">
        <v>956</v>
      </c>
      <c r="B47" s="99" t="s">
        <v>989</v>
      </c>
      <c r="C47" s="100">
        <v>2020</v>
      </c>
      <c r="D47" s="111">
        <v>701243</v>
      </c>
      <c r="E47" s="112">
        <v>28.8</v>
      </c>
      <c r="F47" s="112">
        <v>-21.6432</v>
      </c>
      <c r="G47" s="101">
        <f t="shared" si="0"/>
        <v>7.1568000000000005</v>
      </c>
    </row>
    <row r="48" spans="1:7" x14ac:dyDescent="0.25">
      <c r="A48" s="99" t="s">
        <v>956</v>
      </c>
      <c r="B48" s="99" t="s">
        <v>990</v>
      </c>
      <c r="C48" s="100">
        <v>2020</v>
      </c>
      <c r="D48" s="111">
        <v>701245</v>
      </c>
      <c r="E48" s="112">
        <v>59.404878048780496</v>
      </c>
      <c r="F48" s="112">
        <v>-19.231200000000001</v>
      </c>
      <c r="G48" s="101">
        <f t="shared" si="0"/>
        <v>40.173678048780495</v>
      </c>
    </row>
    <row r="49" spans="1:7" x14ac:dyDescent="0.25">
      <c r="A49" s="99" t="s">
        <v>956</v>
      </c>
      <c r="B49" s="99" t="s">
        <v>991</v>
      </c>
      <c r="C49" s="100">
        <v>2020</v>
      </c>
      <c r="D49" s="111">
        <v>701223</v>
      </c>
      <c r="E49" s="112">
        <v>91.22</v>
      </c>
      <c r="F49" s="112">
        <v>-47.9358</v>
      </c>
      <c r="G49" s="101">
        <f t="shared" si="0"/>
        <v>43.284199999999998</v>
      </c>
    </row>
    <row r="50" spans="1:7" x14ac:dyDescent="0.25">
      <c r="A50" s="99" t="s">
        <v>956</v>
      </c>
      <c r="B50" s="99" t="s">
        <v>992</v>
      </c>
      <c r="C50" s="100">
        <v>2020</v>
      </c>
      <c r="D50" s="111">
        <v>701235</v>
      </c>
      <c r="E50" s="112">
        <v>144</v>
      </c>
      <c r="F50" s="112">
        <v>-1.6847999999999999</v>
      </c>
      <c r="G50" s="101">
        <f t="shared" si="0"/>
        <v>142.3152</v>
      </c>
    </row>
    <row r="51" spans="1:7" x14ac:dyDescent="0.25">
      <c r="A51" s="99" t="s">
        <v>956</v>
      </c>
      <c r="B51" s="99" t="s">
        <v>993</v>
      </c>
      <c r="C51" s="100">
        <v>2020</v>
      </c>
      <c r="D51" s="111">
        <v>701203</v>
      </c>
      <c r="E51" s="112">
        <v>85.502439024390256</v>
      </c>
      <c r="F51" s="112">
        <v>-56.365200000000002</v>
      </c>
      <c r="G51" s="101">
        <f t="shared" si="0"/>
        <v>29.137239024390254</v>
      </c>
    </row>
    <row r="52" spans="1:7" ht="15" customHeight="1" x14ac:dyDescent="0.25">
      <c r="A52" s="99" t="s">
        <v>982</v>
      </c>
      <c r="B52" s="117" t="s">
        <v>994</v>
      </c>
      <c r="C52" s="100">
        <v>2020</v>
      </c>
      <c r="D52" s="111">
        <v>701237</v>
      </c>
      <c r="E52" s="112">
        <v>135.00487804878048</v>
      </c>
      <c r="F52" s="112">
        <v>-57.848399999999998</v>
      </c>
      <c r="G52" s="101">
        <f t="shared" si="0"/>
        <v>77.156478048780485</v>
      </c>
    </row>
    <row r="53" spans="1:7" ht="12" customHeight="1" x14ac:dyDescent="0.25">
      <c r="A53" s="99" t="s">
        <v>956</v>
      </c>
      <c r="B53" s="99" t="s">
        <v>995</v>
      </c>
      <c r="C53" s="100">
        <v>2020</v>
      </c>
      <c r="D53" s="111">
        <v>701205</v>
      </c>
      <c r="E53" s="112">
        <v>162</v>
      </c>
      <c r="F53" s="112">
        <v>-141.24959999999999</v>
      </c>
      <c r="G53" s="101">
        <f t="shared" si="0"/>
        <v>20.750400000000013</v>
      </c>
    </row>
    <row r="54" spans="1:7" x14ac:dyDescent="0.25">
      <c r="D54" s="97"/>
    </row>
    <row r="55" spans="1:7" ht="21" x14ac:dyDescent="0.25">
      <c r="D55" s="102"/>
      <c r="E55" s="120" t="s">
        <v>36</v>
      </c>
      <c r="F55" s="120" t="s">
        <v>37</v>
      </c>
      <c r="G55" s="120" t="s">
        <v>38</v>
      </c>
    </row>
    <row r="56" spans="1:7" x14ac:dyDescent="0.25">
      <c r="D56" s="102"/>
      <c r="E56" s="109" t="s">
        <v>39</v>
      </c>
      <c r="F56" s="109" t="s">
        <v>39</v>
      </c>
      <c r="G56" s="109" t="s">
        <v>39</v>
      </c>
    </row>
    <row r="57" spans="1:7" x14ac:dyDescent="0.25">
      <c r="D57" s="115" t="s">
        <v>40</v>
      </c>
      <c r="E57" s="101">
        <f>SUM(E5:E53)</f>
        <v>43507.034634146345</v>
      </c>
      <c r="F57" s="101">
        <f>SUM(F5:F53)</f>
        <v>-7889.6718540000038</v>
      </c>
      <c r="G57" s="101">
        <f>SUM(G5:G53)</f>
        <v>35617.36278014633</v>
      </c>
    </row>
  </sheetData>
  <conditionalFormatting sqref="B2">
    <cfRule type="cellIs" dxfId="575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/>
  </sheetViews>
  <sheetFormatPr defaultColWidth="12.453125" defaultRowHeight="10.5" x14ac:dyDescent="0.25"/>
  <cols>
    <col min="1" max="1" width="56.54296875" style="98" customWidth="1"/>
    <col min="2" max="2" width="82.453125" style="98" bestFit="1" customWidth="1"/>
    <col min="3" max="3" width="16.81640625" style="98" bestFit="1" customWidth="1"/>
    <col min="4" max="4" width="27.81640625" style="98" customWidth="1"/>
    <col min="5" max="5" width="12.81640625" style="98" customWidth="1"/>
    <col min="6" max="7" width="12.54296875" style="98" customWidth="1"/>
    <col min="8" max="16384" width="12.453125" style="98"/>
  </cols>
  <sheetData>
    <row r="1" spans="1:7" x14ac:dyDescent="0.25">
      <c r="A1" s="109" t="s">
        <v>0</v>
      </c>
      <c r="B1" s="96">
        <v>2020</v>
      </c>
      <c r="C1" s="97"/>
      <c r="D1" s="97"/>
      <c r="E1" s="97"/>
      <c r="F1" s="97"/>
      <c r="G1" s="97"/>
    </row>
    <row r="2" spans="1:7" x14ac:dyDescent="0.25">
      <c r="A2" s="109" t="s">
        <v>1</v>
      </c>
      <c r="B2" s="96" t="s">
        <v>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ht="21" x14ac:dyDescent="0.25">
      <c r="A4" s="109" t="s">
        <v>3</v>
      </c>
      <c r="B4" s="109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956</v>
      </c>
      <c r="B5" s="99" t="s">
        <v>643</v>
      </c>
      <c r="C5" s="100">
        <v>2020</v>
      </c>
      <c r="D5" s="100">
        <v>700930</v>
      </c>
      <c r="E5" s="101">
        <v>215.29</v>
      </c>
      <c r="F5" s="101">
        <v>0</v>
      </c>
      <c r="G5" s="101">
        <f>E5+F5</f>
        <v>215.29</v>
      </c>
    </row>
    <row r="6" spans="1:7" x14ac:dyDescent="0.25">
      <c r="A6" s="99" t="s">
        <v>998</v>
      </c>
      <c r="B6" s="99"/>
      <c r="C6" s="100">
        <v>2020</v>
      </c>
      <c r="D6" s="100">
        <v>700912</v>
      </c>
      <c r="E6" s="101">
        <v>348225.23</v>
      </c>
      <c r="F6" s="101">
        <v>7589.93</v>
      </c>
      <c r="G6" s="101">
        <f t="shared" ref="G6:G51" si="0">E6+F6</f>
        <v>355815.16</v>
      </c>
    </row>
    <row r="7" spans="1:7" x14ac:dyDescent="0.25">
      <c r="A7" s="99" t="s">
        <v>956</v>
      </c>
      <c r="B7" s="99" t="s">
        <v>644</v>
      </c>
      <c r="C7" s="100">
        <v>2020</v>
      </c>
      <c r="D7" s="100">
        <v>700933</v>
      </c>
      <c r="E7" s="101">
        <v>20171.75</v>
      </c>
      <c r="F7" s="101">
        <v>-333.89</v>
      </c>
      <c r="G7" s="101">
        <f t="shared" si="0"/>
        <v>19837.86</v>
      </c>
    </row>
    <row r="8" spans="1:7" x14ac:dyDescent="0.25">
      <c r="A8" s="99" t="s">
        <v>956</v>
      </c>
      <c r="B8" s="99" t="s">
        <v>644</v>
      </c>
      <c r="C8" s="100">
        <v>2020</v>
      </c>
      <c r="D8" s="100">
        <v>700934</v>
      </c>
      <c r="E8" s="101">
        <v>3679</v>
      </c>
      <c r="F8" s="101">
        <v>-74.489999999999995</v>
      </c>
      <c r="G8" s="101">
        <f t="shared" si="0"/>
        <v>3604.51</v>
      </c>
    </row>
    <row r="9" spans="1:7" x14ac:dyDescent="0.25">
      <c r="A9" s="99" t="s">
        <v>999</v>
      </c>
      <c r="B9" s="99" t="s">
        <v>645</v>
      </c>
      <c r="C9" s="100">
        <v>2020</v>
      </c>
      <c r="D9" s="100">
        <v>700937</v>
      </c>
      <c r="E9" s="101">
        <v>2321971.27</v>
      </c>
      <c r="F9" s="101">
        <v>-27104.07</v>
      </c>
      <c r="G9" s="101">
        <f t="shared" si="0"/>
        <v>2294867.2000000002</v>
      </c>
    </row>
    <row r="10" spans="1:7" x14ac:dyDescent="0.25">
      <c r="A10" s="99" t="s">
        <v>1000</v>
      </c>
      <c r="B10" s="99" t="s">
        <v>1001</v>
      </c>
      <c r="C10" s="100">
        <v>2020</v>
      </c>
      <c r="D10" s="100">
        <v>700946</v>
      </c>
      <c r="E10" s="101">
        <v>562303.26</v>
      </c>
      <c r="F10" s="101">
        <v>49696.79</v>
      </c>
      <c r="G10" s="101">
        <f t="shared" si="0"/>
        <v>612000.05000000005</v>
      </c>
    </row>
    <row r="11" spans="1:7" x14ac:dyDescent="0.25">
      <c r="A11" s="99" t="s">
        <v>999</v>
      </c>
      <c r="B11" s="99" t="s">
        <v>646</v>
      </c>
      <c r="C11" s="100">
        <v>2020</v>
      </c>
      <c r="D11" s="100">
        <v>700929</v>
      </c>
      <c r="E11" s="101">
        <v>5083</v>
      </c>
      <c r="F11" s="101">
        <v>76.150000000000006</v>
      </c>
      <c r="G11" s="101">
        <f t="shared" si="0"/>
        <v>5159.1499999999996</v>
      </c>
    </row>
    <row r="12" spans="1:7" x14ac:dyDescent="0.25">
      <c r="A12" s="99" t="s">
        <v>999</v>
      </c>
      <c r="B12" s="99" t="s">
        <v>647</v>
      </c>
      <c r="C12" s="100">
        <v>2020</v>
      </c>
      <c r="D12" s="100">
        <v>700938</v>
      </c>
      <c r="E12" s="101">
        <v>40368</v>
      </c>
      <c r="F12" s="101">
        <v>-2057.12</v>
      </c>
      <c r="G12" s="101">
        <f t="shared" si="0"/>
        <v>38310.879999999997</v>
      </c>
    </row>
    <row r="13" spans="1:7" x14ac:dyDescent="0.25">
      <c r="A13" s="99" t="s">
        <v>1002</v>
      </c>
      <c r="B13" s="99" t="s">
        <v>960</v>
      </c>
      <c r="C13" s="100">
        <v>2020</v>
      </c>
      <c r="D13" s="100">
        <v>700939</v>
      </c>
      <c r="E13" s="101">
        <v>37769.49</v>
      </c>
      <c r="F13" s="101">
        <v>-3386.63</v>
      </c>
      <c r="G13" s="101">
        <f t="shared" si="0"/>
        <v>34382.86</v>
      </c>
    </row>
    <row r="14" spans="1:7" x14ac:dyDescent="0.25">
      <c r="A14" s="99" t="s">
        <v>1003</v>
      </c>
      <c r="B14" s="99" t="s">
        <v>1004</v>
      </c>
      <c r="C14" s="100">
        <v>2020</v>
      </c>
      <c r="D14" s="100">
        <v>700935</v>
      </c>
      <c r="E14" s="101">
        <v>4937486.92</v>
      </c>
      <c r="F14" s="101">
        <v>101408.55</v>
      </c>
      <c r="G14" s="101">
        <f t="shared" si="0"/>
        <v>5038895.47</v>
      </c>
    </row>
    <row r="15" spans="1:7" x14ac:dyDescent="0.25">
      <c r="A15" s="99" t="s">
        <v>956</v>
      </c>
      <c r="B15" s="99" t="s">
        <v>1005</v>
      </c>
      <c r="C15" s="100">
        <v>2020</v>
      </c>
      <c r="D15" s="100">
        <v>700940</v>
      </c>
      <c r="E15" s="101">
        <v>248510.26000000272</v>
      </c>
      <c r="F15" s="101">
        <v>-6541.97</v>
      </c>
      <c r="G15" s="101">
        <f t="shared" si="0"/>
        <v>241968.29000000271</v>
      </c>
    </row>
    <row r="16" spans="1:7" x14ac:dyDescent="0.25">
      <c r="A16" s="99" t="s">
        <v>998</v>
      </c>
      <c r="B16" s="99" t="s">
        <v>648</v>
      </c>
      <c r="C16" s="100">
        <v>2020</v>
      </c>
      <c r="D16" s="100">
        <v>700931</v>
      </c>
      <c r="E16" s="101">
        <v>82784.44</v>
      </c>
      <c r="F16" s="101">
        <v>-146.83000000000001</v>
      </c>
      <c r="G16" s="101">
        <f t="shared" si="0"/>
        <v>82637.61</v>
      </c>
    </row>
    <row r="17" spans="1:7" x14ac:dyDescent="0.25">
      <c r="A17" s="99" t="s">
        <v>649</v>
      </c>
      <c r="B17" s="99"/>
      <c r="C17" s="100">
        <v>2020</v>
      </c>
      <c r="D17" s="100">
        <v>700942</v>
      </c>
      <c r="E17" s="101">
        <v>10851.38</v>
      </c>
      <c r="F17" s="101">
        <v>167.24</v>
      </c>
      <c r="G17" s="101">
        <f t="shared" si="0"/>
        <v>11018.619999999999</v>
      </c>
    </row>
    <row r="18" spans="1:7" x14ac:dyDescent="0.25">
      <c r="A18" s="99" t="s">
        <v>649</v>
      </c>
      <c r="B18" s="99" t="s">
        <v>94</v>
      </c>
      <c r="C18" s="100">
        <v>2020</v>
      </c>
      <c r="D18" s="100">
        <v>700947</v>
      </c>
      <c r="E18" s="101">
        <v>237.28</v>
      </c>
      <c r="F18" s="101">
        <v>0</v>
      </c>
      <c r="G18" s="101">
        <f t="shared" si="0"/>
        <v>237.28</v>
      </c>
    </row>
    <row r="19" spans="1:7" x14ac:dyDescent="0.25">
      <c r="A19" s="99" t="s">
        <v>1006</v>
      </c>
      <c r="B19" s="99" t="s">
        <v>1007</v>
      </c>
      <c r="C19" s="100">
        <v>2020</v>
      </c>
      <c r="D19" s="100">
        <v>700908</v>
      </c>
      <c r="E19" s="101">
        <v>2487749.25</v>
      </c>
      <c r="F19" s="101">
        <v>852785.77</v>
      </c>
      <c r="G19" s="101">
        <f t="shared" si="0"/>
        <v>3340535.02</v>
      </c>
    </row>
    <row r="20" spans="1:7" x14ac:dyDescent="0.25">
      <c r="A20" s="99" t="s">
        <v>1006</v>
      </c>
      <c r="B20" s="99" t="s">
        <v>1008</v>
      </c>
      <c r="C20" s="100">
        <v>2020</v>
      </c>
      <c r="D20" s="100">
        <v>700909</v>
      </c>
      <c r="E20" s="101">
        <v>4938856.83</v>
      </c>
      <c r="F20" s="101">
        <v>-269886.62</v>
      </c>
      <c r="G20" s="101">
        <f t="shared" si="0"/>
        <v>4668970.21</v>
      </c>
    </row>
    <row r="21" spans="1:7" x14ac:dyDescent="0.25">
      <c r="A21" s="99" t="s">
        <v>1006</v>
      </c>
      <c r="B21" s="99" t="s">
        <v>1007</v>
      </c>
      <c r="C21" s="100">
        <v>2020</v>
      </c>
      <c r="D21" s="100" t="s">
        <v>656</v>
      </c>
      <c r="E21" s="101">
        <v>200</v>
      </c>
      <c r="F21" s="101">
        <v>0</v>
      </c>
      <c r="G21" s="101">
        <f t="shared" si="0"/>
        <v>200</v>
      </c>
    </row>
    <row r="22" spans="1:7" x14ac:dyDescent="0.25">
      <c r="A22" s="99" t="s">
        <v>1006</v>
      </c>
      <c r="B22" s="99" t="s">
        <v>1007</v>
      </c>
      <c r="C22" s="100">
        <v>2020</v>
      </c>
      <c r="D22" s="100" t="s">
        <v>657</v>
      </c>
      <c r="E22" s="101">
        <v>1000</v>
      </c>
      <c r="F22" s="101">
        <v>0</v>
      </c>
      <c r="G22" s="101">
        <f t="shared" si="0"/>
        <v>1000</v>
      </c>
    </row>
    <row r="23" spans="1:7" x14ac:dyDescent="0.25">
      <c r="A23" s="99" t="s">
        <v>1006</v>
      </c>
      <c r="B23" s="99" t="s">
        <v>1007</v>
      </c>
      <c r="C23" s="100">
        <v>2020</v>
      </c>
      <c r="D23" s="100" t="s">
        <v>658</v>
      </c>
      <c r="E23" s="101">
        <v>80000</v>
      </c>
      <c r="F23" s="101">
        <v>0</v>
      </c>
      <c r="G23" s="101">
        <f t="shared" si="0"/>
        <v>80000</v>
      </c>
    </row>
    <row r="24" spans="1:7" x14ac:dyDescent="0.25">
      <c r="A24" s="99" t="s">
        <v>1006</v>
      </c>
      <c r="B24" s="99" t="s">
        <v>1007</v>
      </c>
      <c r="C24" s="100">
        <v>2020</v>
      </c>
      <c r="D24" s="100" t="s">
        <v>659</v>
      </c>
      <c r="E24" s="101">
        <v>995.48</v>
      </c>
      <c r="F24" s="101">
        <v>0</v>
      </c>
      <c r="G24" s="101">
        <f t="shared" si="0"/>
        <v>995.48</v>
      </c>
    </row>
    <row r="25" spans="1:7" x14ac:dyDescent="0.25">
      <c r="A25" s="99" t="s">
        <v>1006</v>
      </c>
      <c r="B25" s="99" t="s">
        <v>1007</v>
      </c>
      <c r="C25" s="100">
        <v>2020</v>
      </c>
      <c r="D25" s="100" t="s">
        <v>660</v>
      </c>
      <c r="E25" s="101">
        <v>50046.67</v>
      </c>
      <c r="F25" s="101">
        <v>0</v>
      </c>
      <c r="G25" s="101">
        <f t="shared" si="0"/>
        <v>50046.67</v>
      </c>
    </row>
    <row r="26" spans="1:7" x14ac:dyDescent="0.25">
      <c r="A26" s="99" t="s">
        <v>1006</v>
      </c>
      <c r="B26" s="99" t="s">
        <v>1008</v>
      </c>
      <c r="C26" s="100">
        <v>2020</v>
      </c>
      <c r="D26" s="100" t="s">
        <v>661</v>
      </c>
      <c r="E26" s="101">
        <v>20000</v>
      </c>
      <c r="F26" s="101">
        <v>0</v>
      </c>
      <c r="G26" s="101">
        <f t="shared" si="0"/>
        <v>20000</v>
      </c>
    </row>
    <row r="27" spans="1:7" x14ac:dyDescent="0.25">
      <c r="A27" s="99" t="s">
        <v>650</v>
      </c>
      <c r="B27" s="99" t="s">
        <v>651</v>
      </c>
      <c r="C27" s="100">
        <v>2020</v>
      </c>
      <c r="D27" s="100">
        <v>700910</v>
      </c>
      <c r="E27" s="101">
        <v>1508.58</v>
      </c>
      <c r="F27" s="101">
        <v>0</v>
      </c>
      <c r="G27" s="101">
        <f t="shared" si="0"/>
        <v>1508.58</v>
      </c>
    </row>
    <row r="28" spans="1:7" x14ac:dyDescent="0.25">
      <c r="A28" s="99" t="s">
        <v>956</v>
      </c>
      <c r="B28" s="99" t="s">
        <v>1009</v>
      </c>
      <c r="C28" s="100">
        <v>2020</v>
      </c>
      <c r="D28" s="100">
        <v>700945</v>
      </c>
      <c r="E28" s="101">
        <v>5898.39</v>
      </c>
      <c r="F28" s="101">
        <v>-485.34</v>
      </c>
      <c r="G28" s="101">
        <f t="shared" si="0"/>
        <v>5413.05</v>
      </c>
    </row>
    <row r="29" spans="1:7" x14ac:dyDescent="0.25">
      <c r="A29" s="99" t="s">
        <v>956</v>
      </c>
      <c r="B29" s="99" t="s">
        <v>1010</v>
      </c>
      <c r="C29" s="100">
        <v>2020</v>
      </c>
      <c r="D29" s="100">
        <v>700943</v>
      </c>
      <c r="E29" s="101">
        <v>6892.98</v>
      </c>
      <c r="F29" s="101">
        <v>-151.4</v>
      </c>
      <c r="G29" s="101">
        <f t="shared" si="0"/>
        <v>6741.58</v>
      </c>
    </row>
    <row r="30" spans="1:7" x14ac:dyDescent="0.25">
      <c r="A30" s="99" t="s">
        <v>956</v>
      </c>
      <c r="B30" s="99" t="s">
        <v>962</v>
      </c>
      <c r="C30" s="100">
        <v>2020</v>
      </c>
      <c r="D30" s="100">
        <v>700944</v>
      </c>
      <c r="E30" s="101">
        <v>3880.77</v>
      </c>
      <c r="F30" s="101">
        <v>124.77</v>
      </c>
      <c r="G30" s="101">
        <f t="shared" si="0"/>
        <v>4005.54</v>
      </c>
    </row>
    <row r="31" spans="1:7" x14ac:dyDescent="0.25">
      <c r="A31" s="99" t="s">
        <v>652</v>
      </c>
      <c r="B31" s="99" t="s">
        <v>1011</v>
      </c>
      <c r="C31" s="100">
        <v>2020</v>
      </c>
      <c r="D31" s="100">
        <v>700913</v>
      </c>
      <c r="E31" s="101">
        <v>395.32</v>
      </c>
      <c r="F31" s="101">
        <v>0</v>
      </c>
      <c r="G31" s="101">
        <f t="shared" si="0"/>
        <v>395.32</v>
      </c>
    </row>
    <row r="32" spans="1:7" x14ac:dyDescent="0.25">
      <c r="A32" s="99" t="s">
        <v>652</v>
      </c>
      <c r="B32" s="99" t="s">
        <v>1012</v>
      </c>
      <c r="C32" s="100">
        <v>2020</v>
      </c>
      <c r="D32" s="100">
        <v>700914</v>
      </c>
      <c r="E32" s="101">
        <v>582.72</v>
      </c>
      <c r="F32" s="101">
        <v>0</v>
      </c>
      <c r="G32" s="101">
        <f t="shared" si="0"/>
        <v>582.72</v>
      </c>
    </row>
    <row r="33" spans="1:7" x14ac:dyDescent="0.25">
      <c r="A33" s="99" t="s">
        <v>652</v>
      </c>
      <c r="B33" s="99" t="s">
        <v>1013</v>
      </c>
      <c r="C33" s="100">
        <v>2020</v>
      </c>
      <c r="D33" s="100">
        <v>700915</v>
      </c>
      <c r="E33" s="101">
        <v>854.58</v>
      </c>
      <c r="F33" s="101">
        <v>0</v>
      </c>
      <c r="G33" s="101">
        <f t="shared" si="0"/>
        <v>854.58</v>
      </c>
    </row>
    <row r="34" spans="1:7" x14ac:dyDescent="0.25">
      <c r="A34" s="99" t="s">
        <v>653</v>
      </c>
      <c r="B34" s="99" t="s">
        <v>1014</v>
      </c>
      <c r="C34" s="100">
        <v>2020</v>
      </c>
      <c r="D34" s="100">
        <v>700916</v>
      </c>
      <c r="E34" s="101">
        <v>718.29</v>
      </c>
      <c r="F34" s="101">
        <v>0</v>
      </c>
      <c r="G34" s="101">
        <f t="shared" si="0"/>
        <v>718.29</v>
      </c>
    </row>
    <row r="35" spans="1:7" x14ac:dyDescent="0.25">
      <c r="A35" s="99" t="s">
        <v>652</v>
      </c>
      <c r="B35" s="99" t="s">
        <v>1015</v>
      </c>
      <c r="C35" s="100">
        <v>2020</v>
      </c>
      <c r="D35" s="100">
        <v>700917</v>
      </c>
      <c r="E35" s="101">
        <v>1182.96</v>
      </c>
      <c r="F35" s="101">
        <v>0</v>
      </c>
      <c r="G35" s="101">
        <f t="shared" si="0"/>
        <v>1182.96</v>
      </c>
    </row>
    <row r="36" spans="1:7" x14ac:dyDescent="0.25">
      <c r="A36" s="99" t="s">
        <v>652</v>
      </c>
      <c r="B36" s="99" t="s">
        <v>1016</v>
      </c>
      <c r="C36" s="100">
        <v>2020</v>
      </c>
      <c r="D36" s="100">
        <v>700918</v>
      </c>
      <c r="E36" s="101">
        <v>1636.06</v>
      </c>
      <c r="F36" s="101">
        <v>0.48</v>
      </c>
      <c r="G36" s="101">
        <f t="shared" si="0"/>
        <v>1636.54</v>
      </c>
    </row>
    <row r="37" spans="1:7" x14ac:dyDescent="0.25">
      <c r="A37" s="99" t="s">
        <v>652</v>
      </c>
      <c r="B37" s="99" t="s">
        <v>1017</v>
      </c>
      <c r="C37" s="100">
        <v>2020</v>
      </c>
      <c r="D37" s="100">
        <v>700919</v>
      </c>
      <c r="E37" s="101">
        <v>2356.83</v>
      </c>
      <c r="F37" s="101">
        <v>1.86</v>
      </c>
      <c r="G37" s="101">
        <f t="shared" si="0"/>
        <v>2358.69</v>
      </c>
    </row>
    <row r="38" spans="1:7" x14ac:dyDescent="0.25">
      <c r="A38" s="99" t="s">
        <v>652</v>
      </c>
      <c r="B38" s="99" t="s">
        <v>1018</v>
      </c>
      <c r="C38" s="100">
        <v>2020</v>
      </c>
      <c r="D38" s="100">
        <v>700920</v>
      </c>
      <c r="E38" s="101">
        <v>1436.85</v>
      </c>
      <c r="F38" s="101">
        <v>0</v>
      </c>
      <c r="G38" s="101">
        <f t="shared" si="0"/>
        <v>1436.85</v>
      </c>
    </row>
    <row r="39" spans="1:7" x14ac:dyDescent="0.25">
      <c r="A39" s="99" t="s">
        <v>652</v>
      </c>
      <c r="B39" s="99" t="s">
        <v>1019</v>
      </c>
      <c r="C39" s="100">
        <v>2020</v>
      </c>
      <c r="D39" s="100">
        <v>700921</v>
      </c>
      <c r="E39" s="101">
        <v>727.38</v>
      </c>
      <c r="F39" s="101">
        <v>0</v>
      </c>
      <c r="G39" s="101">
        <f t="shared" si="0"/>
        <v>727.38</v>
      </c>
    </row>
    <row r="40" spans="1:7" x14ac:dyDescent="0.25">
      <c r="A40" s="99" t="s">
        <v>652</v>
      </c>
      <c r="B40" s="99" t="s">
        <v>1020</v>
      </c>
      <c r="C40" s="100">
        <v>2020</v>
      </c>
      <c r="D40" s="100">
        <v>700922</v>
      </c>
      <c r="E40" s="101">
        <v>896.98</v>
      </c>
      <c r="F40" s="101">
        <v>0</v>
      </c>
      <c r="G40" s="101">
        <f t="shared" si="0"/>
        <v>896.98</v>
      </c>
    </row>
    <row r="41" spans="1:7" x14ac:dyDescent="0.25">
      <c r="A41" s="99" t="s">
        <v>652</v>
      </c>
      <c r="B41" s="99" t="s">
        <v>1021</v>
      </c>
      <c r="C41" s="100">
        <v>2020</v>
      </c>
      <c r="D41" s="100">
        <v>700923</v>
      </c>
      <c r="E41" s="101">
        <v>695.41</v>
      </c>
      <c r="F41" s="101">
        <v>0</v>
      </c>
      <c r="G41" s="101">
        <f t="shared" si="0"/>
        <v>695.41</v>
      </c>
    </row>
    <row r="42" spans="1:7" x14ac:dyDescent="0.25">
      <c r="A42" s="99" t="s">
        <v>652</v>
      </c>
      <c r="B42" s="99" t="s">
        <v>1022</v>
      </c>
      <c r="C42" s="100">
        <v>2020</v>
      </c>
      <c r="D42" s="100">
        <v>700924</v>
      </c>
      <c r="E42" s="101">
        <v>596.89</v>
      </c>
      <c r="F42" s="101">
        <v>0</v>
      </c>
      <c r="G42" s="101">
        <f t="shared" si="0"/>
        <v>596.89</v>
      </c>
    </row>
    <row r="43" spans="1:7" x14ac:dyDescent="0.25">
      <c r="A43" s="99" t="s">
        <v>652</v>
      </c>
      <c r="B43" s="99" t="s">
        <v>1023</v>
      </c>
      <c r="C43" s="100">
        <v>2020</v>
      </c>
      <c r="D43" s="100">
        <v>700925</v>
      </c>
      <c r="E43" s="101">
        <v>381.6</v>
      </c>
      <c r="F43" s="101">
        <v>-39.840000000000003</v>
      </c>
      <c r="G43" s="101">
        <f t="shared" si="0"/>
        <v>341.76</v>
      </c>
    </row>
    <row r="44" spans="1:7" x14ac:dyDescent="0.25">
      <c r="A44" s="99" t="s">
        <v>652</v>
      </c>
      <c r="B44" s="99" t="s">
        <v>1024</v>
      </c>
      <c r="C44" s="100">
        <v>2020</v>
      </c>
      <c r="D44" s="100">
        <v>700926</v>
      </c>
      <c r="E44" s="101">
        <v>1253.53</v>
      </c>
      <c r="F44" s="101">
        <v>0</v>
      </c>
      <c r="G44" s="101">
        <f t="shared" si="0"/>
        <v>1253.53</v>
      </c>
    </row>
    <row r="45" spans="1:7" x14ac:dyDescent="0.25">
      <c r="A45" s="99" t="s">
        <v>652</v>
      </c>
      <c r="B45" s="99" t="s">
        <v>1025</v>
      </c>
      <c r="C45" s="100">
        <v>2020</v>
      </c>
      <c r="D45" s="100">
        <v>700927</v>
      </c>
      <c r="E45" s="101">
        <v>1038.24</v>
      </c>
      <c r="F45" s="101">
        <v>0</v>
      </c>
      <c r="G45" s="101">
        <f t="shared" si="0"/>
        <v>1038.24</v>
      </c>
    </row>
    <row r="46" spans="1:7" x14ac:dyDescent="0.25">
      <c r="A46" s="99" t="s">
        <v>652</v>
      </c>
      <c r="B46" s="99" t="s">
        <v>1026</v>
      </c>
      <c r="C46" s="100">
        <v>2020</v>
      </c>
      <c r="D46" s="100">
        <v>700928</v>
      </c>
      <c r="E46" s="101">
        <v>169.6</v>
      </c>
      <c r="F46" s="101">
        <v>0</v>
      </c>
      <c r="G46" s="101">
        <f t="shared" si="0"/>
        <v>169.6</v>
      </c>
    </row>
    <row r="47" spans="1:7" x14ac:dyDescent="0.25">
      <c r="A47" s="99" t="s">
        <v>956</v>
      </c>
      <c r="B47" s="99" t="s">
        <v>1027</v>
      </c>
      <c r="C47" s="100">
        <v>2020</v>
      </c>
      <c r="D47" s="100">
        <v>701000</v>
      </c>
      <c r="E47" s="101">
        <v>366.64</v>
      </c>
      <c r="F47" s="101">
        <v>0</v>
      </c>
      <c r="G47" s="101">
        <f t="shared" si="0"/>
        <v>366.64</v>
      </c>
    </row>
    <row r="48" spans="1:7" x14ac:dyDescent="0.25">
      <c r="A48" s="99" t="s">
        <v>98</v>
      </c>
      <c r="B48" s="99" t="s">
        <v>654</v>
      </c>
      <c r="C48" s="100">
        <v>2020</v>
      </c>
      <c r="D48" s="100">
        <v>700936</v>
      </c>
      <c r="E48" s="101">
        <v>5055.74</v>
      </c>
      <c r="F48" s="101">
        <v>0</v>
      </c>
      <c r="G48" s="101">
        <f t="shared" si="0"/>
        <v>5055.74</v>
      </c>
    </row>
    <row r="49" spans="1:7" x14ac:dyDescent="0.25">
      <c r="A49" s="99" t="s">
        <v>956</v>
      </c>
      <c r="B49" s="99" t="s">
        <v>1028</v>
      </c>
      <c r="C49" s="100">
        <v>2020</v>
      </c>
      <c r="D49" s="100">
        <v>700961</v>
      </c>
      <c r="E49" s="101">
        <v>6967.45</v>
      </c>
      <c r="F49" s="101">
        <v>0</v>
      </c>
      <c r="G49" s="101">
        <f t="shared" si="0"/>
        <v>6967.45</v>
      </c>
    </row>
    <row r="50" spans="1:7" x14ac:dyDescent="0.25">
      <c r="A50" s="99" t="s">
        <v>956</v>
      </c>
      <c r="B50" s="99" t="s">
        <v>1029</v>
      </c>
      <c r="C50" s="100">
        <v>2020</v>
      </c>
      <c r="D50" s="100">
        <v>701042</v>
      </c>
      <c r="E50" s="101">
        <v>300.08999999999997</v>
      </c>
      <c r="F50" s="101">
        <v>0</v>
      </c>
      <c r="G50" s="101">
        <f t="shared" si="0"/>
        <v>300.08999999999997</v>
      </c>
    </row>
    <row r="51" spans="1:7" x14ac:dyDescent="0.25">
      <c r="A51" s="99" t="s">
        <v>956</v>
      </c>
      <c r="B51" s="99" t="s">
        <v>1030</v>
      </c>
      <c r="C51" s="100">
        <v>2020</v>
      </c>
      <c r="D51" s="100">
        <v>701151</v>
      </c>
      <c r="E51" s="101">
        <v>1208.49</v>
      </c>
      <c r="F51" s="101">
        <v>0</v>
      </c>
      <c r="G51" s="101">
        <f t="shared" si="0"/>
        <v>1208.49</v>
      </c>
    </row>
    <row r="52" spans="1:7" x14ac:dyDescent="0.25">
      <c r="A52" s="177"/>
      <c r="B52" s="177"/>
      <c r="C52" s="178"/>
      <c r="D52" s="178"/>
      <c r="E52" s="179"/>
      <c r="F52" s="179"/>
      <c r="G52" s="179"/>
    </row>
    <row r="53" spans="1:7" x14ac:dyDescent="0.25">
      <c r="A53" s="177"/>
      <c r="B53" s="177"/>
      <c r="C53" s="178"/>
      <c r="D53" s="178"/>
      <c r="E53" s="179"/>
      <c r="F53" s="179"/>
      <c r="G53" s="179"/>
    </row>
    <row r="54" spans="1:7" ht="21" x14ac:dyDescent="0.25">
      <c r="E54" s="120" t="s">
        <v>36</v>
      </c>
      <c r="F54" s="120" t="s">
        <v>37</v>
      </c>
      <c r="G54" s="120" t="s">
        <v>38</v>
      </c>
    </row>
    <row r="55" spans="1:7" x14ac:dyDescent="0.25">
      <c r="E55" s="109" t="s">
        <v>39</v>
      </c>
      <c r="F55" s="109" t="s">
        <v>39</v>
      </c>
      <c r="G55" s="109" t="s">
        <v>39</v>
      </c>
    </row>
    <row r="56" spans="1:7" x14ac:dyDescent="0.25">
      <c r="D56" s="115" t="s">
        <v>40</v>
      </c>
      <c r="E56" s="180">
        <f>SUM(E5:E51)</f>
        <v>16245507.170000006</v>
      </c>
      <c r="F56" s="180">
        <f>SUM(F5:F51)</f>
        <v>701643.34000000008</v>
      </c>
      <c r="G56" s="180">
        <f>SUM(G5:G55)</f>
        <v>16947150.509999998</v>
      </c>
    </row>
  </sheetData>
  <autoFilter ref="A4:G43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selection activeCell="B1" sqref="B1"/>
    </sheetView>
  </sheetViews>
  <sheetFormatPr defaultColWidth="12.453125" defaultRowHeight="10.5" x14ac:dyDescent="0.25"/>
  <cols>
    <col min="1" max="1" width="56.54296875" style="98" customWidth="1"/>
    <col min="2" max="2" width="82.453125" style="98" bestFit="1" customWidth="1"/>
    <col min="3" max="3" width="16.81640625" style="98" bestFit="1" customWidth="1"/>
    <col min="4" max="4" width="27.81640625" style="98" customWidth="1"/>
    <col min="5" max="5" width="12.81640625" style="98" customWidth="1"/>
    <col min="6" max="7" width="12.54296875" style="98" customWidth="1"/>
    <col min="8" max="16384" width="12.453125" style="98"/>
  </cols>
  <sheetData>
    <row r="1" spans="1:7" x14ac:dyDescent="0.25">
      <c r="A1" s="109" t="s">
        <v>0</v>
      </c>
      <c r="B1" s="96">
        <v>2020</v>
      </c>
      <c r="C1" s="97"/>
      <c r="D1" s="97"/>
      <c r="E1" s="97"/>
      <c r="F1" s="97"/>
      <c r="G1" s="97"/>
    </row>
    <row r="2" spans="1:7" x14ac:dyDescent="0.25">
      <c r="A2" s="109" t="s">
        <v>1</v>
      </c>
      <c r="B2" s="105" t="s">
        <v>42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ht="21" x14ac:dyDescent="0.25">
      <c r="A4" s="109" t="s">
        <v>3</v>
      </c>
      <c r="B4" s="109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956</v>
      </c>
      <c r="B5" s="99" t="s">
        <v>643</v>
      </c>
      <c r="C5" s="100">
        <v>2020</v>
      </c>
      <c r="D5" s="100">
        <v>700930</v>
      </c>
      <c r="E5" s="101">
        <v>245.18</v>
      </c>
      <c r="F5" s="101">
        <v>0</v>
      </c>
      <c r="G5" s="101">
        <f t="shared" ref="G5:G45" si="0">E5+F5</f>
        <v>245.18</v>
      </c>
    </row>
    <row r="6" spans="1:7" x14ac:dyDescent="0.25">
      <c r="A6" s="99" t="s">
        <v>998</v>
      </c>
      <c r="B6" s="99"/>
      <c r="C6" s="100">
        <v>2020</v>
      </c>
      <c r="D6" s="100">
        <v>700912</v>
      </c>
      <c r="E6" s="101">
        <v>25272.400000000001</v>
      </c>
      <c r="F6" s="101">
        <v>489.22</v>
      </c>
      <c r="G6" s="101">
        <f t="shared" si="0"/>
        <v>25761.620000000003</v>
      </c>
    </row>
    <row r="7" spans="1:7" x14ac:dyDescent="0.25">
      <c r="A7" s="99" t="s">
        <v>999</v>
      </c>
      <c r="B7" s="99" t="s">
        <v>645</v>
      </c>
      <c r="C7" s="100">
        <v>2020</v>
      </c>
      <c r="D7" s="100">
        <v>700937</v>
      </c>
      <c r="E7" s="101">
        <v>193032.1</v>
      </c>
      <c r="F7" s="101">
        <v>-1149.3</v>
      </c>
      <c r="G7" s="101">
        <f t="shared" si="0"/>
        <v>191882.80000000002</v>
      </c>
    </row>
    <row r="8" spans="1:7" x14ac:dyDescent="0.25">
      <c r="A8" s="99" t="s">
        <v>1000</v>
      </c>
      <c r="B8" s="99" t="s">
        <v>1001</v>
      </c>
      <c r="C8" s="100">
        <v>2020</v>
      </c>
      <c r="D8" s="100">
        <v>700946</v>
      </c>
      <c r="E8" s="101">
        <v>66406.06</v>
      </c>
      <c r="F8" s="101">
        <v>2908.1</v>
      </c>
      <c r="G8" s="101">
        <f t="shared" si="0"/>
        <v>69314.16</v>
      </c>
    </row>
    <row r="9" spans="1:7" x14ac:dyDescent="0.25">
      <c r="A9" s="99" t="s">
        <v>999</v>
      </c>
      <c r="B9" s="99" t="s">
        <v>646</v>
      </c>
      <c r="C9" s="100">
        <v>2020</v>
      </c>
      <c r="D9" s="100">
        <v>700929</v>
      </c>
      <c r="E9" s="101">
        <v>24027.64</v>
      </c>
      <c r="F9" s="101">
        <v>427.3</v>
      </c>
      <c r="G9" s="101">
        <f t="shared" si="0"/>
        <v>24454.94</v>
      </c>
    </row>
    <row r="10" spans="1:7" x14ac:dyDescent="0.25">
      <c r="A10" s="99" t="s">
        <v>999</v>
      </c>
      <c r="B10" s="99" t="s">
        <v>647</v>
      </c>
      <c r="C10" s="100">
        <v>2020</v>
      </c>
      <c r="D10" s="100">
        <v>700938</v>
      </c>
      <c r="E10" s="101">
        <v>19274.919999999998</v>
      </c>
      <c r="F10" s="101">
        <v>-382.36</v>
      </c>
      <c r="G10" s="101">
        <f t="shared" si="0"/>
        <v>18892.559999999998</v>
      </c>
    </row>
    <row r="11" spans="1:7" x14ac:dyDescent="0.25">
      <c r="A11" s="99" t="s">
        <v>1002</v>
      </c>
      <c r="B11" s="99" t="s">
        <v>960</v>
      </c>
      <c r="C11" s="100">
        <v>2020</v>
      </c>
      <c r="D11" s="100">
        <v>700939</v>
      </c>
      <c r="E11" s="101">
        <v>3357.08</v>
      </c>
      <c r="F11" s="101">
        <v>-311.08</v>
      </c>
      <c r="G11" s="101">
        <f t="shared" si="0"/>
        <v>3046</v>
      </c>
    </row>
    <row r="12" spans="1:7" x14ac:dyDescent="0.25">
      <c r="A12" s="99" t="s">
        <v>1003</v>
      </c>
      <c r="B12" s="99" t="s">
        <v>1004</v>
      </c>
      <c r="C12" s="100">
        <v>2020</v>
      </c>
      <c r="D12" s="100">
        <v>700935</v>
      </c>
      <c r="E12" s="101">
        <v>401114.48</v>
      </c>
      <c r="F12" s="101">
        <v>9724.6200000000008</v>
      </c>
      <c r="G12" s="101">
        <f t="shared" si="0"/>
        <v>410839.1</v>
      </c>
    </row>
    <row r="13" spans="1:7" x14ac:dyDescent="0.25">
      <c r="A13" s="99" t="s">
        <v>1003</v>
      </c>
      <c r="B13" s="99" t="s">
        <v>1004</v>
      </c>
      <c r="C13" s="100">
        <v>2020</v>
      </c>
      <c r="D13" s="100" t="s">
        <v>1031</v>
      </c>
      <c r="E13" s="101">
        <v>28704.92</v>
      </c>
      <c r="F13" s="101">
        <v>0</v>
      </c>
      <c r="G13" s="101">
        <f t="shared" si="0"/>
        <v>28704.92</v>
      </c>
    </row>
    <row r="14" spans="1:7" x14ac:dyDescent="0.25">
      <c r="A14" s="99" t="s">
        <v>998</v>
      </c>
      <c r="B14" s="99" t="s">
        <v>648</v>
      </c>
      <c r="C14" s="100">
        <v>2020</v>
      </c>
      <c r="D14" s="100">
        <v>700931</v>
      </c>
      <c r="E14" s="101">
        <v>6714.16</v>
      </c>
      <c r="F14" s="101">
        <v>-12.18</v>
      </c>
      <c r="G14" s="101">
        <f t="shared" si="0"/>
        <v>6701.98</v>
      </c>
    </row>
    <row r="15" spans="1:7" x14ac:dyDescent="0.25">
      <c r="A15" s="99" t="s">
        <v>649</v>
      </c>
      <c r="B15" s="99"/>
      <c r="C15" s="100">
        <v>2020</v>
      </c>
      <c r="D15" s="100">
        <v>700942</v>
      </c>
      <c r="E15" s="101">
        <v>1735.12</v>
      </c>
      <c r="F15" s="101">
        <v>73.239999999999995</v>
      </c>
      <c r="G15" s="101">
        <f t="shared" si="0"/>
        <v>1808.36</v>
      </c>
    </row>
    <row r="16" spans="1:7" x14ac:dyDescent="0.25">
      <c r="A16" s="99" t="s">
        <v>649</v>
      </c>
      <c r="B16" s="99" t="s">
        <v>94</v>
      </c>
      <c r="C16" s="100">
        <v>2020</v>
      </c>
      <c r="D16" s="100">
        <v>700947</v>
      </c>
      <c r="E16" s="101">
        <v>584.66</v>
      </c>
      <c r="F16" s="101">
        <v>0</v>
      </c>
      <c r="G16" s="101">
        <f t="shared" si="0"/>
        <v>584.66</v>
      </c>
    </row>
    <row r="17" spans="1:7" x14ac:dyDescent="0.25">
      <c r="A17" s="99" t="s">
        <v>1006</v>
      </c>
      <c r="B17" s="99" t="s">
        <v>1007</v>
      </c>
      <c r="C17" s="100">
        <v>2020</v>
      </c>
      <c r="D17" s="100">
        <v>700908</v>
      </c>
      <c r="E17" s="101">
        <v>326110.59999999998</v>
      </c>
      <c r="F17" s="101">
        <v>65499.72</v>
      </c>
      <c r="G17" s="101">
        <f t="shared" si="0"/>
        <v>391610.31999999995</v>
      </c>
    </row>
    <row r="18" spans="1:7" x14ac:dyDescent="0.25">
      <c r="A18" s="99" t="s">
        <v>1006</v>
      </c>
      <c r="B18" s="99" t="s">
        <v>1008</v>
      </c>
      <c r="C18" s="100">
        <v>2020</v>
      </c>
      <c r="D18" s="100">
        <v>700909</v>
      </c>
      <c r="E18" s="101">
        <v>322363</v>
      </c>
      <c r="F18" s="101">
        <v>-18446.52</v>
      </c>
      <c r="G18" s="101">
        <f t="shared" si="0"/>
        <v>303916.48</v>
      </c>
    </row>
    <row r="19" spans="1:7" x14ac:dyDescent="0.25">
      <c r="A19" s="99" t="s">
        <v>1006</v>
      </c>
      <c r="B19" s="99" t="s">
        <v>1007</v>
      </c>
      <c r="C19" s="100">
        <v>2020</v>
      </c>
      <c r="D19" s="100" t="s">
        <v>660</v>
      </c>
      <c r="E19" s="101">
        <v>2401.2399999999998</v>
      </c>
      <c r="F19" s="101">
        <v>0</v>
      </c>
      <c r="G19" s="101">
        <f t="shared" si="0"/>
        <v>2401.2399999999998</v>
      </c>
    </row>
    <row r="20" spans="1:7" x14ac:dyDescent="0.25">
      <c r="A20" s="99" t="s">
        <v>650</v>
      </c>
      <c r="B20" s="99" t="s">
        <v>651</v>
      </c>
      <c r="C20" s="100">
        <v>2020</v>
      </c>
      <c r="D20" s="100">
        <v>700910</v>
      </c>
      <c r="E20" s="101">
        <v>113.16</v>
      </c>
      <c r="F20" s="101">
        <v>0</v>
      </c>
      <c r="G20" s="101">
        <f t="shared" si="0"/>
        <v>113.16</v>
      </c>
    </row>
    <row r="21" spans="1:7" x14ac:dyDescent="0.25">
      <c r="A21" s="99" t="s">
        <v>44</v>
      </c>
      <c r="B21" s="99" t="s">
        <v>693</v>
      </c>
      <c r="C21" s="100">
        <v>2020</v>
      </c>
      <c r="D21" s="100" t="s">
        <v>1032</v>
      </c>
      <c r="E21" s="101">
        <v>94.3</v>
      </c>
      <c r="F21" s="101">
        <v>0</v>
      </c>
      <c r="G21" s="101">
        <f t="shared" si="0"/>
        <v>94.3</v>
      </c>
    </row>
    <row r="22" spans="1:7" x14ac:dyDescent="0.25">
      <c r="A22" s="99" t="s">
        <v>956</v>
      </c>
      <c r="B22" s="99" t="s">
        <v>1009</v>
      </c>
      <c r="C22" s="100">
        <v>2020</v>
      </c>
      <c r="D22" s="100">
        <v>700945</v>
      </c>
      <c r="E22" s="101">
        <v>886.42</v>
      </c>
      <c r="F22" s="101">
        <v>-40.92</v>
      </c>
      <c r="G22" s="101">
        <f t="shared" si="0"/>
        <v>845.5</v>
      </c>
    </row>
    <row r="23" spans="1:7" x14ac:dyDescent="0.25">
      <c r="A23" s="99" t="s">
        <v>956</v>
      </c>
      <c r="B23" s="99" t="s">
        <v>1010</v>
      </c>
      <c r="C23" s="100">
        <v>2020</v>
      </c>
      <c r="D23" s="100">
        <v>700943</v>
      </c>
      <c r="E23" s="101">
        <v>603.52</v>
      </c>
      <c r="F23" s="101">
        <v>-10.54</v>
      </c>
      <c r="G23" s="101">
        <f t="shared" si="0"/>
        <v>592.98</v>
      </c>
    </row>
    <row r="24" spans="1:7" x14ac:dyDescent="0.25">
      <c r="A24" s="99" t="s">
        <v>956</v>
      </c>
      <c r="B24" s="99" t="s">
        <v>962</v>
      </c>
      <c r="C24" s="100">
        <v>2020</v>
      </c>
      <c r="D24" s="100">
        <v>700944</v>
      </c>
      <c r="E24" s="101">
        <v>546.94000000000005</v>
      </c>
      <c r="F24" s="101">
        <v>-2.54</v>
      </c>
      <c r="G24" s="101">
        <f t="shared" si="0"/>
        <v>544.40000000000009</v>
      </c>
    </row>
    <row r="25" spans="1:7" x14ac:dyDescent="0.25">
      <c r="A25" s="99" t="s">
        <v>652</v>
      </c>
      <c r="B25" s="99" t="s">
        <v>1011</v>
      </c>
      <c r="C25" s="100">
        <v>2020</v>
      </c>
      <c r="D25" s="100">
        <v>700913</v>
      </c>
      <c r="E25" s="101">
        <v>113.16</v>
      </c>
      <c r="F25" s="101">
        <v>0</v>
      </c>
      <c r="G25" s="101">
        <f t="shared" si="0"/>
        <v>113.16</v>
      </c>
    </row>
    <row r="26" spans="1:7" x14ac:dyDescent="0.25">
      <c r="A26" s="99" t="s">
        <v>652</v>
      </c>
      <c r="B26" s="99" t="s">
        <v>1012</v>
      </c>
      <c r="C26" s="100">
        <v>2020</v>
      </c>
      <c r="D26" s="100">
        <v>700914</v>
      </c>
      <c r="E26" s="101">
        <v>113.16</v>
      </c>
      <c r="F26" s="101">
        <v>0</v>
      </c>
      <c r="G26" s="101">
        <f t="shared" si="0"/>
        <v>113.16</v>
      </c>
    </row>
    <row r="27" spans="1:7" x14ac:dyDescent="0.25">
      <c r="A27" s="99" t="s">
        <v>652</v>
      </c>
      <c r="B27" s="99" t="s">
        <v>1013</v>
      </c>
      <c r="C27" s="100">
        <v>2020</v>
      </c>
      <c r="D27" s="100">
        <v>700915</v>
      </c>
      <c r="E27" s="101">
        <v>150.88</v>
      </c>
      <c r="F27" s="101">
        <v>0</v>
      </c>
      <c r="G27" s="101">
        <f t="shared" si="0"/>
        <v>150.88</v>
      </c>
    </row>
    <row r="28" spans="1:7" x14ac:dyDescent="0.25">
      <c r="A28" s="99" t="s">
        <v>653</v>
      </c>
      <c r="B28" s="99" t="s">
        <v>1014</v>
      </c>
      <c r="C28" s="100">
        <v>2020</v>
      </c>
      <c r="D28" s="100">
        <v>700916</v>
      </c>
      <c r="E28" s="101">
        <v>94.3</v>
      </c>
      <c r="F28" s="101">
        <v>0</v>
      </c>
      <c r="G28" s="101">
        <f t="shared" si="0"/>
        <v>94.3</v>
      </c>
    </row>
    <row r="29" spans="1:7" x14ac:dyDescent="0.25">
      <c r="A29" s="99" t="s">
        <v>652</v>
      </c>
      <c r="B29" s="99" t="s">
        <v>1015</v>
      </c>
      <c r="C29" s="100">
        <v>2020</v>
      </c>
      <c r="D29" s="100">
        <v>700917</v>
      </c>
      <c r="E29" s="101">
        <v>150.88</v>
      </c>
      <c r="F29" s="101">
        <v>0</v>
      </c>
      <c r="G29" s="101">
        <f t="shared" si="0"/>
        <v>150.88</v>
      </c>
    </row>
    <row r="30" spans="1:7" x14ac:dyDescent="0.25">
      <c r="A30" s="99" t="s">
        <v>652</v>
      </c>
      <c r="B30" s="99" t="s">
        <v>1016</v>
      </c>
      <c r="C30" s="100">
        <v>2020</v>
      </c>
      <c r="D30" s="100">
        <v>700918</v>
      </c>
      <c r="E30" s="101">
        <v>207.46</v>
      </c>
      <c r="F30" s="101">
        <v>0</v>
      </c>
      <c r="G30" s="101">
        <f t="shared" si="0"/>
        <v>207.46</v>
      </c>
    </row>
    <row r="31" spans="1:7" x14ac:dyDescent="0.25">
      <c r="A31" s="99" t="s">
        <v>652</v>
      </c>
      <c r="B31" s="99" t="s">
        <v>1017</v>
      </c>
      <c r="C31" s="100">
        <v>2020</v>
      </c>
      <c r="D31" s="100">
        <v>700919</v>
      </c>
      <c r="E31" s="101">
        <v>433.78</v>
      </c>
      <c r="F31" s="101">
        <v>0.82</v>
      </c>
      <c r="G31" s="101">
        <f t="shared" si="0"/>
        <v>434.59999999999997</v>
      </c>
    </row>
    <row r="32" spans="1:7" x14ac:dyDescent="0.25">
      <c r="A32" s="99" t="s">
        <v>652</v>
      </c>
      <c r="B32" s="99" t="s">
        <v>1018</v>
      </c>
      <c r="C32" s="100">
        <v>2020</v>
      </c>
      <c r="D32" s="100">
        <v>700920</v>
      </c>
      <c r="E32" s="101">
        <v>169.74</v>
      </c>
      <c r="F32" s="101">
        <v>0</v>
      </c>
      <c r="G32" s="101">
        <f t="shared" si="0"/>
        <v>169.74</v>
      </c>
    </row>
    <row r="33" spans="1:7" x14ac:dyDescent="0.25">
      <c r="A33" s="99" t="s">
        <v>652</v>
      </c>
      <c r="B33" s="99" t="s">
        <v>1019</v>
      </c>
      <c r="C33" s="100">
        <v>2020</v>
      </c>
      <c r="D33" s="100">
        <v>700921</v>
      </c>
      <c r="E33" s="101">
        <v>94.3</v>
      </c>
      <c r="F33" s="101">
        <v>0</v>
      </c>
      <c r="G33" s="101">
        <f t="shared" si="0"/>
        <v>94.3</v>
      </c>
    </row>
    <row r="34" spans="1:7" x14ac:dyDescent="0.25">
      <c r="A34" s="99" t="s">
        <v>652</v>
      </c>
      <c r="B34" s="99" t="s">
        <v>1020</v>
      </c>
      <c r="C34" s="100">
        <v>2020</v>
      </c>
      <c r="D34" s="100">
        <v>700922</v>
      </c>
      <c r="E34" s="101">
        <v>169.74</v>
      </c>
      <c r="F34" s="101">
        <v>0</v>
      </c>
      <c r="G34" s="101">
        <f t="shared" si="0"/>
        <v>169.74</v>
      </c>
    </row>
    <row r="35" spans="1:7" x14ac:dyDescent="0.25">
      <c r="A35" s="99" t="s">
        <v>652</v>
      </c>
      <c r="B35" s="99" t="s">
        <v>1021</v>
      </c>
      <c r="C35" s="100">
        <v>2020</v>
      </c>
      <c r="D35" s="100">
        <v>700923</v>
      </c>
      <c r="E35" s="101">
        <v>132.02000000000001</v>
      </c>
      <c r="F35" s="101">
        <v>0</v>
      </c>
      <c r="G35" s="101">
        <f t="shared" si="0"/>
        <v>132.02000000000001</v>
      </c>
    </row>
    <row r="36" spans="1:7" x14ac:dyDescent="0.25">
      <c r="A36" s="99" t="s">
        <v>652</v>
      </c>
      <c r="B36" s="99" t="s">
        <v>1022</v>
      </c>
      <c r="C36" s="100">
        <v>2020</v>
      </c>
      <c r="D36" s="100">
        <v>700924</v>
      </c>
      <c r="E36" s="101">
        <v>150.88</v>
      </c>
      <c r="F36" s="101">
        <v>0</v>
      </c>
      <c r="G36" s="101">
        <f t="shared" si="0"/>
        <v>150.88</v>
      </c>
    </row>
    <row r="37" spans="1:7" x14ac:dyDescent="0.25">
      <c r="A37" s="99" t="s">
        <v>652</v>
      </c>
      <c r="B37" s="99" t="s">
        <v>1023</v>
      </c>
      <c r="C37" s="100">
        <v>2020</v>
      </c>
      <c r="D37" s="100">
        <v>700925</v>
      </c>
      <c r="E37" s="101">
        <v>169.74</v>
      </c>
      <c r="F37" s="101">
        <v>-17.72</v>
      </c>
      <c r="G37" s="101">
        <f t="shared" si="0"/>
        <v>152.02000000000001</v>
      </c>
    </row>
    <row r="38" spans="1:7" x14ac:dyDescent="0.25">
      <c r="A38" s="99" t="s">
        <v>652</v>
      </c>
      <c r="B38" s="99" t="s">
        <v>1024</v>
      </c>
      <c r="C38" s="100">
        <v>2020</v>
      </c>
      <c r="D38" s="100">
        <v>700926</v>
      </c>
      <c r="E38" s="101">
        <v>150.88</v>
      </c>
      <c r="F38" s="101">
        <v>0</v>
      </c>
      <c r="G38" s="101">
        <f t="shared" si="0"/>
        <v>150.88</v>
      </c>
    </row>
    <row r="39" spans="1:7" x14ac:dyDescent="0.25">
      <c r="A39" s="99" t="s">
        <v>652</v>
      </c>
      <c r="B39" s="99" t="s">
        <v>1025</v>
      </c>
      <c r="C39" s="100">
        <v>2020</v>
      </c>
      <c r="D39" s="100">
        <v>700927</v>
      </c>
      <c r="E39" s="101">
        <v>169.74</v>
      </c>
      <c r="F39" s="101">
        <v>0</v>
      </c>
      <c r="G39" s="101">
        <f t="shared" si="0"/>
        <v>169.74</v>
      </c>
    </row>
    <row r="40" spans="1:7" x14ac:dyDescent="0.25">
      <c r="A40" s="99" t="s">
        <v>652</v>
      </c>
      <c r="B40" s="99" t="s">
        <v>1026</v>
      </c>
      <c r="C40" s="100">
        <v>2020</v>
      </c>
      <c r="D40" s="100">
        <v>700928</v>
      </c>
      <c r="E40" s="101">
        <v>75.44</v>
      </c>
      <c r="F40" s="101">
        <v>0</v>
      </c>
      <c r="G40" s="101">
        <f t="shared" si="0"/>
        <v>75.44</v>
      </c>
    </row>
    <row r="41" spans="1:7" x14ac:dyDescent="0.25">
      <c r="A41" s="99" t="s">
        <v>956</v>
      </c>
      <c r="B41" s="99" t="s">
        <v>1027</v>
      </c>
      <c r="C41" s="100">
        <v>2020</v>
      </c>
      <c r="D41" s="100">
        <v>701000</v>
      </c>
      <c r="E41" s="101">
        <v>37.72</v>
      </c>
      <c r="F41" s="101">
        <v>0</v>
      </c>
      <c r="G41" s="101">
        <f t="shared" si="0"/>
        <v>37.72</v>
      </c>
    </row>
    <row r="42" spans="1:7" x14ac:dyDescent="0.25">
      <c r="A42" s="99" t="s">
        <v>98</v>
      </c>
      <c r="B42" s="99" t="s">
        <v>654</v>
      </c>
      <c r="C42" s="100">
        <v>2020</v>
      </c>
      <c r="D42" s="100">
        <v>700936</v>
      </c>
      <c r="E42" s="101">
        <v>603.52</v>
      </c>
      <c r="F42" s="101">
        <v>0</v>
      </c>
      <c r="G42" s="101">
        <f t="shared" si="0"/>
        <v>603.52</v>
      </c>
    </row>
    <row r="43" spans="1:7" x14ac:dyDescent="0.25">
      <c r="A43" s="99" t="s">
        <v>956</v>
      </c>
      <c r="B43" s="99" t="s">
        <v>1028</v>
      </c>
      <c r="C43" s="100">
        <v>2020</v>
      </c>
      <c r="D43" s="100">
        <v>700961</v>
      </c>
      <c r="E43" s="101">
        <v>603.52</v>
      </c>
      <c r="F43" s="101">
        <v>0</v>
      </c>
      <c r="G43" s="101">
        <f t="shared" si="0"/>
        <v>603.52</v>
      </c>
    </row>
    <row r="44" spans="1:7" x14ac:dyDescent="0.25">
      <c r="A44" s="99" t="s">
        <v>956</v>
      </c>
      <c r="B44" s="99" t="s">
        <v>1029</v>
      </c>
      <c r="C44" s="100">
        <v>2020</v>
      </c>
      <c r="D44" s="100">
        <v>701042</v>
      </c>
      <c r="E44" s="101">
        <v>18.86</v>
      </c>
      <c r="F44" s="101">
        <v>0</v>
      </c>
      <c r="G44" s="101">
        <f t="shared" si="0"/>
        <v>18.86</v>
      </c>
    </row>
    <row r="45" spans="1:7" x14ac:dyDescent="0.25">
      <c r="A45" s="99" t="s">
        <v>956</v>
      </c>
      <c r="B45" s="99" t="s">
        <v>1030</v>
      </c>
      <c r="C45" s="100">
        <v>2020</v>
      </c>
      <c r="D45" s="100">
        <v>701151</v>
      </c>
      <c r="E45" s="101">
        <v>94.3</v>
      </c>
      <c r="F45" s="101">
        <v>0</v>
      </c>
      <c r="G45" s="101">
        <f t="shared" si="0"/>
        <v>94.3</v>
      </c>
    </row>
    <row r="46" spans="1:7" x14ac:dyDescent="0.25">
      <c r="A46" s="99"/>
      <c r="B46" s="99"/>
      <c r="C46" s="100"/>
      <c r="D46" s="100"/>
      <c r="E46" s="179"/>
      <c r="F46" s="179"/>
      <c r="G46" s="179"/>
    </row>
    <row r="47" spans="1:7" x14ac:dyDescent="0.25">
      <c r="A47" s="99"/>
      <c r="B47" s="99"/>
      <c r="C47" s="100"/>
      <c r="D47" s="100"/>
      <c r="E47" s="179"/>
      <c r="F47" s="179"/>
      <c r="G47" s="179"/>
    </row>
    <row r="48" spans="1:7" ht="21" x14ac:dyDescent="0.25">
      <c r="A48" s="99"/>
      <c r="B48" s="99"/>
      <c r="C48" s="100"/>
      <c r="D48" s="100"/>
      <c r="E48" s="120" t="s">
        <v>36</v>
      </c>
      <c r="F48" s="120" t="s">
        <v>37</v>
      </c>
      <c r="G48" s="120" t="s">
        <v>38</v>
      </c>
    </row>
    <row r="49" spans="1:7" x14ac:dyDescent="0.25">
      <c r="A49" s="99"/>
      <c r="B49" s="99"/>
      <c r="C49" s="100"/>
      <c r="D49" s="100"/>
      <c r="E49" s="109" t="s">
        <v>39</v>
      </c>
      <c r="F49" s="109" t="s">
        <v>39</v>
      </c>
      <c r="G49" s="109" t="s">
        <v>39</v>
      </c>
    </row>
    <row r="50" spans="1:7" x14ac:dyDescent="0.25">
      <c r="A50" s="99"/>
      <c r="B50" s="99"/>
      <c r="C50" s="100"/>
      <c r="D50" s="115" t="s">
        <v>40</v>
      </c>
      <c r="E50" s="181">
        <f>SUM(E5:E45)</f>
        <v>1427491.9199999995</v>
      </c>
      <c r="F50" s="181">
        <f>SUM(F5:F45)</f>
        <v>58749.859999999993</v>
      </c>
      <c r="G50" s="181">
        <f>SUM(G5:G45)</f>
        <v>1486241.7799999996</v>
      </c>
    </row>
    <row r="51" spans="1:7" x14ac:dyDescent="0.25">
      <c r="A51" s="99"/>
      <c r="B51" s="99"/>
      <c r="C51" s="100"/>
      <c r="D51" s="100"/>
      <c r="E51" s="101"/>
      <c r="F51" s="101"/>
      <c r="G51" s="101"/>
    </row>
    <row r="52" spans="1:7" x14ac:dyDescent="0.25">
      <c r="A52" s="99"/>
      <c r="B52" s="99"/>
      <c r="C52" s="100"/>
      <c r="D52" s="100"/>
      <c r="E52" s="101"/>
      <c r="F52" s="101"/>
      <c r="G52" s="101"/>
    </row>
    <row r="53" spans="1:7" x14ac:dyDescent="0.25">
      <c r="A53" s="99"/>
      <c r="B53" s="99"/>
      <c r="C53" s="100"/>
      <c r="D53" s="100"/>
      <c r="E53" s="101"/>
      <c r="F53" s="101"/>
      <c r="G53" s="101"/>
    </row>
    <row r="54" spans="1:7" x14ac:dyDescent="0.25">
      <c r="A54" s="99"/>
      <c r="B54" s="99"/>
      <c r="C54" s="100"/>
      <c r="D54" s="100"/>
      <c r="E54" s="101"/>
      <c r="F54" s="101"/>
      <c r="G54" s="101"/>
    </row>
    <row r="55" spans="1:7" x14ac:dyDescent="0.25">
      <c r="A55" s="99"/>
      <c r="B55" s="99"/>
      <c r="C55" s="100"/>
      <c r="D55" s="100"/>
      <c r="E55" s="101"/>
      <c r="F55" s="101"/>
      <c r="G55" s="101"/>
    </row>
    <row r="56" spans="1:7" x14ac:dyDescent="0.25">
      <c r="A56" s="99"/>
      <c r="B56" s="99"/>
      <c r="C56" s="100"/>
      <c r="D56" s="100"/>
      <c r="E56" s="101"/>
      <c r="F56" s="101"/>
      <c r="G56" s="101"/>
    </row>
    <row r="57" spans="1:7" x14ac:dyDescent="0.25">
      <c r="A57" s="99"/>
      <c r="B57" s="99"/>
      <c r="C57" s="100"/>
      <c r="D57" s="100"/>
      <c r="E57" s="101"/>
      <c r="F57" s="101"/>
      <c r="G57" s="101"/>
    </row>
    <row r="58" spans="1:7" x14ac:dyDescent="0.25">
      <c r="A58" s="99"/>
      <c r="B58" s="99"/>
      <c r="C58" s="100"/>
      <c r="D58" s="100"/>
      <c r="E58" s="101"/>
      <c r="F58" s="101"/>
      <c r="G58" s="101"/>
    </row>
    <row r="59" spans="1:7" x14ac:dyDescent="0.25">
      <c r="A59" s="99"/>
      <c r="B59" s="99"/>
      <c r="C59" s="100"/>
      <c r="D59" s="100"/>
      <c r="E59" s="101"/>
      <c r="F59" s="101"/>
      <c r="G59" s="101"/>
    </row>
    <row r="60" spans="1:7" x14ac:dyDescent="0.25">
      <c r="A60" s="99"/>
      <c r="B60" s="99"/>
      <c r="C60" s="100"/>
      <c r="D60" s="100"/>
      <c r="E60" s="101"/>
      <c r="F60" s="101"/>
      <c r="G60" s="101"/>
    </row>
    <row r="61" spans="1:7" x14ac:dyDescent="0.25">
      <c r="A61" s="99"/>
      <c r="B61" s="99"/>
      <c r="C61" s="100"/>
      <c r="D61" s="100"/>
      <c r="E61" s="101"/>
      <c r="F61" s="101"/>
      <c r="G61" s="101"/>
    </row>
    <row r="62" spans="1:7" x14ac:dyDescent="0.25">
      <c r="A62" s="99"/>
      <c r="B62" s="99"/>
      <c r="C62" s="100"/>
      <c r="D62" s="100"/>
      <c r="E62" s="101"/>
      <c r="F62" s="101"/>
      <c r="G62" s="101"/>
    </row>
    <row r="63" spans="1:7" x14ac:dyDescent="0.25">
      <c r="E63" s="101"/>
      <c r="F63" s="101"/>
      <c r="G63" s="101"/>
    </row>
    <row r="64" spans="1:7" x14ac:dyDescent="0.25">
      <c r="E64" s="101"/>
      <c r="F64" s="101"/>
      <c r="G64" s="101"/>
    </row>
  </sheetData>
  <conditionalFormatting sqref="B2">
    <cfRule type="cellIs" dxfId="574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76"/>
  <sheetViews>
    <sheetView zoomScale="90" zoomScaleNormal="90" workbookViewId="0">
      <pane ySplit="4" topLeftCell="A32" activePane="bottomLeft" state="frozen"/>
      <selection pane="bottomLeft"/>
    </sheetView>
  </sheetViews>
  <sheetFormatPr defaultColWidth="13" defaultRowHeight="13" x14ac:dyDescent="0.35"/>
  <cols>
    <col min="1" max="1" width="35.7265625" style="228" customWidth="1"/>
    <col min="2" max="2" width="64.26953125" style="228" customWidth="1"/>
    <col min="3" max="3" width="21.26953125" style="229" customWidth="1"/>
    <col min="4" max="4" width="14.26953125" style="190" customWidth="1"/>
    <col min="5" max="5" width="14.26953125" style="188" customWidth="1"/>
    <col min="6" max="6" width="14.26953125" style="189" customWidth="1"/>
    <col min="7" max="7" width="14.26953125" style="188" customWidth="1"/>
    <col min="8" max="9" width="14.26953125" style="190" customWidth="1"/>
    <col min="10" max="10" width="14.26953125" style="188" customWidth="1"/>
    <col min="11" max="11" width="14.26953125" style="190" customWidth="1"/>
    <col min="12" max="12" width="14.26953125" style="191" customWidth="1"/>
    <col min="13" max="13" width="14.26953125" style="189" customWidth="1"/>
    <col min="14" max="14" width="17.7265625" style="188" customWidth="1"/>
    <col min="15" max="16" width="14.26953125" style="190" customWidth="1"/>
    <col min="17" max="17" width="14.26953125" style="188" customWidth="1"/>
    <col min="18" max="18" width="14.26953125" style="192" customWidth="1"/>
    <col min="19" max="19" width="14.26953125" style="230" customWidth="1"/>
    <col min="20" max="20" width="14.26953125" style="192" customWidth="1"/>
    <col min="21" max="21" width="14.26953125" style="230" customWidth="1"/>
    <col min="22" max="23" width="14.26953125" style="192" customWidth="1"/>
    <col min="24" max="24" width="14.26953125" style="230" customWidth="1"/>
    <col min="25" max="25" width="14.26953125" style="192" customWidth="1"/>
    <col min="26" max="26" width="14.26953125" style="230" customWidth="1"/>
    <col min="27" max="27" width="14.26953125" style="192" customWidth="1"/>
    <col min="28" max="28" width="14.26953125" style="230" customWidth="1"/>
    <col min="29" max="30" width="14.26953125" style="192" customWidth="1"/>
    <col min="31" max="31" width="14.26953125" style="230" customWidth="1"/>
    <col min="32" max="38" width="14.26953125" style="192" customWidth="1"/>
    <col min="39" max="16384" width="13" style="192"/>
  </cols>
  <sheetData>
    <row r="1" spans="1:38" x14ac:dyDescent="0.35">
      <c r="A1" s="185" t="s">
        <v>1</v>
      </c>
      <c r="B1" s="186" t="s">
        <v>2</v>
      </c>
      <c r="C1" s="187"/>
      <c r="D1" s="188"/>
      <c r="E1" s="189"/>
      <c r="F1" s="188"/>
      <c r="G1" s="190"/>
      <c r="I1" s="188"/>
      <c r="J1" s="190"/>
      <c r="K1" s="191"/>
      <c r="L1" s="189"/>
      <c r="M1" s="188"/>
      <c r="N1" s="190"/>
      <c r="P1" s="188"/>
      <c r="Q1" s="192"/>
      <c r="S1" s="192"/>
      <c r="U1" s="192"/>
      <c r="X1" s="192"/>
      <c r="Z1" s="192"/>
      <c r="AB1" s="192"/>
      <c r="AE1" s="192"/>
    </row>
    <row r="2" spans="1:38" x14ac:dyDescent="0.35">
      <c r="A2" s="185" t="s">
        <v>0</v>
      </c>
      <c r="B2" s="186">
        <v>2020</v>
      </c>
      <c r="C2" s="193"/>
      <c r="D2" s="194"/>
      <c r="E2" s="195"/>
      <c r="F2" s="194"/>
      <c r="G2" s="196"/>
      <c r="H2" s="196"/>
      <c r="I2" s="194"/>
      <c r="J2" s="196"/>
      <c r="K2" s="197"/>
      <c r="L2" s="195"/>
      <c r="M2" s="194"/>
      <c r="N2" s="196"/>
      <c r="O2" s="196"/>
      <c r="P2" s="194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</row>
    <row r="3" spans="1:38" s="202" customFormat="1" x14ac:dyDescent="0.35">
      <c r="A3" s="199"/>
      <c r="B3" s="199"/>
      <c r="C3" s="200"/>
      <c r="D3" s="201" t="s">
        <v>791</v>
      </c>
      <c r="E3" s="201"/>
      <c r="F3" s="201"/>
      <c r="G3" s="201"/>
      <c r="H3" s="201"/>
      <c r="I3" s="201"/>
      <c r="J3" s="201"/>
      <c r="K3" s="201" t="s">
        <v>792</v>
      </c>
      <c r="L3" s="201"/>
      <c r="M3" s="201"/>
      <c r="N3" s="201"/>
      <c r="O3" s="201"/>
      <c r="P3" s="201"/>
      <c r="Q3" s="201"/>
      <c r="R3" s="201" t="s">
        <v>793</v>
      </c>
      <c r="S3" s="201"/>
      <c r="T3" s="201"/>
      <c r="U3" s="201"/>
      <c r="V3" s="201"/>
      <c r="W3" s="201"/>
      <c r="X3" s="201"/>
      <c r="Y3" s="201" t="s">
        <v>794</v>
      </c>
      <c r="Z3" s="201"/>
      <c r="AA3" s="201"/>
      <c r="AB3" s="201"/>
      <c r="AC3" s="201"/>
      <c r="AD3" s="201"/>
      <c r="AE3" s="201"/>
      <c r="AF3" s="201" t="s">
        <v>795</v>
      </c>
      <c r="AG3" s="201"/>
      <c r="AH3" s="201"/>
      <c r="AI3" s="201"/>
      <c r="AJ3" s="201"/>
      <c r="AK3" s="201"/>
      <c r="AL3" s="201"/>
    </row>
    <row r="4" spans="1:38" s="202" customFormat="1" ht="26" x14ac:dyDescent="0.35">
      <c r="A4" s="203" t="s">
        <v>757</v>
      </c>
      <c r="B4" s="203" t="s">
        <v>758</v>
      </c>
      <c r="C4" s="203" t="s">
        <v>759</v>
      </c>
      <c r="D4" s="204" t="s">
        <v>811</v>
      </c>
      <c r="E4" s="203" t="s">
        <v>812</v>
      </c>
      <c r="F4" s="205" t="s">
        <v>813</v>
      </c>
      <c r="G4" s="203" t="s">
        <v>814</v>
      </c>
      <c r="H4" s="204" t="s">
        <v>815</v>
      </c>
      <c r="I4" s="204" t="s">
        <v>809</v>
      </c>
      <c r="J4" s="203" t="s">
        <v>810</v>
      </c>
      <c r="K4" s="204" t="s">
        <v>811</v>
      </c>
      <c r="L4" s="203" t="s">
        <v>812</v>
      </c>
      <c r="M4" s="205" t="s">
        <v>813</v>
      </c>
      <c r="N4" s="203" t="s">
        <v>814</v>
      </c>
      <c r="O4" s="204" t="s">
        <v>815</v>
      </c>
      <c r="P4" s="204" t="s">
        <v>809</v>
      </c>
      <c r="Q4" s="203" t="s">
        <v>810</v>
      </c>
      <c r="R4" s="206" t="s">
        <v>811</v>
      </c>
      <c r="S4" s="207" t="s">
        <v>812</v>
      </c>
      <c r="T4" s="208" t="s">
        <v>813</v>
      </c>
      <c r="U4" s="207" t="s">
        <v>814</v>
      </c>
      <c r="V4" s="206" t="s">
        <v>815</v>
      </c>
      <c r="W4" s="206" t="s">
        <v>809</v>
      </c>
      <c r="X4" s="207" t="s">
        <v>810</v>
      </c>
      <c r="Y4" s="204" t="s">
        <v>811</v>
      </c>
      <c r="Z4" s="203" t="s">
        <v>812</v>
      </c>
      <c r="AA4" s="205" t="s">
        <v>813</v>
      </c>
      <c r="AB4" s="203" t="s">
        <v>814</v>
      </c>
      <c r="AC4" s="204" t="s">
        <v>815</v>
      </c>
      <c r="AD4" s="204" t="s">
        <v>809</v>
      </c>
      <c r="AE4" s="203" t="s">
        <v>810</v>
      </c>
      <c r="AF4" s="206" t="s">
        <v>811</v>
      </c>
      <c r="AG4" s="207" t="s">
        <v>812</v>
      </c>
      <c r="AH4" s="208" t="s">
        <v>813</v>
      </c>
      <c r="AI4" s="207" t="s">
        <v>814</v>
      </c>
      <c r="AJ4" s="206" t="s">
        <v>815</v>
      </c>
      <c r="AK4" s="206" t="s">
        <v>809</v>
      </c>
      <c r="AL4" s="207" t="s">
        <v>810</v>
      </c>
    </row>
    <row r="5" spans="1:38" ht="25.5" customHeight="1" x14ac:dyDescent="0.35">
      <c r="A5" s="209" t="s">
        <v>9</v>
      </c>
      <c r="B5" s="209" t="s">
        <v>17</v>
      </c>
      <c r="C5" s="210">
        <v>700961</v>
      </c>
      <c r="D5" s="211"/>
      <c r="E5" s="212"/>
      <c r="F5" s="213"/>
      <c r="G5" s="212"/>
      <c r="H5" s="186"/>
      <c r="I5" s="186"/>
      <c r="J5" s="212"/>
      <c r="K5" s="211"/>
      <c r="L5" s="212"/>
      <c r="M5" s="213"/>
      <c r="N5" s="212"/>
      <c r="O5" s="186"/>
      <c r="P5" s="186"/>
      <c r="Q5" s="212"/>
      <c r="R5" s="215"/>
      <c r="S5" s="212"/>
      <c r="T5" s="213"/>
      <c r="U5" s="212"/>
      <c r="V5" s="186"/>
      <c r="W5" s="186"/>
      <c r="X5" s="216"/>
      <c r="Y5" s="186"/>
      <c r="Z5" s="212"/>
      <c r="AA5" s="213"/>
      <c r="AB5" s="212"/>
      <c r="AC5" s="186"/>
      <c r="AD5" s="186"/>
      <c r="AE5" s="216"/>
      <c r="AF5" s="186"/>
      <c r="AG5" s="212"/>
      <c r="AH5" s="213"/>
      <c r="AI5" s="212"/>
      <c r="AJ5" s="186"/>
      <c r="AK5" s="186"/>
      <c r="AL5" s="216"/>
    </row>
    <row r="6" spans="1:38" ht="25.5" customHeight="1" x14ac:dyDescent="0.35">
      <c r="A6" s="209" t="s">
        <v>9</v>
      </c>
      <c r="B6" s="209" t="s">
        <v>17</v>
      </c>
      <c r="C6" s="210"/>
      <c r="D6" s="211"/>
      <c r="E6" s="212"/>
      <c r="F6" s="213"/>
      <c r="G6" s="212"/>
      <c r="H6" s="186"/>
      <c r="I6" s="186"/>
      <c r="J6" s="212"/>
      <c r="K6" s="211"/>
      <c r="L6" s="212"/>
      <c r="M6" s="213"/>
      <c r="N6" s="212"/>
      <c r="O6" s="186"/>
      <c r="P6" s="186"/>
      <c r="Q6" s="212"/>
      <c r="R6" s="215"/>
      <c r="S6" s="212"/>
      <c r="T6" s="213"/>
      <c r="U6" s="212"/>
      <c r="V6" s="186"/>
      <c r="W6" s="186"/>
      <c r="X6" s="216"/>
      <c r="Y6" s="186"/>
      <c r="Z6" s="212"/>
      <c r="AA6" s="213"/>
      <c r="AB6" s="212"/>
      <c r="AC6" s="186"/>
      <c r="AD6" s="186"/>
      <c r="AE6" s="216"/>
      <c r="AF6" s="186"/>
      <c r="AG6" s="212"/>
      <c r="AH6" s="213"/>
      <c r="AI6" s="212"/>
      <c r="AJ6" s="186"/>
      <c r="AK6" s="186"/>
      <c r="AL6" s="216"/>
    </row>
    <row r="7" spans="1:38" ht="25.5" customHeight="1" x14ac:dyDescent="0.35">
      <c r="A7" s="209" t="s">
        <v>839</v>
      </c>
      <c r="B7" s="209" t="s">
        <v>840</v>
      </c>
      <c r="C7" s="210">
        <v>700929</v>
      </c>
      <c r="D7" s="211"/>
      <c r="E7" s="212"/>
      <c r="F7" s="213"/>
      <c r="G7" s="212"/>
      <c r="H7" s="186"/>
      <c r="I7" s="186"/>
      <c r="J7" s="212"/>
      <c r="K7" s="211"/>
      <c r="L7" s="212"/>
      <c r="M7" s="213"/>
      <c r="N7" s="212"/>
      <c r="O7" s="186"/>
      <c r="P7" s="186"/>
      <c r="Q7" s="212"/>
      <c r="R7" s="215"/>
      <c r="S7" s="212"/>
      <c r="T7" s="213"/>
      <c r="U7" s="212"/>
      <c r="V7" s="186">
        <v>4</v>
      </c>
      <c r="W7" s="186">
        <v>3</v>
      </c>
      <c r="X7" s="216">
        <v>3799.1</v>
      </c>
      <c r="Y7" s="186"/>
      <c r="Z7" s="212"/>
      <c r="AA7" s="213"/>
      <c r="AB7" s="212"/>
      <c r="AC7" s="186"/>
      <c r="AD7" s="186"/>
      <c r="AE7" s="216"/>
      <c r="AF7" s="186"/>
      <c r="AG7" s="212"/>
      <c r="AH7" s="213"/>
      <c r="AI7" s="212"/>
      <c r="AJ7" s="186"/>
      <c r="AK7" s="186"/>
      <c r="AL7" s="216"/>
    </row>
    <row r="8" spans="1:38" ht="25.5" customHeight="1" x14ac:dyDescent="0.35">
      <c r="A8" s="209" t="s">
        <v>9</v>
      </c>
      <c r="B8" s="209" t="s">
        <v>841</v>
      </c>
      <c r="C8" s="210">
        <v>700933</v>
      </c>
      <c r="D8" s="211"/>
      <c r="E8" s="212"/>
      <c r="F8" s="213"/>
      <c r="G8" s="212"/>
      <c r="H8" s="186"/>
      <c r="I8" s="186"/>
      <c r="J8" s="212"/>
      <c r="K8" s="211"/>
      <c r="L8" s="212"/>
      <c r="M8" s="213"/>
      <c r="N8" s="212"/>
      <c r="O8" s="186"/>
      <c r="P8" s="186"/>
      <c r="Q8" s="212"/>
      <c r="R8" s="215"/>
      <c r="S8" s="212"/>
      <c r="T8" s="213"/>
      <c r="U8" s="212"/>
      <c r="V8" s="186">
        <v>1</v>
      </c>
      <c r="W8" s="186"/>
      <c r="X8" s="216"/>
      <c r="Y8" s="186"/>
      <c r="Z8" s="212"/>
      <c r="AA8" s="213"/>
      <c r="AB8" s="212"/>
      <c r="AC8" s="186"/>
      <c r="AD8" s="186"/>
      <c r="AE8" s="216"/>
      <c r="AF8" s="186"/>
      <c r="AG8" s="212"/>
      <c r="AH8" s="213"/>
      <c r="AI8" s="212"/>
      <c r="AJ8" s="186"/>
      <c r="AK8" s="186"/>
      <c r="AL8" s="216"/>
    </row>
    <row r="9" spans="1:38" ht="25.5" customHeight="1" x14ac:dyDescent="0.35">
      <c r="A9" s="217" t="s">
        <v>20</v>
      </c>
      <c r="B9" s="217" t="s">
        <v>531</v>
      </c>
      <c r="C9" s="218">
        <v>700935</v>
      </c>
      <c r="D9" s="219">
        <v>51</v>
      </c>
      <c r="E9" s="220">
        <v>114834.49</v>
      </c>
      <c r="F9" s="221">
        <v>1</v>
      </c>
      <c r="G9" s="220">
        <v>-6820</v>
      </c>
      <c r="H9" s="222">
        <v>96</v>
      </c>
      <c r="I9" s="222">
        <v>629</v>
      </c>
      <c r="J9" s="220">
        <v>658578.53000000049</v>
      </c>
      <c r="K9" s="219">
        <v>4</v>
      </c>
      <c r="L9" s="220">
        <v>13546.439999999999</v>
      </c>
      <c r="M9" s="221">
        <v>17</v>
      </c>
      <c r="N9" s="220">
        <v>33868.5</v>
      </c>
      <c r="O9" s="222">
        <v>132</v>
      </c>
      <c r="P9" s="222">
        <v>324</v>
      </c>
      <c r="Q9" s="220">
        <v>637884.37999999977</v>
      </c>
      <c r="R9" s="224">
        <v>9</v>
      </c>
      <c r="S9" s="220">
        <v>1480381.9</v>
      </c>
      <c r="T9" s="221">
        <v>3</v>
      </c>
      <c r="U9" s="220">
        <v>6151.6900000000005</v>
      </c>
      <c r="V9" s="222">
        <v>297</v>
      </c>
      <c r="W9" s="222">
        <v>215</v>
      </c>
      <c r="X9" s="225">
        <v>1612339.4499999983</v>
      </c>
      <c r="Y9" s="222">
        <v>6</v>
      </c>
      <c r="Z9" s="220">
        <v>57354.840000000004</v>
      </c>
      <c r="AA9" s="221"/>
      <c r="AB9" s="220"/>
      <c r="AC9" s="222">
        <v>1</v>
      </c>
      <c r="AD9" s="222">
        <v>77</v>
      </c>
      <c r="AE9" s="225">
        <v>217760.07000000007</v>
      </c>
      <c r="AF9" s="222">
        <v>17</v>
      </c>
      <c r="AG9" s="220">
        <v>222615.51</v>
      </c>
      <c r="AH9" s="221"/>
      <c r="AI9" s="220"/>
      <c r="AJ9" s="222">
        <v>18</v>
      </c>
      <c r="AK9" s="222">
        <v>47</v>
      </c>
      <c r="AL9" s="225">
        <v>347279.19</v>
      </c>
    </row>
    <row r="10" spans="1:38" ht="25.5" customHeight="1" x14ac:dyDescent="0.35">
      <c r="A10" s="217" t="s">
        <v>33</v>
      </c>
      <c r="B10" s="217" t="s">
        <v>842</v>
      </c>
      <c r="C10" s="210"/>
      <c r="D10" s="219"/>
      <c r="E10" s="220"/>
      <c r="F10" s="221"/>
      <c r="G10" s="220"/>
      <c r="H10" s="222"/>
      <c r="I10" s="222"/>
      <c r="J10" s="220"/>
      <c r="K10" s="219"/>
      <c r="L10" s="220"/>
      <c r="M10" s="221"/>
      <c r="N10" s="220"/>
      <c r="O10" s="222"/>
      <c r="P10" s="222"/>
      <c r="Q10" s="220"/>
      <c r="R10" s="224"/>
      <c r="S10" s="220"/>
      <c r="T10" s="221"/>
      <c r="U10" s="220"/>
      <c r="V10" s="222"/>
      <c r="W10" s="222"/>
      <c r="X10" s="225"/>
      <c r="Y10" s="186"/>
      <c r="Z10" s="212"/>
      <c r="AA10" s="213"/>
      <c r="AB10" s="212"/>
      <c r="AC10" s="186"/>
      <c r="AD10" s="186"/>
      <c r="AE10" s="216"/>
      <c r="AF10" s="186"/>
      <c r="AG10" s="212"/>
      <c r="AH10" s="213"/>
      <c r="AI10" s="212"/>
      <c r="AJ10" s="186"/>
      <c r="AK10" s="186"/>
      <c r="AL10" s="216"/>
    </row>
    <row r="11" spans="1:38" ht="25.5" customHeight="1" x14ac:dyDescent="0.35">
      <c r="A11" s="217" t="s">
        <v>839</v>
      </c>
      <c r="B11" s="209" t="s">
        <v>840</v>
      </c>
      <c r="C11" s="226" t="s">
        <v>316</v>
      </c>
      <c r="D11" s="211"/>
      <c r="E11" s="212"/>
      <c r="F11" s="213"/>
      <c r="G11" s="212"/>
      <c r="H11" s="186"/>
      <c r="I11" s="186"/>
      <c r="J11" s="212"/>
      <c r="K11" s="211"/>
      <c r="L11" s="212"/>
      <c r="M11" s="213"/>
      <c r="N11" s="212"/>
      <c r="O11" s="186"/>
      <c r="P11" s="186"/>
      <c r="Q11" s="212"/>
      <c r="R11" s="215"/>
      <c r="S11" s="212"/>
      <c r="T11" s="213"/>
      <c r="U11" s="212"/>
      <c r="V11" s="186">
        <v>2</v>
      </c>
      <c r="W11" s="186">
        <v>1</v>
      </c>
      <c r="X11" s="216">
        <v>25587.4</v>
      </c>
      <c r="Y11" s="186"/>
      <c r="Z11" s="212"/>
      <c r="AA11" s="213"/>
      <c r="AB11" s="212"/>
      <c r="AC11" s="186"/>
      <c r="AD11" s="186"/>
      <c r="AE11" s="216"/>
      <c r="AF11" s="186"/>
      <c r="AG11" s="212"/>
      <c r="AH11" s="213"/>
      <c r="AI11" s="212"/>
      <c r="AJ11" s="186"/>
      <c r="AK11" s="186"/>
      <c r="AL11" s="216"/>
    </row>
    <row r="12" spans="1:38" ht="25.5" customHeight="1" x14ac:dyDescent="0.35">
      <c r="A12" s="209" t="s">
        <v>9</v>
      </c>
      <c r="B12" s="209" t="s">
        <v>843</v>
      </c>
      <c r="C12" s="210">
        <v>700945</v>
      </c>
      <c r="D12" s="211"/>
      <c r="E12" s="212"/>
      <c r="F12" s="213"/>
      <c r="G12" s="212"/>
      <c r="H12" s="186"/>
      <c r="I12" s="186"/>
      <c r="J12" s="212"/>
      <c r="K12" s="211"/>
      <c r="L12" s="212"/>
      <c r="M12" s="213"/>
      <c r="N12" s="212"/>
      <c r="O12" s="186"/>
      <c r="P12" s="186"/>
      <c r="Q12" s="212"/>
      <c r="R12" s="215"/>
      <c r="S12" s="212"/>
      <c r="T12" s="213"/>
      <c r="U12" s="212"/>
      <c r="V12" s="186"/>
      <c r="W12" s="186"/>
      <c r="X12" s="216"/>
      <c r="Y12" s="186"/>
      <c r="Z12" s="212"/>
      <c r="AA12" s="213"/>
      <c r="AB12" s="212"/>
      <c r="AC12" s="186"/>
      <c r="AD12" s="186"/>
      <c r="AE12" s="216"/>
      <c r="AF12" s="186"/>
      <c r="AG12" s="212"/>
      <c r="AH12" s="213"/>
      <c r="AI12" s="212"/>
      <c r="AJ12" s="186"/>
      <c r="AK12" s="186"/>
      <c r="AL12" s="216"/>
    </row>
    <row r="13" spans="1:38" ht="25.5" customHeight="1" x14ac:dyDescent="0.35">
      <c r="A13" s="209" t="s">
        <v>9</v>
      </c>
      <c r="B13" s="209" t="s">
        <v>24</v>
      </c>
      <c r="C13" s="226">
        <v>700943</v>
      </c>
      <c r="D13" s="219"/>
      <c r="E13" s="220"/>
      <c r="F13" s="221"/>
      <c r="G13" s="220"/>
      <c r="H13" s="222"/>
      <c r="I13" s="222"/>
      <c r="J13" s="220"/>
      <c r="K13" s="219"/>
      <c r="L13" s="220"/>
      <c r="M13" s="221"/>
      <c r="N13" s="220"/>
      <c r="O13" s="222"/>
      <c r="P13" s="222"/>
      <c r="Q13" s="220"/>
      <c r="R13" s="224"/>
      <c r="S13" s="220"/>
      <c r="T13" s="221"/>
      <c r="U13" s="220"/>
      <c r="V13" s="222"/>
      <c r="W13" s="222"/>
      <c r="X13" s="225"/>
      <c r="Y13" s="222"/>
      <c r="Z13" s="220"/>
      <c r="AA13" s="221"/>
      <c r="AB13" s="220"/>
      <c r="AC13" s="222"/>
      <c r="AD13" s="222"/>
      <c r="AE13" s="225"/>
      <c r="AF13" s="222"/>
      <c r="AG13" s="220"/>
      <c r="AH13" s="221"/>
      <c r="AI13" s="220"/>
      <c r="AJ13" s="222"/>
      <c r="AK13" s="222"/>
      <c r="AL13" s="225"/>
    </row>
    <row r="14" spans="1:38" ht="25.5" customHeight="1" x14ac:dyDescent="0.35">
      <c r="A14" s="217" t="s">
        <v>20</v>
      </c>
      <c r="B14" s="217" t="s">
        <v>531</v>
      </c>
      <c r="C14" s="210"/>
      <c r="D14" s="219"/>
      <c r="E14" s="220"/>
      <c r="F14" s="221"/>
      <c r="G14" s="220"/>
      <c r="H14" s="222"/>
      <c r="I14" s="222"/>
      <c r="J14" s="220"/>
      <c r="K14" s="219"/>
      <c r="L14" s="220"/>
      <c r="M14" s="221"/>
      <c r="N14" s="220"/>
      <c r="O14" s="222"/>
      <c r="P14" s="222"/>
      <c r="Q14" s="220"/>
      <c r="R14" s="224"/>
      <c r="S14" s="220"/>
      <c r="T14" s="221"/>
      <c r="U14" s="220"/>
      <c r="V14" s="222"/>
      <c r="W14" s="222"/>
      <c r="X14" s="225"/>
      <c r="Y14" s="222"/>
      <c r="Z14" s="220"/>
      <c r="AA14" s="221"/>
      <c r="AB14" s="220"/>
      <c r="AC14" s="222"/>
      <c r="AD14" s="222"/>
      <c r="AE14" s="225"/>
      <c r="AF14" s="222"/>
      <c r="AG14" s="220"/>
      <c r="AH14" s="221"/>
      <c r="AI14" s="220"/>
      <c r="AJ14" s="222"/>
      <c r="AK14" s="222"/>
      <c r="AL14" s="225"/>
    </row>
    <row r="15" spans="1:38" ht="25.5" customHeight="1" x14ac:dyDescent="0.35">
      <c r="A15" s="209" t="s">
        <v>25</v>
      </c>
      <c r="B15" s="209" t="s">
        <v>844</v>
      </c>
      <c r="C15" s="210"/>
      <c r="D15" s="219"/>
      <c r="E15" s="220"/>
      <c r="F15" s="221"/>
      <c r="G15" s="220"/>
      <c r="H15" s="222"/>
      <c r="I15" s="222"/>
      <c r="J15" s="220"/>
      <c r="K15" s="219"/>
      <c r="L15" s="220"/>
      <c r="M15" s="221"/>
      <c r="N15" s="220"/>
      <c r="O15" s="222"/>
      <c r="P15" s="222"/>
      <c r="Q15" s="220"/>
      <c r="R15" s="224"/>
      <c r="S15" s="220"/>
      <c r="T15" s="221"/>
      <c r="U15" s="220"/>
      <c r="V15" s="222"/>
      <c r="W15" s="222"/>
      <c r="X15" s="225"/>
      <c r="Y15" s="222"/>
      <c r="Z15" s="220"/>
      <c r="AA15" s="221"/>
      <c r="AB15" s="220"/>
      <c r="AC15" s="222"/>
      <c r="AD15" s="222"/>
      <c r="AE15" s="225"/>
      <c r="AF15" s="222"/>
      <c r="AG15" s="220"/>
      <c r="AH15" s="221"/>
      <c r="AI15" s="220"/>
      <c r="AJ15" s="222"/>
      <c r="AK15" s="222"/>
      <c r="AL15" s="225"/>
    </row>
    <row r="16" spans="1:38" ht="25.5" customHeight="1" x14ac:dyDescent="0.35">
      <c r="A16" s="209" t="s">
        <v>25</v>
      </c>
      <c r="B16" s="209" t="s">
        <v>26</v>
      </c>
      <c r="C16" s="210">
        <v>700939</v>
      </c>
      <c r="D16" s="219"/>
      <c r="E16" s="220"/>
      <c r="F16" s="221"/>
      <c r="G16" s="220"/>
      <c r="H16" s="222"/>
      <c r="I16" s="222">
        <v>1</v>
      </c>
      <c r="J16" s="220">
        <v>45.14</v>
      </c>
      <c r="K16" s="219"/>
      <c r="L16" s="220"/>
      <c r="M16" s="221"/>
      <c r="N16" s="220"/>
      <c r="O16" s="222"/>
      <c r="P16" s="222"/>
      <c r="Q16" s="220"/>
      <c r="R16" s="224"/>
      <c r="S16" s="220"/>
      <c r="T16" s="221"/>
      <c r="U16" s="220"/>
      <c r="V16" s="222"/>
      <c r="W16" s="222">
        <v>1</v>
      </c>
      <c r="X16" s="225">
        <v>1185.99</v>
      </c>
      <c r="Y16" s="222"/>
      <c r="Z16" s="220"/>
      <c r="AA16" s="221"/>
      <c r="AB16" s="220"/>
      <c r="AC16" s="222"/>
      <c r="AD16" s="222"/>
      <c r="AE16" s="225"/>
      <c r="AF16" s="222"/>
      <c r="AG16" s="220"/>
      <c r="AH16" s="221"/>
      <c r="AI16" s="220"/>
      <c r="AJ16" s="222"/>
      <c r="AK16" s="222"/>
      <c r="AL16" s="225"/>
    </row>
    <row r="17" spans="1:38" ht="25.5" customHeight="1" x14ac:dyDescent="0.35">
      <c r="A17" s="217" t="s">
        <v>34</v>
      </c>
      <c r="B17" s="209" t="s">
        <v>845</v>
      </c>
      <c r="C17" s="210"/>
      <c r="D17" s="219"/>
      <c r="E17" s="220"/>
      <c r="F17" s="221"/>
      <c r="G17" s="220"/>
      <c r="H17" s="222"/>
      <c r="I17" s="222"/>
      <c r="J17" s="220"/>
      <c r="K17" s="219"/>
      <c r="L17" s="220"/>
      <c r="M17" s="221"/>
      <c r="N17" s="220"/>
      <c r="O17" s="222"/>
      <c r="P17" s="222"/>
      <c r="Q17" s="220"/>
      <c r="R17" s="224"/>
      <c r="S17" s="220"/>
      <c r="T17" s="221"/>
      <c r="U17" s="220"/>
      <c r="V17" s="222"/>
      <c r="W17" s="222"/>
      <c r="X17" s="225"/>
      <c r="Y17" s="222"/>
      <c r="Z17" s="220"/>
      <c r="AA17" s="221"/>
      <c r="AB17" s="220"/>
      <c r="AC17" s="222"/>
      <c r="AD17" s="222"/>
      <c r="AE17" s="225"/>
      <c r="AF17" s="222"/>
      <c r="AG17" s="220"/>
      <c r="AH17" s="221"/>
      <c r="AI17" s="220"/>
      <c r="AJ17" s="222"/>
      <c r="AK17" s="222"/>
      <c r="AL17" s="225"/>
    </row>
    <row r="18" spans="1:38" ht="25.5" customHeight="1" x14ac:dyDescent="0.35">
      <c r="A18" s="209" t="s">
        <v>9</v>
      </c>
      <c r="B18" s="209" t="s">
        <v>13</v>
      </c>
      <c r="C18" s="210"/>
      <c r="D18" s="219"/>
      <c r="E18" s="220"/>
      <c r="F18" s="221"/>
      <c r="G18" s="220"/>
      <c r="H18" s="222"/>
      <c r="I18" s="222"/>
      <c r="J18" s="220"/>
      <c r="K18" s="219"/>
      <c r="L18" s="220"/>
      <c r="M18" s="221"/>
      <c r="N18" s="220"/>
      <c r="O18" s="222"/>
      <c r="P18" s="222"/>
      <c r="Q18" s="220"/>
      <c r="R18" s="224"/>
      <c r="S18" s="220"/>
      <c r="T18" s="221"/>
      <c r="U18" s="220"/>
      <c r="V18" s="222"/>
      <c r="W18" s="222"/>
      <c r="X18" s="225"/>
      <c r="Y18" s="222"/>
      <c r="Z18" s="220"/>
      <c r="AA18" s="221"/>
      <c r="AB18" s="220"/>
      <c r="AC18" s="222"/>
      <c r="AD18" s="222"/>
      <c r="AE18" s="225"/>
      <c r="AF18" s="222"/>
      <c r="AG18" s="220"/>
      <c r="AH18" s="221"/>
      <c r="AI18" s="220"/>
      <c r="AJ18" s="222"/>
      <c r="AK18" s="222"/>
      <c r="AL18" s="225"/>
    </row>
    <row r="19" spans="1:38" ht="25.5" customHeight="1" x14ac:dyDescent="0.35">
      <c r="A19" s="209" t="s">
        <v>839</v>
      </c>
      <c r="B19" s="209" t="s">
        <v>846</v>
      </c>
      <c r="C19" s="210">
        <v>700937</v>
      </c>
      <c r="D19" s="211">
        <v>4</v>
      </c>
      <c r="E19" s="212">
        <v>-11598.3</v>
      </c>
      <c r="F19" s="213"/>
      <c r="G19" s="212"/>
      <c r="H19" s="186">
        <v>11</v>
      </c>
      <c r="I19" s="186">
        <v>180</v>
      </c>
      <c r="J19" s="212">
        <v>129602.35999999997</v>
      </c>
      <c r="K19" s="211"/>
      <c r="L19" s="212"/>
      <c r="M19" s="213">
        <v>3</v>
      </c>
      <c r="N19" s="212">
        <v>5490</v>
      </c>
      <c r="O19" s="186">
        <v>9</v>
      </c>
      <c r="P19" s="186">
        <v>55</v>
      </c>
      <c r="Q19" s="212">
        <v>108719.76</v>
      </c>
      <c r="R19" s="215">
        <v>1</v>
      </c>
      <c r="S19" s="212">
        <v>2031.72</v>
      </c>
      <c r="T19" s="213"/>
      <c r="U19" s="212"/>
      <c r="V19" s="186">
        <v>64</v>
      </c>
      <c r="W19" s="186">
        <v>31</v>
      </c>
      <c r="X19" s="216">
        <v>128586.58999999998</v>
      </c>
      <c r="Y19" s="186"/>
      <c r="Z19" s="212"/>
      <c r="AA19" s="213"/>
      <c r="AB19" s="212"/>
      <c r="AC19" s="186"/>
      <c r="AD19" s="186">
        <v>15</v>
      </c>
      <c r="AE19" s="216">
        <v>51436.039999999994</v>
      </c>
      <c r="AF19" s="186">
        <v>2</v>
      </c>
      <c r="AG19" s="212">
        <v>71047.399999999994</v>
      </c>
      <c r="AH19" s="213"/>
      <c r="AI19" s="212"/>
      <c r="AJ19" s="186"/>
      <c r="AK19" s="186">
        <v>5</v>
      </c>
      <c r="AL19" s="216">
        <v>138996.22999999998</v>
      </c>
    </row>
    <row r="20" spans="1:38" ht="25.5" customHeight="1" x14ac:dyDescent="0.35">
      <c r="A20" s="209" t="s">
        <v>839</v>
      </c>
      <c r="B20" s="209" t="s">
        <v>19</v>
      </c>
      <c r="C20" s="210"/>
      <c r="D20" s="211"/>
      <c r="E20" s="212"/>
      <c r="F20" s="213"/>
      <c r="G20" s="212"/>
      <c r="H20" s="186"/>
      <c r="I20" s="186"/>
      <c r="J20" s="212"/>
      <c r="K20" s="211"/>
      <c r="L20" s="212"/>
      <c r="M20" s="213"/>
      <c r="N20" s="212"/>
      <c r="O20" s="186"/>
      <c r="P20" s="186"/>
      <c r="Q20" s="212"/>
      <c r="R20" s="215"/>
      <c r="S20" s="212"/>
      <c r="T20" s="213"/>
      <c r="U20" s="212"/>
      <c r="V20" s="186"/>
      <c r="W20" s="186"/>
      <c r="X20" s="216"/>
      <c r="Y20" s="186"/>
      <c r="Z20" s="212"/>
      <c r="AA20" s="213"/>
      <c r="AB20" s="212"/>
      <c r="AC20" s="186"/>
      <c r="AD20" s="186"/>
      <c r="AE20" s="216"/>
      <c r="AF20" s="186"/>
      <c r="AG20" s="212"/>
      <c r="AH20" s="213"/>
      <c r="AI20" s="212"/>
      <c r="AJ20" s="186"/>
      <c r="AK20" s="186"/>
      <c r="AL20" s="216"/>
    </row>
    <row r="21" spans="1:38" ht="25.5" customHeight="1" x14ac:dyDescent="0.35">
      <c r="A21" s="209" t="s">
        <v>9</v>
      </c>
      <c r="B21" s="209" t="s">
        <v>841</v>
      </c>
      <c r="C21" s="210">
        <v>700934</v>
      </c>
      <c r="D21" s="219"/>
      <c r="E21" s="220"/>
      <c r="F21" s="221"/>
      <c r="G21" s="220"/>
      <c r="H21" s="222"/>
      <c r="I21" s="222"/>
      <c r="J21" s="220"/>
      <c r="K21" s="219"/>
      <c r="L21" s="220"/>
      <c r="M21" s="221"/>
      <c r="N21" s="220"/>
      <c r="O21" s="222"/>
      <c r="P21" s="222"/>
      <c r="Q21" s="220"/>
      <c r="R21" s="224">
        <v>1</v>
      </c>
      <c r="S21" s="220">
        <v>25655.54</v>
      </c>
      <c r="T21" s="221"/>
      <c r="U21" s="220"/>
      <c r="V21" s="222">
        <v>1</v>
      </c>
      <c r="W21" s="222">
        <v>1</v>
      </c>
      <c r="X21" s="225">
        <v>3305</v>
      </c>
      <c r="Y21" s="186"/>
      <c r="Z21" s="212"/>
      <c r="AA21" s="213"/>
      <c r="AB21" s="212"/>
      <c r="AC21" s="186"/>
      <c r="AD21" s="186"/>
      <c r="AE21" s="216"/>
      <c r="AF21" s="222"/>
      <c r="AG21" s="220"/>
      <c r="AH21" s="221"/>
      <c r="AI21" s="220"/>
      <c r="AJ21" s="222"/>
      <c r="AK21" s="222"/>
      <c r="AL21" s="225"/>
    </row>
    <row r="22" spans="1:38" ht="25.5" customHeight="1" x14ac:dyDescent="0.35">
      <c r="A22" s="209" t="s">
        <v>9</v>
      </c>
      <c r="B22" s="209" t="s">
        <v>847</v>
      </c>
      <c r="C22" s="210">
        <v>700940</v>
      </c>
      <c r="D22" s="219"/>
      <c r="E22" s="220"/>
      <c r="F22" s="221"/>
      <c r="G22" s="220"/>
      <c r="H22" s="222">
        <v>2</v>
      </c>
      <c r="I22" s="222">
        <v>16</v>
      </c>
      <c r="J22" s="220">
        <v>-10938.279999999999</v>
      </c>
      <c r="K22" s="219"/>
      <c r="L22" s="220"/>
      <c r="M22" s="221">
        <v>2</v>
      </c>
      <c r="N22" s="220">
        <v>3692</v>
      </c>
      <c r="O22" s="222">
        <v>2</v>
      </c>
      <c r="P22" s="222">
        <v>12</v>
      </c>
      <c r="Q22" s="220">
        <v>23439.06</v>
      </c>
      <c r="R22" s="224"/>
      <c r="S22" s="220"/>
      <c r="T22" s="221"/>
      <c r="U22" s="220"/>
      <c r="V22" s="222">
        <v>2</v>
      </c>
      <c r="W22" s="222">
        <v>11</v>
      </c>
      <c r="X22" s="225">
        <v>25153.97</v>
      </c>
      <c r="Y22" s="186"/>
      <c r="Z22" s="212"/>
      <c r="AA22" s="213"/>
      <c r="AB22" s="212"/>
      <c r="AC22" s="186"/>
      <c r="AD22" s="186">
        <v>1</v>
      </c>
      <c r="AE22" s="216">
        <v>46.95</v>
      </c>
      <c r="AF22" s="222"/>
      <c r="AG22" s="220"/>
      <c r="AH22" s="221"/>
      <c r="AI22" s="220"/>
      <c r="AJ22" s="222"/>
      <c r="AK22" s="222"/>
      <c r="AL22" s="225"/>
    </row>
    <row r="23" spans="1:38" ht="25.5" customHeight="1" x14ac:dyDescent="0.35">
      <c r="A23" s="209" t="s">
        <v>20</v>
      </c>
      <c r="B23" s="209" t="s">
        <v>531</v>
      </c>
      <c r="C23" s="210"/>
      <c r="D23" s="219"/>
      <c r="E23" s="220"/>
      <c r="F23" s="221"/>
      <c r="G23" s="220"/>
      <c r="H23" s="222"/>
      <c r="I23" s="222"/>
      <c r="J23" s="220"/>
      <c r="K23" s="219"/>
      <c r="L23" s="220"/>
      <c r="M23" s="221"/>
      <c r="N23" s="220"/>
      <c r="O23" s="222"/>
      <c r="P23" s="222"/>
      <c r="Q23" s="220"/>
      <c r="R23" s="224"/>
      <c r="S23" s="220"/>
      <c r="T23" s="221"/>
      <c r="U23" s="220"/>
      <c r="V23" s="222"/>
      <c r="W23" s="222"/>
      <c r="X23" s="225"/>
      <c r="Y23" s="222"/>
      <c r="Z23" s="220"/>
      <c r="AA23" s="221"/>
      <c r="AB23" s="220"/>
      <c r="AC23" s="222"/>
      <c r="AD23" s="222"/>
      <c r="AE23" s="225"/>
      <c r="AF23" s="222"/>
      <c r="AG23" s="220"/>
      <c r="AH23" s="221"/>
      <c r="AI23" s="220"/>
      <c r="AJ23" s="222"/>
      <c r="AK23" s="222"/>
      <c r="AL23" s="225"/>
    </row>
    <row r="24" spans="1:38" ht="25.5" customHeight="1" x14ac:dyDescent="0.35">
      <c r="A24" s="209" t="s">
        <v>9</v>
      </c>
      <c r="B24" s="209" t="s">
        <v>843</v>
      </c>
      <c r="C24" s="210">
        <v>700944</v>
      </c>
      <c r="D24" s="211"/>
      <c r="E24" s="212"/>
      <c r="F24" s="213"/>
      <c r="G24" s="212"/>
      <c r="H24" s="186"/>
      <c r="I24" s="186"/>
      <c r="J24" s="212"/>
      <c r="K24" s="211"/>
      <c r="L24" s="212"/>
      <c r="M24" s="213"/>
      <c r="N24" s="212"/>
      <c r="O24" s="186"/>
      <c r="P24" s="186"/>
      <c r="Q24" s="212"/>
      <c r="R24" s="215"/>
      <c r="S24" s="212"/>
      <c r="T24" s="213"/>
      <c r="U24" s="212"/>
      <c r="V24" s="186"/>
      <c r="W24" s="186"/>
      <c r="X24" s="216"/>
      <c r="Y24" s="186"/>
      <c r="Z24" s="212"/>
      <c r="AA24" s="213"/>
      <c r="AB24" s="212"/>
      <c r="AC24" s="186"/>
      <c r="AD24" s="186"/>
      <c r="AE24" s="216"/>
      <c r="AF24" s="186"/>
      <c r="AG24" s="212"/>
      <c r="AH24" s="213"/>
      <c r="AI24" s="212"/>
      <c r="AJ24" s="186"/>
      <c r="AK24" s="186"/>
      <c r="AL24" s="216"/>
    </row>
    <row r="25" spans="1:38" ht="25.5" customHeight="1" x14ac:dyDescent="0.35">
      <c r="A25" s="209" t="s">
        <v>93</v>
      </c>
      <c r="B25" s="209" t="s">
        <v>15</v>
      </c>
      <c r="C25" s="210">
        <v>700942</v>
      </c>
      <c r="D25" s="219"/>
      <c r="E25" s="220"/>
      <c r="F25" s="221"/>
      <c r="G25" s="220"/>
      <c r="H25" s="222"/>
      <c r="I25" s="222"/>
      <c r="J25" s="220"/>
      <c r="K25" s="219"/>
      <c r="L25" s="220"/>
      <c r="M25" s="221"/>
      <c r="N25" s="220"/>
      <c r="O25" s="222"/>
      <c r="P25" s="222"/>
      <c r="Q25" s="220"/>
      <c r="R25" s="224"/>
      <c r="S25" s="220"/>
      <c r="T25" s="221"/>
      <c r="U25" s="220"/>
      <c r="V25" s="222"/>
      <c r="W25" s="222"/>
      <c r="X25" s="225"/>
      <c r="Y25" s="222"/>
      <c r="Z25" s="220"/>
      <c r="AA25" s="221"/>
      <c r="AB25" s="220"/>
      <c r="AC25" s="222"/>
      <c r="AD25" s="222"/>
      <c r="AE25" s="225"/>
      <c r="AF25" s="222"/>
      <c r="AG25" s="220"/>
      <c r="AH25" s="221"/>
      <c r="AI25" s="220"/>
      <c r="AJ25" s="222"/>
      <c r="AK25" s="222"/>
      <c r="AL25" s="225"/>
    </row>
    <row r="26" spans="1:38" ht="25.5" customHeight="1" x14ac:dyDescent="0.35">
      <c r="A26" s="209" t="s">
        <v>33</v>
      </c>
      <c r="B26" s="217" t="s">
        <v>848</v>
      </c>
      <c r="C26" s="218">
        <v>700931</v>
      </c>
      <c r="D26" s="219"/>
      <c r="E26" s="220"/>
      <c r="F26" s="221"/>
      <c r="G26" s="220"/>
      <c r="H26" s="222"/>
      <c r="I26" s="222">
        <v>4</v>
      </c>
      <c r="J26" s="220">
        <v>8000.27</v>
      </c>
      <c r="K26" s="219"/>
      <c r="L26" s="220"/>
      <c r="M26" s="221"/>
      <c r="N26" s="220"/>
      <c r="O26" s="222">
        <v>1</v>
      </c>
      <c r="P26" s="222">
        <v>1</v>
      </c>
      <c r="Q26" s="220">
        <v>1830</v>
      </c>
      <c r="R26" s="224"/>
      <c r="S26" s="220"/>
      <c r="T26" s="221"/>
      <c r="U26" s="220"/>
      <c r="V26" s="222"/>
      <c r="W26" s="222">
        <v>2</v>
      </c>
      <c r="X26" s="225">
        <v>2485.9299999999998</v>
      </c>
      <c r="Y26" s="222"/>
      <c r="Z26" s="220"/>
      <c r="AA26" s="221"/>
      <c r="AB26" s="220"/>
      <c r="AC26" s="222"/>
      <c r="AD26" s="222">
        <v>1</v>
      </c>
      <c r="AE26" s="225">
        <v>1292.6099999999999</v>
      </c>
      <c r="AF26" s="186"/>
      <c r="AG26" s="212"/>
      <c r="AH26" s="213"/>
      <c r="AI26" s="212"/>
      <c r="AJ26" s="186"/>
      <c r="AK26" s="186">
        <v>1</v>
      </c>
      <c r="AL26" s="216">
        <v>4290</v>
      </c>
    </row>
    <row r="27" spans="1:38" ht="25.5" customHeight="1" x14ac:dyDescent="0.35">
      <c r="A27" s="209" t="s">
        <v>33</v>
      </c>
      <c r="B27" s="217" t="s">
        <v>849</v>
      </c>
      <c r="C27" s="218">
        <v>700946</v>
      </c>
      <c r="D27" s="219">
        <v>1</v>
      </c>
      <c r="E27" s="220">
        <v>14372.52</v>
      </c>
      <c r="F27" s="221"/>
      <c r="G27" s="220"/>
      <c r="H27" s="222">
        <v>6</v>
      </c>
      <c r="I27" s="222">
        <v>45</v>
      </c>
      <c r="J27" s="220">
        <v>5355.1800000000021</v>
      </c>
      <c r="K27" s="219"/>
      <c r="L27" s="220"/>
      <c r="M27" s="221">
        <v>3</v>
      </c>
      <c r="N27" s="220">
        <v>6068</v>
      </c>
      <c r="O27" s="222">
        <v>8</v>
      </c>
      <c r="P27" s="222">
        <v>34</v>
      </c>
      <c r="Q27" s="220">
        <v>62197.17</v>
      </c>
      <c r="R27" s="224"/>
      <c r="S27" s="220"/>
      <c r="T27" s="221">
        <v>1</v>
      </c>
      <c r="U27" s="220">
        <v>2140</v>
      </c>
      <c r="V27" s="222">
        <v>17</v>
      </c>
      <c r="W27" s="222">
        <v>14</v>
      </c>
      <c r="X27" s="225">
        <v>25929.059999999998</v>
      </c>
      <c r="Y27" s="186"/>
      <c r="Z27" s="212"/>
      <c r="AA27" s="213"/>
      <c r="AB27" s="212"/>
      <c r="AC27" s="186"/>
      <c r="AD27" s="186">
        <v>6</v>
      </c>
      <c r="AE27" s="216">
        <v>7467.89</v>
      </c>
      <c r="AF27" s="186">
        <v>2</v>
      </c>
      <c r="AG27" s="212">
        <v>40848.83</v>
      </c>
      <c r="AH27" s="213"/>
      <c r="AI27" s="212"/>
      <c r="AJ27" s="186"/>
      <c r="AK27" s="186">
        <v>1</v>
      </c>
      <c r="AL27" s="216">
        <v>667.11</v>
      </c>
    </row>
    <row r="28" spans="1:38" ht="25.5" customHeight="1" x14ac:dyDescent="0.35">
      <c r="A28" s="209" t="s">
        <v>33</v>
      </c>
      <c r="B28" s="217" t="s">
        <v>850</v>
      </c>
      <c r="C28" s="210">
        <v>700912</v>
      </c>
      <c r="D28" s="219"/>
      <c r="E28" s="220"/>
      <c r="F28" s="221"/>
      <c r="G28" s="220"/>
      <c r="H28" s="222">
        <v>3</v>
      </c>
      <c r="I28" s="222">
        <v>15</v>
      </c>
      <c r="J28" s="220">
        <v>-4692.1100000000006</v>
      </c>
      <c r="K28" s="219"/>
      <c r="L28" s="220"/>
      <c r="M28" s="221">
        <v>1</v>
      </c>
      <c r="N28" s="220">
        <v>1830</v>
      </c>
      <c r="O28" s="222">
        <v>2</v>
      </c>
      <c r="P28" s="222">
        <v>11</v>
      </c>
      <c r="Q28" s="220">
        <v>23430.799999999999</v>
      </c>
      <c r="R28" s="224">
        <v>1</v>
      </c>
      <c r="S28" s="220">
        <v>1168.8800000000001</v>
      </c>
      <c r="T28" s="221"/>
      <c r="U28" s="220"/>
      <c r="V28" s="222">
        <v>7</v>
      </c>
      <c r="W28" s="222">
        <v>6</v>
      </c>
      <c r="X28" s="225">
        <v>8433.1</v>
      </c>
      <c r="Y28" s="222"/>
      <c r="Z28" s="220"/>
      <c r="AA28" s="221"/>
      <c r="AB28" s="220"/>
      <c r="AC28" s="222"/>
      <c r="AD28" s="222">
        <v>4</v>
      </c>
      <c r="AE28" s="225">
        <v>11104.619999999999</v>
      </c>
      <c r="AF28" s="186"/>
      <c r="AG28" s="212"/>
      <c r="AH28" s="213"/>
      <c r="AI28" s="212"/>
      <c r="AJ28" s="186">
        <v>1</v>
      </c>
      <c r="AK28" s="186"/>
      <c r="AL28" s="216"/>
    </row>
    <row r="29" spans="1:38" ht="25.5" customHeight="1" x14ac:dyDescent="0.35">
      <c r="A29" s="209" t="s">
        <v>31</v>
      </c>
      <c r="B29" s="209" t="s">
        <v>533</v>
      </c>
      <c r="C29" s="210">
        <v>700910</v>
      </c>
      <c r="D29" s="211"/>
      <c r="E29" s="212"/>
      <c r="F29" s="213"/>
      <c r="G29" s="212"/>
      <c r="H29" s="186"/>
      <c r="I29" s="186"/>
      <c r="J29" s="212"/>
      <c r="K29" s="211"/>
      <c r="L29" s="212"/>
      <c r="M29" s="213"/>
      <c r="N29" s="212"/>
      <c r="O29" s="186"/>
      <c r="P29" s="186"/>
      <c r="Q29" s="212"/>
      <c r="R29" s="215"/>
      <c r="S29" s="212"/>
      <c r="T29" s="213"/>
      <c r="U29" s="212"/>
      <c r="V29" s="186"/>
      <c r="W29" s="186"/>
      <c r="X29" s="216"/>
      <c r="Y29" s="186"/>
      <c r="Z29" s="212"/>
      <c r="AA29" s="213"/>
      <c r="AB29" s="212"/>
      <c r="AC29" s="186"/>
      <c r="AD29" s="186"/>
      <c r="AE29" s="216"/>
      <c r="AF29" s="186"/>
      <c r="AG29" s="212"/>
      <c r="AH29" s="213"/>
      <c r="AI29" s="212"/>
      <c r="AJ29" s="186"/>
      <c r="AK29" s="186"/>
      <c r="AL29" s="216"/>
    </row>
    <row r="30" spans="1:38" ht="25.5" customHeight="1" x14ac:dyDescent="0.35">
      <c r="A30" s="209" t="s">
        <v>29</v>
      </c>
      <c r="B30" s="217" t="s">
        <v>851</v>
      </c>
      <c r="C30" s="210">
        <v>700913</v>
      </c>
      <c r="D30" s="219"/>
      <c r="E30" s="220"/>
      <c r="F30" s="221"/>
      <c r="G30" s="220"/>
      <c r="H30" s="222"/>
      <c r="I30" s="222"/>
      <c r="J30" s="220"/>
      <c r="K30" s="219"/>
      <c r="L30" s="220"/>
      <c r="M30" s="221"/>
      <c r="N30" s="220"/>
      <c r="O30" s="222"/>
      <c r="P30" s="222"/>
      <c r="Q30" s="220"/>
      <c r="R30" s="224"/>
      <c r="S30" s="220"/>
      <c r="T30" s="221"/>
      <c r="U30" s="220"/>
      <c r="V30" s="222"/>
      <c r="W30" s="222"/>
      <c r="X30" s="225"/>
      <c r="Y30" s="222"/>
      <c r="Z30" s="220"/>
      <c r="AA30" s="221"/>
      <c r="AB30" s="220"/>
      <c r="AC30" s="222"/>
      <c r="AD30" s="222"/>
      <c r="AE30" s="225"/>
      <c r="AF30" s="222"/>
      <c r="AG30" s="220"/>
      <c r="AH30" s="221"/>
      <c r="AI30" s="220"/>
      <c r="AJ30" s="222"/>
      <c r="AK30" s="222"/>
      <c r="AL30" s="225"/>
    </row>
    <row r="31" spans="1:38" ht="25.5" customHeight="1" x14ac:dyDescent="0.35">
      <c r="A31" s="209" t="s">
        <v>29</v>
      </c>
      <c r="B31" s="217" t="s">
        <v>852</v>
      </c>
      <c r="C31" s="210">
        <v>700922</v>
      </c>
      <c r="D31" s="219"/>
      <c r="E31" s="220"/>
      <c r="F31" s="221"/>
      <c r="G31" s="220"/>
      <c r="H31" s="222"/>
      <c r="I31" s="222"/>
      <c r="J31" s="220"/>
      <c r="K31" s="219"/>
      <c r="L31" s="220"/>
      <c r="M31" s="221"/>
      <c r="N31" s="220"/>
      <c r="O31" s="222"/>
      <c r="P31" s="222"/>
      <c r="Q31" s="220"/>
      <c r="R31" s="224"/>
      <c r="S31" s="220"/>
      <c r="T31" s="221"/>
      <c r="U31" s="220"/>
      <c r="V31" s="222"/>
      <c r="W31" s="222"/>
      <c r="X31" s="225"/>
      <c r="Y31" s="222"/>
      <c r="Z31" s="220"/>
      <c r="AA31" s="221"/>
      <c r="AB31" s="220"/>
      <c r="AC31" s="222"/>
      <c r="AD31" s="222"/>
      <c r="AE31" s="225"/>
      <c r="AF31" s="222"/>
      <c r="AG31" s="220"/>
      <c r="AH31" s="221"/>
      <c r="AI31" s="220"/>
      <c r="AJ31" s="222"/>
      <c r="AK31" s="222"/>
      <c r="AL31" s="225"/>
    </row>
    <row r="32" spans="1:38" ht="25.5" customHeight="1" x14ac:dyDescent="0.35">
      <c r="A32" s="209" t="s">
        <v>29</v>
      </c>
      <c r="B32" s="217" t="s">
        <v>853</v>
      </c>
      <c r="C32" s="210">
        <v>700926</v>
      </c>
      <c r="D32" s="219"/>
      <c r="E32" s="220"/>
      <c r="F32" s="221"/>
      <c r="G32" s="220"/>
      <c r="H32" s="222"/>
      <c r="I32" s="222"/>
      <c r="J32" s="220"/>
      <c r="K32" s="219"/>
      <c r="L32" s="220"/>
      <c r="M32" s="221"/>
      <c r="N32" s="220"/>
      <c r="O32" s="222"/>
      <c r="P32" s="222"/>
      <c r="Q32" s="220"/>
      <c r="R32" s="224"/>
      <c r="S32" s="220"/>
      <c r="T32" s="221"/>
      <c r="U32" s="220"/>
      <c r="V32" s="222"/>
      <c r="W32" s="222"/>
      <c r="X32" s="225"/>
      <c r="Y32" s="222"/>
      <c r="Z32" s="220"/>
      <c r="AA32" s="221"/>
      <c r="AB32" s="220"/>
      <c r="AC32" s="222"/>
      <c r="AD32" s="222"/>
      <c r="AE32" s="225"/>
      <c r="AF32" s="222"/>
      <c r="AG32" s="220"/>
      <c r="AH32" s="221"/>
      <c r="AI32" s="220"/>
      <c r="AJ32" s="222"/>
      <c r="AK32" s="222"/>
      <c r="AL32" s="225"/>
    </row>
    <row r="33" spans="1:38" ht="25.5" customHeight="1" x14ac:dyDescent="0.35">
      <c r="A33" s="209" t="s">
        <v>29</v>
      </c>
      <c r="B33" s="217" t="s">
        <v>856</v>
      </c>
      <c r="C33" s="210">
        <v>700917</v>
      </c>
      <c r="D33" s="219"/>
      <c r="E33" s="220"/>
      <c r="F33" s="221"/>
      <c r="G33" s="220"/>
      <c r="H33" s="222"/>
      <c r="I33" s="222"/>
      <c r="J33" s="220"/>
      <c r="K33" s="219"/>
      <c r="L33" s="220"/>
      <c r="M33" s="221"/>
      <c r="N33" s="220"/>
      <c r="O33" s="222"/>
      <c r="P33" s="222"/>
      <c r="Q33" s="220"/>
      <c r="R33" s="224"/>
      <c r="S33" s="220"/>
      <c r="T33" s="221"/>
      <c r="U33" s="220"/>
      <c r="V33" s="222"/>
      <c r="W33" s="222"/>
      <c r="X33" s="225"/>
      <c r="Y33" s="222"/>
      <c r="Z33" s="220"/>
      <c r="AA33" s="221"/>
      <c r="AB33" s="220"/>
      <c r="AC33" s="222"/>
      <c r="AD33" s="222"/>
      <c r="AE33" s="225"/>
      <c r="AF33" s="222"/>
      <c r="AG33" s="220"/>
      <c r="AH33" s="221"/>
      <c r="AI33" s="220"/>
      <c r="AJ33" s="222"/>
      <c r="AK33" s="222"/>
      <c r="AL33" s="225"/>
    </row>
    <row r="34" spans="1:38" ht="25.5" customHeight="1" x14ac:dyDescent="0.35">
      <c r="A34" s="209" t="s">
        <v>29</v>
      </c>
      <c r="B34" s="217" t="s">
        <v>857</v>
      </c>
      <c r="C34" s="210">
        <v>700924</v>
      </c>
      <c r="D34" s="219"/>
      <c r="E34" s="220"/>
      <c r="F34" s="221"/>
      <c r="G34" s="220"/>
      <c r="H34" s="222"/>
      <c r="I34" s="222"/>
      <c r="J34" s="220"/>
      <c r="K34" s="219"/>
      <c r="L34" s="220"/>
      <c r="M34" s="221"/>
      <c r="N34" s="220"/>
      <c r="O34" s="222"/>
      <c r="P34" s="222"/>
      <c r="Q34" s="220"/>
      <c r="R34" s="224"/>
      <c r="S34" s="220"/>
      <c r="T34" s="221"/>
      <c r="U34" s="220"/>
      <c r="V34" s="222"/>
      <c r="W34" s="222"/>
      <c r="X34" s="225"/>
      <c r="Y34" s="222"/>
      <c r="Z34" s="220"/>
      <c r="AA34" s="221"/>
      <c r="AB34" s="220"/>
      <c r="AC34" s="222"/>
      <c r="AD34" s="222"/>
      <c r="AE34" s="225"/>
      <c r="AF34" s="222"/>
      <c r="AG34" s="220"/>
      <c r="AH34" s="221"/>
      <c r="AI34" s="220"/>
      <c r="AJ34" s="222"/>
      <c r="AK34" s="222"/>
      <c r="AL34" s="225"/>
    </row>
    <row r="35" spans="1:38" ht="25.5" customHeight="1" x14ac:dyDescent="0.35">
      <c r="A35" s="209" t="s">
        <v>29</v>
      </c>
      <c r="B35" s="217" t="s">
        <v>30</v>
      </c>
      <c r="C35" s="210"/>
      <c r="D35" s="219"/>
      <c r="E35" s="220"/>
      <c r="F35" s="221"/>
      <c r="G35" s="220"/>
      <c r="H35" s="222"/>
      <c r="I35" s="222"/>
      <c r="J35" s="220"/>
      <c r="K35" s="219"/>
      <c r="L35" s="220"/>
      <c r="M35" s="221"/>
      <c r="N35" s="220"/>
      <c r="O35" s="222"/>
      <c r="P35" s="222"/>
      <c r="Q35" s="220"/>
      <c r="R35" s="224"/>
      <c r="S35" s="220"/>
      <c r="T35" s="221"/>
      <c r="U35" s="220"/>
      <c r="V35" s="222"/>
      <c r="W35" s="222"/>
      <c r="X35" s="225"/>
      <c r="Y35" s="222"/>
      <c r="Z35" s="220"/>
      <c r="AA35" s="221"/>
      <c r="AB35" s="220"/>
      <c r="AC35" s="222"/>
      <c r="AD35" s="222"/>
      <c r="AE35" s="225"/>
      <c r="AF35" s="222"/>
      <c r="AG35" s="220"/>
      <c r="AH35" s="221"/>
      <c r="AI35" s="220"/>
      <c r="AJ35" s="222"/>
      <c r="AK35" s="222"/>
      <c r="AL35" s="225"/>
    </row>
    <row r="36" spans="1:38" ht="25.5" customHeight="1" x14ac:dyDescent="0.35">
      <c r="A36" s="209" t="s">
        <v>29</v>
      </c>
      <c r="B36" s="217" t="s">
        <v>30</v>
      </c>
      <c r="C36" s="210"/>
      <c r="D36" s="219"/>
      <c r="E36" s="220"/>
      <c r="F36" s="221"/>
      <c r="G36" s="220"/>
      <c r="H36" s="222"/>
      <c r="I36" s="222"/>
      <c r="J36" s="220"/>
      <c r="K36" s="219"/>
      <c r="L36" s="220"/>
      <c r="M36" s="221"/>
      <c r="N36" s="220"/>
      <c r="O36" s="222"/>
      <c r="P36" s="222"/>
      <c r="Q36" s="220"/>
      <c r="R36" s="224"/>
      <c r="S36" s="220"/>
      <c r="T36" s="221"/>
      <c r="U36" s="220"/>
      <c r="V36" s="222"/>
      <c r="W36" s="222"/>
      <c r="X36" s="225"/>
      <c r="Y36" s="222"/>
      <c r="Z36" s="220"/>
      <c r="AA36" s="221"/>
      <c r="AB36" s="220"/>
      <c r="AC36" s="222"/>
      <c r="AD36" s="222"/>
      <c r="AE36" s="225"/>
      <c r="AF36" s="222"/>
      <c r="AG36" s="220"/>
      <c r="AH36" s="221"/>
      <c r="AI36" s="220"/>
      <c r="AJ36" s="222"/>
      <c r="AK36" s="222"/>
      <c r="AL36" s="225"/>
    </row>
    <row r="37" spans="1:38" ht="25.5" customHeight="1" x14ac:dyDescent="0.35">
      <c r="A37" s="209" t="s">
        <v>29</v>
      </c>
      <c r="B37" s="217" t="s">
        <v>30</v>
      </c>
      <c r="C37" s="210"/>
      <c r="D37" s="219"/>
      <c r="E37" s="220"/>
      <c r="F37" s="221"/>
      <c r="G37" s="220"/>
      <c r="H37" s="222"/>
      <c r="I37" s="222"/>
      <c r="J37" s="220"/>
      <c r="K37" s="219"/>
      <c r="L37" s="220"/>
      <c r="M37" s="221"/>
      <c r="N37" s="220"/>
      <c r="O37" s="222"/>
      <c r="P37" s="222"/>
      <c r="Q37" s="220"/>
      <c r="R37" s="224"/>
      <c r="S37" s="220"/>
      <c r="T37" s="221"/>
      <c r="U37" s="220"/>
      <c r="V37" s="222"/>
      <c r="W37" s="222"/>
      <c r="X37" s="225"/>
      <c r="Y37" s="222"/>
      <c r="Z37" s="220"/>
      <c r="AA37" s="221"/>
      <c r="AB37" s="220"/>
      <c r="AC37" s="222"/>
      <c r="AD37" s="222"/>
      <c r="AE37" s="225"/>
      <c r="AF37" s="222"/>
      <c r="AG37" s="220"/>
      <c r="AH37" s="221"/>
      <c r="AI37" s="220"/>
      <c r="AJ37" s="222"/>
      <c r="AK37" s="222"/>
      <c r="AL37" s="225"/>
    </row>
    <row r="38" spans="1:38" ht="25.5" customHeight="1" x14ac:dyDescent="0.35">
      <c r="A38" s="209" t="s">
        <v>29</v>
      </c>
      <c r="B38" s="217" t="s">
        <v>30</v>
      </c>
      <c r="C38" s="210"/>
      <c r="D38" s="219"/>
      <c r="E38" s="220"/>
      <c r="F38" s="221"/>
      <c r="G38" s="220"/>
      <c r="H38" s="222"/>
      <c r="I38" s="222"/>
      <c r="J38" s="220"/>
      <c r="K38" s="219"/>
      <c r="L38" s="220"/>
      <c r="M38" s="221"/>
      <c r="N38" s="220"/>
      <c r="O38" s="222"/>
      <c r="P38" s="222"/>
      <c r="Q38" s="220"/>
      <c r="R38" s="224"/>
      <c r="S38" s="220"/>
      <c r="T38" s="221"/>
      <c r="U38" s="220"/>
      <c r="V38" s="222"/>
      <c r="W38" s="222"/>
      <c r="X38" s="225"/>
      <c r="Y38" s="222"/>
      <c r="Z38" s="220"/>
      <c r="AA38" s="221"/>
      <c r="AB38" s="220"/>
      <c r="AC38" s="222"/>
      <c r="AD38" s="222"/>
      <c r="AE38" s="225"/>
      <c r="AF38" s="222"/>
      <c r="AG38" s="220"/>
      <c r="AH38" s="221"/>
      <c r="AI38" s="220"/>
      <c r="AJ38" s="222"/>
      <c r="AK38" s="222"/>
      <c r="AL38" s="225"/>
    </row>
    <row r="39" spans="1:38" ht="25.5" customHeight="1" x14ac:dyDescent="0.35">
      <c r="A39" s="209" t="s">
        <v>29</v>
      </c>
      <c r="B39" s="217" t="s">
        <v>30</v>
      </c>
      <c r="C39" s="210"/>
      <c r="D39" s="219"/>
      <c r="E39" s="220"/>
      <c r="F39" s="221"/>
      <c r="G39" s="220"/>
      <c r="H39" s="222"/>
      <c r="I39" s="222"/>
      <c r="J39" s="220"/>
      <c r="K39" s="219"/>
      <c r="L39" s="220"/>
      <c r="M39" s="221"/>
      <c r="N39" s="220"/>
      <c r="O39" s="222"/>
      <c r="P39" s="222"/>
      <c r="Q39" s="220"/>
      <c r="R39" s="224"/>
      <c r="S39" s="220"/>
      <c r="T39" s="221"/>
      <c r="U39" s="220"/>
      <c r="V39" s="222"/>
      <c r="W39" s="222"/>
      <c r="X39" s="225"/>
      <c r="Y39" s="222"/>
      <c r="Z39" s="220"/>
      <c r="AA39" s="221"/>
      <c r="AB39" s="220"/>
      <c r="AC39" s="222"/>
      <c r="AD39" s="222"/>
      <c r="AE39" s="225"/>
      <c r="AF39" s="222"/>
      <c r="AG39" s="220"/>
      <c r="AH39" s="221"/>
      <c r="AI39" s="220"/>
      <c r="AJ39" s="222"/>
      <c r="AK39" s="222"/>
      <c r="AL39" s="225"/>
    </row>
    <row r="40" spans="1:38" ht="25.5" customHeight="1" x14ac:dyDescent="0.35">
      <c r="A40" s="209" t="s">
        <v>29</v>
      </c>
      <c r="B40" s="217" t="s">
        <v>30</v>
      </c>
      <c r="C40" s="210"/>
      <c r="D40" s="219"/>
      <c r="E40" s="220"/>
      <c r="F40" s="221"/>
      <c r="G40" s="220"/>
      <c r="H40" s="222"/>
      <c r="I40" s="222"/>
      <c r="J40" s="220"/>
      <c r="K40" s="219"/>
      <c r="L40" s="220"/>
      <c r="M40" s="221"/>
      <c r="N40" s="220"/>
      <c r="O40" s="222"/>
      <c r="P40" s="222"/>
      <c r="Q40" s="220"/>
      <c r="R40" s="224"/>
      <c r="S40" s="220"/>
      <c r="T40" s="221"/>
      <c r="U40" s="220"/>
      <c r="V40" s="222"/>
      <c r="W40" s="222"/>
      <c r="X40" s="225"/>
      <c r="Y40" s="222"/>
      <c r="Z40" s="220"/>
      <c r="AA40" s="221"/>
      <c r="AB40" s="220"/>
      <c r="AC40" s="222"/>
      <c r="AD40" s="222"/>
      <c r="AE40" s="225"/>
      <c r="AF40" s="222"/>
      <c r="AG40" s="220"/>
      <c r="AH40" s="221"/>
      <c r="AI40" s="220"/>
      <c r="AJ40" s="222"/>
      <c r="AK40" s="222"/>
      <c r="AL40" s="225"/>
    </row>
    <row r="41" spans="1:38" ht="25.5" customHeight="1" x14ac:dyDescent="0.35">
      <c r="A41" s="209" t="s">
        <v>29</v>
      </c>
      <c r="B41" s="217" t="s">
        <v>30</v>
      </c>
      <c r="C41" s="210"/>
      <c r="D41" s="219"/>
      <c r="E41" s="220"/>
      <c r="F41" s="221"/>
      <c r="G41" s="220"/>
      <c r="H41" s="222"/>
      <c r="I41" s="222"/>
      <c r="J41" s="220"/>
      <c r="K41" s="219"/>
      <c r="L41" s="220"/>
      <c r="M41" s="221"/>
      <c r="N41" s="220"/>
      <c r="O41" s="222"/>
      <c r="P41" s="222"/>
      <c r="Q41" s="220"/>
      <c r="R41" s="224"/>
      <c r="S41" s="220"/>
      <c r="T41" s="221"/>
      <c r="U41" s="220"/>
      <c r="V41" s="222"/>
      <c r="W41" s="222"/>
      <c r="X41" s="225"/>
      <c r="Y41" s="222"/>
      <c r="Z41" s="220"/>
      <c r="AA41" s="221"/>
      <c r="AB41" s="220"/>
      <c r="AC41" s="222"/>
      <c r="AD41" s="222"/>
      <c r="AE41" s="225"/>
      <c r="AF41" s="222"/>
      <c r="AG41" s="220"/>
      <c r="AH41" s="221"/>
      <c r="AI41" s="220"/>
      <c r="AJ41" s="222"/>
      <c r="AK41" s="222"/>
      <c r="AL41" s="225"/>
    </row>
    <row r="42" spans="1:38" ht="25.5" customHeight="1" x14ac:dyDescent="0.35">
      <c r="A42" s="209" t="s">
        <v>29</v>
      </c>
      <c r="B42" s="217" t="s">
        <v>30</v>
      </c>
      <c r="C42" s="210"/>
      <c r="D42" s="219"/>
      <c r="E42" s="220"/>
      <c r="F42" s="221"/>
      <c r="G42" s="220"/>
      <c r="H42" s="222"/>
      <c r="I42" s="222"/>
      <c r="J42" s="220"/>
      <c r="K42" s="219"/>
      <c r="L42" s="220"/>
      <c r="M42" s="221"/>
      <c r="N42" s="220"/>
      <c r="O42" s="222"/>
      <c r="P42" s="222"/>
      <c r="Q42" s="220"/>
      <c r="R42" s="224"/>
      <c r="S42" s="220"/>
      <c r="T42" s="221"/>
      <c r="U42" s="220"/>
      <c r="V42" s="222"/>
      <c r="W42" s="222"/>
      <c r="X42" s="225"/>
      <c r="Y42" s="222"/>
      <c r="Z42" s="220"/>
      <c r="AA42" s="221"/>
      <c r="AB42" s="220"/>
      <c r="AC42" s="222"/>
      <c r="AD42" s="222"/>
      <c r="AE42" s="225"/>
      <c r="AF42" s="222"/>
      <c r="AG42" s="220"/>
      <c r="AH42" s="221"/>
      <c r="AI42" s="220"/>
      <c r="AJ42" s="222"/>
      <c r="AK42" s="222"/>
      <c r="AL42" s="225"/>
    </row>
    <row r="43" spans="1:38" ht="25.5" customHeight="1" x14ac:dyDescent="0.35">
      <c r="A43" s="209" t="s">
        <v>29</v>
      </c>
      <c r="B43" s="217" t="s">
        <v>30</v>
      </c>
      <c r="C43" s="210"/>
      <c r="D43" s="219"/>
      <c r="E43" s="220"/>
      <c r="F43" s="221"/>
      <c r="G43" s="220"/>
      <c r="H43" s="222"/>
      <c r="I43" s="222"/>
      <c r="J43" s="220"/>
      <c r="K43" s="219"/>
      <c r="L43" s="220"/>
      <c r="M43" s="221"/>
      <c r="N43" s="220"/>
      <c r="O43" s="222"/>
      <c r="P43" s="222"/>
      <c r="Q43" s="220"/>
      <c r="R43" s="224"/>
      <c r="S43" s="220"/>
      <c r="T43" s="221"/>
      <c r="U43" s="220"/>
      <c r="V43" s="222"/>
      <c r="W43" s="222"/>
      <c r="X43" s="225"/>
      <c r="Y43" s="222"/>
      <c r="Z43" s="220"/>
      <c r="AA43" s="221"/>
      <c r="AB43" s="220"/>
      <c r="AC43" s="222"/>
      <c r="AD43" s="222"/>
      <c r="AE43" s="225"/>
      <c r="AF43" s="222"/>
      <c r="AG43" s="220"/>
      <c r="AH43" s="221"/>
      <c r="AI43" s="220"/>
      <c r="AJ43" s="222"/>
      <c r="AK43" s="222"/>
      <c r="AL43" s="225"/>
    </row>
    <row r="44" spans="1:38" ht="25.5" customHeight="1" x14ac:dyDescent="0.35">
      <c r="A44" s="209" t="s">
        <v>29</v>
      </c>
      <c r="B44" s="217" t="s">
        <v>30</v>
      </c>
      <c r="C44" s="210"/>
      <c r="D44" s="219"/>
      <c r="E44" s="220"/>
      <c r="F44" s="221"/>
      <c r="G44" s="220"/>
      <c r="H44" s="222"/>
      <c r="I44" s="222"/>
      <c r="J44" s="220"/>
      <c r="K44" s="219"/>
      <c r="L44" s="220"/>
      <c r="M44" s="221"/>
      <c r="N44" s="220"/>
      <c r="O44" s="222"/>
      <c r="P44" s="222"/>
      <c r="Q44" s="220"/>
      <c r="R44" s="224"/>
      <c r="S44" s="220"/>
      <c r="T44" s="221"/>
      <c r="U44" s="220"/>
      <c r="V44" s="222"/>
      <c r="W44" s="222"/>
      <c r="X44" s="225"/>
      <c r="Y44" s="222"/>
      <c r="Z44" s="220"/>
      <c r="AA44" s="221"/>
      <c r="AB44" s="220"/>
      <c r="AC44" s="222"/>
      <c r="AD44" s="222"/>
      <c r="AE44" s="225"/>
      <c r="AF44" s="222"/>
      <c r="AG44" s="220"/>
      <c r="AH44" s="221"/>
      <c r="AI44" s="220"/>
      <c r="AJ44" s="222"/>
      <c r="AK44" s="222"/>
      <c r="AL44" s="225"/>
    </row>
    <row r="45" spans="1:38" ht="25.5" customHeight="1" x14ac:dyDescent="0.35">
      <c r="A45" s="209" t="s">
        <v>29</v>
      </c>
      <c r="B45" s="217" t="s">
        <v>30</v>
      </c>
      <c r="C45" s="210"/>
      <c r="D45" s="219"/>
      <c r="E45" s="220"/>
      <c r="F45" s="221"/>
      <c r="G45" s="220"/>
      <c r="H45" s="222"/>
      <c r="I45" s="222"/>
      <c r="J45" s="220"/>
      <c r="K45" s="219"/>
      <c r="L45" s="220"/>
      <c r="M45" s="221"/>
      <c r="N45" s="220"/>
      <c r="O45" s="222"/>
      <c r="P45" s="222"/>
      <c r="Q45" s="220"/>
      <c r="R45" s="224"/>
      <c r="S45" s="220"/>
      <c r="T45" s="221"/>
      <c r="U45" s="220"/>
      <c r="V45" s="222"/>
      <c r="W45" s="222"/>
      <c r="X45" s="225"/>
      <c r="Y45" s="222"/>
      <c r="Z45" s="220"/>
      <c r="AA45" s="221"/>
      <c r="AB45" s="220"/>
      <c r="AC45" s="222"/>
      <c r="AD45" s="222"/>
      <c r="AE45" s="225"/>
      <c r="AF45" s="222"/>
      <c r="AG45" s="220"/>
      <c r="AH45" s="221"/>
      <c r="AI45" s="220"/>
      <c r="AJ45" s="222"/>
      <c r="AK45" s="222"/>
      <c r="AL45" s="225"/>
    </row>
    <row r="46" spans="1:38" ht="25.5" customHeight="1" x14ac:dyDescent="0.35">
      <c r="A46" s="209" t="s">
        <v>34</v>
      </c>
      <c r="B46" s="209" t="s">
        <v>854</v>
      </c>
      <c r="C46" s="210"/>
      <c r="D46" s="219"/>
      <c r="E46" s="220"/>
      <c r="F46" s="221"/>
      <c r="G46" s="220"/>
      <c r="H46" s="222"/>
      <c r="I46" s="222"/>
      <c r="J46" s="220"/>
      <c r="K46" s="219"/>
      <c r="L46" s="220"/>
      <c r="M46" s="221"/>
      <c r="N46" s="220"/>
      <c r="O46" s="222"/>
      <c r="P46" s="222"/>
      <c r="Q46" s="220"/>
      <c r="R46" s="224"/>
      <c r="S46" s="220"/>
      <c r="T46" s="221"/>
      <c r="U46" s="220"/>
      <c r="V46" s="222"/>
      <c r="W46" s="222"/>
      <c r="X46" s="225"/>
      <c r="Y46" s="222"/>
      <c r="Z46" s="220"/>
      <c r="AA46" s="221"/>
      <c r="AB46" s="220"/>
      <c r="AC46" s="222"/>
      <c r="AD46" s="222"/>
      <c r="AE46" s="225"/>
      <c r="AF46" s="222"/>
      <c r="AG46" s="220"/>
      <c r="AH46" s="221"/>
      <c r="AI46" s="220"/>
      <c r="AJ46" s="222"/>
      <c r="AK46" s="222"/>
      <c r="AL46" s="225"/>
    </row>
    <row r="47" spans="1:38" ht="25.5" customHeight="1" x14ac:dyDescent="0.35">
      <c r="A47" s="209" t="s">
        <v>34</v>
      </c>
      <c r="B47" s="209" t="s">
        <v>854</v>
      </c>
      <c r="C47" s="210"/>
      <c r="D47" s="219"/>
      <c r="E47" s="220"/>
      <c r="F47" s="221"/>
      <c r="G47" s="220"/>
      <c r="H47" s="222"/>
      <c r="I47" s="222"/>
      <c r="J47" s="220"/>
      <c r="K47" s="219"/>
      <c r="L47" s="220"/>
      <c r="M47" s="221"/>
      <c r="N47" s="220"/>
      <c r="O47" s="222"/>
      <c r="P47" s="222"/>
      <c r="Q47" s="220"/>
      <c r="R47" s="224"/>
      <c r="S47" s="220"/>
      <c r="T47" s="221"/>
      <c r="U47" s="220"/>
      <c r="V47" s="222"/>
      <c r="W47" s="222"/>
      <c r="X47" s="225"/>
      <c r="Y47" s="222"/>
      <c r="Z47" s="220"/>
      <c r="AA47" s="221"/>
      <c r="AB47" s="220"/>
      <c r="AC47" s="222"/>
      <c r="AD47" s="222"/>
      <c r="AE47" s="225"/>
      <c r="AF47" s="222"/>
      <c r="AG47" s="220"/>
      <c r="AH47" s="221"/>
      <c r="AI47" s="220"/>
      <c r="AJ47" s="222"/>
      <c r="AK47" s="222"/>
      <c r="AL47" s="225"/>
    </row>
    <row r="48" spans="1:38" ht="25.5" customHeight="1" x14ac:dyDescent="0.35">
      <c r="A48" s="209" t="s">
        <v>34</v>
      </c>
      <c r="B48" s="209" t="s">
        <v>854</v>
      </c>
      <c r="C48" s="210"/>
      <c r="D48" s="219"/>
      <c r="E48" s="220"/>
      <c r="F48" s="221"/>
      <c r="G48" s="220"/>
      <c r="H48" s="222"/>
      <c r="I48" s="222"/>
      <c r="J48" s="220"/>
      <c r="K48" s="219"/>
      <c r="L48" s="220"/>
      <c r="M48" s="221"/>
      <c r="N48" s="220"/>
      <c r="O48" s="222"/>
      <c r="P48" s="222"/>
      <c r="Q48" s="220"/>
      <c r="R48" s="224"/>
      <c r="S48" s="220"/>
      <c r="T48" s="221"/>
      <c r="U48" s="220"/>
      <c r="V48" s="222"/>
      <c r="W48" s="222"/>
      <c r="X48" s="225"/>
      <c r="Y48" s="222"/>
      <c r="Z48" s="220"/>
      <c r="AA48" s="221"/>
      <c r="AB48" s="220"/>
      <c r="AC48" s="222"/>
      <c r="AD48" s="222"/>
      <c r="AE48" s="225"/>
      <c r="AF48" s="222"/>
      <c r="AG48" s="220"/>
      <c r="AH48" s="221"/>
      <c r="AI48" s="220"/>
      <c r="AJ48" s="222"/>
      <c r="AK48" s="222"/>
      <c r="AL48" s="225"/>
    </row>
    <row r="49" spans="1:240" ht="25.5" customHeight="1" x14ac:dyDescent="0.35">
      <c r="A49" s="209" t="s">
        <v>34</v>
      </c>
      <c r="B49" s="209" t="s">
        <v>865</v>
      </c>
      <c r="C49" s="210">
        <v>700908</v>
      </c>
      <c r="D49" s="219">
        <v>4</v>
      </c>
      <c r="E49" s="220">
        <v>35767.72</v>
      </c>
      <c r="F49" s="221"/>
      <c r="G49" s="220"/>
      <c r="H49" s="222">
        <v>35</v>
      </c>
      <c r="I49" s="222">
        <v>142</v>
      </c>
      <c r="J49" s="220">
        <v>36034.769999999975</v>
      </c>
      <c r="K49" s="219"/>
      <c r="L49" s="220"/>
      <c r="M49" s="221">
        <v>2</v>
      </c>
      <c r="N49" s="220">
        <v>4843</v>
      </c>
      <c r="O49" s="222">
        <v>52</v>
      </c>
      <c r="P49" s="222">
        <v>159</v>
      </c>
      <c r="Q49" s="220">
        <v>294276.82000000007</v>
      </c>
      <c r="R49" s="224">
        <v>2</v>
      </c>
      <c r="S49" s="220">
        <v>155644.28</v>
      </c>
      <c r="T49" s="221">
        <v>2</v>
      </c>
      <c r="U49" s="220">
        <v>6001</v>
      </c>
      <c r="V49" s="222">
        <v>75</v>
      </c>
      <c r="W49" s="222">
        <v>79</v>
      </c>
      <c r="X49" s="225">
        <v>227782.5100000001</v>
      </c>
      <c r="Y49" s="222">
        <v>2</v>
      </c>
      <c r="Z49" s="220">
        <v>723954.90999999992</v>
      </c>
      <c r="AA49" s="221"/>
      <c r="AB49" s="220"/>
      <c r="AC49" s="222">
        <v>1</v>
      </c>
      <c r="AD49" s="222">
        <v>21</v>
      </c>
      <c r="AE49" s="225">
        <v>20707.489999999998</v>
      </c>
      <c r="AF49" s="222"/>
      <c r="AG49" s="220"/>
      <c r="AH49" s="221"/>
      <c r="AI49" s="220"/>
      <c r="AJ49" s="222">
        <v>1</v>
      </c>
      <c r="AK49" s="222">
        <v>9</v>
      </c>
      <c r="AL49" s="225">
        <v>51241.08</v>
      </c>
    </row>
    <row r="50" spans="1:240" ht="25.5" customHeight="1" x14ac:dyDescent="0.35">
      <c r="A50" s="209" t="s">
        <v>34</v>
      </c>
      <c r="B50" s="209" t="s">
        <v>864</v>
      </c>
      <c r="C50" s="210">
        <v>700909</v>
      </c>
      <c r="D50" s="219">
        <v>33</v>
      </c>
      <c r="E50" s="220">
        <v>90314.670000000013</v>
      </c>
      <c r="F50" s="221">
        <v>4</v>
      </c>
      <c r="G50" s="220">
        <v>-5171.8900000000003</v>
      </c>
      <c r="H50" s="222">
        <v>34</v>
      </c>
      <c r="I50" s="222">
        <v>471</v>
      </c>
      <c r="J50" s="220">
        <v>506792.7700000013</v>
      </c>
      <c r="K50" s="219"/>
      <c r="L50" s="220"/>
      <c r="M50" s="221">
        <v>3</v>
      </c>
      <c r="N50" s="220">
        <v>5265</v>
      </c>
      <c r="O50" s="222">
        <v>67</v>
      </c>
      <c r="P50" s="222">
        <v>110</v>
      </c>
      <c r="Q50" s="220">
        <v>217313.61999999997</v>
      </c>
      <c r="R50" s="224">
        <v>7</v>
      </c>
      <c r="S50" s="220">
        <v>95805.13</v>
      </c>
      <c r="T50" s="221">
        <v>2</v>
      </c>
      <c r="U50" s="220">
        <v>7722</v>
      </c>
      <c r="V50" s="222">
        <v>220</v>
      </c>
      <c r="W50" s="222">
        <v>117</v>
      </c>
      <c r="X50" s="225">
        <v>368765.75</v>
      </c>
      <c r="Y50" s="222"/>
      <c r="Z50" s="220"/>
      <c r="AA50" s="221"/>
      <c r="AB50" s="220"/>
      <c r="AC50" s="222">
        <v>1</v>
      </c>
      <c r="AD50" s="222">
        <v>39</v>
      </c>
      <c r="AE50" s="225">
        <v>92661.39</v>
      </c>
      <c r="AF50" s="222">
        <v>8</v>
      </c>
      <c r="AG50" s="220">
        <v>279552.40000000002</v>
      </c>
      <c r="AH50" s="221"/>
      <c r="AI50" s="220"/>
      <c r="AJ50" s="222">
        <v>15</v>
      </c>
      <c r="AK50" s="222">
        <v>27</v>
      </c>
      <c r="AL50" s="225">
        <v>127892.34</v>
      </c>
    </row>
    <row r="51" spans="1:240" ht="25.5" customHeight="1" x14ac:dyDescent="0.35">
      <c r="A51" s="209" t="s">
        <v>93</v>
      </c>
      <c r="B51" s="209" t="s">
        <v>16</v>
      </c>
      <c r="C51" s="210"/>
      <c r="D51" s="211"/>
      <c r="E51" s="212"/>
      <c r="F51" s="213"/>
      <c r="G51" s="212"/>
      <c r="H51" s="186"/>
      <c r="I51" s="186"/>
      <c r="J51" s="212"/>
      <c r="K51" s="211"/>
      <c r="L51" s="212"/>
      <c r="M51" s="213"/>
      <c r="N51" s="212"/>
      <c r="O51" s="186"/>
      <c r="P51" s="186"/>
      <c r="Q51" s="212"/>
      <c r="R51" s="215"/>
      <c r="S51" s="212"/>
      <c r="T51" s="213"/>
      <c r="U51" s="212"/>
      <c r="V51" s="186"/>
      <c r="W51" s="186"/>
      <c r="X51" s="216"/>
      <c r="Y51" s="186"/>
      <c r="Z51" s="212"/>
      <c r="AA51" s="213"/>
      <c r="AB51" s="212"/>
      <c r="AC51" s="186"/>
      <c r="AD51" s="186"/>
      <c r="AE51" s="216"/>
      <c r="AF51" s="186"/>
      <c r="AG51" s="212"/>
      <c r="AH51" s="213"/>
      <c r="AI51" s="212"/>
      <c r="AJ51" s="186"/>
      <c r="AK51" s="186"/>
      <c r="AL51" s="216"/>
    </row>
    <row r="52" spans="1:240" ht="25.5" customHeight="1" x14ac:dyDescent="0.35">
      <c r="A52" s="209" t="s">
        <v>9</v>
      </c>
      <c r="B52" s="209" t="s">
        <v>855</v>
      </c>
      <c r="C52" s="210"/>
      <c r="D52" s="211"/>
      <c r="E52" s="212"/>
      <c r="F52" s="213"/>
      <c r="G52" s="212"/>
      <c r="H52" s="186"/>
      <c r="I52" s="186"/>
      <c r="J52" s="212"/>
      <c r="K52" s="211"/>
      <c r="L52" s="212"/>
      <c r="M52" s="213"/>
      <c r="N52" s="212"/>
      <c r="O52" s="186"/>
      <c r="P52" s="186"/>
      <c r="Q52" s="212"/>
      <c r="R52" s="215"/>
      <c r="S52" s="212"/>
      <c r="T52" s="213"/>
      <c r="U52" s="212"/>
      <c r="V52" s="186"/>
      <c r="W52" s="186"/>
      <c r="X52" s="216"/>
      <c r="Y52" s="186"/>
      <c r="Z52" s="212"/>
      <c r="AA52" s="213"/>
      <c r="AB52" s="212"/>
      <c r="AC52" s="186"/>
      <c r="AD52" s="186"/>
      <c r="AE52" s="216"/>
      <c r="AF52" s="186"/>
      <c r="AG52" s="212"/>
      <c r="AH52" s="213"/>
      <c r="AI52" s="212"/>
      <c r="AJ52" s="186"/>
      <c r="AK52" s="186"/>
      <c r="AL52" s="216"/>
    </row>
    <row r="53" spans="1:240" ht="25.5" customHeight="1" x14ac:dyDescent="0.35">
      <c r="A53" s="209" t="s">
        <v>98</v>
      </c>
      <c r="B53" s="209" t="s">
        <v>641</v>
      </c>
      <c r="C53" s="227">
        <v>700936</v>
      </c>
      <c r="D53" s="211"/>
      <c r="E53" s="212"/>
      <c r="F53" s="213"/>
      <c r="G53" s="212"/>
      <c r="H53" s="186"/>
      <c r="I53" s="186"/>
      <c r="J53" s="212"/>
      <c r="K53" s="211"/>
      <c r="L53" s="212"/>
      <c r="M53" s="213"/>
      <c r="N53" s="212"/>
      <c r="O53" s="186"/>
      <c r="P53" s="186"/>
      <c r="Q53" s="212"/>
      <c r="R53" s="215"/>
      <c r="S53" s="212"/>
      <c r="T53" s="213"/>
      <c r="U53" s="212"/>
      <c r="V53" s="186"/>
      <c r="W53" s="186"/>
      <c r="X53" s="216"/>
      <c r="Y53" s="186"/>
      <c r="Z53" s="212"/>
      <c r="AA53" s="213"/>
      <c r="AB53" s="212"/>
      <c r="AC53" s="186"/>
      <c r="AD53" s="186"/>
      <c r="AE53" s="216"/>
      <c r="AF53" s="186"/>
      <c r="AG53" s="212"/>
      <c r="AH53" s="213"/>
      <c r="AI53" s="212"/>
      <c r="AJ53" s="186"/>
      <c r="AK53" s="186"/>
      <c r="AL53" s="216"/>
    </row>
    <row r="54" spans="1:240" x14ac:dyDescent="0.35">
      <c r="D54" s="188"/>
      <c r="E54" s="189"/>
      <c r="F54" s="188"/>
      <c r="G54" s="190"/>
      <c r="I54" s="188"/>
      <c r="J54" s="190"/>
      <c r="K54" s="191"/>
      <c r="L54" s="189"/>
      <c r="M54" s="188"/>
      <c r="N54" s="190"/>
      <c r="P54" s="188"/>
      <c r="Q54" s="192"/>
      <c r="R54" s="230"/>
      <c r="S54" s="192"/>
      <c r="T54" s="230"/>
      <c r="U54" s="192"/>
      <c r="W54" s="230"/>
      <c r="X54" s="192"/>
      <c r="Y54" s="230"/>
      <c r="Z54" s="192"/>
      <c r="AA54" s="230"/>
      <c r="AB54" s="192"/>
      <c r="AD54" s="230"/>
      <c r="AE54" s="192"/>
    </row>
    <row r="55" spans="1:240" x14ac:dyDescent="0.35">
      <c r="A55" s="231"/>
      <c r="B55" s="231"/>
      <c r="C55" s="232" t="s">
        <v>796</v>
      </c>
      <c r="D55" s="211">
        <f t="shared" ref="D55:AL55" si="0">SUM(D5:D54)</f>
        <v>93</v>
      </c>
      <c r="E55" s="211">
        <f t="shared" si="0"/>
        <v>243691.1</v>
      </c>
      <c r="F55" s="211">
        <f t="shared" si="0"/>
        <v>5</v>
      </c>
      <c r="G55" s="211">
        <f t="shared" si="0"/>
        <v>-11991.89</v>
      </c>
      <c r="H55" s="211">
        <f t="shared" si="0"/>
        <v>187</v>
      </c>
      <c r="I55" s="211">
        <f t="shared" si="0"/>
        <v>1503</v>
      </c>
      <c r="J55" s="211">
        <f t="shared" si="0"/>
        <v>1328778.6300000018</v>
      </c>
      <c r="K55" s="211">
        <f t="shared" si="0"/>
        <v>4</v>
      </c>
      <c r="L55" s="211">
        <f t="shared" si="0"/>
        <v>13546.439999999999</v>
      </c>
      <c r="M55" s="211">
        <f t="shared" si="0"/>
        <v>31</v>
      </c>
      <c r="N55" s="211">
        <f t="shared" si="0"/>
        <v>61056.5</v>
      </c>
      <c r="O55" s="211">
        <f t="shared" si="0"/>
        <v>273</v>
      </c>
      <c r="P55" s="211">
        <f t="shared" si="0"/>
        <v>706</v>
      </c>
      <c r="Q55" s="211">
        <f t="shared" si="0"/>
        <v>1369091.6099999999</v>
      </c>
      <c r="R55" s="211">
        <f t="shared" si="0"/>
        <v>21</v>
      </c>
      <c r="S55" s="211">
        <f t="shared" si="0"/>
        <v>1760687.4499999997</v>
      </c>
      <c r="T55" s="211">
        <f t="shared" si="0"/>
        <v>8</v>
      </c>
      <c r="U55" s="211">
        <f t="shared" si="0"/>
        <v>22014.690000000002</v>
      </c>
      <c r="V55" s="211">
        <f t="shared" si="0"/>
        <v>690</v>
      </c>
      <c r="W55" s="211">
        <f t="shared" si="0"/>
        <v>481</v>
      </c>
      <c r="X55" s="211">
        <f t="shared" si="0"/>
        <v>2433353.8499999987</v>
      </c>
      <c r="Y55" s="211">
        <f t="shared" si="0"/>
        <v>8</v>
      </c>
      <c r="Z55" s="211">
        <f t="shared" si="0"/>
        <v>781309.74999999988</v>
      </c>
      <c r="AA55" s="211">
        <f t="shared" si="0"/>
        <v>0</v>
      </c>
      <c r="AB55" s="211">
        <f t="shared" si="0"/>
        <v>0</v>
      </c>
      <c r="AC55" s="211">
        <f t="shared" si="0"/>
        <v>3</v>
      </c>
      <c r="AD55" s="211">
        <f t="shared" si="0"/>
        <v>164</v>
      </c>
      <c r="AE55" s="211">
        <f t="shared" si="0"/>
        <v>402477.06000000006</v>
      </c>
      <c r="AF55" s="211">
        <f t="shared" si="0"/>
        <v>29</v>
      </c>
      <c r="AG55" s="211">
        <f t="shared" si="0"/>
        <v>614064.14000000013</v>
      </c>
      <c r="AH55" s="211">
        <f t="shared" si="0"/>
        <v>0</v>
      </c>
      <c r="AI55" s="211">
        <f t="shared" si="0"/>
        <v>0</v>
      </c>
      <c r="AJ55" s="211">
        <f t="shared" si="0"/>
        <v>35</v>
      </c>
      <c r="AK55" s="211">
        <f t="shared" si="0"/>
        <v>90</v>
      </c>
      <c r="AL55" s="211">
        <f t="shared" si="0"/>
        <v>670365.94999999995</v>
      </c>
      <c r="AM55" s="233"/>
      <c r="AN55" s="233"/>
      <c r="AO55" s="233"/>
      <c r="AP55" s="233"/>
      <c r="AQ55" s="233"/>
      <c r="AR55" s="233"/>
      <c r="AS55" s="233"/>
      <c r="AT55" s="233"/>
      <c r="AU55" s="233"/>
      <c r="AV55" s="233"/>
      <c r="AW55" s="233"/>
      <c r="AX55" s="233"/>
      <c r="AY55" s="233"/>
      <c r="AZ55" s="233"/>
      <c r="BA55" s="233"/>
      <c r="BB55" s="233"/>
      <c r="BC55" s="233"/>
      <c r="BD55" s="233"/>
      <c r="BE55" s="233"/>
      <c r="BF55" s="233"/>
      <c r="BG55" s="233"/>
      <c r="BH55" s="233"/>
      <c r="BI55" s="233"/>
      <c r="BJ55" s="233"/>
      <c r="BK55" s="233"/>
      <c r="BL55" s="233"/>
      <c r="BM55" s="233"/>
      <c r="BN55" s="233"/>
      <c r="BO55" s="233"/>
      <c r="BP55" s="233"/>
      <c r="BQ55" s="233"/>
      <c r="BR55" s="233"/>
      <c r="BS55" s="233"/>
      <c r="BT55" s="233"/>
      <c r="BU55" s="233"/>
      <c r="BV55" s="233"/>
      <c r="BW55" s="233"/>
      <c r="BX55" s="233"/>
      <c r="BY55" s="233"/>
      <c r="BZ55" s="233"/>
      <c r="CA55" s="233"/>
      <c r="CB55" s="233"/>
      <c r="CC55" s="233"/>
      <c r="CD55" s="233"/>
      <c r="CE55" s="233"/>
      <c r="CF55" s="233"/>
      <c r="CG55" s="233"/>
      <c r="CH55" s="233"/>
      <c r="CI55" s="233"/>
      <c r="CJ55" s="233"/>
      <c r="CK55" s="233"/>
      <c r="CL55" s="233"/>
      <c r="CM55" s="233"/>
      <c r="CN55" s="233"/>
      <c r="CO55" s="233"/>
      <c r="CP55" s="233"/>
      <c r="CQ55" s="233"/>
      <c r="CR55" s="233"/>
      <c r="CS55" s="233"/>
      <c r="CT55" s="233"/>
      <c r="CU55" s="233"/>
      <c r="CV55" s="233"/>
      <c r="CW55" s="233"/>
      <c r="CX55" s="233"/>
      <c r="CY55" s="233"/>
      <c r="CZ55" s="233"/>
      <c r="DA55" s="233"/>
      <c r="DB55" s="233"/>
      <c r="DC55" s="233"/>
      <c r="DD55" s="233"/>
      <c r="DE55" s="233"/>
      <c r="DF55" s="233"/>
      <c r="DG55" s="233"/>
      <c r="DH55" s="233"/>
      <c r="DI55" s="233"/>
      <c r="DJ55" s="233"/>
      <c r="DK55" s="233"/>
      <c r="DL55" s="233"/>
      <c r="DM55" s="233"/>
      <c r="DN55" s="233"/>
      <c r="DO55" s="233"/>
      <c r="DP55" s="233"/>
      <c r="DQ55" s="233"/>
      <c r="DR55" s="233"/>
      <c r="DS55" s="233"/>
      <c r="DT55" s="233"/>
      <c r="DU55" s="233"/>
      <c r="DV55" s="233"/>
      <c r="DW55" s="233"/>
      <c r="DX55" s="233"/>
      <c r="DY55" s="233"/>
      <c r="DZ55" s="233"/>
      <c r="EA55" s="233"/>
      <c r="EB55" s="233"/>
      <c r="EC55" s="233"/>
      <c r="ED55" s="233"/>
      <c r="EE55" s="233"/>
      <c r="EF55" s="233"/>
      <c r="EG55" s="233"/>
      <c r="EH55" s="233"/>
      <c r="EI55" s="233"/>
      <c r="EJ55" s="233"/>
      <c r="EK55" s="233"/>
      <c r="EL55" s="233"/>
      <c r="EM55" s="233"/>
      <c r="EN55" s="233"/>
      <c r="EO55" s="233"/>
      <c r="EP55" s="233"/>
      <c r="EQ55" s="233"/>
      <c r="ER55" s="233"/>
      <c r="ES55" s="233"/>
      <c r="ET55" s="233"/>
      <c r="EU55" s="233"/>
      <c r="EV55" s="233"/>
      <c r="EW55" s="233"/>
      <c r="EX55" s="233"/>
      <c r="EY55" s="233"/>
      <c r="EZ55" s="233"/>
      <c r="FA55" s="233"/>
      <c r="FB55" s="233"/>
      <c r="FC55" s="233"/>
      <c r="FD55" s="233"/>
      <c r="FE55" s="233"/>
      <c r="FF55" s="233"/>
      <c r="FG55" s="233"/>
      <c r="FH55" s="233"/>
      <c r="FI55" s="233"/>
      <c r="FJ55" s="233"/>
      <c r="FK55" s="233"/>
      <c r="FL55" s="233"/>
      <c r="FM55" s="233"/>
      <c r="FN55" s="233"/>
      <c r="FO55" s="233"/>
      <c r="FP55" s="233"/>
      <c r="FQ55" s="233"/>
      <c r="FR55" s="233"/>
      <c r="FS55" s="233"/>
      <c r="FT55" s="233"/>
      <c r="FU55" s="233"/>
      <c r="FV55" s="233"/>
      <c r="FW55" s="233"/>
      <c r="FX55" s="233"/>
      <c r="FY55" s="233"/>
      <c r="FZ55" s="233"/>
      <c r="GA55" s="233"/>
      <c r="GB55" s="233"/>
      <c r="GC55" s="233"/>
      <c r="GD55" s="233"/>
      <c r="GE55" s="233"/>
      <c r="GF55" s="233"/>
      <c r="GG55" s="233"/>
      <c r="GH55" s="233"/>
      <c r="GI55" s="233"/>
      <c r="GJ55" s="233"/>
      <c r="GK55" s="233"/>
      <c r="GL55" s="233"/>
      <c r="GM55" s="233"/>
      <c r="GN55" s="233"/>
      <c r="GO55" s="233"/>
      <c r="GP55" s="233"/>
      <c r="GQ55" s="233"/>
      <c r="GR55" s="233"/>
      <c r="GS55" s="233"/>
      <c r="GT55" s="233"/>
      <c r="GU55" s="233"/>
      <c r="GV55" s="233"/>
      <c r="GW55" s="233"/>
      <c r="GX55" s="233"/>
      <c r="GY55" s="233"/>
      <c r="GZ55" s="233"/>
      <c r="HA55" s="233"/>
      <c r="HB55" s="233"/>
      <c r="HC55" s="233"/>
      <c r="HD55" s="233"/>
      <c r="HE55" s="233"/>
      <c r="HF55" s="233"/>
      <c r="HG55" s="233"/>
      <c r="HH55" s="233"/>
      <c r="HI55" s="233"/>
      <c r="HJ55" s="233"/>
      <c r="HK55" s="233"/>
      <c r="HL55" s="233"/>
      <c r="HM55" s="233"/>
      <c r="HN55" s="233"/>
      <c r="HO55" s="233"/>
      <c r="HP55" s="233"/>
      <c r="HQ55" s="233"/>
      <c r="HR55" s="233"/>
      <c r="HS55" s="233"/>
      <c r="HT55" s="233"/>
      <c r="HU55" s="233"/>
      <c r="HV55" s="233"/>
      <c r="HW55" s="233"/>
      <c r="HX55" s="233"/>
      <c r="HY55" s="233"/>
      <c r="HZ55" s="233"/>
      <c r="IA55" s="233"/>
      <c r="IB55" s="233"/>
      <c r="IC55" s="233"/>
      <c r="ID55" s="233"/>
      <c r="IE55" s="233"/>
      <c r="IF55" s="233"/>
    </row>
    <row r="56" spans="1:240" x14ac:dyDescent="0.35">
      <c r="D56" s="188"/>
      <c r="E56" s="189"/>
      <c r="F56" s="188"/>
      <c r="G56" s="190"/>
      <c r="I56" s="188"/>
      <c r="J56" s="190"/>
      <c r="K56" s="191"/>
      <c r="L56" s="189"/>
      <c r="M56" s="188"/>
      <c r="N56" s="190"/>
      <c r="P56" s="188"/>
      <c r="Q56" s="192"/>
      <c r="R56" s="230"/>
      <c r="S56" s="192"/>
      <c r="T56" s="230"/>
      <c r="U56" s="192"/>
      <c r="W56" s="230"/>
      <c r="X56" s="192"/>
      <c r="Y56" s="230"/>
      <c r="Z56" s="192"/>
      <c r="AA56" s="230"/>
      <c r="AB56" s="192"/>
      <c r="AD56" s="230"/>
      <c r="AE56" s="192"/>
    </row>
    <row r="57" spans="1:240" x14ac:dyDescent="0.35">
      <c r="B57" s="234"/>
      <c r="C57" s="434" t="s">
        <v>791</v>
      </c>
      <c r="D57" s="435"/>
      <c r="E57" s="434" t="s">
        <v>792</v>
      </c>
      <c r="F57" s="435"/>
      <c r="G57" s="434" t="s">
        <v>793</v>
      </c>
      <c r="H57" s="435"/>
      <c r="I57" s="434" t="s">
        <v>794</v>
      </c>
      <c r="J57" s="435"/>
      <c r="K57" s="434" t="s">
        <v>795</v>
      </c>
      <c r="L57" s="435"/>
      <c r="M57" s="436" t="s">
        <v>796</v>
      </c>
      <c r="N57" s="437"/>
    </row>
    <row r="58" spans="1:240" x14ac:dyDescent="0.35">
      <c r="B58" s="234" t="s">
        <v>797</v>
      </c>
      <c r="C58" s="204" t="s">
        <v>798</v>
      </c>
      <c r="D58" s="204" t="s">
        <v>799</v>
      </c>
      <c r="E58" s="204" t="s">
        <v>798</v>
      </c>
      <c r="F58" s="204" t="s">
        <v>799</v>
      </c>
      <c r="G58" s="204" t="s">
        <v>798</v>
      </c>
      <c r="H58" s="204" t="s">
        <v>799</v>
      </c>
      <c r="I58" s="204" t="s">
        <v>798</v>
      </c>
      <c r="J58" s="204" t="s">
        <v>799</v>
      </c>
      <c r="K58" s="204" t="s">
        <v>798</v>
      </c>
      <c r="L58" s="204" t="s">
        <v>799</v>
      </c>
      <c r="M58" s="204" t="s">
        <v>798</v>
      </c>
      <c r="N58" s="204" t="s">
        <v>799</v>
      </c>
    </row>
    <row r="59" spans="1:240" x14ac:dyDescent="0.35">
      <c r="B59" s="235" t="s">
        <v>800</v>
      </c>
      <c r="C59" s="236">
        <f>D55+F55+H55+I55</f>
        <v>1788</v>
      </c>
      <c r="D59" s="212">
        <f>E55+G55+J55</f>
        <v>1560477.8400000017</v>
      </c>
      <c r="E59" s="236">
        <f>K55+M55+O55+P55</f>
        <v>1014</v>
      </c>
      <c r="F59" s="212">
        <f>L55+N55+Q55</f>
        <v>1443694.5499999998</v>
      </c>
      <c r="G59" s="236">
        <f>R55+T55+V55+W55</f>
        <v>1200</v>
      </c>
      <c r="H59" s="212">
        <f>S55+U55+X55</f>
        <v>4216055.9899999984</v>
      </c>
      <c r="I59" s="236">
        <f>Y55+AA55+AC55+AD55</f>
        <v>175</v>
      </c>
      <c r="J59" s="212">
        <f>Z55+AB55+AE55</f>
        <v>1183786.81</v>
      </c>
      <c r="K59" s="236">
        <f>AF55+AH55+AJ55+AK55</f>
        <v>154</v>
      </c>
      <c r="L59" s="212">
        <f>AG55+AI55+AL55</f>
        <v>1284430.0900000001</v>
      </c>
      <c r="M59" s="236">
        <f>C59+E59+G59+I59+K59</f>
        <v>4331</v>
      </c>
      <c r="N59" s="212">
        <f>D59+F59+H59+J59+L59</f>
        <v>9688445.2799999993</v>
      </c>
    </row>
    <row r="60" spans="1:240" x14ac:dyDescent="0.35">
      <c r="A60" s="209"/>
      <c r="B60" s="235" t="s">
        <v>801</v>
      </c>
      <c r="C60" s="236">
        <f>F55</f>
        <v>5</v>
      </c>
      <c r="D60" s="212">
        <f>G55</f>
        <v>-11991.89</v>
      </c>
      <c r="E60" s="236">
        <f>M55</f>
        <v>31</v>
      </c>
      <c r="F60" s="212">
        <f>N55</f>
        <v>61056.5</v>
      </c>
      <c r="G60" s="236">
        <f>T55</f>
        <v>8</v>
      </c>
      <c r="H60" s="212">
        <f>U55</f>
        <v>22014.690000000002</v>
      </c>
      <c r="I60" s="236">
        <f>AA55</f>
        <v>0</v>
      </c>
      <c r="J60" s="212">
        <f>AB55</f>
        <v>0</v>
      </c>
      <c r="K60" s="236">
        <f>AH55</f>
        <v>0</v>
      </c>
      <c r="L60" s="212">
        <f>AI55</f>
        <v>0</v>
      </c>
      <c r="M60" s="236">
        <f>C60+E60+G60+I60+K60</f>
        <v>44</v>
      </c>
      <c r="N60" s="212">
        <f t="shared" ref="N60:N62" si="1">D60+F60+H60+J60+L60</f>
        <v>71079.3</v>
      </c>
    </row>
    <row r="61" spans="1:240" x14ac:dyDescent="0.35">
      <c r="B61" s="235" t="s">
        <v>802</v>
      </c>
      <c r="C61" s="236">
        <f>D55+I55</f>
        <v>1596</v>
      </c>
      <c r="D61" s="212">
        <f>E55+J55</f>
        <v>1572469.7300000018</v>
      </c>
      <c r="E61" s="236">
        <f>K55+P55</f>
        <v>710</v>
      </c>
      <c r="F61" s="212">
        <f>L55+Q55</f>
        <v>1382638.0499999998</v>
      </c>
      <c r="G61" s="236">
        <f>R55+W55</f>
        <v>502</v>
      </c>
      <c r="H61" s="212">
        <f>S55+X55</f>
        <v>4194041.2999999984</v>
      </c>
      <c r="I61" s="236">
        <f>Y55+AD55</f>
        <v>172</v>
      </c>
      <c r="J61" s="212">
        <f>Z55+AE55</f>
        <v>1183786.81</v>
      </c>
      <c r="K61" s="236">
        <f>AF55+AK55</f>
        <v>119</v>
      </c>
      <c r="L61" s="212">
        <f>AG55+AL55</f>
        <v>1284430.0900000001</v>
      </c>
      <c r="M61" s="236">
        <f>C61+E61+G61+I61+K61</f>
        <v>3099</v>
      </c>
      <c r="N61" s="212">
        <f t="shared" si="1"/>
        <v>9617365.9800000004</v>
      </c>
    </row>
    <row r="62" spans="1:240" x14ac:dyDescent="0.35">
      <c r="B62" s="235" t="s">
        <v>803</v>
      </c>
      <c r="C62" s="236">
        <f t="shared" ref="C62:L62" si="2">C61+C60</f>
        <v>1601</v>
      </c>
      <c r="D62" s="212">
        <f t="shared" si="2"/>
        <v>1560477.8400000019</v>
      </c>
      <c r="E62" s="236">
        <f t="shared" si="2"/>
        <v>741</v>
      </c>
      <c r="F62" s="212">
        <f t="shared" si="2"/>
        <v>1443694.5499999998</v>
      </c>
      <c r="G62" s="236">
        <f t="shared" si="2"/>
        <v>510</v>
      </c>
      <c r="H62" s="212">
        <f t="shared" si="2"/>
        <v>4216055.9899999984</v>
      </c>
      <c r="I62" s="236">
        <f t="shared" si="2"/>
        <v>172</v>
      </c>
      <c r="J62" s="212">
        <f t="shared" si="2"/>
        <v>1183786.81</v>
      </c>
      <c r="K62" s="236">
        <f t="shared" si="2"/>
        <v>119</v>
      </c>
      <c r="L62" s="212">
        <f t="shared" si="2"/>
        <v>1284430.0900000001</v>
      </c>
      <c r="M62" s="236">
        <f>C62+E62+G62+I62+K62</f>
        <v>3143</v>
      </c>
      <c r="N62" s="212">
        <f t="shared" si="1"/>
        <v>9688445.2799999993</v>
      </c>
    </row>
    <row r="63" spans="1:240" x14ac:dyDescent="0.35">
      <c r="E63" s="237"/>
      <c r="F63" s="238"/>
      <c r="G63" s="239"/>
      <c r="H63" s="237"/>
      <c r="I63" s="237"/>
      <c r="J63" s="237"/>
      <c r="K63" s="237"/>
      <c r="L63" s="237"/>
      <c r="M63" s="238"/>
      <c r="N63" s="239"/>
    </row>
    <row r="64" spans="1:240" s="190" customFormat="1" x14ac:dyDescent="0.35">
      <c r="B64" s="240"/>
      <c r="C64" s="434" t="s">
        <v>791</v>
      </c>
      <c r="D64" s="435"/>
      <c r="E64" s="434" t="s">
        <v>792</v>
      </c>
      <c r="F64" s="435"/>
      <c r="G64" s="434" t="s">
        <v>793</v>
      </c>
      <c r="H64" s="435"/>
      <c r="I64" s="434" t="s">
        <v>794</v>
      </c>
      <c r="J64" s="435"/>
      <c r="K64" s="434" t="s">
        <v>795</v>
      </c>
      <c r="L64" s="435"/>
      <c r="M64" s="436" t="s">
        <v>796</v>
      </c>
      <c r="N64" s="437"/>
    </row>
    <row r="65" spans="2:15" s="190" customFormat="1" x14ac:dyDescent="0.35">
      <c r="B65" s="234" t="s">
        <v>102</v>
      </c>
      <c r="C65" s="204" t="s">
        <v>798</v>
      </c>
      <c r="D65" s="204" t="s">
        <v>799</v>
      </c>
      <c r="E65" s="204" t="s">
        <v>798</v>
      </c>
      <c r="F65" s="204" t="s">
        <v>799</v>
      </c>
      <c r="G65" s="204" t="s">
        <v>798</v>
      </c>
      <c r="H65" s="204" t="s">
        <v>799</v>
      </c>
      <c r="I65" s="204" t="s">
        <v>798</v>
      </c>
      <c r="J65" s="204" t="s">
        <v>799</v>
      </c>
      <c r="K65" s="204" t="s">
        <v>798</v>
      </c>
      <c r="L65" s="204" t="s">
        <v>799</v>
      </c>
      <c r="M65" s="204" t="s">
        <v>798</v>
      </c>
      <c r="N65" s="204" t="s">
        <v>799</v>
      </c>
    </row>
    <row r="66" spans="2:15" s="190" customFormat="1" x14ac:dyDescent="0.35">
      <c r="B66" s="235" t="s">
        <v>800</v>
      </c>
      <c r="C66" s="236">
        <v>723</v>
      </c>
      <c r="D66" s="212">
        <v>663738.04000000132</v>
      </c>
      <c r="E66" s="236">
        <v>393</v>
      </c>
      <c r="F66" s="212">
        <v>521698.44000000006</v>
      </c>
      <c r="G66" s="236">
        <v>504</v>
      </c>
      <c r="H66" s="212">
        <v>861720.67000000016</v>
      </c>
      <c r="I66" s="213">
        <v>64</v>
      </c>
      <c r="J66" s="212">
        <v>837323.78999999992</v>
      </c>
      <c r="K66" s="213">
        <v>60</v>
      </c>
      <c r="L66" s="212">
        <v>458685.82</v>
      </c>
      <c r="M66" s="236">
        <v>1744</v>
      </c>
      <c r="N66" s="212">
        <v>3343166.7600000012</v>
      </c>
    </row>
    <row r="67" spans="2:15" s="190" customFormat="1" x14ac:dyDescent="0.35">
      <c r="B67" s="235" t="s">
        <v>801</v>
      </c>
      <c r="C67" s="236">
        <v>4</v>
      </c>
      <c r="D67" s="212">
        <v>-5171.8900000000003</v>
      </c>
      <c r="E67" s="236">
        <v>5</v>
      </c>
      <c r="F67" s="212">
        <v>10108</v>
      </c>
      <c r="G67" s="236">
        <v>4</v>
      </c>
      <c r="H67" s="212">
        <v>13723</v>
      </c>
      <c r="I67" s="213">
        <v>0</v>
      </c>
      <c r="J67" s="212">
        <v>0</v>
      </c>
      <c r="K67" s="213">
        <v>0</v>
      </c>
      <c r="L67" s="212">
        <v>0</v>
      </c>
      <c r="M67" s="236">
        <v>13</v>
      </c>
      <c r="N67" s="212">
        <v>18659.11</v>
      </c>
    </row>
    <row r="68" spans="2:15" s="190" customFormat="1" x14ac:dyDescent="0.35">
      <c r="B68" s="235" t="s">
        <v>802</v>
      </c>
      <c r="C68" s="236">
        <v>650</v>
      </c>
      <c r="D68" s="212">
        <v>668909.93000000133</v>
      </c>
      <c r="E68" s="236">
        <v>269</v>
      </c>
      <c r="F68" s="212">
        <v>511590.44000000006</v>
      </c>
      <c r="G68" s="236">
        <v>205</v>
      </c>
      <c r="H68" s="212">
        <v>847997.67000000016</v>
      </c>
      <c r="I68" s="213">
        <v>62</v>
      </c>
      <c r="J68" s="212">
        <v>837323.78999999992</v>
      </c>
      <c r="K68" s="213">
        <v>44</v>
      </c>
      <c r="L68" s="212">
        <v>458685.82</v>
      </c>
      <c r="M68" s="236">
        <v>1230</v>
      </c>
      <c r="N68" s="212">
        <v>3324507.6500000013</v>
      </c>
    </row>
    <row r="69" spans="2:15" s="190" customFormat="1" x14ac:dyDescent="0.35">
      <c r="B69" s="235" t="s">
        <v>803</v>
      </c>
      <c r="C69" s="236">
        <v>654</v>
      </c>
      <c r="D69" s="212">
        <v>663738.04000000132</v>
      </c>
      <c r="E69" s="236">
        <v>274</v>
      </c>
      <c r="F69" s="212">
        <v>521698.44000000006</v>
      </c>
      <c r="G69" s="236">
        <v>209</v>
      </c>
      <c r="H69" s="212">
        <v>861720.67000000016</v>
      </c>
      <c r="I69" s="213">
        <v>62</v>
      </c>
      <c r="J69" s="212">
        <v>837323.78999999992</v>
      </c>
      <c r="K69" s="213">
        <v>44</v>
      </c>
      <c r="L69" s="212">
        <v>458685.82</v>
      </c>
      <c r="M69" s="236">
        <v>1243</v>
      </c>
      <c r="N69" s="212">
        <v>3343166.7600000012</v>
      </c>
    </row>
    <row r="70" spans="2:15" s="190" customFormat="1" x14ac:dyDescent="0.35">
      <c r="B70" s="241"/>
      <c r="C70" s="237"/>
      <c r="D70" s="237"/>
      <c r="E70" s="237"/>
      <c r="F70" s="237"/>
      <c r="G70" s="237"/>
      <c r="H70" s="237"/>
      <c r="I70" s="237"/>
      <c r="J70" s="237"/>
      <c r="K70" s="237"/>
      <c r="L70" s="237"/>
      <c r="M70" s="237"/>
      <c r="N70" s="237"/>
      <c r="O70" s="237"/>
    </row>
    <row r="71" spans="2:15" s="190" customFormat="1" x14ac:dyDescent="0.35">
      <c r="B71" s="240"/>
      <c r="C71" s="434" t="s">
        <v>791</v>
      </c>
      <c r="D71" s="435"/>
      <c r="E71" s="434" t="s">
        <v>792</v>
      </c>
      <c r="F71" s="435"/>
      <c r="G71" s="434" t="s">
        <v>793</v>
      </c>
      <c r="H71" s="435"/>
      <c r="I71" s="434" t="s">
        <v>794</v>
      </c>
      <c r="J71" s="435"/>
      <c r="K71" s="434" t="s">
        <v>795</v>
      </c>
      <c r="L71" s="435"/>
      <c r="M71" s="436" t="s">
        <v>796</v>
      </c>
      <c r="N71" s="437"/>
    </row>
    <row r="72" spans="2:15" s="190" customFormat="1" x14ac:dyDescent="0.35">
      <c r="B72" s="234" t="s">
        <v>858</v>
      </c>
      <c r="C72" s="204" t="s">
        <v>798</v>
      </c>
      <c r="D72" s="204" t="s">
        <v>799</v>
      </c>
      <c r="E72" s="204" t="s">
        <v>798</v>
      </c>
      <c r="F72" s="204" t="s">
        <v>799</v>
      </c>
      <c r="G72" s="204" t="s">
        <v>798</v>
      </c>
      <c r="H72" s="204" t="s">
        <v>799</v>
      </c>
      <c r="I72" s="204" t="s">
        <v>798</v>
      </c>
      <c r="J72" s="204" t="s">
        <v>799</v>
      </c>
      <c r="K72" s="204" t="s">
        <v>798</v>
      </c>
      <c r="L72" s="204" t="s">
        <v>799</v>
      </c>
      <c r="M72" s="204" t="s">
        <v>798</v>
      </c>
      <c r="N72" s="204" t="s">
        <v>799</v>
      </c>
    </row>
    <row r="73" spans="2:15" s="190" customFormat="1" x14ac:dyDescent="0.35">
      <c r="B73" s="235" t="s">
        <v>800</v>
      </c>
      <c r="C73" s="236">
        <f t="shared" ref="C73:N76" si="3">C59-C66</f>
        <v>1065</v>
      </c>
      <c r="D73" s="212">
        <f t="shared" si="3"/>
        <v>896739.8000000004</v>
      </c>
      <c r="E73" s="236">
        <f t="shared" si="3"/>
        <v>621</v>
      </c>
      <c r="F73" s="212">
        <f t="shared" si="3"/>
        <v>921996.10999999975</v>
      </c>
      <c r="G73" s="236">
        <f t="shared" si="3"/>
        <v>696</v>
      </c>
      <c r="H73" s="212">
        <f t="shared" si="3"/>
        <v>3354335.3199999984</v>
      </c>
      <c r="I73" s="236">
        <f t="shared" si="3"/>
        <v>111</v>
      </c>
      <c r="J73" s="212">
        <f t="shared" si="3"/>
        <v>346463.02000000014</v>
      </c>
      <c r="K73" s="236">
        <f t="shared" si="3"/>
        <v>94</v>
      </c>
      <c r="L73" s="212">
        <f t="shared" si="3"/>
        <v>825744.27</v>
      </c>
      <c r="M73" s="236">
        <f t="shared" si="3"/>
        <v>2587</v>
      </c>
      <c r="N73" s="212">
        <f t="shared" si="3"/>
        <v>6345278.5199999977</v>
      </c>
    </row>
    <row r="74" spans="2:15" s="190" customFormat="1" x14ac:dyDescent="0.35">
      <c r="B74" s="235" t="s">
        <v>801</v>
      </c>
      <c r="C74" s="236">
        <f t="shared" si="3"/>
        <v>1</v>
      </c>
      <c r="D74" s="212">
        <f t="shared" si="3"/>
        <v>-6819.9999999999991</v>
      </c>
      <c r="E74" s="236">
        <f t="shared" si="3"/>
        <v>26</v>
      </c>
      <c r="F74" s="212">
        <f t="shared" si="3"/>
        <v>50948.5</v>
      </c>
      <c r="G74" s="236">
        <f t="shared" si="3"/>
        <v>4</v>
      </c>
      <c r="H74" s="212">
        <f t="shared" si="3"/>
        <v>8291.6900000000023</v>
      </c>
      <c r="I74" s="236">
        <f t="shared" si="3"/>
        <v>0</v>
      </c>
      <c r="J74" s="212">
        <f t="shared" si="3"/>
        <v>0</v>
      </c>
      <c r="K74" s="236">
        <f t="shared" si="3"/>
        <v>0</v>
      </c>
      <c r="L74" s="212">
        <f t="shared" si="3"/>
        <v>0</v>
      </c>
      <c r="M74" s="236">
        <f t="shared" si="3"/>
        <v>31</v>
      </c>
      <c r="N74" s="212">
        <f t="shared" si="3"/>
        <v>52420.19</v>
      </c>
    </row>
    <row r="75" spans="2:15" s="190" customFormat="1" x14ac:dyDescent="0.35">
      <c r="B75" s="235" t="s">
        <v>802</v>
      </c>
      <c r="C75" s="236">
        <f t="shared" si="3"/>
        <v>946</v>
      </c>
      <c r="D75" s="212">
        <f t="shared" si="3"/>
        <v>903559.80000000051</v>
      </c>
      <c r="E75" s="236">
        <f t="shared" si="3"/>
        <v>441</v>
      </c>
      <c r="F75" s="212">
        <f t="shared" si="3"/>
        <v>871047.60999999975</v>
      </c>
      <c r="G75" s="236">
        <f t="shared" si="3"/>
        <v>297</v>
      </c>
      <c r="H75" s="212">
        <f t="shared" si="3"/>
        <v>3346043.629999998</v>
      </c>
      <c r="I75" s="236">
        <f t="shared" si="3"/>
        <v>110</v>
      </c>
      <c r="J75" s="212">
        <f t="shared" si="3"/>
        <v>346463.02000000014</v>
      </c>
      <c r="K75" s="236">
        <f t="shared" si="3"/>
        <v>75</v>
      </c>
      <c r="L75" s="212">
        <f t="shared" si="3"/>
        <v>825744.27</v>
      </c>
      <c r="M75" s="236">
        <f t="shared" si="3"/>
        <v>1869</v>
      </c>
      <c r="N75" s="212">
        <f t="shared" si="3"/>
        <v>6292858.3299999991</v>
      </c>
    </row>
    <row r="76" spans="2:15" s="190" customFormat="1" x14ac:dyDescent="0.35">
      <c r="B76" s="235" t="s">
        <v>803</v>
      </c>
      <c r="C76" s="236">
        <f t="shared" si="3"/>
        <v>947</v>
      </c>
      <c r="D76" s="212">
        <f t="shared" si="3"/>
        <v>896739.80000000063</v>
      </c>
      <c r="E76" s="236">
        <f t="shared" si="3"/>
        <v>467</v>
      </c>
      <c r="F76" s="212">
        <f t="shared" si="3"/>
        <v>921996.10999999975</v>
      </c>
      <c r="G76" s="236">
        <f t="shared" si="3"/>
        <v>301</v>
      </c>
      <c r="H76" s="212">
        <f t="shared" si="3"/>
        <v>3354335.3199999984</v>
      </c>
      <c r="I76" s="236">
        <f t="shared" si="3"/>
        <v>110</v>
      </c>
      <c r="J76" s="212">
        <f t="shared" si="3"/>
        <v>346463.02000000014</v>
      </c>
      <c r="K76" s="236">
        <f t="shared" si="3"/>
        <v>75</v>
      </c>
      <c r="L76" s="212">
        <f t="shared" si="3"/>
        <v>825744.27</v>
      </c>
      <c r="M76" s="236">
        <f t="shared" si="3"/>
        <v>1900</v>
      </c>
      <c r="N76" s="212">
        <f t="shared" si="3"/>
        <v>6345278.5199999977</v>
      </c>
    </row>
  </sheetData>
  <autoFilter ref="A4:IG53"/>
  <mergeCells count="18">
    <mergeCell ref="M57:N57"/>
    <mergeCell ref="C57:D57"/>
    <mergeCell ref="E57:F57"/>
    <mergeCell ref="G57:H57"/>
    <mergeCell ref="I57:J57"/>
    <mergeCell ref="K57:L57"/>
    <mergeCell ref="M71:N71"/>
    <mergeCell ref="C64:D64"/>
    <mergeCell ref="E64:F64"/>
    <mergeCell ref="G64:H64"/>
    <mergeCell ref="I64:J64"/>
    <mergeCell ref="K64:L64"/>
    <mergeCell ref="M64:N64"/>
    <mergeCell ref="C71:D71"/>
    <mergeCell ref="E71:F71"/>
    <mergeCell ref="G71:H71"/>
    <mergeCell ref="I71:J71"/>
    <mergeCell ref="K71:L71"/>
  </mergeCells>
  <conditionalFormatting sqref="B1:B2 C44:C48 C53 C12:C14 C28:C33 C16:C26 J6:J53 Q6:Q53 C6:C9">
    <cfRule type="cellIs" dxfId="573" priority="12" stopIfTrue="1" operator="equal">
      <formula>"&lt;&gt;"""""</formula>
    </cfRule>
  </conditionalFormatting>
  <conditionalFormatting sqref="A55:C55">
    <cfRule type="cellIs" dxfId="572" priority="11" stopIfTrue="1" operator="equal">
      <formula>"&lt;&gt;"""""</formula>
    </cfRule>
  </conditionalFormatting>
  <conditionalFormatting sqref="J5">
    <cfRule type="cellIs" dxfId="571" priority="10" stopIfTrue="1" operator="equal">
      <formula>"&lt;&gt;"""""</formula>
    </cfRule>
  </conditionalFormatting>
  <conditionalFormatting sqref="Q5">
    <cfRule type="cellIs" dxfId="570" priority="9" stopIfTrue="1" operator="equal">
      <formula>"&lt;&gt;"""""</formula>
    </cfRule>
  </conditionalFormatting>
  <conditionalFormatting sqref="C25 C28:C49">
    <cfRule type="cellIs" dxfId="569" priority="8" stopIfTrue="1" operator="equal">
      <formula>"&lt;&gt;"""""</formula>
    </cfRule>
  </conditionalFormatting>
  <conditionalFormatting sqref="C49:C52">
    <cfRule type="cellIs" dxfId="568" priority="7" stopIfTrue="1" operator="equal">
      <formula>"&lt;&gt;"""""</formula>
    </cfRule>
  </conditionalFormatting>
  <conditionalFormatting sqref="C5">
    <cfRule type="cellIs" dxfId="567" priority="6" stopIfTrue="1" operator="equal">
      <formula>"&lt;&gt;"""""</formula>
    </cfRule>
  </conditionalFormatting>
  <conditionalFormatting sqref="C15">
    <cfRule type="cellIs" dxfId="566" priority="5" stopIfTrue="1" operator="equal">
      <formula>"&lt;&gt;"""""</formula>
    </cfRule>
  </conditionalFormatting>
  <conditionalFormatting sqref="C10">
    <cfRule type="cellIs" dxfId="565" priority="4" stopIfTrue="1" operator="equal">
      <formula>"&lt;&gt;"""""</formula>
    </cfRule>
  </conditionalFormatting>
  <conditionalFormatting sqref="C10">
    <cfRule type="cellIs" dxfId="564" priority="3" stopIfTrue="1" operator="equal">
      <formula>"&lt;&gt;"""""</formula>
    </cfRule>
  </conditionalFormatting>
  <conditionalFormatting sqref="C27">
    <cfRule type="cellIs" dxfId="563" priority="2" stopIfTrue="1" operator="equal">
      <formula>"&lt;&gt;"""""</formula>
    </cfRule>
  </conditionalFormatting>
  <conditionalFormatting sqref="C11">
    <cfRule type="cellIs" dxfId="562" priority="1" stopIfTrue="1" operator="equal">
      <formula>"&lt;&gt;"""""</formula>
    </cfRule>
  </conditionalFormatting>
  <pageMargins left="0.7" right="0.7" top="0.75" bottom="0.75" header="0.3" footer="0.3"/>
  <pageSetup paperSize="9" orientation="portrait" verticalDpi="0" r:id="rId1"/>
  <headerFooter>
    <oddFooter xml:space="preserve">&amp;C&amp;"arial,Regular"&amp;8&amp;K990000Internal&amp;8&amp;K000000
</oddFooter>
    <evenFooter xml:space="preserve">&amp;C&amp;"arial,Regular"&amp;8&amp;K990000Internal&amp;8&amp;K000000
</evenFooter>
    <firstFooter xml:space="preserve">&amp;C&amp;"arial,Regular"&amp;8&amp;K990000Internal&amp;8&amp;K000000
</first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75"/>
  <sheetViews>
    <sheetView showGridLines="0" zoomScale="85" zoomScaleNormal="85" workbookViewId="0">
      <pane ySplit="4" topLeftCell="A5" activePane="bottomLeft" state="frozen"/>
      <selection pane="bottomLeft"/>
    </sheetView>
  </sheetViews>
  <sheetFormatPr defaultColWidth="9.1796875" defaultRowHeight="13" x14ac:dyDescent="0.35"/>
  <cols>
    <col min="1" max="1" width="35.7265625" style="192" customWidth="1"/>
    <col min="2" max="2" width="40.54296875" style="192" customWidth="1"/>
    <col min="3" max="3" width="20" style="266" customWidth="1"/>
    <col min="4" max="4" width="14.26953125" style="262" customWidth="1"/>
    <col min="5" max="5" width="14.26953125" style="261" customWidth="1"/>
    <col min="6" max="6" width="14.26953125" style="262" customWidth="1"/>
    <col min="7" max="7" width="14.26953125" style="261" customWidth="1"/>
    <col min="8" max="9" width="14.26953125" style="262" customWidth="1"/>
    <col min="10" max="10" width="14.26953125" style="261" customWidth="1"/>
    <col min="11" max="11" width="25.7265625" style="192" customWidth="1"/>
    <col min="12" max="24" width="18.7265625" style="192" customWidth="1"/>
    <col min="25" max="16384" width="9.1796875" style="192"/>
  </cols>
  <sheetData>
    <row r="1" spans="1:11" s="246" customFormat="1" x14ac:dyDescent="0.3">
      <c r="A1" s="203" t="s">
        <v>806</v>
      </c>
      <c r="B1" s="242" t="s">
        <v>807</v>
      </c>
      <c r="C1" s="243"/>
      <c r="D1" s="244"/>
      <c r="E1" s="245"/>
      <c r="F1" s="244"/>
      <c r="G1" s="245"/>
      <c r="H1" s="245"/>
      <c r="I1" s="244"/>
    </row>
    <row r="2" spans="1:11" s="246" customFormat="1" x14ac:dyDescent="0.3">
      <c r="A2" s="203" t="s">
        <v>808</v>
      </c>
      <c r="B2" s="242">
        <v>2020</v>
      </c>
      <c r="C2" s="243"/>
      <c r="D2" s="244"/>
      <c r="E2" s="245"/>
      <c r="F2" s="244"/>
      <c r="G2" s="245"/>
      <c r="H2" s="245"/>
      <c r="I2" s="244"/>
    </row>
    <row r="3" spans="1:11" s="246" customFormat="1" x14ac:dyDescent="0.3">
      <c r="A3" s="247"/>
      <c r="B3" s="248"/>
      <c r="C3" s="243"/>
      <c r="D3" s="244"/>
      <c r="E3" s="245"/>
      <c r="F3" s="244"/>
      <c r="G3" s="245"/>
      <c r="H3" s="245"/>
      <c r="I3" s="244"/>
    </row>
    <row r="4" spans="1:11" s="246" customFormat="1" ht="26" x14ac:dyDescent="0.3">
      <c r="A4" s="203" t="s">
        <v>757</v>
      </c>
      <c r="B4" s="203" t="s">
        <v>758</v>
      </c>
      <c r="C4" s="203" t="s">
        <v>759</v>
      </c>
      <c r="D4" s="204" t="s">
        <v>811</v>
      </c>
      <c r="E4" s="203" t="s">
        <v>812</v>
      </c>
      <c r="F4" s="204" t="s">
        <v>813</v>
      </c>
      <c r="G4" s="203" t="s">
        <v>814</v>
      </c>
      <c r="H4" s="204" t="s">
        <v>815</v>
      </c>
      <c r="I4" s="204" t="s">
        <v>809</v>
      </c>
      <c r="J4" s="203" t="s">
        <v>810</v>
      </c>
      <c r="K4" s="203" t="s">
        <v>859</v>
      </c>
    </row>
    <row r="5" spans="1:11" s="247" customFormat="1" ht="26" hidden="1" x14ac:dyDescent="0.3">
      <c r="A5" s="209" t="s">
        <v>9</v>
      </c>
      <c r="B5" s="209" t="s">
        <v>17</v>
      </c>
      <c r="C5" s="218">
        <v>700961</v>
      </c>
      <c r="D5" s="186"/>
      <c r="E5" s="212"/>
      <c r="F5" s="186"/>
      <c r="G5" s="212"/>
      <c r="H5" s="186"/>
      <c r="I5" s="186"/>
      <c r="J5" s="212"/>
      <c r="K5" s="249"/>
    </row>
    <row r="6" spans="1:11" s="247" customFormat="1" ht="39" hidden="1" x14ac:dyDescent="0.3">
      <c r="A6" s="209" t="s">
        <v>839</v>
      </c>
      <c r="B6" s="209" t="s">
        <v>860</v>
      </c>
      <c r="C6" s="218">
        <v>700937</v>
      </c>
      <c r="D6" s="186"/>
      <c r="E6" s="212"/>
      <c r="F6" s="186"/>
      <c r="G6" s="212"/>
      <c r="H6" s="186">
        <v>17</v>
      </c>
      <c r="I6" s="186">
        <v>198</v>
      </c>
      <c r="J6" s="212">
        <v>99774.52999999997</v>
      </c>
      <c r="K6" s="249"/>
    </row>
    <row r="7" spans="1:11" s="247" customFormat="1" ht="26" hidden="1" x14ac:dyDescent="0.3">
      <c r="A7" s="209" t="s">
        <v>9</v>
      </c>
      <c r="B7" s="209" t="s">
        <v>861</v>
      </c>
      <c r="C7" s="227"/>
      <c r="D7" s="186"/>
      <c r="E7" s="212"/>
      <c r="F7" s="186"/>
      <c r="G7" s="212"/>
      <c r="H7" s="186"/>
      <c r="I7" s="186"/>
      <c r="J7" s="212"/>
      <c r="K7" s="249"/>
    </row>
    <row r="8" spans="1:11" s="247" customFormat="1" ht="52" hidden="1" x14ac:dyDescent="0.3">
      <c r="A8" s="209" t="s">
        <v>20</v>
      </c>
      <c r="B8" s="209" t="s">
        <v>862</v>
      </c>
      <c r="C8" s="218">
        <v>700935</v>
      </c>
      <c r="D8" s="186"/>
      <c r="E8" s="212"/>
      <c r="F8" s="186">
        <v>4</v>
      </c>
      <c r="G8" s="212">
        <v>4240</v>
      </c>
      <c r="H8" s="186">
        <v>69</v>
      </c>
      <c r="I8" s="186">
        <v>513</v>
      </c>
      <c r="J8" s="212">
        <v>285536.56</v>
      </c>
      <c r="K8" s="249"/>
    </row>
    <row r="9" spans="1:11" s="247" customFormat="1" ht="26" x14ac:dyDescent="0.3">
      <c r="A9" s="217" t="s">
        <v>33</v>
      </c>
      <c r="B9" s="217" t="s">
        <v>842</v>
      </c>
      <c r="C9" s="218"/>
      <c r="D9" s="186"/>
      <c r="E9" s="212"/>
      <c r="F9" s="186"/>
      <c r="G9" s="212"/>
      <c r="H9" s="186"/>
      <c r="I9" s="186"/>
      <c r="J9" s="212"/>
      <c r="K9" s="249"/>
    </row>
    <row r="10" spans="1:11" s="247" customFormat="1" ht="26" hidden="1" x14ac:dyDescent="0.3">
      <c r="A10" s="217" t="s">
        <v>839</v>
      </c>
      <c r="B10" s="217" t="s">
        <v>19</v>
      </c>
      <c r="C10" s="218"/>
      <c r="D10" s="186"/>
      <c r="E10" s="212"/>
      <c r="F10" s="186"/>
      <c r="G10" s="212"/>
      <c r="H10" s="186"/>
      <c r="I10" s="186"/>
      <c r="J10" s="212"/>
      <c r="K10" s="249"/>
    </row>
    <row r="11" spans="1:11" s="247" customFormat="1" ht="39" hidden="1" x14ac:dyDescent="0.3">
      <c r="A11" s="209" t="s">
        <v>9</v>
      </c>
      <c r="B11" s="209" t="s">
        <v>843</v>
      </c>
      <c r="C11" s="218"/>
      <c r="D11" s="186"/>
      <c r="E11" s="212"/>
      <c r="F11" s="186"/>
      <c r="G11" s="212"/>
      <c r="H11" s="186"/>
      <c r="I11" s="186"/>
      <c r="J11" s="212"/>
      <c r="K11" s="249"/>
    </row>
    <row r="12" spans="1:11" s="247" customFormat="1" ht="26" hidden="1" x14ac:dyDescent="0.3">
      <c r="A12" s="209" t="s">
        <v>9</v>
      </c>
      <c r="B12" s="209" t="s">
        <v>24</v>
      </c>
      <c r="C12" s="250"/>
      <c r="D12" s="186"/>
      <c r="E12" s="212"/>
      <c r="F12" s="186"/>
      <c r="G12" s="212"/>
      <c r="H12" s="186"/>
      <c r="I12" s="186"/>
      <c r="J12" s="212"/>
      <c r="K12" s="249"/>
    </row>
    <row r="13" spans="1:11" s="247" customFormat="1" ht="39" hidden="1" x14ac:dyDescent="0.3">
      <c r="A13" s="217" t="s">
        <v>20</v>
      </c>
      <c r="B13" s="217" t="s">
        <v>531</v>
      </c>
      <c r="C13" s="218"/>
      <c r="D13" s="222"/>
      <c r="E13" s="220"/>
      <c r="F13" s="222"/>
      <c r="G13" s="220"/>
      <c r="H13" s="222"/>
      <c r="I13" s="222"/>
      <c r="J13" s="220"/>
      <c r="K13" s="249"/>
    </row>
    <row r="14" spans="1:11" s="247" customFormat="1" ht="52" hidden="1" x14ac:dyDescent="0.3">
      <c r="A14" s="209" t="s">
        <v>25</v>
      </c>
      <c r="B14" s="209" t="s">
        <v>844</v>
      </c>
      <c r="C14" s="251"/>
      <c r="D14" s="186"/>
      <c r="E14" s="212"/>
      <c r="F14" s="186"/>
      <c r="G14" s="212"/>
      <c r="H14" s="186"/>
      <c r="I14" s="186"/>
      <c r="J14" s="212"/>
      <c r="K14" s="249"/>
    </row>
    <row r="15" spans="1:11" s="247" customFormat="1" ht="39" hidden="1" x14ac:dyDescent="0.3">
      <c r="A15" s="209" t="s">
        <v>25</v>
      </c>
      <c r="B15" s="209" t="s">
        <v>26</v>
      </c>
      <c r="C15" s="218">
        <v>700939</v>
      </c>
      <c r="D15" s="186"/>
      <c r="E15" s="212"/>
      <c r="F15" s="186"/>
      <c r="G15" s="212"/>
      <c r="H15" s="186"/>
      <c r="I15" s="186">
        <v>3</v>
      </c>
      <c r="J15" s="212">
        <v>1096.73</v>
      </c>
      <c r="K15" s="249"/>
    </row>
    <row r="16" spans="1:11" s="247" customFormat="1" ht="39" hidden="1" x14ac:dyDescent="0.3">
      <c r="A16" s="217" t="s">
        <v>34</v>
      </c>
      <c r="B16" s="209" t="s">
        <v>845</v>
      </c>
      <c r="C16" s="218"/>
      <c r="D16" s="222"/>
      <c r="E16" s="220"/>
      <c r="F16" s="222"/>
      <c r="G16" s="220"/>
      <c r="H16" s="222"/>
      <c r="I16" s="222"/>
      <c r="J16" s="220"/>
      <c r="K16" s="249"/>
    </row>
    <row r="17" spans="1:11" s="247" customFormat="1" ht="39" hidden="1" x14ac:dyDescent="0.3">
      <c r="A17" s="209" t="s">
        <v>9</v>
      </c>
      <c r="B17" s="209" t="s">
        <v>13</v>
      </c>
      <c r="C17" s="218"/>
      <c r="D17" s="186"/>
      <c r="E17" s="212"/>
      <c r="F17" s="186"/>
      <c r="G17" s="212"/>
      <c r="H17" s="186"/>
      <c r="I17" s="186"/>
      <c r="J17" s="212"/>
      <c r="K17" s="249"/>
    </row>
    <row r="18" spans="1:11" s="247" customFormat="1" ht="26" hidden="1" x14ac:dyDescent="0.3">
      <c r="A18" s="209" t="s">
        <v>839</v>
      </c>
      <c r="B18" s="209" t="s">
        <v>19</v>
      </c>
      <c r="C18" s="218"/>
      <c r="D18" s="186"/>
      <c r="E18" s="212"/>
      <c r="F18" s="186"/>
      <c r="G18" s="212"/>
      <c r="H18" s="186"/>
      <c r="I18" s="186"/>
      <c r="J18" s="212"/>
      <c r="K18" s="249"/>
    </row>
    <row r="19" spans="1:11" s="247" customFormat="1" ht="26" hidden="1" x14ac:dyDescent="0.3">
      <c r="A19" s="209" t="s">
        <v>839</v>
      </c>
      <c r="B19" s="209" t="s">
        <v>19</v>
      </c>
      <c r="C19" s="218"/>
      <c r="D19" s="186"/>
      <c r="E19" s="212"/>
      <c r="F19" s="186"/>
      <c r="G19" s="212"/>
      <c r="H19" s="186"/>
      <c r="I19" s="186"/>
      <c r="J19" s="212"/>
      <c r="K19" s="249"/>
    </row>
    <row r="20" spans="1:11" s="247" customFormat="1" ht="39" hidden="1" x14ac:dyDescent="0.3">
      <c r="A20" s="209" t="s">
        <v>9</v>
      </c>
      <c r="B20" s="209" t="s">
        <v>847</v>
      </c>
      <c r="C20" s="218"/>
      <c r="D20" s="186"/>
      <c r="E20" s="212"/>
      <c r="F20" s="222"/>
      <c r="G20" s="220"/>
      <c r="H20" s="222"/>
      <c r="I20" s="222"/>
      <c r="J20" s="220"/>
      <c r="K20" s="249"/>
    </row>
    <row r="21" spans="1:11" s="247" customFormat="1" ht="39" hidden="1" x14ac:dyDescent="0.3">
      <c r="A21" s="209" t="s">
        <v>9</v>
      </c>
      <c r="B21" s="209" t="s">
        <v>847</v>
      </c>
      <c r="C21" s="218">
        <v>700940</v>
      </c>
      <c r="D21" s="186"/>
      <c r="E21" s="212"/>
      <c r="F21" s="186"/>
      <c r="G21" s="212"/>
      <c r="H21" s="186"/>
      <c r="I21" s="186">
        <v>9</v>
      </c>
      <c r="J21" s="212">
        <v>3993.2</v>
      </c>
      <c r="K21" s="249"/>
    </row>
    <row r="22" spans="1:11" s="247" customFormat="1" hidden="1" x14ac:dyDescent="0.3">
      <c r="A22" s="209"/>
      <c r="B22" s="209" t="s">
        <v>863</v>
      </c>
      <c r="C22" s="218"/>
      <c r="D22" s="186"/>
      <c r="E22" s="212"/>
      <c r="F22" s="186"/>
      <c r="G22" s="212"/>
      <c r="H22" s="186"/>
      <c r="I22" s="186"/>
      <c r="J22" s="212"/>
      <c r="K22" s="249"/>
    </row>
    <row r="23" spans="1:11" s="247" customFormat="1" ht="39" hidden="1" x14ac:dyDescent="0.3">
      <c r="A23" s="209" t="s">
        <v>20</v>
      </c>
      <c r="B23" s="209" t="s">
        <v>531</v>
      </c>
      <c r="C23" s="218"/>
      <c r="D23" s="186"/>
      <c r="E23" s="212"/>
      <c r="F23" s="186"/>
      <c r="G23" s="212"/>
      <c r="H23" s="186"/>
      <c r="I23" s="186"/>
      <c r="J23" s="212"/>
      <c r="K23" s="249"/>
    </row>
    <row r="24" spans="1:11" s="247" customFormat="1" ht="39" hidden="1" x14ac:dyDescent="0.3">
      <c r="A24" s="209" t="s">
        <v>9</v>
      </c>
      <c r="B24" s="209" t="s">
        <v>843</v>
      </c>
      <c r="C24" s="218"/>
      <c r="D24" s="186"/>
      <c r="E24" s="212"/>
      <c r="F24" s="186"/>
      <c r="G24" s="212"/>
      <c r="H24" s="186"/>
      <c r="I24" s="186"/>
      <c r="J24" s="212"/>
      <c r="K24" s="249"/>
    </row>
    <row r="25" spans="1:11" s="247" customFormat="1" hidden="1" x14ac:dyDescent="0.3">
      <c r="A25" s="209" t="s">
        <v>93</v>
      </c>
      <c r="B25" s="209" t="s">
        <v>15</v>
      </c>
      <c r="C25" s="227">
        <v>700942</v>
      </c>
      <c r="D25" s="186"/>
      <c r="E25" s="212"/>
      <c r="F25" s="186"/>
      <c r="G25" s="212"/>
      <c r="H25" s="186"/>
      <c r="I25" s="186">
        <v>2</v>
      </c>
      <c r="J25" s="212">
        <v>1120.3</v>
      </c>
      <c r="K25" s="249"/>
    </row>
    <row r="26" spans="1:11" s="247" customFormat="1" x14ac:dyDescent="0.3">
      <c r="A26" s="209" t="s">
        <v>33</v>
      </c>
      <c r="B26" s="217" t="s">
        <v>848</v>
      </c>
      <c r="C26" s="218">
        <v>700931</v>
      </c>
      <c r="D26" s="186"/>
      <c r="E26" s="212"/>
      <c r="F26" s="222"/>
      <c r="G26" s="220"/>
      <c r="H26" s="222"/>
      <c r="I26" s="222">
        <v>2</v>
      </c>
      <c r="J26" s="220">
        <v>1210.25</v>
      </c>
      <c r="K26" s="249"/>
    </row>
    <row r="27" spans="1:11" s="247" customFormat="1" ht="21" customHeight="1" x14ac:dyDescent="0.3">
      <c r="A27" s="209" t="s">
        <v>33</v>
      </c>
      <c r="B27" s="217" t="s">
        <v>849</v>
      </c>
      <c r="C27" s="218">
        <v>700946</v>
      </c>
      <c r="D27" s="186"/>
      <c r="E27" s="212"/>
      <c r="F27" s="222"/>
      <c r="G27" s="220"/>
      <c r="H27" s="222">
        <v>10</v>
      </c>
      <c r="I27" s="222">
        <v>62</v>
      </c>
      <c r="J27" s="220">
        <v>32621.68</v>
      </c>
      <c r="K27" s="249"/>
    </row>
    <row r="28" spans="1:11" s="247" customFormat="1" ht="26" x14ac:dyDescent="0.3">
      <c r="A28" s="209" t="s">
        <v>33</v>
      </c>
      <c r="B28" s="217" t="s">
        <v>850</v>
      </c>
      <c r="C28" s="218">
        <v>700912</v>
      </c>
      <c r="D28" s="186"/>
      <c r="E28" s="212"/>
      <c r="F28" s="222"/>
      <c r="G28" s="220"/>
      <c r="H28" s="222"/>
      <c r="I28" s="222">
        <v>4</v>
      </c>
      <c r="J28" s="220">
        <v>1692.4099999999999</v>
      </c>
      <c r="K28" s="249"/>
    </row>
    <row r="29" spans="1:11" s="247" customFormat="1" ht="39" hidden="1" x14ac:dyDescent="0.3">
      <c r="A29" s="209" t="s">
        <v>31</v>
      </c>
      <c r="B29" s="209" t="s">
        <v>533</v>
      </c>
      <c r="C29" s="227"/>
      <c r="D29" s="186"/>
      <c r="E29" s="212"/>
      <c r="F29" s="186"/>
      <c r="G29" s="212"/>
      <c r="H29" s="186"/>
      <c r="I29" s="186"/>
      <c r="J29" s="212"/>
      <c r="K29" s="249"/>
    </row>
    <row r="30" spans="1:11" s="247" customFormat="1" ht="39" hidden="1" x14ac:dyDescent="0.3">
      <c r="A30" s="209" t="s">
        <v>29</v>
      </c>
      <c r="B30" s="217" t="s">
        <v>1052</v>
      </c>
      <c r="C30" s="227">
        <v>700921</v>
      </c>
      <c r="D30" s="186"/>
      <c r="E30" s="212"/>
      <c r="F30" s="186"/>
      <c r="G30" s="212"/>
      <c r="H30" s="186"/>
      <c r="I30" s="186">
        <v>1</v>
      </c>
      <c r="J30" s="212">
        <v>659.84</v>
      </c>
      <c r="K30" s="249"/>
    </row>
    <row r="31" spans="1:11" s="247" customFormat="1" ht="26" hidden="1" x14ac:dyDescent="0.3">
      <c r="A31" s="209" t="s">
        <v>29</v>
      </c>
      <c r="B31" s="217" t="s">
        <v>30</v>
      </c>
      <c r="C31" s="227"/>
      <c r="D31" s="186"/>
      <c r="E31" s="212"/>
      <c r="F31" s="186"/>
      <c r="G31" s="212"/>
      <c r="H31" s="186"/>
      <c r="I31" s="186"/>
      <c r="J31" s="212"/>
      <c r="K31" s="249"/>
    </row>
    <row r="32" spans="1:11" s="247" customFormat="1" ht="26" hidden="1" x14ac:dyDescent="0.3">
      <c r="A32" s="209" t="s">
        <v>29</v>
      </c>
      <c r="B32" s="217" t="s">
        <v>30</v>
      </c>
      <c r="C32" s="218"/>
      <c r="D32" s="186"/>
      <c r="E32" s="212"/>
      <c r="F32" s="186"/>
      <c r="G32" s="212"/>
      <c r="H32" s="186"/>
      <c r="I32" s="186"/>
      <c r="J32" s="212"/>
      <c r="K32" s="249"/>
    </row>
    <row r="33" spans="1:11" s="247" customFormat="1" ht="26" hidden="1" x14ac:dyDescent="0.3">
      <c r="A33" s="209" t="s">
        <v>29</v>
      </c>
      <c r="B33" s="217" t="s">
        <v>30</v>
      </c>
      <c r="C33" s="227"/>
      <c r="D33" s="186"/>
      <c r="E33" s="212"/>
      <c r="F33" s="186"/>
      <c r="G33" s="212"/>
      <c r="H33" s="186"/>
      <c r="I33" s="186"/>
      <c r="J33" s="212"/>
      <c r="K33" s="249"/>
    </row>
    <row r="34" spans="1:11" s="247" customFormat="1" ht="26" hidden="1" x14ac:dyDescent="0.3">
      <c r="A34" s="209" t="s">
        <v>29</v>
      </c>
      <c r="B34" s="217" t="s">
        <v>30</v>
      </c>
      <c r="C34" s="227"/>
      <c r="D34" s="186"/>
      <c r="E34" s="212"/>
      <c r="F34" s="186"/>
      <c r="G34" s="212"/>
      <c r="H34" s="186"/>
      <c r="I34" s="186"/>
      <c r="J34" s="212"/>
      <c r="K34" s="249"/>
    </row>
    <row r="35" spans="1:11" s="247" customFormat="1" ht="26" hidden="1" x14ac:dyDescent="0.3">
      <c r="A35" s="209" t="s">
        <v>29</v>
      </c>
      <c r="B35" s="217" t="s">
        <v>30</v>
      </c>
      <c r="C35" s="218"/>
      <c r="D35" s="186"/>
      <c r="E35" s="212"/>
      <c r="F35" s="186"/>
      <c r="G35" s="212"/>
      <c r="H35" s="186"/>
      <c r="I35" s="186"/>
      <c r="J35" s="212"/>
      <c r="K35" s="249"/>
    </row>
    <row r="36" spans="1:11" s="247" customFormat="1" ht="26" hidden="1" x14ac:dyDescent="0.3">
      <c r="A36" s="209" t="s">
        <v>29</v>
      </c>
      <c r="B36" s="217" t="s">
        <v>30</v>
      </c>
      <c r="C36" s="227"/>
      <c r="D36" s="186"/>
      <c r="E36" s="212"/>
      <c r="F36" s="186"/>
      <c r="G36" s="212"/>
      <c r="H36" s="186"/>
      <c r="I36" s="186"/>
      <c r="J36" s="212"/>
      <c r="K36" s="249"/>
    </row>
    <row r="37" spans="1:11" s="247" customFormat="1" ht="26" hidden="1" x14ac:dyDescent="0.3">
      <c r="A37" s="209" t="s">
        <v>29</v>
      </c>
      <c r="B37" s="217" t="s">
        <v>30</v>
      </c>
      <c r="C37" s="227"/>
      <c r="D37" s="186"/>
      <c r="E37" s="212"/>
      <c r="F37" s="186"/>
      <c r="G37" s="212"/>
      <c r="H37" s="186"/>
      <c r="I37" s="186"/>
      <c r="J37" s="212"/>
      <c r="K37" s="249"/>
    </row>
    <row r="38" spans="1:11" s="247" customFormat="1" ht="26" hidden="1" x14ac:dyDescent="0.3">
      <c r="A38" s="209" t="s">
        <v>29</v>
      </c>
      <c r="B38" s="217" t="s">
        <v>30</v>
      </c>
      <c r="C38" s="227"/>
      <c r="D38" s="186"/>
      <c r="E38" s="212"/>
      <c r="F38" s="186"/>
      <c r="G38" s="212"/>
      <c r="H38" s="186"/>
      <c r="I38" s="186"/>
      <c r="J38" s="212"/>
      <c r="K38" s="249"/>
    </row>
    <row r="39" spans="1:11" s="247" customFormat="1" ht="26" hidden="1" x14ac:dyDescent="0.3">
      <c r="A39" s="209" t="s">
        <v>29</v>
      </c>
      <c r="B39" s="217" t="s">
        <v>30</v>
      </c>
      <c r="C39" s="227"/>
      <c r="D39" s="186"/>
      <c r="E39" s="212"/>
      <c r="F39" s="186"/>
      <c r="G39" s="212"/>
      <c r="H39" s="186"/>
      <c r="I39" s="186"/>
      <c r="J39" s="212"/>
      <c r="K39" s="249"/>
    </row>
    <row r="40" spans="1:11" s="247" customFormat="1" ht="26" hidden="1" x14ac:dyDescent="0.3">
      <c r="A40" s="209" t="s">
        <v>29</v>
      </c>
      <c r="B40" s="217" t="s">
        <v>30</v>
      </c>
      <c r="C40" s="218"/>
      <c r="D40" s="186"/>
      <c r="E40" s="212"/>
      <c r="F40" s="186"/>
      <c r="G40" s="212"/>
      <c r="H40" s="186"/>
      <c r="I40" s="186"/>
      <c r="J40" s="212"/>
      <c r="K40" s="249"/>
    </row>
    <row r="41" spans="1:11" s="247" customFormat="1" ht="26" hidden="1" x14ac:dyDescent="0.3">
      <c r="A41" s="209" t="s">
        <v>29</v>
      </c>
      <c r="B41" s="217" t="s">
        <v>30</v>
      </c>
      <c r="C41" s="218"/>
      <c r="D41" s="186"/>
      <c r="E41" s="212"/>
      <c r="F41" s="186"/>
      <c r="G41" s="212"/>
      <c r="H41" s="186"/>
      <c r="I41" s="186"/>
      <c r="J41" s="212"/>
      <c r="K41" s="249"/>
    </row>
    <row r="42" spans="1:11" s="247" customFormat="1" ht="26" hidden="1" x14ac:dyDescent="0.3">
      <c r="A42" s="209" t="s">
        <v>29</v>
      </c>
      <c r="B42" s="217" t="s">
        <v>30</v>
      </c>
      <c r="C42" s="218"/>
      <c r="D42" s="186"/>
      <c r="E42" s="212"/>
      <c r="F42" s="186"/>
      <c r="G42" s="212"/>
      <c r="H42" s="186"/>
      <c r="I42" s="186"/>
      <c r="J42" s="212"/>
      <c r="K42" s="249"/>
    </row>
    <row r="43" spans="1:11" s="247" customFormat="1" ht="26" hidden="1" x14ac:dyDescent="0.3">
      <c r="A43" s="209" t="s">
        <v>29</v>
      </c>
      <c r="B43" s="217" t="s">
        <v>30</v>
      </c>
      <c r="C43" s="218"/>
      <c r="D43" s="186"/>
      <c r="E43" s="212"/>
      <c r="F43" s="186"/>
      <c r="G43" s="212"/>
      <c r="H43" s="186"/>
      <c r="I43" s="186"/>
      <c r="J43" s="212"/>
      <c r="K43" s="249"/>
    </row>
    <row r="44" spans="1:11" s="247" customFormat="1" ht="26" hidden="1" x14ac:dyDescent="0.3">
      <c r="A44" s="209" t="s">
        <v>29</v>
      </c>
      <c r="B44" s="217" t="s">
        <v>30</v>
      </c>
      <c r="C44" s="227"/>
      <c r="D44" s="186"/>
      <c r="E44" s="212"/>
      <c r="F44" s="186"/>
      <c r="G44" s="212"/>
      <c r="H44" s="186"/>
      <c r="I44" s="186"/>
      <c r="J44" s="212"/>
      <c r="K44" s="249"/>
    </row>
    <row r="45" spans="1:11" s="247" customFormat="1" ht="26" hidden="1" x14ac:dyDescent="0.3">
      <c r="A45" s="209" t="s">
        <v>29</v>
      </c>
      <c r="B45" s="217" t="s">
        <v>30</v>
      </c>
      <c r="C45" s="227"/>
      <c r="D45" s="186"/>
      <c r="E45" s="212"/>
      <c r="F45" s="186"/>
      <c r="G45" s="212"/>
      <c r="H45" s="186"/>
      <c r="I45" s="186"/>
      <c r="J45" s="212"/>
      <c r="K45" s="249"/>
    </row>
    <row r="46" spans="1:11" s="247" customFormat="1" ht="39" hidden="1" x14ac:dyDescent="0.3">
      <c r="A46" s="209" t="s">
        <v>34</v>
      </c>
      <c r="B46" s="209" t="s">
        <v>864</v>
      </c>
      <c r="C46" s="218">
        <v>700909</v>
      </c>
      <c r="D46" s="186"/>
      <c r="E46" s="212"/>
      <c r="F46" s="186">
        <v>3</v>
      </c>
      <c r="G46" s="212">
        <v>3180</v>
      </c>
      <c r="H46" s="186">
        <v>44</v>
      </c>
      <c r="I46" s="186">
        <v>408</v>
      </c>
      <c r="J46" s="212">
        <v>216045.62000000005</v>
      </c>
      <c r="K46" s="249"/>
    </row>
    <row r="47" spans="1:11" s="247" customFormat="1" ht="26" hidden="1" x14ac:dyDescent="0.3">
      <c r="A47" s="209" t="s">
        <v>34</v>
      </c>
      <c r="B47" s="209" t="s">
        <v>865</v>
      </c>
      <c r="C47" s="218">
        <v>700908</v>
      </c>
      <c r="D47" s="222"/>
      <c r="E47" s="220"/>
      <c r="F47" s="222">
        <v>1</v>
      </c>
      <c r="G47" s="220">
        <v>1060</v>
      </c>
      <c r="H47" s="222">
        <v>29</v>
      </c>
      <c r="I47" s="222">
        <v>278</v>
      </c>
      <c r="J47" s="220">
        <v>145022.08999999994</v>
      </c>
      <c r="K47" s="249"/>
    </row>
    <row r="48" spans="1:11" s="247" customFormat="1" ht="26" hidden="1" x14ac:dyDescent="0.3">
      <c r="A48" s="209" t="s">
        <v>34</v>
      </c>
      <c r="B48" s="209" t="s">
        <v>854</v>
      </c>
      <c r="C48" s="218"/>
      <c r="D48" s="222"/>
      <c r="E48" s="220"/>
      <c r="F48" s="222"/>
      <c r="G48" s="220"/>
      <c r="H48" s="222"/>
      <c r="I48" s="222"/>
      <c r="J48" s="220"/>
      <c r="K48" s="249"/>
    </row>
    <row r="49" spans="1:11" s="247" customFormat="1" ht="26" hidden="1" x14ac:dyDescent="0.3">
      <c r="A49" s="209" t="s">
        <v>34</v>
      </c>
      <c r="B49" s="209" t="s">
        <v>854</v>
      </c>
      <c r="C49" s="227"/>
      <c r="D49" s="186"/>
      <c r="E49" s="212"/>
      <c r="F49" s="186"/>
      <c r="G49" s="212"/>
      <c r="H49" s="186"/>
      <c r="I49" s="186"/>
      <c r="J49" s="212"/>
      <c r="K49" s="249"/>
    </row>
    <row r="50" spans="1:11" s="247" customFormat="1" ht="26" hidden="1" x14ac:dyDescent="0.3">
      <c r="A50" s="209" t="s">
        <v>34</v>
      </c>
      <c r="B50" s="209" t="s">
        <v>854</v>
      </c>
      <c r="C50" s="227"/>
      <c r="D50" s="186"/>
      <c r="E50" s="212"/>
      <c r="F50" s="186"/>
      <c r="G50" s="212"/>
      <c r="H50" s="186"/>
      <c r="I50" s="186"/>
      <c r="J50" s="212"/>
      <c r="K50" s="249"/>
    </row>
    <row r="51" spans="1:11" s="247" customFormat="1" ht="26" hidden="1" x14ac:dyDescent="0.3">
      <c r="A51" s="209" t="s">
        <v>93</v>
      </c>
      <c r="B51" s="209" t="s">
        <v>16</v>
      </c>
      <c r="C51" s="227"/>
      <c r="D51" s="186"/>
      <c r="E51" s="212"/>
      <c r="F51" s="186"/>
      <c r="G51" s="212"/>
      <c r="H51" s="186"/>
      <c r="I51" s="186"/>
      <c r="J51" s="212"/>
      <c r="K51" s="249"/>
    </row>
    <row r="52" spans="1:11" s="247" customFormat="1" ht="26" hidden="1" x14ac:dyDescent="0.3">
      <c r="A52" s="209" t="s">
        <v>9</v>
      </c>
      <c r="B52" s="209" t="s">
        <v>855</v>
      </c>
      <c r="C52" s="227"/>
      <c r="D52" s="186"/>
      <c r="E52" s="212"/>
      <c r="F52" s="186"/>
      <c r="G52" s="212"/>
      <c r="H52" s="186"/>
      <c r="I52" s="186"/>
      <c r="J52" s="212"/>
      <c r="K52" s="249"/>
    </row>
    <row r="53" spans="1:11" s="247" customFormat="1" ht="30" hidden="1" customHeight="1" x14ac:dyDescent="0.3">
      <c r="A53" s="217" t="s">
        <v>9</v>
      </c>
      <c r="B53" s="217" t="s">
        <v>22</v>
      </c>
      <c r="C53" s="227"/>
      <c r="D53" s="186"/>
      <c r="E53" s="212"/>
      <c r="F53" s="186"/>
      <c r="G53" s="212"/>
      <c r="H53" s="186"/>
      <c r="I53" s="186"/>
      <c r="J53" s="212"/>
      <c r="K53" s="249"/>
    </row>
    <row r="54" spans="1:11" s="247" customFormat="1" ht="52" hidden="1" x14ac:dyDescent="0.3">
      <c r="A54" s="209" t="s">
        <v>98</v>
      </c>
      <c r="B54" s="209" t="s">
        <v>641</v>
      </c>
      <c r="C54" s="227"/>
      <c r="D54" s="186"/>
      <c r="E54" s="212"/>
      <c r="F54" s="186"/>
      <c r="G54" s="212"/>
      <c r="H54" s="186"/>
      <c r="I54" s="186"/>
      <c r="J54" s="212"/>
      <c r="K54" s="249"/>
    </row>
    <row r="55" spans="1:11" ht="24" customHeight="1" x14ac:dyDescent="0.35">
      <c r="C55" s="252"/>
      <c r="D55" s="253"/>
      <c r="E55" s="254"/>
      <c r="F55" s="253"/>
      <c r="G55" s="254"/>
      <c r="H55" s="254"/>
      <c r="I55" s="253"/>
      <c r="J55" s="192"/>
    </row>
    <row r="56" spans="1:11" s="258" customFormat="1" x14ac:dyDescent="0.3">
      <c r="A56" s="192"/>
      <c r="B56" s="192"/>
      <c r="C56" s="255" t="s">
        <v>866</v>
      </c>
      <c r="D56" s="256">
        <f t="shared" ref="D56:J56" si="0">SUM(D5:D54)</f>
        <v>0</v>
      </c>
      <c r="E56" s="257">
        <f t="shared" si="0"/>
        <v>0</v>
      </c>
      <c r="F56" s="256">
        <f t="shared" si="0"/>
        <v>8</v>
      </c>
      <c r="G56" s="257">
        <f t="shared" si="0"/>
        <v>8480</v>
      </c>
      <c r="H56" s="256">
        <f t="shared" si="0"/>
        <v>169</v>
      </c>
      <c r="I56" s="256">
        <f t="shared" si="0"/>
        <v>1480</v>
      </c>
      <c r="J56" s="257">
        <f t="shared" si="0"/>
        <v>788773.21</v>
      </c>
    </row>
    <row r="57" spans="1:11" x14ac:dyDescent="0.35">
      <c r="C57" s="240"/>
      <c r="D57" s="253"/>
      <c r="E57" s="254"/>
      <c r="F57" s="253"/>
      <c r="G57" s="254"/>
      <c r="H57" s="254"/>
      <c r="I57" s="253"/>
      <c r="J57" s="192"/>
    </row>
    <row r="58" spans="1:11" x14ac:dyDescent="0.35">
      <c r="B58" s="259" t="s">
        <v>797</v>
      </c>
      <c r="C58" s="260" t="s">
        <v>798</v>
      </c>
      <c r="D58" s="185" t="s">
        <v>799</v>
      </c>
      <c r="F58" s="438"/>
      <c r="G58" s="438"/>
      <c r="J58" s="192"/>
    </row>
    <row r="59" spans="1:11" ht="26" x14ac:dyDescent="0.35">
      <c r="B59" s="263" t="s">
        <v>800</v>
      </c>
      <c r="C59" s="264">
        <f>D56+F56+H56+I56</f>
        <v>1657</v>
      </c>
      <c r="D59" s="212">
        <f>J56+G56+E56</f>
        <v>797253.21</v>
      </c>
      <c r="G59" s="192"/>
      <c r="J59" s="192"/>
    </row>
    <row r="60" spans="1:11" x14ac:dyDescent="0.35">
      <c r="B60" s="263" t="s">
        <v>801</v>
      </c>
      <c r="C60" s="264">
        <f>F56</f>
        <v>8</v>
      </c>
      <c r="D60" s="212">
        <f>G56</f>
        <v>8480</v>
      </c>
      <c r="G60" s="192"/>
      <c r="J60" s="192"/>
    </row>
    <row r="61" spans="1:11" x14ac:dyDescent="0.35">
      <c r="B61" s="263" t="s">
        <v>802</v>
      </c>
      <c r="C61" s="264">
        <f>D56+I56</f>
        <v>1480</v>
      </c>
      <c r="D61" s="212">
        <f>J56+E56</f>
        <v>788773.21</v>
      </c>
      <c r="J61" s="192"/>
    </row>
    <row r="62" spans="1:11" x14ac:dyDescent="0.35">
      <c r="B62" s="263" t="s">
        <v>803</v>
      </c>
      <c r="C62" s="264">
        <f>I56+D56+F56</f>
        <v>1488</v>
      </c>
      <c r="D62" s="212">
        <f>J56+G56+E56</f>
        <v>797253.21</v>
      </c>
    </row>
    <row r="63" spans="1:11" x14ac:dyDescent="0.35">
      <c r="C63" s="262"/>
    </row>
    <row r="64" spans="1:11" x14ac:dyDescent="0.35">
      <c r="B64" s="259" t="s">
        <v>102</v>
      </c>
      <c r="C64" s="260" t="s">
        <v>798</v>
      </c>
      <c r="D64" s="185" t="s">
        <v>799</v>
      </c>
    </row>
    <row r="65" spans="2:5" ht="26" x14ac:dyDescent="0.35">
      <c r="B65" s="263" t="s">
        <v>800</v>
      </c>
      <c r="C65" s="264">
        <f>F46+H46+I46+I47+H47+F47</f>
        <v>763</v>
      </c>
      <c r="D65" s="212">
        <f>G46+J46+J47+G47</f>
        <v>365307.70999999996</v>
      </c>
    </row>
    <row r="66" spans="2:5" x14ac:dyDescent="0.35">
      <c r="B66" s="263" t="s">
        <v>801</v>
      </c>
      <c r="C66" s="264">
        <f>F46+F47</f>
        <v>4</v>
      </c>
      <c r="D66" s="212">
        <f>G47+G46</f>
        <v>4240</v>
      </c>
    </row>
    <row r="67" spans="2:5" x14ac:dyDescent="0.35">
      <c r="B67" s="263" t="s">
        <v>802</v>
      </c>
      <c r="C67" s="264">
        <f>I46+I47</f>
        <v>686</v>
      </c>
      <c r="D67" s="212">
        <f>J46+J47</f>
        <v>361067.70999999996</v>
      </c>
    </row>
    <row r="68" spans="2:5" x14ac:dyDescent="0.35">
      <c r="B68" s="263" t="s">
        <v>803</v>
      </c>
      <c r="C68" s="264">
        <f>I46+I47+F46+F47</f>
        <v>690</v>
      </c>
      <c r="D68" s="212">
        <f>J46+J47+G46+G47</f>
        <v>365307.70999999996</v>
      </c>
    </row>
    <row r="69" spans="2:5" x14ac:dyDescent="0.35">
      <c r="B69" s="265"/>
      <c r="C69" s="262"/>
      <c r="D69" s="261"/>
    </row>
    <row r="70" spans="2:5" x14ac:dyDescent="0.35">
      <c r="B70" s="259" t="s">
        <v>858</v>
      </c>
      <c r="C70" s="260" t="s">
        <v>798</v>
      </c>
      <c r="D70" s="185" t="s">
        <v>799</v>
      </c>
    </row>
    <row r="71" spans="2:5" ht="26" x14ac:dyDescent="0.35">
      <c r="B71" s="263" t="s">
        <v>800</v>
      </c>
      <c r="C71" s="264">
        <f>C59-C65</f>
        <v>894</v>
      </c>
      <c r="D71" s="212">
        <f>D59-D65</f>
        <v>431945.5</v>
      </c>
    </row>
    <row r="72" spans="2:5" x14ac:dyDescent="0.35">
      <c r="B72" s="263" t="s">
        <v>801</v>
      </c>
      <c r="C72" s="264">
        <f t="shared" ref="C72:D74" si="1">C60-C66</f>
        <v>4</v>
      </c>
      <c r="D72" s="212">
        <f t="shared" si="1"/>
        <v>4240</v>
      </c>
    </row>
    <row r="73" spans="2:5" x14ac:dyDescent="0.35">
      <c r="B73" s="263" t="s">
        <v>802</v>
      </c>
      <c r="C73" s="264">
        <f t="shared" si="1"/>
        <v>794</v>
      </c>
      <c r="D73" s="212">
        <f t="shared" si="1"/>
        <v>427705.5</v>
      </c>
    </row>
    <row r="74" spans="2:5" x14ac:dyDescent="0.35">
      <c r="B74" s="263" t="s">
        <v>803</v>
      </c>
      <c r="C74" s="264">
        <f t="shared" si="1"/>
        <v>798</v>
      </c>
      <c r="D74" s="212">
        <f t="shared" si="1"/>
        <v>431945.5</v>
      </c>
    </row>
    <row r="75" spans="2:5" x14ac:dyDescent="0.35">
      <c r="C75" s="192"/>
      <c r="D75" s="266"/>
      <c r="E75" s="262"/>
    </row>
  </sheetData>
  <autoFilter ref="A4:X54">
    <filterColumn colId="0">
      <filters>
        <filter val="MINISTERO DELLA GIUSTIZIA"/>
      </filters>
    </filterColumn>
  </autoFilter>
  <mergeCells count="1">
    <mergeCell ref="F58:G58"/>
  </mergeCells>
  <conditionalFormatting sqref="D30:J54 K23:K26 D5:J28 C5:C6">
    <cfRule type="cellIs" dxfId="561" priority="22" stopIfTrue="1" operator="equal">
      <formula>"&lt;&gt;"""""</formula>
    </cfRule>
  </conditionalFormatting>
  <conditionalFormatting sqref="C56">
    <cfRule type="cellIs" dxfId="560" priority="21" stopIfTrue="1" operator="equal">
      <formula>"&lt;&gt;"""""</formula>
    </cfRule>
  </conditionalFormatting>
  <conditionalFormatting sqref="D56">
    <cfRule type="cellIs" dxfId="559" priority="20" stopIfTrue="1" operator="equal">
      <formula>"&lt;&gt;"""""</formula>
    </cfRule>
  </conditionalFormatting>
  <conditionalFormatting sqref="D60:D62">
    <cfRule type="cellIs" dxfId="558" priority="16" stopIfTrue="1" operator="equal">
      <formula>"&lt;&gt;"""""</formula>
    </cfRule>
  </conditionalFormatting>
  <conditionalFormatting sqref="D71:D74">
    <cfRule type="cellIs" dxfId="557" priority="10" stopIfTrue="1" operator="equal">
      <formula>"&lt;&gt;"""""</formula>
    </cfRule>
  </conditionalFormatting>
  <conditionalFormatting sqref="C59">
    <cfRule type="cellIs" dxfId="556" priority="19" stopIfTrue="1" operator="equal">
      <formula>"&lt;&gt;"""""</formula>
    </cfRule>
  </conditionalFormatting>
  <conditionalFormatting sqref="C60:C62">
    <cfRule type="cellIs" dxfId="555" priority="18" stopIfTrue="1" operator="equal">
      <formula>"&lt;&gt;"""""</formula>
    </cfRule>
  </conditionalFormatting>
  <conditionalFormatting sqref="D59">
    <cfRule type="cellIs" dxfId="554" priority="17" stopIfTrue="1" operator="equal">
      <formula>"&lt;&gt;"""""</formula>
    </cfRule>
  </conditionalFormatting>
  <conditionalFormatting sqref="C65">
    <cfRule type="cellIs" dxfId="553" priority="15" stopIfTrue="1" operator="equal">
      <formula>"&lt;&gt;"""""</formula>
    </cfRule>
  </conditionalFormatting>
  <conditionalFormatting sqref="C66:C68">
    <cfRule type="cellIs" dxfId="552" priority="14" stopIfTrue="1" operator="equal">
      <formula>"&lt;&gt;"""""</formula>
    </cfRule>
  </conditionalFormatting>
  <conditionalFormatting sqref="D65">
    <cfRule type="cellIs" dxfId="551" priority="13" stopIfTrue="1" operator="equal">
      <formula>"&lt;&gt;"""""</formula>
    </cfRule>
  </conditionalFormatting>
  <conditionalFormatting sqref="D66:D68">
    <cfRule type="cellIs" dxfId="550" priority="12" stopIfTrue="1" operator="equal">
      <formula>"&lt;&gt;"""""</formula>
    </cfRule>
  </conditionalFormatting>
  <conditionalFormatting sqref="C71:C74">
    <cfRule type="cellIs" dxfId="549" priority="11" stopIfTrue="1" operator="equal">
      <formula>"&lt;&gt;"""""</formula>
    </cfRule>
  </conditionalFormatting>
  <conditionalFormatting sqref="D29:J29">
    <cfRule type="cellIs" dxfId="548" priority="9" stopIfTrue="1" operator="equal">
      <formula>"&lt;&gt;"""""</formula>
    </cfRule>
  </conditionalFormatting>
  <conditionalFormatting sqref="C6:C33 C44:C54">
    <cfRule type="cellIs" dxfId="547" priority="8" stopIfTrue="1" operator="equal">
      <formula>"&lt;&gt;"""""</formula>
    </cfRule>
  </conditionalFormatting>
  <conditionalFormatting sqref="C34:C43">
    <cfRule type="cellIs" dxfId="546" priority="7" stopIfTrue="1" operator="equal">
      <formula>"&lt;&gt;"""""</formula>
    </cfRule>
  </conditionalFormatting>
  <conditionalFormatting sqref="E56">
    <cfRule type="cellIs" dxfId="545" priority="6" stopIfTrue="1" operator="equal">
      <formula>"&lt;&gt;"""""</formula>
    </cfRule>
  </conditionalFormatting>
  <conditionalFormatting sqref="F56">
    <cfRule type="cellIs" dxfId="544" priority="5" stopIfTrue="1" operator="equal">
      <formula>"&lt;&gt;"""""</formula>
    </cfRule>
  </conditionalFormatting>
  <conditionalFormatting sqref="G56">
    <cfRule type="cellIs" dxfId="543" priority="4" stopIfTrue="1" operator="equal">
      <formula>"&lt;&gt;"""""</formula>
    </cfRule>
  </conditionalFormatting>
  <conditionalFormatting sqref="H56">
    <cfRule type="cellIs" dxfId="542" priority="3" stopIfTrue="1" operator="equal">
      <formula>"&lt;&gt;"""""</formula>
    </cfRule>
  </conditionalFormatting>
  <conditionalFormatting sqref="I56">
    <cfRule type="cellIs" dxfId="541" priority="2" stopIfTrue="1" operator="equal">
      <formula>"&lt;&gt;"""""</formula>
    </cfRule>
  </conditionalFormatting>
  <conditionalFormatting sqref="J56">
    <cfRule type="cellIs" dxfId="540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zoomScale="85" zoomScaleNormal="85" workbookViewId="0">
      <pane ySplit="4" topLeftCell="A35" activePane="bottomLeft" state="frozen"/>
      <selection pane="bottomLeft"/>
    </sheetView>
  </sheetViews>
  <sheetFormatPr defaultColWidth="9.1796875" defaultRowHeight="13" x14ac:dyDescent="0.35"/>
  <cols>
    <col min="1" max="1" width="35.7265625" style="192" customWidth="1"/>
    <col min="2" max="2" width="64.26953125" style="192" customWidth="1"/>
    <col min="3" max="3" width="17.7265625" style="192" customWidth="1"/>
    <col min="4" max="4" width="14.26953125" style="192" customWidth="1"/>
    <col min="5" max="5" width="14.26953125" style="230" customWidth="1"/>
    <col min="6" max="6" width="14.26953125" style="192" customWidth="1"/>
    <col min="7" max="7" width="14.26953125" style="230" customWidth="1"/>
    <col min="8" max="9" width="14.26953125" style="192" customWidth="1"/>
    <col min="10" max="10" width="14.26953125" style="230" customWidth="1"/>
    <col min="11" max="21" width="18.7265625" style="192" customWidth="1"/>
    <col min="22" max="16384" width="9.1796875" style="192"/>
  </cols>
  <sheetData>
    <row r="1" spans="1:10" x14ac:dyDescent="0.35">
      <c r="A1" s="203" t="s">
        <v>806</v>
      </c>
      <c r="B1" s="242" t="s">
        <v>42</v>
      </c>
      <c r="C1" s="267"/>
      <c r="D1" s="191"/>
      <c r="E1" s="190"/>
      <c r="F1" s="188"/>
      <c r="G1" s="190"/>
      <c r="H1" s="190"/>
      <c r="I1" s="188"/>
      <c r="J1" s="192"/>
    </row>
    <row r="2" spans="1:10" x14ac:dyDescent="0.35">
      <c r="A2" s="203" t="s">
        <v>808</v>
      </c>
      <c r="B2" s="242">
        <v>2020</v>
      </c>
      <c r="C2" s="267"/>
      <c r="D2" s="191"/>
      <c r="E2" s="190"/>
      <c r="F2" s="188"/>
      <c r="G2" s="190"/>
      <c r="H2" s="190"/>
      <c r="I2" s="188"/>
      <c r="J2" s="192"/>
    </row>
    <row r="3" spans="1:10" x14ac:dyDescent="0.35">
      <c r="A3" s="268"/>
      <c r="B3" s="268"/>
      <c r="C3" s="268"/>
      <c r="D3" s="269"/>
      <c r="E3" s="269"/>
      <c r="F3" s="269"/>
      <c r="G3" s="269"/>
      <c r="H3" s="269"/>
      <c r="I3" s="269"/>
      <c r="J3" s="192"/>
    </row>
    <row r="4" spans="1:10" s="202" customFormat="1" ht="26" x14ac:dyDescent="0.35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47" customFormat="1" ht="26" x14ac:dyDescent="0.3">
      <c r="A5" s="217" t="s">
        <v>839</v>
      </c>
      <c r="B5" s="217" t="s">
        <v>840</v>
      </c>
      <c r="C5" s="218">
        <v>700929</v>
      </c>
      <c r="D5" s="214"/>
      <c r="E5" s="270"/>
      <c r="F5" s="214"/>
      <c r="G5" s="270"/>
      <c r="H5" s="214">
        <v>1</v>
      </c>
      <c r="I5" s="214">
        <v>9</v>
      </c>
      <c r="J5" s="270">
        <v>83433.2</v>
      </c>
    </row>
    <row r="6" spans="1:10" s="247" customFormat="1" ht="26" x14ac:dyDescent="0.3">
      <c r="A6" s="217" t="s">
        <v>839</v>
      </c>
      <c r="B6" s="217" t="s">
        <v>860</v>
      </c>
      <c r="C6" s="218">
        <v>700937</v>
      </c>
      <c r="D6" s="214"/>
      <c r="E6" s="270"/>
      <c r="F6" s="214"/>
      <c r="G6" s="270"/>
      <c r="H6" s="214">
        <v>1</v>
      </c>
      <c r="I6" s="214"/>
      <c r="J6" s="270"/>
    </row>
    <row r="7" spans="1:10" s="247" customFormat="1" ht="26" x14ac:dyDescent="0.3">
      <c r="A7" s="217" t="s">
        <v>839</v>
      </c>
      <c r="B7" s="217" t="s">
        <v>840</v>
      </c>
      <c r="C7" s="218">
        <v>700938</v>
      </c>
      <c r="D7" s="214"/>
      <c r="E7" s="270"/>
      <c r="F7" s="214"/>
      <c r="G7" s="270"/>
      <c r="H7" s="214"/>
      <c r="I7" s="214">
        <v>3</v>
      </c>
      <c r="J7" s="270">
        <v>46585.5</v>
      </c>
    </row>
    <row r="8" spans="1:10" s="247" customFormat="1" ht="26" x14ac:dyDescent="0.3">
      <c r="A8" s="217" t="s">
        <v>9</v>
      </c>
      <c r="B8" s="217" t="s">
        <v>843</v>
      </c>
      <c r="C8" s="227"/>
      <c r="D8" s="214"/>
      <c r="E8" s="270"/>
      <c r="F8" s="214"/>
      <c r="G8" s="270"/>
      <c r="H8" s="214"/>
      <c r="I8" s="214"/>
      <c r="J8" s="270"/>
    </row>
    <row r="9" spans="1:10" s="247" customFormat="1" ht="26" x14ac:dyDescent="0.3">
      <c r="A9" s="217" t="s">
        <v>9</v>
      </c>
      <c r="B9" s="217" t="s">
        <v>843</v>
      </c>
      <c r="C9" s="227"/>
      <c r="D9" s="214"/>
      <c r="E9" s="270"/>
      <c r="F9" s="214"/>
      <c r="G9" s="270"/>
      <c r="H9" s="214"/>
      <c r="I9" s="214"/>
      <c r="J9" s="270"/>
    </row>
    <row r="10" spans="1:10" s="247" customFormat="1" ht="26" x14ac:dyDescent="0.3">
      <c r="A10" s="217" t="s">
        <v>9</v>
      </c>
      <c r="B10" s="217" t="s">
        <v>10</v>
      </c>
      <c r="C10" s="227"/>
      <c r="D10" s="214"/>
      <c r="E10" s="270"/>
      <c r="F10" s="214"/>
      <c r="G10" s="270"/>
      <c r="H10" s="214"/>
      <c r="I10" s="214"/>
      <c r="J10" s="270"/>
    </row>
    <row r="11" spans="1:10" s="247" customFormat="1" ht="26" x14ac:dyDescent="0.3">
      <c r="A11" s="217" t="s">
        <v>25</v>
      </c>
      <c r="B11" s="217" t="s">
        <v>867</v>
      </c>
      <c r="C11" s="251"/>
      <c r="D11" s="214"/>
      <c r="E11" s="270"/>
      <c r="F11" s="214"/>
      <c r="G11" s="270"/>
      <c r="H11" s="214"/>
      <c r="I11" s="214"/>
      <c r="J11" s="270"/>
    </row>
    <row r="12" spans="1:10" s="247" customFormat="1" ht="26" x14ac:dyDescent="0.3">
      <c r="A12" s="217" t="s">
        <v>25</v>
      </c>
      <c r="B12" s="217" t="s">
        <v>26</v>
      </c>
      <c r="C12" s="218">
        <v>700939</v>
      </c>
      <c r="D12" s="214"/>
      <c r="E12" s="270"/>
      <c r="F12" s="214"/>
      <c r="G12" s="270"/>
      <c r="H12" s="214"/>
      <c r="I12" s="214"/>
      <c r="J12" s="270"/>
    </row>
    <row r="13" spans="1:10" s="247" customFormat="1" x14ac:dyDescent="0.3">
      <c r="A13" s="217" t="s">
        <v>44</v>
      </c>
      <c r="B13" s="217" t="s">
        <v>868</v>
      </c>
      <c r="C13" s="227"/>
      <c r="D13" s="214"/>
      <c r="E13" s="270"/>
      <c r="F13" s="214"/>
      <c r="G13" s="270"/>
      <c r="H13" s="214"/>
      <c r="I13" s="214"/>
      <c r="J13" s="270"/>
    </row>
    <row r="14" spans="1:10" s="247" customFormat="1" ht="26" x14ac:dyDescent="0.3">
      <c r="A14" s="217" t="s">
        <v>20</v>
      </c>
      <c r="B14" s="217" t="s">
        <v>862</v>
      </c>
      <c r="C14" s="218">
        <v>700935</v>
      </c>
      <c r="D14" s="214">
        <v>2</v>
      </c>
      <c r="E14" s="270">
        <v>51165.469999999994</v>
      </c>
      <c r="F14" s="214">
        <v>6</v>
      </c>
      <c r="G14" s="270">
        <v>18750</v>
      </c>
      <c r="H14" s="214">
        <v>39</v>
      </c>
      <c r="I14" s="214">
        <v>62</v>
      </c>
      <c r="J14" s="270">
        <v>408606.64000000019</v>
      </c>
    </row>
    <row r="15" spans="1:10" s="247" customFormat="1" x14ac:dyDescent="0.3">
      <c r="A15" s="217" t="s">
        <v>20</v>
      </c>
      <c r="B15" s="217" t="s">
        <v>1054</v>
      </c>
      <c r="C15" s="218">
        <v>701246</v>
      </c>
      <c r="D15" s="214">
        <v>1</v>
      </c>
      <c r="E15" s="270">
        <v>38089.83</v>
      </c>
      <c r="F15" s="214"/>
      <c r="G15" s="270"/>
      <c r="H15" s="214">
        <v>4</v>
      </c>
      <c r="I15" s="214"/>
      <c r="J15" s="270"/>
    </row>
    <row r="16" spans="1:10" s="247" customFormat="1" ht="26" x14ac:dyDescent="0.3">
      <c r="A16" s="217" t="s">
        <v>9</v>
      </c>
      <c r="B16" s="217" t="s">
        <v>870</v>
      </c>
      <c r="C16" s="227"/>
      <c r="D16" s="214"/>
      <c r="E16" s="270"/>
      <c r="F16" s="214"/>
      <c r="G16" s="270"/>
      <c r="H16" s="214"/>
      <c r="I16" s="214"/>
      <c r="J16" s="270"/>
    </row>
    <row r="17" spans="1:10" s="247" customFormat="1" ht="26" x14ac:dyDescent="0.3">
      <c r="A17" s="217" t="s">
        <v>34</v>
      </c>
      <c r="B17" s="217" t="s">
        <v>871</v>
      </c>
      <c r="C17" s="218">
        <v>700908</v>
      </c>
      <c r="D17" s="214"/>
      <c r="E17" s="270"/>
      <c r="F17" s="214">
        <v>1</v>
      </c>
      <c r="G17" s="270">
        <v>250000</v>
      </c>
      <c r="H17" s="214">
        <v>5</v>
      </c>
      <c r="I17" s="214">
        <v>1</v>
      </c>
      <c r="J17" s="270">
        <v>5085.3999999999996</v>
      </c>
    </row>
    <row r="18" spans="1:10" s="247" customFormat="1" ht="26" x14ac:dyDescent="0.3">
      <c r="A18" s="217" t="s">
        <v>34</v>
      </c>
      <c r="B18" s="217" t="s">
        <v>872</v>
      </c>
      <c r="C18" s="218">
        <v>700909</v>
      </c>
      <c r="D18" s="214">
        <v>2</v>
      </c>
      <c r="E18" s="270">
        <v>113664.7</v>
      </c>
      <c r="F18" s="214">
        <v>2</v>
      </c>
      <c r="G18" s="270">
        <v>20000</v>
      </c>
      <c r="H18" s="214">
        <v>9</v>
      </c>
      <c r="I18" s="214">
        <v>21</v>
      </c>
      <c r="J18" s="270">
        <v>251782.83</v>
      </c>
    </row>
    <row r="19" spans="1:10" s="247" customFormat="1" ht="26" x14ac:dyDescent="0.3">
      <c r="A19" s="217" t="s">
        <v>873</v>
      </c>
      <c r="B19" s="217" t="s">
        <v>15</v>
      </c>
      <c r="C19" s="218"/>
      <c r="D19" s="214"/>
      <c r="E19" s="270"/>
      <c r="F19" s="214"/>
      <c r="G19" s="270"/>
      <c r="H19" s="214"/>
      <c r="I19" s="214"/>
      <c r="J19" s="270"/>
    </row>
    <row r="20" spans="1:10" s="247" customFormat="1" ht="26" x14ac:dyDescent="0.3">
      <c r="A20" s="217" t="s">
        <v>31</v>
      </c>
      <c r="B20" s="217" t="s">
        <v>533</v>
      </c>
      <c r="C20" s="218"/>
      <c r="D20" s="214"/>
      <c r="E20" s="270"/>
      <c r="F20" s="214"/>
      <c r="G20" s="270"/>
      <c r="H20" s="214"/>
      <c r="I20" s="214"/>
      <c r="J20" s="270"/>
    </row>
    <row r="21" spans="1:10" s="247" customFormat="1" x14ac:dyDescent="0.3">
      <c r="A21" s="217" t="s">
        <v>29</v>
      </c>
      <c r="B21" s="217" t="s">
        <v>874</v>
      </c>
      <c r="C21" s="218"/>
      <c r="D21" s="214"/>
      <c r="E21" s="270"/>
      <c r="F21" s="214"/>
      <c r="G21" s="270"/>
      <c r="H21" s="214"/>
      <c r="I21" s="214"/>
      <c r="J21" s="270"/>
    </row>
    <row r="22" spans="1:10" s="247" customFormat="1" ht="26" x14ac:dyDescent="0.3">
      <c r="A22" s="217" t="s">
        <v>29</v>
      </c>
      <c r="B22" s="217" t="s">
        <v>46</v>
      </c>
      <c r="C22" s="271"/>
      <c r="D22" s="214"/>
      <c r="E22" s="270"/>
      <c r="F22" s="214"/>
      <c r="G22" s="270"/>
      <c r="H22" s="214"/>
      <c r="I22" s="214"/>
      <c r="J22" s="270"/>
    </row>
    <row r="23" spans="1:10" s="247" customFormat="1" ht="26" x14ac:dyDescent="0.3">
      <c r="A23" s="217" t="s">
        <v>29</v>
      </c>
      <c r="B23" s="217" t="s">
        <v>83</v>
      </c>
      <c r="C23" s="271"/>
      <c r="D23" s="214"/>
      <c r="E23" s="270"/>
      <c r="F23" s="214"/>
      <c r="G23" s="270"/>
      <c r="H23" s="214"/>
      <c r="I23" s="214"/>
      <c r="J23" s="270"/>
    </row>
    <row r="24" spans="1:10" s="247" customFormat="1" ht="26" x14ac:dyDescent="0.3">
      <c r="A24" s="217" t="s">
        <v>29</v>
      </c>
      <c r="B24" s="217" t="s">
        <v>48</v>
      </c>
      <c r="C24" s="271"/>
      <c r="D24" s="214"/>
      <c r="E24" s="270"/>
      <c r="F24" s="214"/>
      <c r="G24" s="270"/>
      <c r="H24" s="214"/>
      <c r="I24" s="214"/>
      <c r="J24" s="270"/>
    </row>
    <row r="25" spans="1:10" s="247" customFormat="1" ht="26" x14ac:dyDescent="0.3">
      <c r="A25" s="217" t="s">
        <v>29</v>
      </c>
      <c r="B25" s="217" t="s">
        <v>84</v>
      </c>
      <c r="C25" s="271"/>
      <c r="D25" s="214"/>
      <c r="E25" s="270"/>
      <c r="F25" s="214"/>
      <c r="G25" s="270"/>
      <c r="H25" s="214"/>
      <c r="I25" s="214"/>
      <c r="J25" s="270"/>
    </row>
    <row r="26" spans="1:10" s="247" customFormat="1" ht="26" x14ac:dyDescent="0.3">
      <c r="A26" s="217" t="s">
        <v>29</v>
      </c>
      <c r="B26" s="217" t="s">
        <v>50</v>
      </c>
      <c r="C26" s="271"/>
      <c r="D26" s="214"/>
      <c r="E26" s="270"/>
      <c r="F26" s="214"/>
      <c r="G26" s="270"/>
      <c r="H26" s="214"/>
      <c r="I26" s="214"/>
      <c r="J26" s="270"/>
    </row>
    <row r="27" spans="1:10" s="247" customFormat="1" ht="26" x14ac:dyDescent="0.3">
      <c r="A27" s="217" t="s">
        <v>29</v>
      </c>
      <c r="B27" s="217" t="s">
        <v>85</v>
      </c>
      <c r="C27" s="271"/>
      <c r="D27" s="214"/>
      <c r="E27" s="270"/>
      <c r="F27" s="214"/>
      <c r="G27" s="270"/>
      <c r="H27" s="214"/>
      <c r="I27" s="214"/>
      <c r="J27" s="270"/>
    </row>
    <row r="28" spans="1:10" s="247" customFormat="1" ht="26" x14ac:dyDescent="0.3">
      <c r="A28" s="217" t="s">
        <v>29</v>
      </c>
      <c r="B28" s="217" t="s">
        <v>52</v>
      </c>
      <c r="C28" s="271"/>
      <c r="D28" s="214"/>
      <c r="E28" s="270"/>
      <c r="F28" s="214"/>
      <c r="G28" s="270"/>
      <c r="H28" s="214"/>
      <c r="I28" s="214"/>
      <c r="J28" s="270"/>
    </row>
    <row r="29" spans="1:10" s="247" customFormat="1" ht="26" x14ac:dyDescent="0.3">
      <c r="A29" s="217" t="s">
        <v>29</v>
      </c>
      <c r="B29" s="217" t="s">
        <v>53</v>
      </c>
      <c r="C29" s="271"/>
      <c r="D29" s="214"/>
      <c r="E29" s="270"/>
      <c r="F29" s="214"/>
      <c r="G29" s="270"/>
      <c r="H29" s="214"/>
      <c r="I29" s="214"/>
      <c r="J29" s="270"/>
    </row>
    <row r="30" spans="1:10" s="247" customFormat="1" ht="26" x14ac:dyDescent="0.3">
      <c r="A30" s="217" t="s">
        <v>29</v>
      </c>
      <c r="B30" s="217" t="s">
        <v>54</v>
      </c>
      <c r="C30" s="271"/>
      <c r="D30" s="214"/>
      <c r="E30" s="270"/>
      <c r="F30" s="214"/>
      <c r="G30" s="270"/>
      <c r="H30" s="214"/>
      <c r="I30" s="214"/>
      <c r="J30" s="270"/>
    </row>
    <row r="31" spans="1:10" s="247" customFormat="1" ht="26" x14ac:dyDescent="0.3">
      <c r="A31" s="217" t="s">
        <v>29</v>
      </c>
      <c r="B31" s="217" t="s">
        <v>875</v>
      </c>
      <c r="C31" s="271"/>
      <c r="D31" s="214"/>
      <c r="E31" s="270"/>
      <c r="F31" s="214"/>
      <c r="G31" s="270"/>
      <c r="H31" s="214"/>
      <c r="I31" s="214"/>
      <c r="J31" s="270"/>
    </row>
    <row r="32" spans="1:10" s="247" customFormat="1" ht="26" x14ac:dyDescent="0.3">
      <c r="A32" s="217" t="s">
        <v>29</v>
      </c>
      <c r="B32" s="217" t="s">
        <v>876</v>
      </c>
      <c r="C32" s="271"/>
      <c r="D32" s="214"/>
      <c r="E32" s="270"/>
      <c r="F32" s="214"/>
      <c r="G32" s="270"/>
      <c r="H32" s="214"/>
      <c r="I32" s="214"/>
      <c r="J32" s="270"/>
    </row>
    <row r="33" spans="1:10" s="247" customFormat="1" ht="26" x14ac:dyDescent="0.3">
      <c r="A33" s="217" t="s">
        <v>29</v>
      </c>
      <c r="B33" s="217" t="s">
        <v>58</v>
      </c>
      <c r="C33" s="271"/>
      <c r="D33" s="214"/>
      <c r="E33" s="270"/>
      <c r="F33" s="214"/>
      <c r="G33" s="270"/>
      <c r="H33" s="214"/>
      <c r="I33" s="214"/>
      <c r="J33" s="270"/>
    </row>
    <row r="34" spans="1:10" s="247" customFormat="1" ht="26" x14ac:dyDescent="0.3">
      <c r="A34" s="217" t="s">
        <v>29</v>
      </c>
      <c r="B34" s="217" t="s">
        <v>59</v>
      </c>
      <c r="C34" s="271"/>
      <c r="D34" s="214"/>
      <c r="E34" s="270"/>
      <c r="F34" s="214"/>
      <c r="G34" s="270"/>
      <c r="H34" s="214"/>
      <c r="I34" s="214"/>
      <c r="J34" s="270"/>
    </row>
    <row r="35" spans="1:10" s="247" customFormat="1" ht="26" x14ac:dyDescent="0.3">
      <c r="A35" s="217" t="s">
        <v>29</v>
      </c>
      <c r="B35" s="217" t="s">
        <v>877</v>
      </c>
      <c r="C35" s="271"/>
      <c r="D35" s="214"/>
      <c r="E35" s="270"/>
      <c r="F35" s="214"/>
      <c r="G35" s="270"/>
      <c r="H35" s="214"/>
      <c r="I35" s="214"/>
      <c r="J35" s="270"/>
    </row>
    <row r="36" spans="1:10" s="247" customFormat="1" ht="26" x14ac:dyDescent="0.3">
      <c r="A36" s="217" t="s">
        <v>29</v>
      </c>
      <c r="B36" s="217" t="s">
        <v>61</v>
      </c>
      <c r="C36" s="271"/>
      <c r="D36" s="214"/>
      <c r="E36" s="270"/>
      <c r="F36" s="214"/>
      <c r="G36" s="270"/>
      <c r="H36" s="214"/>
      <c r="I36" s="214"/>
      <c r="J36" s="270"/>
    </row>
    <row r="37" spans="1:10" s="247" customFormat="1" ht="26" x14ac:dyDescent="0.3">
      <c r="A37" s="217" t="s">
        <v>34</v>
      </c>
      <c r="B37" s="217" t="s">
        <v>845</v>
      </c>
      <c r="C37" s="218"/>
      <c r="D37" s="214"/>
      <c r="E37" s="270"/>
      <c r="F37" s="214"/>
      <c r="G37" s="270"/>
      <c r="H37" s="214"/>
      <c r="I37" s="214"/>
      <c r="J37" s="270"/>
    </row>
    <row r="38" spans="1:10" s="247" customFormat="1" ht="26" x14ac:dyDescent="0.3">
      <c r="A38" s="217" t="s">
        <v>33</v>
      </c>
      <c r="B38" s="217" t="s">
        <v>878</v>
      </c>
      <c r="C38" s="218">
        <v>700946</v>
      </c>
      <c r="D38" s="214"/>
      <c r="E38" s="270"/>
      <c r="F38" s="214"/>
      <c r="G38" s="270"/>
      <c r="H38" s="214">
        <v>1</v>
      </c>
      <c r="I38" s="214">
        <v>1</v>
      </c>
      <c r="J38" s="270">
        <v>85.4</v>
      </c>
    </row>
    <row r="39" spans="1:10" s="247" customFormat="1" x14ac:dyDescent="0.3">
      <c r="A39" s="217" t="s">
        <v>33</v>
      </c>
      <c r="B39" s="217" t="s">
        <v>850</v>
      </c>
      <c r="C39" s="218">
        <v>700912</v>
      </c>
      <c r="D39" s="214"/>
      <c r="E39" s="270"/>
      <c r="F39" s="214"/>
      <c r="G39" s="270"/>
      <c r="H39" s="214"/>
      <c r="I39" s="214">
        <v>2</v>
      </c>
      <c r="J39" s="270">
        <v>1423.75</v>
      </c>
    </row>
    <row r="40" spans="1:10" s="247" customFormat="1" ht="26" x14ac:dyDescent="0.3">
      <c r="A40" s="217" t="s">
        <v>33</v>
      </c>
      <c r="B40" s="217" t="s">
        <v>880</v>
      </c>
      <c r="C40" s="218">
        <v>700931</v>
      </c>
      <c r="D40" s="214"/>
      <c r="E40" s="270"/>
      <c r="F40" s="214"/>
      <c r="G40" s="270"/>
      <c r="H40" s="214"/>
      <c r="I40" s="214">
        <v>1</v>
      </c>
      <c r="J40" s="270">
        <v>2585.4</v>
      </c>
    </row>
    <row r="41" spans="1:10" s="247" customFormat="1" ht="26" x14ac:dyDescent="0.3">
      <c r="A41" s="217" t="s">
        <v>9</v>
      </c>
      <c r="B41" s="217" t="s">
        <v>24</v>
      </c>
      <c r="C41" s="218"/>
      <c r="D41" s="214"/>
      <c r="E41" s="270"/>
      <c r="F41" s="214"/>
      <c r="G41" s="270"/>
      <c r="H41" s="214"/>
      <c r="I41" s="214"/>
      <c r="J41" s="270"/>
    </row>
    <row r="42" spans="1:10" s="247" customFormat="1" ht="26" x14ac:dyDescent="0.3">
      <c r="A42" s="217" t="s">
        <v>9</v>
      </c>
      <c r="B42" s="217" t="s">
        <v>22</v>
      </c>
      <c r="C42" s="218"/>
      <c r="D42" s="214"/>
      <c r="E42" s="270"/>
      <c r="F42" s="214"/>
      <c r="G42" s="270"/>
      <c r="H42" s="214"/>
      <c r="I42" s="214"/>
      <c r="J42" s="270"/>
    </row>
    <row r="43" spans="1:10" x14ac:dyDescent="0.35">
      <c r="E43" s="192"/>
      <c r="G43" s="192"/>
      <c r="J43" s="192"/>
    </row>
    <row r="44" spans="1:10" s="258" customFormat="1" x14ac:dyDescent="0.3">
      <c r="A44" s="192"/>
      <c r="B44" s="192"/>
      <c r="C44" s="272" t="s">
        <v>866</v>
      </c>
      <c r="D44" s="256">
        <f t="shared" ref="D44:J44" si="0">SUM(D5:D42)</f>
        <v>5</v>
      </c>
      <c r="E44" s="273">
        <f t="shared" si="0"/>
        <v>202920</v>
      </c>
      <c r="F44" s="256">
        <f t="shared" si="0"/>
        <v>9</v>
      </c>
      <c r="G44" s="273">
        <f t="shared" si="0"/>
        <v>288750</v>
      </c>
      <c r="H44" s="256">
        <f t="shared" si="0"/>
        <v>60</v>
      </c>
      <c r="I44" s="256">
        <f t="shared" si="0"/>
        <v>100</v>
      </c>
      <c r="J44" s="273">
        <f t="shared" si="0"/>
        <v>799588.12000000023</v>
      </c>
    </row>
    <row r="45" spans="1:10" s="274" customFormat="1" x14ac:dyDescent="0.35">
      <c r="C45" s="275"/>
      <c r="D45" s="276"/>
      <c r="E45" s="277"/>
      <c r="F45" s="276"/>
      <c r="G45" s="277"/>
      <c r="H45" s="277"/>
      <c r="I45" s="276"/>
    </row>
    <row r="46" spans="1:10" x14ac:dyDescent="0.35">
      <c r="B46" s="259" t="s">
        <v>797</v>
      </c>
      <c r="C46" s="278" t="s">
        <v>798</v>
      </c>
      <c r="D46" s="185" t="s">
        <v>799</v>
      </c>
      <c r="F46" s="439"/>
      <c r="G46" s="439"/>
      <c r="H46" s="279"/>
      <c r="J46" s="192"/>
    </row>
    <row r="47" spans="1:10" x14ac:dyDescent="0.35">
      <c r="B47" s="263" t="s">
        <v>800</v>
      </c>
      <c r="C47" s="213">
        <f>D44+F44+H44+I44</f>
        <v>174</v>
      </c>
      <c r="D47" s="212">
        <f>E44+G44+J44</f>
        <v>1291258.1200000001</v>
      </c>
      <c r="F47" s="280"/>
      <c r="G47" s="281"/>
      <c r="H47" s="282"/>
      <c r="I47" s="282"/>
      <c r="J47" s="282"/>
    </row>
    <row r="48" spans="1:10" x14ac:dyDescent="0.35">
      <c r="B48" s="263" t="s">
        <v>801</v>
      </c>
      <c r="C48" s="213">
        <f>F44</f>
        <v>9</v>
      </c>
      <c r="D48" s="212">
        <f>G44</f>
        <v>288750</v>
      </c>
      <c r="E48" s="192"/>
      <c r="F48" s="280"/>
      <c r="G48" s="282"/>
      <c r="H48" s="282"/>
      <c r="I48" s="282"/>
      <c r="J48" s="282"/>
    </row>
    <row r="49" spans="2:10" x14ac:dyDescent="0.35">
      <c r="B49" s="263" t="s">
        <v>802</v>
      </c>
      <c r="C49" s="213">
        <f>D44+I44</f>
        <v>105</v>
      </c>
      <c r="D49" s="212">
        <f>E44+J44</f>
        <v>1002508.1200000002</v>
      </c>
      <c r="E49" s="192"/>
      <c r="F49" s="283"/>
      <c r="G49" s="284"/>
      <c r="H49" s="284"/>
      <c r="I49" s="284"/>
      <c r="J49" s="285"/>
    </row>
    <row r="50" spans="2:10" x14ac:dyDescent="0.35">
      <c r="B50" s="263" t="s">
        <v>803</v>
      </c>
      <c r="C50" s="213">
        <f>C49+C48</f>
        <v>114</v>
      </c>
      <c r="D50" s="212">
        <f>D49+D48</f>
        <v>1291258.1200000001</v>
      </c>
      <c r="E50" s="192"/>
      <c r="F50" s="283"/>
      <c r="G50" s="284"/>
      <c r="H50" s="284"/>
      <c r="I50" s="284"/>
      <c r="J50" s="284"/>
    </row>
    <row r="51" spans="2:10" x14ac:dyDescent="0.35">
      <c r="B51" s="274"/>
      <c r="C51" s="275"/>
      <c r="D51" s="277"/>
      <c r="E51" s="192"/>
      <c r="F51" s="286"/>
      <c r="G51" s="287"/>
      <c r="H51" s="287"/>
      <c r="I51" s="287"/>
      <c r="J51" s="287"/>
    </row>
    <row r="52" spans="2:10" x14ac:dyDescent="0.35">
      <c r="B52" s="259" t="s">
        <v>102</v>
      </c>
      <c r="C52" s="278" t="s">
        <v>798</v>
      </c>
      <c r="D52" s="185" t="s">
        <v>799</v>
      </c>
      <c r="E52" s="192"/>
      <c r="F52" s="283"/>
      <c r="G52" s="288"/>
      <c r="H52" s="288"/>
      <c r="I52" s="288"/>
      <c r="J52" s="288"/>
    </row>
    <row r="53" spans="2:10" x14ac:dyDescent="0.35">
      <c r="B53" s="263" t="s">
        <v>800</v>
      </c>
      <c r="C53" s="213">
        <f>D17+D18+F17+F18+H17+H18+I17+I18</f>
        <v>41</v>
      </c>
      <c r="D53" s="212">
        <f>E17+E18+G17+G18+J17+J18</f>
        <v>640532.93000000005</v>
      </c>
      <c r="E53" s="192"/>
      <c r="F53" s="283"/>
      <c r="G53" s="289"/>
      <c r="H53" s="289"/>
      <c r="I53" s="289"/>
      <c r="J53" s="289"/>
    </row>
    <row r="54" spans="2:10" x14ac:dyDescent="0.35">
      <c r="B54" s="263" t="s">
        <v>801</v>
      </c>
      <c r="C54" s="213">
        <f>F17+F18</f>
        <v>3</v>
      </c>
      <c r="D54" s="212">
        <f>G17+G18</f>
        <v>270000</v>
      </c>
      <c r="E54" s="192"/>
      <c r="F54" s="286"/>
      <c r="G54" s="287"/>
      <c r="H54" s="287"/>
      <c r="I54" s="287"/>
      <c r="J54" s="287"/>
    </row>
    <row r="55" spans="2:10" x14ac:dyDescent="0.35">
      <c r="B55" s="263" t="s">
        <v>802</v>
      </c>
      <c r="C55" s="213">
        <f>D17+D18+I17+I18</f>
        <v>24</v>
      </c>
      <c r="D55" s="212">
        <f>E17+E18+J17+J18</f>
        <v>370532.93</v>
      </c>
      <c r="E55" s="192"/>
      <c r="F55" s="283"/>
      <c r="G55" s="288"/>
      <c r="H55" s="289"/>
      <c r="I55" s="289"/>
      <c r="J55" s="289"/>
    </row>
    <row r="56" spans="2:10" x14ac:dyDescent="0.35">
      <c r="B56" s="263" t="s">
        <v>803</v>
      </c>
      <c r="C56" s="213">
        <f>C55+C54</f>
        <v>27</v>
      </c>
      <c r="D56" s="212">
        <f>D55+D54</f>
        <v>640532.92999999993</v>
      </c>
      <c r="E56" s="192"/>
      <c r="F56" s="283"/>
      <c r="G56" s="289"/>
      <c r="H56" s="289"/>
      <c r="I56" s="289"/>
      <c r="J56" s="289"/>
    </row>
    <row r="57" spans="2:10" x14ac:dyDescent="0.35">
      <c r="E57" s="192"/>
      <c r="F57" s="286"/>
      <c r="G57" s="287"/>
      <c r="H57" s="287"/>
      <c r="I57" s="287"/>
      <c r="J57" s="287"/>
    </row>
    <row r="58" spans="2:10" x14ac:dyDescent="0.35">
      <c r="B58" s="274" t="s">
        <v>858</v>
      </c>
      <c r="C58" s="278" t="s">
        <v>798</v>
      </c>
      <c r="D58" s="185" t="s">
        <v>799</v>
      </c>
      <c r="E58" s="192"/>
      <c r="F58" s="283"/>
      <c r="G58" s="288"/>
      <c r="H58" s="288"/>
      <c r="I58" s="288"/>
      <c r="J58" s="288"/>
    </row>
    <row r="59" spans="2:10" x14ac:dyDescent="0.35">
      <c r="B59" s="263" t="s">
        <v>800</v>
      </c>
      <c r="C59" s="213">
        <f>+C47-C53</f>
        <v>133</v>
      </c>
      <c r="D59" s="212">
        <f>+D47-D53</f>
        <v>650725.19000000006</v>
      </c>
      <c r="E59" s="192"/>
      <c r="F59" s="283"/>
      <c r="G59" s="288"/>
      <c r="H59" s="289"/>
      <c r="I59" s="288"/>
      <c r="J59" s="285"/>
    </row>
    <row r="60" spans="2:10" x14ac:dyDescent="0.35">
      <c r="B60" s="263" t="s">
        <v>801</v>
      </c>
      <c r="C60" s="213">
        <f t="shared" ref="C60:D62" si="1">+C48-C54</f>
        <v>6</v>
      </c>
      <c r="D60" s="212">
        <f t="shared" si="1"/>
        <v>18750</v>
      </c>
      <c r="F60" s="286"/>
      <c r="G60" s="290"/>
      <c r="H60" s="287"/>
      <c r="I60" s="290"/>
      <c r="J60" s="287"/>
    </row>
    <row r="61" spans="2:10" x14ac:dyDescent="0.35">
      <c r="B61" s="263" t="s">
        <v>802</v>
      </c>
      <c r="C61" s="213">
        <f t="shared" si="1"/>
        <v>81</v>
      </c>
      <c r="D61" s="212">
        <f t="shared" si="1"/>
        <v>631975.19000000018</v>
      </c>
      <c r="F61" s="283"/>
      <c r="G61" s="287"/>
      <c r="H61" s="287"/>
      <c r="I61" s="287"/>
      <c r="J61" s="287"/>
    </row>
    <row r="62" spans="2:10" x14ac:dyDescent="0.35">
      <c r="B62" s="263" t="s">
        <v>803</v>
      </c>
      <c r="C62" s="213">
        <f t="shared" si="1"/>
        <v>87</v>
      </c>
      <c r="D62" s="212">
        <f>+D60+D61</f>
        <v>650725.19000000018</v>
      </c>
    </row>
  </sheetData>
  <autoFilter ref="A4:J42"/>
  <mergeCells count="1">
    <mergeCell ref="F46:G46"/>
  </mergeCells>
  <conditionalFormatting sqref="F5:H6 A42 C42 B36:C36 D8:J14 B37:B38 A12:C14 A16:C35 D16:J42 B40:B41">
    <cfRule type="cellIs" dxfId="539" priority="35" stopIfTrue="1" operator="equal">
      <formula>"&lt;&gt;"""""</formula>
    </cfRule>
  </conditionalFormatting>
  <conditionalFormatting sqref="A8:B9 E5 B5:B6 A11:B11">
    <cfRule type="cellIs" dxfId="538" priority="34" stopIfTrue="1" operator="equal">
      <formula>"&lt;&gt;"""""</formula>
    </cfRule>
  </conditionalFormatting>
  <conditionalFormatting sqref="D5">
    <cfRule type="cellIs" dxfId="537" priority="33" stopIfTrue="1" operator="equal">
      <formula>"&lt;&gt;"""""</formula>
    </cfRule>
  </conditionalFormatting>
  <conditionalFormatting sqref="C44">
    <cfRule type="cellIs" dxfId="536" priority="32" stopIfTrue="1" operator="equal">
      <formula>"&lt;&gt;"""""</formula>
    </cfRule>
  </conditionalFormatting>
  <conditionalFormatting sqref="D44">
    <cfRule type="cellIs" dxfId="535" priority="31" stopIfTrue="1" operator="equal">
      <formula>"&lt;&gt;"""""</formula>
    </cfRule>
  </conditionalFormatting>
  <conditionalFormatting sqref="D6">
    <cfRule type="cellIs" dxfId="534" priority="28" stopIfTrue="1" operator="equal">
      <formula>"&lt;&gt;"""""</formula>
    </cfRule>
  </conditionalFormatting>
  <conditionalFormatting sqref="B1:C2">
    <cfRule type="cellIs" dxfId="533" priority="30" stopIfTrue="1" operator="equal">
      <formula>"&lt;&gt;"""""</formula>
    </cfRule>
  </conditionalFormatting>
  <conditionalFormatting sqref="E6">
    <cfRule type="cellIs" dxfId="532" priority="29" stopIfTrue="1" operator="equal">
      <formula>"&lt;&gt;"""""</formula>
    </cfRule>
  </conditionalFormatting>
  <conditionalFormatting sqref="J5:J6">
    <cfRule type="cellIs" dxfId="531" priority="27" stopIfTrue="1" operator="equal">
      <formula>"&lt;&gt;"""""</formula>
    </cfRule>
  </conditionalFormatting>
  <conditionalFormatting sqref="I5:I6">
    <cfRule type="cellIs" dxfId="530" priority="26" stopIfTrue="1" operator="equal">
      <formula>"&lt;&gt;"""""</formula>
    </cfRule>
  </conditionalFormatting>
  <conditionalFormatting sqref="C42">
    <cfRule type="cellIs" dxfId="529" priority="25" stopIfTrue="1" operator="equal">
      <formula>"&lt;&gt;"""""</formula>
    </cfRule>
  </conditionalFormatting>
  <conditionalFormatting sqref="B10">
    <cfRule type="cellIs" dxfId="528" priority="24" stopIfTrue="1" operator="equal">
      <formula>"&lt;&gt;"""""</formula>
    </cfRule>
  </conditionalFormatting>
  <conditionalFormatting sqref="A10">
    <cfRule type="cellIs" dxfId="527" priority="23" stopIfTrue="1" operator="equal">
      <formula>"&lt;&gt;"""""</formula>
    </cfRule>
  </conditionalFormatting>
  <conditionalFormatting sqref="C41 C37">
    <cfRule type="cellIs" dxfId="526" priority="22" stopIfTrue="1" operator="equal">
      <formula>"&lt;&gt;"""""</formula>
    </cfRule>
  </conditionalFormatting>
  <conditionalFormatting sqref="C38:C40">
    <cfRule type="cellIs" dxfId="525" priority="21" stopIfTrue="1" operator="equal">
      <formula>"&lt;&gt;"""""</formula>
    </cfRule>
  </conditionalFormatting>
  <conditionalFormatting sqref="C5:C6 C8:C9">
    <cfRule type="cellIs" dxfId="524" priority="20" stopIfTrue="1" operator="equal">
      <formula>"&lt;&gt;"""""</formula>
    </cfRule>
  </conditionalFormatting>
  <conditionalFormatting sqref="C10">
    <cfRule type="cellIs" dxfId="523" priority="19" stopIfTrue="1" operator="equal">
      <formula>"&lt;&gt;"""""</formula>
    </cfRule>
  </conditionalFormatting>
  <conditionalFormatting sqref="C11">
    <cfRule type="cellIs" dxfId="522" priority="18" stopIfTrue="1" operator="equal">
      <formula>"&lt;&gt;"""""</formula>
    </cfRule>
  </conditionalFormatting>
  <conditionalFormatting sqref="B41:B42">
    <cfRule type="cellIs" dxfId="521" priority="17" stopIfTrue="1" operator="equal">
      <formula>"&lt;&gt;"""""</formula>
    </cfRule>
  </conditionalFormatting>
  <conditionalFormatting sqref="A36:A41">
    <cfRule type="cellIs" dxfId="520" priority="16" stopIfTrue="1" operator="equal">
      <formula>"&lt;&gt;"""""</formula>
    </cfRule>
  </conditionalFormatting>
  <conditionalFormatting sqref="B37:B38 B40">
    <cfRule type="cellIs" dxfId="519" priority="15" stopIfTrue="1" operator="equal">
      <formula>"&lt;&gt;"""""</formula>
    </cfRule>
  </conditionalFormatting>
  <conditionalFormatting sqref="F44">
    <cfRule type="cellIs" dxfId="518" priority="14" stopIfTrue="1" operator="equal">
      <formula>"&lt;&gt;"""""</formula>
    </cfRule>
  </conditionalFormatting>
  <conditionalFormatting sqref="G44">
    <cfRule type="cellIs" dxfId="517" priority="13" stopIfTrue="1" operator="equal">
      <formula>"&lt;&gt;"""""</formula>
    </cfRule>
  </conditionalFormatting>
  <conditionalFormatting sqref="H44">
    <cfRule type="cellIs" dxfId="516" priority="12" stopIfTrue="1" operator="equal">
      <formula>"&lt;&gt;"""""</formula>
    </cfRule>
  </conditionalFormatting>
  <conditionalFormatting sqref="I44">
    <cfRule type="cellIs" dxfId="515" priority="11" stopIfTrue="1" operator="equal">
      <formula>"&lt;&gt;"""""</formula>
    </cfRule>
  </conditionalFormatting>
  <conditionalFormatting sqref="J44">
    <cfRule type="cellIs" dxfId="514" priority="10" stopIfTrue="1" operator="equal">
      <formula>"&lt;&gt;"""""</formula>
    </cfRule>
  </conditionalFormatting>
  <conditionalFormatting sqref="F7:H7">
    <cfRule type="cellIs" dxfId="513" priority="9" stopIfTrue="1" operator="equal">
      <formula>"&lt;&gt;"""""</formula>
    </cfRule>
  </conditionalFormatting>
  <conditionalFormatting sqref="E7">
    <cfRule type="cellIs" dxfId="512" priority="8" stopIfTrue="1" operator="equal">
      <formula>"&lt;&gt;"""""</formula>
    </cfRule>
  </conditionalFormatting>
  <conditionalFormatting sqref="D7">
    <cfRule type="cellIs" dxfId="511" priority="7" stopIfTrue="1" operator="equal">
      <formula>"&lt;&gt;"""""</formula>
    </cfRule>
  </conditionalFormatting>
  <conditionalFormatting sqref="J7">
    <cfRule type="cellIs" dxfId="510" priority="6" stopIfTrue="1" operator="equal">
      <formula>"&lt;&gt;"""""</formula>
    </cfRule>
  </conditionalFormatting>
  <conditionalFormatting sqref="I7">
    <cfRule type="cellIs" dxfId="509" priority="5" stopIfTrue="1" operator="equal">
      <formula>"&lt;&gt;"""""</formula>
    </cfRule>
  </conditionalFormatting>
  <conditionalFormatting sqref="C7">
    <cfRule type="cellIs" dxfId="508" priority="4" stopIfTrue="1" operator="equal">
      <formula>"&lt;&gt;"""""</formula>
    </cfRule>
  </conditionalFormatting>
  <conditionalFormatting sqref="B7">
    <cfRule type="cellIs" dxfId="507" priority="3" stopIfTrue="1" operator="equal">
      <formula>"&lt;&gt;"""""</formula>
    </cfRule>
  </conditionalFormatting>
  <conditionalFormatting sqref="E44">
    <cfRule type="cellIs" dxfId="506" priority="2" stopIfTrue="1" operator="equal">
      <formula>"&lt;&gt;"""""</formula>
    </cfRule>
  </conditionalFormatting>
  <conditionalFormatting sqref="A15:J15">
    <cfRule type="cellIs" dxfId="505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248"/>
  <sheetViews>
    <sheetView showGridLines="0" zoomScale="85" zoomScaleNormal="85" workbookViewId="0">
      <pane ySplit="4" topLeftCell="A5" activePane="bottomLeft" state="frozen"/>
      <selection pane="bottomLeft"/>
    </sheetView>
  </sheetViews>
  <sheetFormatPr defaultColWidth="18.54296875" defaultRowHeight="13" x14ac:dyDescent="0.35"/>
  <cols>
    <col min="1" max="1" width="35.7265625" style="192" customWidth="1"/>
    <col min="2" max="2" width="64.26953125" style="192" customWidth="1"/>
    <col min="3" max="3" width="18.54296875" style="294" customWidth="1"/>
    <col min="4" max="4" width="14.26953125" style="294" customWidth="1"/>
    <col min="5" max="5" width="14.26953125" style="306" customWidth="1"/>
    <col min="6" max="6" width="14.26953125" style="294" customWidth="1"/>
    <col min="7" max="7" width="14.26953125" style="306" customWidth="1"/>
    <col min="8" max="9" width="14.26953125" style="294" customWidth="1"/>
    <col min="10" max="10" width="14.26953125" style="306" customWidth="1"/>
    <col min="11" max="16384" width="18.54296875" style="294"/>
  </cols>
  <sheetData>
    <row r="1" spans="1:10" s="292" customFormat="1" x14ac:dyDescent="0.3">
      <c r="A1" s="203" t="s">
        <v>806</v>
      </c>
      <c r="B1" s="291" t="s">
        <v>63</v>
      </c>
      <c r="C1" s="244"/>
      <c r="D1" s="244"/>
      <c r="E1" s="244"/>
      <c r="F1" s="244"/>
      <c r="G1" s="244"/>
      <c r="H1" s="244"/>
      <c r="I1" s="244"/>
      <c r="J1" s="244"/>
    </row>
    <row r="2" spans="1:10" s="292" customFormat="1" x14ac:dyDescent="0.3">
      <c r="A2" s="203" t="s">
        <v>808</v>
      </c>
      <c r="B2" s="291">
        <v>2020</v>
      </c>
      <c r="C2" s="244"/>
      <c r="D2" s="244"/>
      <c r="E2" s="244"/>
      <c r="F2" s="244"/>
      <c r="G2" s="244"/>
      <c r="H2" s="244"/>
      <c r="I2" s="244"/>
      <c r="J2" s="244"/>
    </row>
    <row r="3" spans="1:10" x14ac:dyDescent="0.3">
      <c r="A3" s="228"/>
      <c r="B3" s="268"/>
      <c r="C3" s="244"/>
      <c r="D3" s="293"/>
      <c r="E3" s="293"/>
      <c r="F3" s="293"/>
      <c r="G3" s="293"/>
      <c r="H3" s="293"/>
      <c r="I3" s="293"/>
      <c r="J3" s="293"/>
    </row>
    <row r="4" spans="1:10" s="247" customFormat="1" ht="26" x14ac:dyDescent="0.3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97" customFormat="1" ht="26" hidden="1" x14ac:dyDescent="0.3">
      <c r="A5" s="209" t="s">
        <v>65</v>
      </c>
      <c r="B5" s="209" t="s">
        <v>881</v>
      </c>
      <c r="C5" s="295"/>
      <c r="D5" s="250"/>
      <c r="E5" s="296"/>
      <c r="F5" s="250"/>
      <c r="G5" s="296"/>
      <c r="H5" s="250"/>
      <c r="I5" s="250"/>
      <c r="J5" s="296"/>
    </row>
    <row r="6" spans="1:10" s="297" customFormat="1" ht="26" hidden="1" x14ac:dyDescent="0.3">
      <c r="A6" s="209" t="s">
        <v>65</v>
      </c>
      <c r="B6" s="209" t="s">
        <v>882</v>
      </c>
      <c r="C6" s="295"/>
      <c r="D6" s="250"/>
      <c r="E6" s="296"/>
      <c r="F6" s="250"/>
      <c r="G6" s="296"/>
      <c r="H6" s="250"/>
      <c r="I6" s="250"/>
      <c r="J6" s="296"/>
    </row>
    <row r="7" spans="1:10" s="297" customFormat="1" hidden="1" x14ac:dyDescent="0.3">
      <c r="A7" s="209" t="s">
        <v>65</v>
      </c>
      <c r="B7" s="209" t="s">
        <v>68</v>
      </c>
      <c r="C7" s="295"/>
      <c r="D7" s="250"/>
      <c r="E7" s="296"/>
      <c r="F7" s="250"/>
      <c r="G7" s="296"/>
      <c r="H7" s="250"/>
      <c r="I7" s="250"/>
      <c r="J7" s="296"/>
    </row>
    <row r="8" spans="1:10" s="297" customFormat="1" ht="26" hidden="1" x14ac:dyDescent="0.3">
      <c r="A8" s="209" t="s">
        <v>65</v>
      </c>
      <c r="B8" s="209" t="s">
        <v>883</v>
      </c>
      <c r="C8" s="295"/>
      <c r="D8" s="250"/>
      <c r="E8" s="296"/>
      <c r="F8" s="250"/>
      <c r="G8" s="296"/>
      <c r="H8" s="250"/>
      <c r="I8" s="250"/>
      <c r="J8" s="296"/>
    </row>
    <row r="9" spans="1:10" s="297" customFormat="1" hidden="1" x14ac:dyDescent="0.3">
      <c r="A9" s="209" t="s">
        <v>65</v>
      </c>
      <c r="B9" s="209" t="s">
        <v>88</v>
      </c>
      <c r="C9" s="218"/>
      <c r="D9" s="250"/>
      <c r="E9" s="296"/>
      <c r="F9" s="250"/>
      <c r="G9" s="296"/>
      <c r="H9" s="250"/>
      <c r="I9" s="250"/>
      <c r="J9" s="296"/>
    </row>
    <row r="10" spans="1:10" s="297" customFormat="1" ht="39" hidden="1" x14ac:dyDescent="0.3">
      <c r="A10" s="209" t="s">
        <v>20</v>
      </c>
      <c r="B10" s="209" t="s">
        <v>869</v>
      </c>
      <c r="C10" s="298"/>
      <c r="D10" s="250"/>
      <c r="E10" s="296"/>
      <c r="F10" s="250"/>
      <c r="G10" s="296"/>
      <c r="H10" s="250"/>
      <c r="I10" s="250"/>
      <c r="J10" s="296"/>
    </row>
    <row r="11" spans="1:10" s="297" customFormat="1" hidden="1" x14ac:dyDescent="0.3">
      <c r="A11" s="209" t="s">
        <v>44</v>
      </c>
      <c r="B11" s="209" t="s">
        <v>868</v>
      </c>
      <c r="C11" s="295"/>
      <c r="D11" s="250"/>
      <c r="E11" s="296"/>
      <c r="F11" s="250"/>
      <c r="G11" s="296"/>
      <c r="H11" s="250"/>
      <c r="I11" s="250"/>
      <c r="J11" s="296"/>
    </row>
    <row r="12" spans="1:10" s="297" customFormat="1" ht="26" hidden="1" x14ac:dyDescent="0.3">
      <c r="A12" s="209" t="s">
        <v>33</v>
      </c>
      <c r="B12" s="209" t="s">
        <v>884</v>
      </c>
      <c r="C12" s="295"/>
      <c r="D12" s="250"/>
      <c r="E12" s="296"/>
      <c r="F12" s="250"/>
      <c r="G12" s="296"/>
      <c r="H12" s="250"/>
      <c r="I12" s="250"/>
      <c r="J12" s="296"/>
    </row>
    <row r="13" spans="1:10" s="297" customFormat="1" ht="39" hidden="1" x14ac:dyDescent="0.3">
      <c r="A13" s="209" t="s">
        <v>25</v>
      </c>
      <c r="B13" s="209" t="s">
        <v>885</v>
      </c>
      <c r="C13" s="1"/>
      <c r="D13" s="250"/>
      <c r="E13" s="296"/>
      <c r="F13" s="250"/>
      <c r="G13" s="296"/>
      <c r="H13" s="250"/>
      <c r="I13" s="250"/>
      <c r="J13" s="296"/>
    </row>
    <row r="14" spans="1:10" s="297" customFormat="1" ht="26" hidden="1" x14ac:dyDescent="0.3">
      <c r="A14" s="217" t="s">
        <v>9</v>
      </c>
      <c r="B14" s="217" t="s">
        <v>12</v>
      </c>
      <c r="C14" s="295"/>
      <c r="D14" s="250"/>
      <c r="E14" s="296"/>
      <c r="F14" s="250"/>
      <c r="G14" s="296"/>
      <c r="H14" s="250"/>
      <c r="I14" s="250"/>
      <c r="J14" s="296"/>
    </row>
    <row r="15" spans="1:10" s="297" customFormat="1" ht="26" hidden="1" x14ac:dyDescent="0.3">
      <c r="A15" s="217" t="s">
        <v>9</v>
      </c>
      <c r="B15" s="217" t="s">
        <v>12</v>
      </c>
      <c r="C15" s="295"/>
      <c r="D15" s="250"/>
      <c r="E15" s="296"/>
      <c r="F15" s="250"/>
      <c r="G15" s="296"/>
      <c r="H15" s="250"/>
      <c r="I15" s="250"/>
      <c r="J15" s="296"/>
    </row>
    <row r="16" spans="1:10" s="297" customFormat="1" ht="26" hidden="1" x14ac:dyDescent="0.3">
      <c r="A16" s="217" t="s">
        <v>72</v>
      </c>
      <c r="B16" s="217" t="s">
        <v>886</v>
      </c>
      <c r="C16" s="22"/>
      <c r="D16" s="250"/>
      <c r="E16" s="296"/>
      <c r="F16" s="299"/>
      <c r="G16" s="300"/>
      <c r="H16" s="299"/>
      <c r="I16" s="299"/>
      <c r="J16" s="300"/>
    </row>
    <row r="17" spans="1:10" s="297" customFormat="1" ht="26" x14ac:dyDescent="0.3">
      <c r="A17" s="209" t="s">
        <v>77</v>
      </c>
      <c r="B17" s="209" t="s">
        <v>78</v>
      </c>
      <c r="C17" s="218">
        <v>701155</v>
      </c>
      <c r="D17" s="299"/>
      <c r="E17" s="300"/>
      <c r="F17" s="299"/>
      <c r="G17" s="300"/>
      <c r="H17" s="299">
        <v>2</v>
      </c>
      <c r="I17" s="299">
        <v>1</v>
      </c>
      <c r="J17" s="300">
        <v>85.4</v>
      </c>
    </row>
    <row r="18" spans="1:10" s="297" customFormat="1" ht="26" hidden="1" x14ac:dyDescent="0.3">
      <c r="A18" s="209" t="s">
        <v>31</v>
      </c>
      <c r="B18" s="209" t="s">
        <v>32</v>
      </c>
      <c r="C18" s="295"/>
      <c r="D18" s="250"/>
      <c r="E18" s="296"/>
      <c r="F18" s="250"/>
      <c r="G18" s="296"/>
      <c r="H18" s="250"/>
      <c r="I18" s="250"/>
      <c r="J18" s="296"/>
    </row>
    <row r="19" spans="1:10" s="297" customFormat="1" ht="39" hidden="1" x14ac:dyDescent="0.3">
      <c r="A19" s="209" t="s">
        <v>9</v>
      </c>
      <c r="B19" s="217" t="s">
        <v>75</v>
      </c>
      <c r="C19" s="218">
        <v>701319</v>
      </c>
      <c r="D19" s="299"/>
      <c r="E19" s="300"/>
      <c r="F19" s="299"/>
      <c r="G19" s="300"/>
      <c r="H19" s="299"/>
      <c r="I19" s="299"/>
      <c r="J19" s="300"/>
    </row>
    <row r="20" spans="1:10" s="297" customFormat="1" ht="26" hidden="1" x14ac:dyDescent="0.3">
      <c r="A20" s="209" t="s">
        <v>9</v>
      </c>
      <c r="B20" s="217" t="s">
        <v>13</v>
      </c>
      <c r="C20" s="295"/>
      <c r="D20" s="299"/>
      <c r="E20" s="300"/>
      <c r="F20" s="299"/>
      <c r="G20" s="300"/>
      <c r="H20" s="299"/>
      <c r="I20" s="299"/>
      <c r="J20" s="300"/>
    </row>
    <row r="21" spans="1:10" s="297" customFormat="1" ht="26" hidden="1" x14ac:dyDescent="0.3">
      <c r="A21" s="209" t="s">
        <v>9</v>
      </c>
      <c r="B21" s="217" t="s">
        <v>76</v>
      </c>
      <c r="C21" s="218"/>
      <c r="D21" s="299"/>
      <c r="E21" s="300"/>
      <c r="F21" s="299"/>
      <c r="G21" s="300"/>
      <c r="H21" s="299"/>
      <c r="I21" s="299"/>
      <c r="J21" s="300"/>
    </row>
    <row r="22" spans="1:10" s="297" customFormat="1" hidden="1" x14ac:dyDescent="0.3">
      <c r="A22" s="209" t="s">
        <v>29</v>
      </c>
      <c r="B22" s="217" t="s">
        <v>887</v>
      </c>
      <c r="C22" s="218"/>
      <c r="D22" s="299"/>
      <c r="E22" s="300"/>
      <c r="F22" s="299"/>
      <c r="G22" s="300"/>
      <c r="H22" s="299"/>
      <c r="I22" s="299"/>
      <c r="J22" s="300"/>
    </row>
    <row r="23" spans="1:10" s="297" customFormat="1" hidden="1" x14ac:dyDescent="0.3">
      <c r="A23" s="209" t="s">
        <v>29</v>
      </c>
      <c r="B23" s="217" t="s">
        <v>888</v>
      </c>
      <c r="C23" s="218"/>
      <c r="D23" s="299"/>
      <c r="E23" s="300"/>
      <c r="F23" s="299"/>
      <c r="G23" s="300"/>
      <c r="H23" s="299"/>
      <c r="I23" s="299"/>
      <c r="J23" s="300"/>
    </row>
    <row r="24" spans="1:10" s="297" customFormat="1" hidden="1" x14ac:dyDescent="0.3">
      <c r="A24" s="209" t="s">
        <v>29</v>
      </c>
      <c r="B24" s="217" t="s">
        <v>889</v>
      </c>
      <c r="C24" s="218"/>
      <c r="D24" s="299"/>
      <c r="E24" s="300"/>
      <c r="F24" s="299"/>
      <c r="G24" s="300"/>
      <c r="H24" s="299"/>
      <c r="I24" s="299"/>
      <c r="J24" s="300"/>
    </row>
    <row r="25" spans="1:10" s="297" customFormat="1" hidden="1" x14ac:dyDescent="0.3">
      <c r="A25" s="209" t="s">
        <v>29</v>
      </c>
      <c r="B25" s="217" t="s">
        <v>890</v>
      </c>
      <c r="C25" s="218"/>
      <c r="D25" s="299"/>
      <c r="E25" s="300"/>
      <c r="F25" s="299"/>
      <c r="G25" s="300"/>
      <c r="H25" s="299"/>
      <c r="I25" s="299"/>
      <c r="J25" s="300"/>
    </row>
    <row r="26" spans="1:10" s="297" customFormat="1" hidden="1" x14ac:dyDescent="0.3">
      <c r="A26" s="209" t="s">
        <v>29</v>
      </c>
      <c r="B26" s="217" t="s">
        <v>891</v>
      </c>
      <c r="C26" s="218"/>
      <c r="D26" s="299"/>
      <c r="E26" s="300"/>
      <c r="F26" s="299"/>
      <c r="G26" s="300"/>
      <c r="H26" s="299"/>
      <c r="I26" s="299"/>
      <c r="J26" s="300"/>
    </row>
    <row r="27" spans="1:10" s="297" customFormat="1" hidden="1" x14ac:dyDescent="0.3">
      <c r="A27" s="209" t="s">
        <v>29</v>
      </c>
      <c r="B27" s="217" t="s">
        <v>892</v>
      </c>
      <c r="C27" s="218"/>
      <c r="D27" s="299"/>
      <c r="E27" s="300"/>
      <c r="F27" s="299"/>
      <c r="G27" s="300"/>
      <c r="H27" s="299"/>
      <c r="I27" s="299"/>
      <c r="J27" s="300"/>
    </row>
    <row r="28" spans="1:10" s="297" customFormat="1" hidden="1" x14ac:dyDescent="0.3">
      <c r="A28" s="209" t="s">
        <v>29</v>
      </c>
      <c r="B28" s="217" t="s">
        <v>893</v>
      </c>
      <c r="C28" s="218"/>
      <c r="D28" s="299"/>
      <c r="E28" s="300"/>
      <c r="F28" s="299"/>
      <c r="G28" s="300"/>
      <c r="H28" s="299"/>
      <c r="I28" s="299"/>
      <c r="J28" s="300"/>
    </row>
    <row r="29" spans="1:10" s="297" customFormat="1" ht="26" hidden="1" x14ac:dyDescent="0.3">
      <c r="A29" s="209" t="s">
        <v>29</v>
      </c>
      <c r="B29" s="217" t="s">
        <v>83</v>
      </c>
      <c r="C29" s="1"/>
      <c r="D29" s="250"/>
      <c r="E29" s="296"/>
      <c r="F29" s="250"/>
      <c r="G29" s="296"/>
      <c r="H29" s="250"/>
      <c r="I29" s="250"/>
      <c r="J29" s="296"/>
    </row>
    <row r="30" spans="1:10" s="297" customFormat="1" ht="26" hidden="1" x14ac:dyDescent="0.3">
      <c r="A30" s="209" t="s">
        <v>29</v>
      </c>
      <c r="B30" s="217" t="s">
        <v>48</v>
      </c>
      <c r="C30" s="1"/>
      <c r="D30" s="250"/>
      <c r="E30" s="296"/>
      <c r="F30" s="250"/>
      <c r="G30" s="296"/>
      <c r="H30" s="250"/>
      <c r="I30" s="250"/>
      <c r="J30" s="296"/>
    </row>
    <row r="31" spans="1:10" s="297" customFormat="1" ht="26" hidden="1" x14ac:dyDescent="0.3">
      <c r="A31" s="209" t="s">
        <v>29</v>
      </c>
      <c r="B31" s="217" t="s">
        <v>50</v>
      </c>
      <c r="C31" s="1"/>
      <c r="D31" s="250"/>
      <c r="E31" s="296"/>
      <c r="F31" s="250"/>
      <c r="G31" s="296"/>
      <c r="H31" s="250"/>
      <c r="I31" s="250"/>
      <c r="J31" s="296"/>
    </row>
    <row r="32" spans="1:10" s="297" customFormat="1" ht="26" hidden="1" x14ac:dyDescent="0.3">
      <c r="A32" s="209" t="s">
        <v>29</v>
      </c>
      <c r="B32" s="217" t="s">
        <v>894</v>
      </c>
      <c r="C32" s="1"/>
      <c r="D32" s="250"/>
      <c r="E32" s="296"/>
      <c r="F32" s="250"/>
      <c r="G32" s="296"/>
      <c r="H32" s="250"/>
      <c r="I32" s="250"/>
      <c r="J32" s="296"/>
    </row>
    <row r="33" spans="1:10" s="297" customFormat="1" ht="26" hidden="1" x14ac:dyDescent="0.3">
      <c r="A33" s="209" t="s">
        <v>29</v>
      </c>
      <c r="B33" s="217" t="s">
        <v>54</v>
      </c>
      <c r="C33" s="1"/>
      <c r="D33" s="250"/>
      <c r="E33" s="296"/>
      <c r="F33" s="250"/>
      <c r="G33" s="296"/>
      <c r="H33" s="250"/>
      <c r="I33" s="250"/>
      <c r="J33" s="296"/>
    </row>
    <row r="34" spans="1:10" s="297" customFormat="1" ht="26" hidden="1" x14ac:dyDescent="0.3">
      <c r="A34" s="209" t="s">
        <v>29</v>
      </c>
      <c r="B34" s="217" t="s">
        <v>61</v>
      </c>
      <c r="C34" s="1"/>
      <c r="D34" s="250"/>
      <c r="E34" s="296"/>
      <c r="F34" s="250"/>
      <c r="G34" s="296"/>
      <c r="H34" s="250"/>
      <c r="I34" s="250"/>
      <c r="J34" s="296"/>
    </row>
    <row r="35" spans="1:10" s="297" customFormat="1" ht="26" hidden="1" x14ac:dyDescent="0.3">
      <c r="A35" s="209" t="s">
        <v>29</v>
      </c>
      <c r="B35" s="217" t="s">
        <v>895</v>
      </c>
      <c r="C35" s="1"/>
      <c r="D35" s="250"/>
      <c r="E35" s="296"/>
      <c r="F35" s="250"/>
      <c r="G35" s="296"/>
      <c r="H35" s="250"/>
      <c r="I35" s="250"/>
      <c r="J35" s="296"/>
    </row>
    <row r="36" spans="1:10" s="297" customFormat="1" ht="26" hidden="1" x14ac:dyDescent="0.3">
      <c r="A36" s="209" t="s">
        <v>29</v>
      </c>
      <c r="B36" s="217" t="s">
        <v>56</v>
      </c>
      <c r="C36" s="1"/>
      <c r="D36" s="250"/>
      <c r="E36" s="296"/>
      <c r="F36" s="250"/>
      <c r="G36" s="296"/>
      <c r="H36" s="250"/>
      <c r="I36" s="250"/>
      <c r="J36" s="296"/>
    </row>
    <row r="37" spans="1:10" s="297" customFormat="1" ht="26" hidden="1" x14ac:dyDescent="0.3">
      <c r="A37" s="209" t="s">
        <v>33</v>
      </c>
      <c r="B37" s="217" t="s">
        <v>89</v>
      </c>
      <c r="C37" s="218"/>
      <c r="D37" s="299"/>
      <c r="E37" s="300"/>
      <c r="F37" s="299"/>
      <c r="G37" s="300"/>
      <c r="H37" s="299"/>
      <c r="I37" s="299"/>
      <c r="J37" s="300"/>
    </row>
    <row r="38" spans="1:10" s="297" customFormat="1" ht="26" hidden="1" x14ac:dyDescent="0.3">
      <c r="A38" s="217" t="s">
        <v>27</v>
      </c>
      <c r="B38" s="217" t="s">
        <v>28</v>
      </c>
      <c r="C38" s="218"/>
      <c r="D38" s="299"/>
      <c r="E38" s="300"/>
      <c r="F38" s="299"/>
      <c r="G38" s="300"/>
      <c r="H38" s="299"/>
      <c r="I38" s="299"/>
      <c r="J38" s="300"/>
    </row>
    <row r="39" spans="1:10" s="297" customFormat="1" hidden="1" x14ac:dyDescent="0.3">
      <c r="A39" s="209" t="s">
        <v>81</v>
      </c>
      <c r="B39" s="209" t="s">
        <v>82</v>
      </c>
      <c r="C39" s="295"/>
      <c r="D39" s="250"/>
      <c r="E39" s="296"/>
      <c r="F39" s="250"/>
      <c r="G39" s="296"/>
      <c r="H39" s="250"/>
      <c r="I39" s="250"/>
      <c r="J39" s="296"/>
    </row>
    <row r="40" spans="1:10" hidden="1" x14ac:dyDescent="0.35">
      <c r="C40" s="301"/>
      <c r="E40" s="302"/>
      <c r="G40" s="302"/>
      <c r="J40" s="302"/>
    </row>
    <row r="41" spans="1:10" hidden="1" x14ac:dyDescent="0.35">
      <c r="C41" s="303" t="s">
        <v>796</v>
      </c>
      <c r="D41" s="304">
        <f t="shared" ref="D41:J41" si="0">SUM(D5:D39)</f>
        <v>0</v>
      </c>
      <c r="E41" s="304">
        <f t="shared" si="0"/>
        <v>0</v>
      </c>
      <c r="F41" s="304">
        <f t="shared" si="0"/>
        <v>0</v>
      </c>
      <c r="G41" s="305">
        <f t="shared" si="0"/>
        <v>0</v>
      </c>
      <c r="H41" s="304">
        <f t="shared" si="0"/>
        <v>2</v>
      </c>
      <c r="I41" s="304">
        <f t="shared" si="0"/>
        <v>1</v>
      </c>
      <c r="J41" s="305">
        <f t="shared" si="0"/>
        <v>85.4</v>
      </c>
    </row>
    <row r="42" spans="1:10" x14ac:dyDescent="0.35">
      <c r="D42" s="306"/>
      <c r="E42" s="307"/>
      <c r="F42" s="306"/>
      <c r="G42" s="307"/>
      <c r="H42" s="307"/>
      <c r="I42" s="306"/>
      <c r="J42" s="294"/>
    </row>
    <row r="43" spans="1:10" x14ac:dyDescent="0.35">
      <c r="D43" s="306"/>
      <c r="F43" s="306"/>
      <c r="H43" s="306"/>
      <c r="I43" s="306"/>
      <c r="J43" s="294"/>
    </row>
    <row r="44" spans="1:10" x14ac:dyDescent="0.35">
      <c r="B44" s="308" t="s">
        <v>797</v>
      </c>
      <c r="C44" s="309" t="s">
        <v>798</v>
      </c>
      <c r="D44" s="310" t="s">
        <v>799</v>
      </c>
      <c r="F44" s="440"/>
      <c r="G44" s="440"/>
    </row>
    <row r="45" spans="1:10" x14ac:dyDescent="0.35">
      <c r="B45" s="311" t="s">
        <v>800</v>
      </c>
      <c r="C45" s="250">
        <f>F41+H41+I41</f>
        <v>3</v>
      </c>
      <c r="D45" s="296">
        <f>G41+J41</f>
        <v>85.4</v>
      </c>
      <c r="E45" s="294"/>
      <c r="J45" s="294"/>
    </row>
    <row r="46" spans="1:10" x14ac:dyDescent="0.35">
      <c r="B46" s="311" t="s">
        <v>801</v>
      </c>
      <c r="C46" s="250">
        <f>F41</f>
        <v>0</v>
      </c>
      <c r="D46" s="296">
        <f>G41</f>
        <v>0</v>
      </c>
      <c r="E46" s="294"/>
      <c r="J46" s="294"/>
    </row>
    <row r="47" spans="1:10" x14ac:dyDescent="0.35">
      <c r="B47" s="311" t="s">
        <v>802</v>
      </c>
      <c r="C47" s="250">
        <f>I41</f>
        <v>1</v>
      </c>
      <c r="D47" s="296">
        <f>J41</f>
        <v>85.4</v>
      </c>
      <c r="E47" s="294"/>
      <c r="J47" s="294"/>
    </row>
    <row r="48" spans="1:10" x14ac:dyDescent="0.35">
      <c r="B48" s="311" t="s">
        <v>803</v>
      </c>
      <c r="C48" s="250">
        <f>C47+C46</f>
        <v>1</v>
      </c>
      <c r="D48" s="296">
        <f>D47+D46</f>
        <v>85.4</v>
      </c>
      <c r="E48" s="294"/>
      <c r="J48" s="294"/>
    </row>
    <row r="49" spans="2:10" x14ac:dyDescent="0.35">
      <c r="B49" s="312"/>
      <c r="E49" s="294"/>
      <c r="J49" s="294"/>
    </row>
    <row r="50" spans="2:10" x14ac:dyDescent="0.35">
      <c r="E50" s="294"/>
      <c r="J50" s="294"/>
    </row>
    <row r="51" spans="2:10" x14ac:dyDescent="0.35">
      <c r="E51" s="294"/>
      <c r="J51" s="294"/>
    </row>
    <row r="52" spans="2:10" x14ac:dyDescent="0.35">
      <c r="E52" s="294"/>
      <c r="J52" s="294"/>
    </row>
    <row r="53" spans="2:10" x14ac:dyDescent="0.35">
      <c r="E53" s="294"/>
      <c r="J53" s="294"/>
    </row>
    <row r="54" spans="2:10" x14ac:dyDescent="0.35">
      <c r="E54" s="294"/>
      <c r="J54" s="294"/>
    </row>
    <row r="55" spans="2:10" x14ac:dyDescent="0.35">
      <c r="E55" s="294"/>
      <c r="J55" s="294"/>
    </row>
    <row r="56" spans="2:10" x14ac:dyDescent="0.35">
      <c r="E56" s="294"/>
      <c r="J56" s="294"/>
    </row>
    <row r="57" spans="2:10" x14ac:dyDescent="0.35">
      <c r="E57" s="294"/>
      <c r="J57" s="294"/>
    </row>
    <row r="58" spans="2:10" x14ac:dyDescent="0.35">
      <c r="E58" s="294"/>
      <c r="J58" s="294"/>
    </row>
    <row r="59" spans="2:10" x14ac:dyDescent="0.35">
      <c r="E59" s="294"/>
      <c r="J59" s="294"/>
    </row>
    <row r="60" spans="2:10" x14ac:dyDescent="0.35">
      <c r="E60" s="294"/>
      <c r="J60" s="294"/>
    </row>
    <row r="61" spans="2:10" x14ac:dyDescent="0.35">
      <c r="E61" s="294"/>
      <c r="G61" s="294"/>
      <c r="J61" s="294"/>
    </row>
    <row r="62" spans="2:10" x14ac:dyDescent="0.35">
      <c r="E62" s="294"/>
      <c r="G62" s="294"/>
      <c r="J62" s="294"/>
    </row>
    <row r="63" spans="2:10" x14ac:dyDescent="0.35">
      <c r="E63" s="294"/>
      <c r="G63" s="294"/>
      <c r="J63" s="294"/>
    </row>
    <row r="64" spans="2:10" x14ac:dyDescent="0.35">
      <c r="E64" s="294"/>
      <c r="G64" s="294"/>
      <c r="J64" s="294"/>
    </row>
    <row r="65" spans="5:10" x14ac:dyDescent="0.35">
      <c r="E65" s="294"/>
      <c r="G65" s="294"/>
      <c r="J65" s="294"/>
    </row>
    <row r="66" spans="5:10" x14ac:dyDescent="0.35">
      <c r="E66" s="294"/>
      <c r="G66" s="294"/>
      <c r="J66" s="294"/>
    </row>
    <row r="67" spans="5:10" x14ac:dyDescent="0.35">
      <c r="E67" s="294"/>
      <c r="G67" s="294"/>
      <c r="J67" s="294"/>
    </row>
    <row r="68" spans="5:10" x14ac:dyDescent="0.35">
      <c r="E68" s="294"/>
      <c r="G68" s="294"/>
      <c r="J68" s="294"/>
    </row>
    <row r="69" spans="5:10" x14ac:dyDescent="0.35">
      <c r="E69" s="294"/>
      <c r="G69" s="294"/>
      <c r="J69" s="294"/>
    </row>
    <row r="70" spans="5:10" x14ac:dyDescent="0.35">
      <c r="E70" s="294"/>
      <c r="G70" s="294"/>
      <c r="J70" s="294"/>
    </row>
    <row r="71" spans="5:10" x14ac:dyDescent="0.35">
      <c r="E71" s="294"/>
      <c r="G71" s="294"/>
      <c r="J71" s="294"/>
    </row>
    <row r="72" spans="5:10" x14ac:dyDescent="0.35">
      <c r="E72" s="294"/>
      <c r="G72" s="294"/>
      <c r="J72" s="294"/>
    </row>
    <row r="73" spans="5:10" x14ac:dyDescent="0.35">
      <c r="E73" s="294"/>
      <c r="G73" s="294"/>
      <c r="J73" s="294"/>
    </row>
    <row r="74" spans="5:10" x14ac:dyDescent="0.35">
      <c r="E74" s="294"/>
      <c r="G74" s="294"/>
      <c r="J74" s="294"/>
    </row>
    <row r="75" spans="5:10" x14ac:dyDescent="0.35">
      <c r="E75" s="294"/>
      <c r="G75" s="294"/>
      <c r="J75" s="294"/>
    </row>
    <row r="76" spans="5:10" x14ac:dyDescent="0.35">
      <c r="E76" s="294"/>
      <c r="G76" s="294"/>
      <c r="J76" s="294"/>
    </row>
    <row r="77" spans="5:10" x14ac:dyDescent="0.35">
      <c r="E77" s="294"/>
      <c r="G77" s="294"/>
      <c r="J77" s="294"/>
    </row>
    <row r="78" spans="5:10" x14ac:dyDescent="0.35">
      <c r="E78" s="294"/>
      <c r="G78" s="294"/>
      <c r="J78" s="294"/>
    </row>
    <row r="79" spans="5:10" x14ac:dyDescent="0.35">
      <c r="E79" s="294"/>
      <c r="G79" s="294"/>
      <c r="J79" s="294"/>
    </row>
    <row r="80" spans="5:10" x14ac:dyDescent="0.35">
      <c r="E80" s="294"/>
      <c r="G80" s="294"/>
      <c r="J80" s="294"/>
    </row>
    <row r="81" spans="5:10" x14ac:dyDescent="0.35">
      <c r="E81" s="294"/>
      <c r="G81" s="294"/>
      <c r="J81" s="294"/>
    </row>
    <row r="82" spans="5:10" x14ac:dyDescent="0.35">
      <c r="E82" s="294"/>
      <c r="G82" s="294"/>
      <c r="J82" s="294"/>
    </row>
    <row r="83" spans="5:10" x14ac:dyDescent="0.35">
      <c r="E83" s="294"/>
      <c r="G83" s="294"/>
      <c r="J83" s="294"/>
    </row>
    <row r="84" spans="5:10" x14ac:dyDescent="0.35">
      <c r="E84" s="294"/>
      <c r="G84" s="294"/>
      <c r="J84" s="294"/>
    </row>
    <row r="85" spans="5:10" x14ac:dyDescent="0.35">
      <c r="E85" s="294"/>
      <c r="G85" s="294"/>
      <c r="J85" s="294"/>
    </row>
    <row r="86" spans="5:10" x14ac:dyDescent="0.35">
      <c r="E86" s="294"/>
      <c r="G86" s="294"/>
      <c r="J86" s="294"/>
    </row>
    <row r="87" spans="5:10" x14ac:dyDescent="0.35">
      <c r="E87" s="294"/>
      <c r="G87" s="294"/>
      <c r="J87" s="294"/>
    </row>
    <row r="88" spans="5:10" x14ac:dyDescent="0.35">
      <c r="E88" s="294"/>
      <c r="G88" s="294"/>
      <c r="J88" s="294"/>
    </row>
    <row r="89" spans="5:10" x14ac:dyDescent="0.35">
      <c r="E89" s="294"/>
      <c r="G89" s="294"/>
      <c r="J89" s="294"/>
    </row>
    <row r="90" spans="5:10" x14ac:dyDescent="0.35">
      <c r="E90" s="294"/>
      <c r="G90" s="294"/>
      <c r="J90" s="294"/>
    </row>
    <row r="91" spans="5:10" x14ac:dyDescent="0.35">
      <c r="E91" s="294"/>
      <c r="G91" s="294"/>
      <c r="J91" s="294"/>
    </row>
    <row r="92" spans="5:10" x14ac:dyDescent="0.35">
      <c r="E92" s="294"/>
      <c r="G92" s="294"/>
      <c r="J92" s="294"/>
    </row>
    <row r="93" spans="5:10" x14ac:dyDescent="0.35">
      <c r="E93" s="294"/>
      <c r="G93" s="294"/>
      <c r="J93" s="294"/>
    </row>
    <row r="94" spans="5:10" x14ac:dyDescent="0.35">
      <c r="E94" s="294"/>
      <c r="G94" s="294"/>
      <c r="J94" s="294"/>
    </row>
    <row r="95" spans="5:10" x14ac:dyDescent="0.35">
      <c r="E95" s="294"/>
      <c r="G95" s="294"/>
      <c r="J95" s="294"/>
    </row>
    <row r="96" spans="5:10" x14ac:dyDescent="0.35">
      <c r="E96" s="294"/>
      <c r="G96" s="294"/>
      <c r="J96" s="294"/>
    </row>
    <row r="97" spans="5:10" x14ac:dyDescent="0.35">
      <c r="E97" s="294"/>
      <c r="G97" s="294"/>
      <c r="J97" s="294"/>
    </row>
    <row r="98" spans="5:10" x14ac:dyDescent="0.35">
      <c r="E98" s="294"/>
      <c r="G98" s="294"/>
      <c r="J98" s="294"/>
    </row>
    <row r="99" spans="5:10" x14ac:dyDescent="0.35">
      <c r="E99" s="294"/>
      <c r="G99" s="294"/>
      <c r="J99" s="294"/>
    </row>
    <row r="100" spans="5:10" x14ac:dyDescent="0.35">
      <c r="E100" s="294"/>
      <c r="G100" s="294"/>
      <c r="J100" s="294"/>
    </row>
    <row r="101" spans="5:10" x14ac:dyDescent="0.35">
      <c r="E101" s="294"/>
      <c r="G101" s="294"/>
      <c r="J101" s="294"/>
    </row>
    <row r="102" spans="5:10" x14ac:dyDescent="0.35">
      <c r="E102" s="294"/>
      <c r="G102" s="294"/>
      <c r="J102" s="294"/>
    </row>
    <row r="103" spans="5:10" x14ac:dyDescent="0.35">
      <c r="E103" s="294"/>
      <c r="G103" s="294"/>
      <c r="J103" s="294"/>
    </row>
    <row r="104" spans="5:10" x14ac:dyDescent="0.35">
      <c r="E104" s="294"/>
      <c r="G104" s="294"/>
      <c r="J104" s="294"/>
    </row>
    <row r="105" spans="5:10" x14ac:dyDescent="0.35">
      <c r="E105" s="294"/>
      <c r="G105" s="294"/>
      <c r="J105" s="294"/>
    </row>
    <row r="106" spans="5:10" x14ac:dyDescent="0.35">
      <c r="E106" s="294"/>
      <c r="G106" s="294"/>
      <c r="J106" s="294"/>
    </row>
    <row r="107" spans="5:10" x14ac:dyDescent="0.35">
      <c r="E107" s="294"/>
      <c r="G107" s="294"/>
      <c r="J107" s="294"/>
    </row>
    <row r="108" spans="5:10" x14ac:dyDescent="0.35">
      <c r="E108" s="294"/>
      <c r="G108" s="294"/>
      <c r="J108" s="294"/>
    </row>
    <row r="109" spans="5:10" x14ac:dyDescent="0.35">
      <c r="E109" s="294"/>
      <c r="G109" s="294"/>
      <c r="J109" s="294"/>
    </row>
    <row r="110" spans="5:10" x14ac:dyDescent="0.35">
      <c r="E110" s="294"/>
      <c r="G110" s="294"/>
      <c r="J110" s="294"/>
    </row>
    <row r="111" spans="5:10" x14ac:dyDescent="0.35">
      <c r="E111" s="294"/>
      <c r="G111" s="294"/>
      <c r="J111" s="294"/>
    </row>
    <row r="112" spans="5:10" x14ac:dyDescent="0.35">
      <c r="E112" s="294"/>
      <c r="G112" s="294"/>
      <c r="J112" s="294"/>
    </row>
    <row r="113" spans="5:10" x14ac:dyDescent="0.35">
      <c r="E113" s="294"/>
      <c r="G113" s="294"/>
      <c r="J113" s="294"/>
    </row>
    <row r="114" spans="5:10" x14ac:dyDescent="0.35">
      <c r="E114" s="294"/>
      <c r="G114" s="294"/>
      <c r="J114" s="294"/>
    </row>
    <row r="115" spans="5:10" x14ac:dyDescent="0.35">
      <c r="E115" s="294"/>
      <c r="G115" s="294"/>
      <c r="J115" s="294"/>
    </row>
    <row r="116" spans="5:10" x14ac:dyDescent="0.35">
      <c r="E116" s="294"/>
      <c r="G116" s="294"/>
      <c r="J116" s="294"/>
    </row>
    <row r="117" spans="5:10" x14ac:dyDescent="0.35">
      <c r="E117" s="294"/>
      <c r="G117" s="294"/>
      <c r="J117" s="294"/>
    </row>
    <row r="118" spans="5:10" x14ac:dyDescent="0.35">
      <c r="E118" s="294"/>
      <c r="G118" s="294"/>
      <c r="J118" s="294"/>
    </row>
    <row r="119" spans="5:10" x14ac:dyDescent="0.35">
      <c r="E119" s="294"/>
      <c r="G119" s="294"/>
      <c r="J119" s="294"/>
    </row>
    <row r="120" spans="5:10" x14ac:dyDescent="0.35">
      <c r="E120" s="294"/>
      <c r="G120" s="294"/>
      <c r="J120" s="294"/>
    </row>
    <row r="121" spans="5:10" x14ac:dyDescent="0.35">
      <c r="E121" s="294"/>
      <c r="G121" s="294"/>
      <c r="J121" s="294"/>
    </row>
    <row r="122" spans="5:10" x14ac:dyDescent="0.35">
      <c r="E122" s="294"/>
      <c r="G122" s="294"/>
      <c r="J122" s="294"/>
    </row>
    <row r="123" spans="5:10" x14ac:dyDescent="0.35">
      <c r="E123" s="294"/>
      <c r="G123" s="294"/>
      <c r="J123" s="294"/>
    </row>
    <row r="124" spans="5:10" x14ac:dyDescent="0.35">
      <c r="E124" s="294"/>
      <c r="G124" s="294"/>
      <c r="J124" s="294"/>
    </row>
    <row r="125" spans="5:10" x14ac:dyDescent="0.35">
      <c r="E125" s="294"/>
      <c r="G125" s="294"/>
      <c r="J125" s="294"/>
    </row>
    <row r="126" spans="5:10" x14ac:dyDescent="0.35">
      <c r="E126" s="294"/>
      <c r="G126" s="294"/>
      <c r="J126" s="294"/>
    </row>
    <row r="127" spans="5:10" x14ac:dyDescent="0.35">
      <c r="E127" s="294"/>
      <c r="G127" s="294"/>
      <c r="J127" s="294"/>
    </row>
    <row r="128" spans="5:10" x14ac:dyDescent="0.35">
      <c r="E128" s="294"/>
      <c r="G128" s="294"/>
      <c r="J128" s="294"/>
    </row>
    <row r="129" spans="5:10" x14ac:dyDescent="0.35">
      <c r="E129" s="294"/>
      <c r="G129" s="294"/>
      <c r="J129" s="294"/>
    </row>
    <row r="130" spans="5:10" x14ac:dyDescent="0.35">
      <c r="E130" s="294"/>
      <c r="G130" s="294"/>
      <c r="J130" s="294"/>
    </row>
    <row r="131" spans="5:10" x14ac:dyDescent="0.35">
      <c r="E131" s="294"/>
      <c r="G131" s="294"/>
      <c r="J131" s="294"/>
    </row>
    <row r="132" spans="5:10" x14ac:dyDescent="0.35">
      <c r="E132" s="294"/>
      <c r="G132" s="294"/>
      <c r="J132" s="294"/>
    </row>
    <row r="133" spans="5:10" x14ac:dyDescent="0.35">
      <c r="E133" s="294"/>
      <c r="G133" s="294"/>
      <c r="J133" s="294"/>
    </row>
    <row r="134" spans="5:10" x14ac:dyDescent="0.35">
      <c r="E134" s="294"/>
      <c r="G134" s="294"/>
      <c r="J134" s="294"/>
    </row>
    <row r="135" spans="5:10" x14ac:dyDescent="0.35">
      <c r="E135" s="294"/>
      <c r="G135" s="294"/>
      <c r="J135" s="294"/>
    </row>
    <row r="136" spans="5:10" x14ac:dyDescent="0.35">
      <c r="E136" s="294"/>
      <c r="G136" s="294"/>
      <c r="J136" s="294"/>
    </row>
    <row r="137" spans="5:10" x14ac:dyDescent="0.35">
      <c r="E137" s="294"/>
      <c r="G137" s="294"/>
      <c r="J137" s="294"/>
    </row>
    <row r="138" spans="5:10" x14ac:dyDescent="0.35">
      <c r="E138" s="294"/>
      <c r="G138" s="294"/>
      <c r="J138" s="294"/>
    </row>
    <row r="139" spans="5:10" x14ac:dyDescent="0.35">
      <c r="E139" s="294"/>
      <c r="G139" s="294"/>
      <c r="J139" s="294"/>
    </row>
    <row r="140" spans="5:10" x14ac:dyDescent="0.35">
      <c r="E140" s="294"/>
      <c r="G140" s="294"/>
      <c r="J140" s="294"/>
    </row>
    <row r="141" spans="5:10" x14ac:dyDescent="0.35">
      <c r="E141" s="294"/>
      <c r="G141" s="294"/>
      <c r="J141" s="294"/>
    </row>
    <row r="142" spans="5:10" x14ac:dyDescent="0.35">
      <c r="E142" s="294"/>
      <c r="G142" s="294"/>
      <c r="J142" s="294"/>
    </row>
    <row r="143" spans="5:10" x14ac:dyDescent="0.35">
      <c r="E143" s="294"/>
      <c r="G143" s="294"/>
      <c r="J143" s="294"/>
    </row>
    <row r="144" spans="5:10" x14ac:dyDescent="0.35">
      <c r="E144" s="294"/>
      <c r="G144" s="294"/>
      <c r="J144" s="294"/>
    </row>
    <row r="145" spans="5:10" x14ac:dyDescent="0.35">
      <c r="E145" s="294"/>
      <c r="G145" s="294"/>
      <c r="J145" s="294"/>
    </row>
    <row r="146" spans="5:10" x14ac:dyDescent="0.35">
      <c r="E146" s="294"/>
      <c r="G146" s="294"/>
      <c r="J146" s="294"/>
    </row>
    <row r="147" spans="5:10" x14ac:dyDescent="0.35">
      <c r="E147" s="294"/>
      <c r="G147" s="294"/>
      <c r="J147" s="294"/>
    </row>
    <row r="148" spans="5:10" x14ac:dyDescent="0.35">
      <c r="E148" s="294"/>
      <c r="G148" s="294"/>
      <c r="J148" s="294"/>
    </row>
    <row r="149" spans="5:10" x14ac:dyDescent="0.35">
      <c r="E149" s="294"/>
      <c r="G149" s="294"/>
      <c r="J149" s="294"/>
    </row>
    <row r="150" spans="5:10" x14ac:dyDescent="0.35">
      <c r="E150" s="294"/>
      <c r="G150" s="294"/>
      <c r="J150" s="294"/>
    </row>
    <row r="151" spans="5:10" x14ac:dyDescent="0.35">
      <c r="E151" s="294"/>
      <c r="G151" s="294"/>
      <c r="J151" s="294"/>
    </row>
    <row r="152" spans="5:10" x14ac:dyDescent="0.35">
      <c r="E152" s="294"/>
      <c r="G152" s="294"/>
      <c r="J152" s="294"/>
    </row>
    <row r="153" spans="5:10" x14ac:dyDescent="0.35">
      <c r="E153" s="294"/>
      <c r="G153" s="294"/>
      <c r="J153" s="294"/>
    </row>
    <row r="154" spans="5:10" x14ac:dyDescent="0.35">
      <c r="E154" s="294"/>
      <c r="G154" s="294"/>
      <c r="J154" s="294"/>
    </row>
    <row r="155" spans="5:10" x14ac:dyDescent="0.35">
      <c r="E155" s="294"/>
      <c r="G155" s="294"/>
      <c r="J155" s="294"/>
    </row>
    <row r="156" spans="5:10" x14ac:dyDescent="0.35">
      <c r="E156" s="294"/>
      <c r="G156" s="294"/>
      <c r="J156" s="294"/>
    </row>
    <row r="157" spans="5:10" x14ac:dyDescent="0.35">
      <c r="E157" s="294"/>
      <c r="G157" s="294"/>
      <c r="J157" s="294"/>
    </row>
    <row r="158" spans="5:10" x14ac:dyDescent="0.35">
      <c r="E158" s="294"/>
      <c r="G158" s="294"/>
      <c r="J158" s="294"/>
    </row>
    <row r="159" spans="5:10" x14ac:dyDescent="0.35">
      <c r="E159" s="294"/>
      <c r="G159" s="294"/>
      <c r="J159" s="294"/>
    </row>
    <row r="160" spans="5:10" x14ac:dyDescent="0.35">
      <c r="E160" s="294"/>
      <c r="G160" s="294"/>
      <c r="J160" s="294"/>
    </row>
    <row r="161" spans="5:10" x14ac:dyDescent="0.35">
      <c r="E161" s="294"/>
      <c r="G161" s="294"/>
      <c r="J161" s="294"/>
    </row>
    <row r="162" spans="5:10" x14ac:dyDescent="0.35">
      <c r="E162" s="294"/>
      <c r="G162" s="294"/>
      <c r="J162" s="294"/>
    </row>
    <row r="163" spans="5:10" x14ac:dyDescent="0.35">
      <c r="E163" s="294"/>
      <c r="G163" s="294"/>
      <c r="J163" s="294"/>
    </row>
    <row r="164" spans="5:10" x14ac:dyDescent="0.35">
      <c r="E164" s="294"/>
      <c r="G164" s="294"/>
      <c r="J164" s="294"/>
    </row>
    <row r="165" spans="5:10" x14ac:dyDescent="0.35">
      <c r="E165" s="294"/>
      <c r="G165" s="294"/>
      <c r="J165" s="294"/>
    </row>
    <row r="166" spans="5:10" x14ac:dyDescent="0.35">
      <c r="E166" s="294"/>
      <c r="G166" s="294"/>
      <c r="J166" s="294"/>
    </row>
    <row r="167" spans="5:10" x14ac:dyDescent="0.35">
      <c r="E167" s="294"/>
      <c r="G167" s="294"/>
      <c r="J167" s="294"/>
    </row>
    <row r="168" spans="5:10" x14ac:dyDescent="0.35">
      <c r="E168" s="294"/>
      <c r="G168" s="294"/>
      <c r="J168" s="294"/>
    </row>
    <row r="169" spans="5:10" x14ac:dyDescent="0.35">
      <c r="E169" s="294"/>
      <c r="G169" s="294"/>
      <c r="J169" s="294"/>
    </row>
    <row r="170" spans="5:10" x14ac:dyDescent="0.35">
      <c r="E170" s="294"/>
      <c r="G170" s="294"/>
      <c r="J170" s="294"/>
    </row>
    <row r="171" spans="5:10" x14ac:dyDescent="0.35">
      <c r="E171" s="294"/>
      <c r="G171" s="294"/>
      <c r="J171" s="294"/>
    </row>
    <row r="172" spans="5:10" x14ac:dyDescent="0.35">
      <c r="E172" s="294"/>
      <c r="G172" s="294"/>
      <c r="J172" s="294"/>
    </row>
    <row r="173" spans="5:10" x14ac:dyDescent="0.35">
      <c r="E173" s="294"/>
      <c r="G173" s="294"/>
      <c r="J173" s="294"/>
    </row>
    <row r="174" spans="5:10" x14ac:dyDescent="0.35">
      <c r="E174" s="294"/>
      <c r="G174" s="294"/>
      <c r="J174" s="294"/>
    </row>
    <row r="175" spans="5:10" x14ac:dyDescent="0.35">
      <c r="E175" s="294"/>
      <c r="G175" s="294"/>
      <c r="J175" s="294"/>
    </row>
    <row r="176" spans="5:10" x14ac:dyDescent="0.35">
      <c r="E176" s="294"/>
      <c r="G176" s="294"/>
      <c r="J176" s="294"/>
    </row>
    <row r="177" spans="5:10" x14ac:dyDescent="0.35">
      <c r="E177" s="294"/>
      <c r="G177" s="294"/>
      <c r="J177" s="294"/>
    </row>
    <row r="178" spans="5:10" x14ac:dyDescent="0.35">
      <c r="E178" s="294"/>
      <c r="G178" s="294"/>
      <c r="J178" s="294"/>
    </row>
    <row r="179" spans="5:10" x14ac:dyDescent="0.35">
      <c r="E179" s="294"/>
      <c r="G179" s="294"/>
      <c r="J179" s="294"/>
    </row>
    <row r="180" spans="5:10" x14ac:dyDescent="0.35">
      <c r="E180" s="294"/>
      <c r="G180" s="294"/>
      <c r="J180" s="294"/>
    </row>
    <row r="181" spans="5:10" x14ac:dyDescent="0.35">
      <c r="E181" s="294"/>
      <c r="G181" s="294"/>
      <c r="J181" s="294"/>
    </row>
    <row r="182" spans="5:10" x14ac:dyDescent="0.35">
      <c r="E182" s="294"/>
      <c r="G182" s="294"/>
      <c r="J182" s="294"/>
    </row>
    <row r="183" spans="5:10" x14ac:dyDescent="0.35">
      <c r="E183" s="294"/>
      <c r="G183" s="294"/>
      <c r="J183" s="294"/>
    </row>
    <row r="184" spans="5:10" x14ac:dyDescent="0.35">
      <c r="E184" s="294"/>
      <c r="G184" s="294"/>
      <c r="J184" s="294"/>
    </row>
    <row r="185" spans="5:10" x14ac:dyDescent="0.35">
      <c r="E185" s="294"/>
      <c r="G185" s="294"/>
      <c r="J185" s="294"/>
    </row>
    <row r="186" spans="5:10" x14ac:dyDescent="0.35">
      <c r="E186" s="294"/>
      <c r="G186" s="294"/>
      <c r="J186" s="294"/>
    </row>
    <row r="187" spans="5:10" x14ac:dyDescent="0.35">
      <c r="E187" s="294"/>
      <c r="G187" s="294"/>
      <c r="J187" s="294"/>
    </row>
    <row r="188" spans="5:10" x14ac:dyDescent="0.35">
      <c r="E188" s="294"/>
      <c r="G188" s="294"/>
      <c r="J188" s="294"/>
    </row>
    <row r="189" spans="5:10" x14ac:dyDescent="0.35">
      <c r="E189" s="294"/>
      <c r="G189" s="294"/>
      <c r="J189" s="294"/>
    </row>
    <row r="190" spans="5:10" x14ac:dyDescent="0.35">
      <c r="E190" s="294"/>
      <c r="G190" s="294"/>
      <c r="J190" s="294"/>
    </row>
    <row r="191" spans="5:10" x14ac:dyDescent="0.35">
      <c r="E191" s="294"/>
      <c r="G191" s="294"/>
      <c r="J191" s="294"/>
    </row>
    <row r="192" spans="5:10" x14ac:dyDescent="0.35">
      <c r="E192" s="294"/>
      <c r="G192" s="294"/>
      <c r="J192" s="294"/>
    </row>
    <row r="193" spans="5:10" x14ac:dyDescent="0.35">
      <c r="E193" s="294"/>
      <c r="G193" s="294"/>
      <c r="J193" s="294"/>
    </row>
    <row r="194" spans="5:10" x14ac:dyDescent="0.35">
      <c r="E194" s="294"/>
      <c r="G194" s="294"/>
      <c r="J194" s="294"/>
    </row>
    <row r="195" spans="5:10" x14ac:dyDescent="0.35">
      <c r="E195" s="294"/>
      <c r="G195" s="294"/>
      <c r="J195" s="294"/>
    </row>
    <row r="196" spans="5:10" x14ac:dyDescent="0.35">
      <c r="E196" s="294"/>
      <c r="G196" s="294"/>
      <c r="J196" s="294"/>
    </row>
    <row r="197" spans="5:10" x14ac:dyDescent="0.35">
      <c r="E197" s="294"/>
      <c r="G197" s="294"/>
      <c r="J197" s="294"/>
    </row>
    <row r="198" spans="5:10" x14ac:dyDescent="0.35">
      <c r="E198" s="294"/>
      <c r="G198" s="294"/>
      <c r="J198" s="294"/>
    </row>
    <row r="199" spans="5:10" x14ac:dyDescent="0.35">
      <c r="E199" s="294"/>
      <c r="G199" s="294"/>
      <c r="J199" s="294"/>
    </row>
    <row r="200" spans="5:10" x14ac:dyDescent="0.35">
      <c r="E200" s="294"/>
      <c r="G200" s="294"/>
      <c r="J200" s="294"/>
    </row>
    <row r="201" spans="5:10" x14ac:dyDescent="0.35">
      <c r="E201" s="294"/>
      <c r="G201" s="294"/>
      <c r="J201" s="294"/>
    </row>
    <row r="202" spans="5:10" x14ac:dyDescent="0.35">
      <c r="E202" s="294"/>
      <c r="G202" s="294"/>
      <c r="J202" s="294"/>
    </row>
    <row r="203" spans="5:10" x14ac:dyDescent="0.35">
      <c r="E203" s="294"/>
      <c r="G203" s="294"/>
      <c r="J203" s="294"/>
    </row>
    <row r="204" spans="5:10" x14ac:dyDescent="0.35">
      <c r="E204" s="294"/>
      <c r="G204" s="294"/>
      <c r="J204" s="294"/>
    </row>
    <row r="205" spans="5:10" x14ac:dyDescent="0.35">
      <c r="E205" s="294"/>
      <c r="G205" s="294"/>
      <c r="J205" s="294"/>
    </row>
    <row r="206" spans="5:10" x14ac:dyDescent="0.35">
      <c r="E206" s="294"/>
      <c r="G206" s="294"/>
      <c r="J206" s="294"/>
    </row>
    <row r="207" spans="5:10" x14ac:dyDescent="0.35">
      <c r="E207" s="294"/>
      <c r="G207" s="294"/>
      <c r="J207" s="294"/>
    </row>
    <row r="208" spans="5:10" x14ac:dyDescent="0.35">
      <c r="E208" s="294"/>
      <c r="G208" s="294"/>
      <c r="J208" s="294"/>
    </row>
    <row r="209" spans="5:10" x14ac:dyDescent="0.35">
      <c r="E209" s="294"/>
      <c r="G209" s="294"/>
      <c r="J209" s="294"/>
    </row>
    <row r="210" spans="5:10" x14ac:dyDescent="0.35">
      <c r="E210" s="294"/>
      <c r="G210" s="294"/>
      <c r="J210" s="294"/>
    </row>
    <row r="211" spans="5:10" x14ac:dyDescent="0.35">
      <c r="E211" s="294"/>
      <c r="G211" s="294"/>
      <c r="J211" s="294"/>
    </row>
    <row r="212" spans="5:10" x14ac:dyDescent="0.35">
      <c r="E212" s="294"/>
      <c r="G212" s="294"/>
      <c r="J212" s="294"/>
    </row>
    <row r="213" spans="5:10" x14ac:dyDescent="0.35">
      <c r="E213" s="294"/>
      <c r="G213" s="294"/>
      <c r="J213" s="294"/>
    </row>
    <row r="214" spans="5:10" x14ac:dyDescent="0.35">
      <c r="E214" s="294"/>
      <c r="G214" s="294"/>
      <c r="J214" s="294"/>
    </row>
    <row r="215" spans="5:10" x14ac:dyDescent="0.35">
      <c r="E215" s="294"/>
      <c r="G215" s="294"/>
      <c r="J215" s="294"/>
    </row>
    <row r="216" spans="5:10" x14ac:dyDescent="0.35">
      <c r="E216" s="294"/>
      <c r="G216" s="294"/>
      <c r="J216" s="294"/>
    </row>
    <row r="217" spans="5:10" x14ac:dyDescent="0.35">
      <c r="E217" s="294"/>
      <c r="G217" s="294"/>
      <c r="J217" s="294"/>
    </row>
    <row r="218" spans="5:10" x14ac:dyDescent="0.35">
      <c r="E218" s="294"/>
      <c r="G218" s="294"/>
      <c r="J218" s="294"/>
    </row>
    <row r="219" spans="5:10" x14ac:dyDescent="0.35">
      <c r="E219" s="294"/>
      <c r="G219" s="294"/>
      <c r="J219" s="294"/>
    </row>
    <row r="220" spans="5:10" x14ac:dyDescent="0.35">
      <c r="E220" s="294"/>
      <c r="G220" s="294"/>
      <c r="J220" s="294"/>
    </row>
    <row r="221" spans="5:10" x14ac:dyDescent="0.35">
      <c r="E221" s="294"/>
      <c r="G221" s="294"/>
      <c r="J221" s="294"/>
    </row>
    <row r="222" spans="5:10" x14ac:dyDescent="0.35">
      <c r="E222" s="294"/>
      <c r="G222" s="294"/>
      <c r="J222" s="294"/>
    </row>
    <row r="223" spans="5:10" x14ac:dyDescent="0.35">
      <c r="E223" s="294"/>
      <c r="G223" s="294"/>
      <c r="J223" s="294"/>
    </row>
    <row r="224" spans="5:10" x14ac:dyDescent="0.35">
      <c r="E224" s="294"/>
      <c r="G224" s="294"/>
      <c r="J224" s="294"/>
    </row>
    <row r="225" spans="5:10" x14ac:dyDescent="0.35">
      <c r="E225" s="294"/>
      <c r="G225" s="294"/>
      <c r="J225" s="294"/>
    </row>
    <row r="226" spans="5:10" x14ac:dyDescent="0.35">
      <c r="E226" s="294"/>
      <c r="G226" s="294"/>
      <c r="J226" s="294"/>
    </row>
    <row r="227" spans="5:10" x14ac:dyDescent="0.35">
      <c r="E227" s="294"/>
      <c r="G227" s="294"/>
      <c r="J227" s="294"/>
    </row>
    <row r="228" spans="5:10" x14ac:dyDescent="0.35">
      <c r="E228" s="294"/>
      <c r="G228" s="294"/>
      <c r="J228" s="294"/>
    </row>
    <row r="229" spans="5:10" x14ac:dyDescent="0.35">
      <c r="E229" s="294"/>
      <c r="G229" s="294"/>
      <c r="J229" s="294"/>
    </row>
    <row r="230" spans="5:10" x14ac:dyDescent="0.35">
      <c r="E230" s="294"/>
      <c r="G230" s="294"/>
      <c r="J230" s="294"/>
    </row>
    <row r="231" spans="5:10" x14ac:dyDescent="0.35">
      <c r="E231" s="294"/>
      <c r="G231" s="294"/>
      <c r="J231" s="294"/>
    </row>
    <row r="232" spans="5:10" x14ac:dyDescent="0.35">
      <c r="E232" s="294"/>
      <c r="G232" s="294"/>
      <c r="J232" s="294"/>
    </row>
    <row r="233" spans="5:10" x14ac:dyDescent="0.35">
      <c r="E233" s="294"/>
      <c r="G233" s="294"/>
      <c r="J233" s="294"/>
    </row>
    <row r="234" spans="5:10" x14ac:dyDescent="0.35">
      <c r="E234" s="294"/>
      <c r="G234" s="294"/>
      <c r="J234" s="294"/>
    </row>
    <row r="235" spans="5:10" x14ac:dyDescent="0.35">
      <c r="E235" s="294"/>
      <c r="G235" s="294"/>
      <c r="J235" s="294"/>
    </row>
    <row r="236" spans="5:10" x14ac:dyDescent="0.35">
      <c r="E236" s="294"/>
      <c r="G236" s="294"/>
      <c r="J236" s="294"/>
    </row>
    <row r="237" spans="5:10" x14ac:dyDescent="0.35">
      <c r="E237" s="294"/>
      <c r="G237" s="294"/>
      <c r="J237" s="294"/>
    </row>
    <row r="238" spans="5:10" x14ac:dyDescent="0.35">
      <c r="E238" s="294"/>
      <c r="G238" s="294"/>
      <c r="J238" s="294"/>
    </row>
    <row r="239" spans="5:10" x14ac:dyDescent="0.35">
      <c r="E239" s="294"/>
      <c r="G239" s="294"/>
      <c r="J239" s="294"/>
    </row>
    <row r="240" spans="5:10" x14ac:dyDescent="0.35">
      <c r="E240" s="294"/>
      <c r="G240" s="294"/>
      <c r="J240" s="294"/>
    </row>
    <row r="241" spans="5:10" x14ac:dyDescent="0.35">
      <c r="E241" s="294"/>
      <c r="G241" s="294"/>
      <c r="J241" s="294"/>
    </row>
    <row r="242" spans="5:10" x14ac:dyDescent="0.35">
      <c r="E242" s="294"/>
      <c r="G242" s="294"/>
      <c r="J242" s="294"/>
    </row>
    <row r="243" spans="5:10" x14ac:dyDescent="0.35">
      <c r="E243" s="294"/>
      <c r="G243" s="294"/>
      <c r="J243" s="294"/>
    </row>
    <row r="244" spans="5:10" x14ac:dyDescent="0.35">
      <c r="E244" s="294"/>
      <c r="G244" s="294"/>
      <c r="J244" s="294"/>
    </row>
    <row r="245" spans="5:10" x14ac:dyDescent="0.35">
      <c r="E245" s="294"/>
      <c r="G245" s="294"/>
      <c r="J245" s="294"/>
    </row>
    <row r="246" spans="5:10" x14ac:dyDescent="0.35">
      <c r="E246" s="294"/>
      <c r="G246" s="294"/>
      <c r="J246" s="294"/>
    </row>
    <row r="247" spans="5:10" x14ac:dyDescent="0.35">
      <c r="E247" s="294"/>
      <c r="G247" s="294"/>
      <c r="J247" s="294"/>
    </row>
    <row r="248" spans="5:10" x14ac:dyDescent="0.35">
      <c r="E248" s="294"/>
      <c r="G248" s="294"/>
      <c r="J248" s="294"/>
    </row>
  </sheetData>
  <autoFilter ref="A4:J41">
    <filterColumn colId="0">
      <filters>
        <filter val="ISPETTORATO NAZIONALE DEL LAVORO"/>
      </filters>
    </filterColumn>
  </autoFilter>
  <mergeCells count="1">
    <mergeCell ref="F44:G44"/>
  </mergeCells>
  <conditionalFormatting sqref="A5:C8 D5:J38 C40:C41 D41:E41">
    <cfRule type="cellIs" dxfId="504" priority="19" stopIfTrue="1" operator="equal">
      <formula>"&lt;&gt;"""""</formula>
    </cfRule>
  </conditionalFormatting>
  <conditionalFormatting sqref="C2:C3">
    <cfRule type="cellIs" dxfId="503" priority="18" stopIfTrue="1" operator="equal">
      <formula>"&lt;&gt;"""""</formula>
    </cfRule>
  </conditionalFormatting>
  <conditionalFormatting sqref="A39:C39">
    <cfRule type="cellIs" dxfId="502" priority="17" stopIfTrue="1" operator="equal">
      <formula>"&lt;&gt;"""""</formula>
    </cfRule>
  </conditionalFormatting>
  <conditionalFormatting sqref="C48:D48">
    <cfRule type="cellIs" dxfId="501" priority="14" stopIfTrue="1" operator="equal">
      <formula>"&lt;&gt;"""""</formula>
    </cfRule>
  </conditionalFormatting>
  <conditionalFormatting sqref="C45:D47">
    <cfRule type="cellIs" dxfId="500" priority="15" stopIfTrue="1" operator="equal">
      <formula>"&lt;&gt;"""""</formula>
    </cfRule>
  </conditionalFormatting>
  <conditionalFormatting sqref="A39:C39">
    <cfRule type="cellIs" dxfId="499" priority="16" stopIfTrue="1" operator="equal">
      <formula>"&lt;&gt;"""""</formula>
    </cfRule>
  </conditionalFormatting>
  <conditionalFormatting sqref="G39 J39 D39:E39">
    <cfRule type="cellIs" dxfId="498" priority="13" stopIfTrue="1" operator="equal">
      <formula>"&lt;&gt;"""""</formula>
    </cfRule>
  </conditionalFormatting>
  <conditionalFormatting sqref="F39">
    <cfRule type="cellIs" dxfId="497" priority="12" stopIfTrue="1" operator="equal">
      <formula>"&lt;&gt;"""""</formula>
    </cfRule>
  </conditionalFormatting>
  <conditionalFormatting sqref="H39">
    <cfRule type="cellIs" dxfId="496" priority="11" stopIfTrue="1" operator="equal">
      <formula>"&lt;&gt;"""""</formula>
    </cfRule>
  </conditionalFormatting>
  <conditionalFormatting sqref="I39">
    <cfRule type="cellIs" dxfId="495" priority="10" stopIfTrue="1" operator="equal">
      <formula>"&lt;&gt;"""""</formula>
    </cfRule>
  </conditionalFormatting>
  <conditionalFormatting sqref="D39">
    <cfRule type="cellIs" dxfId="494" priority="9" stopIfTrue="1" operator="equal">
      <formula>"&lt;&gt;"""""</formula>
    </cfRule>
  </conditionalFormatting>
  <conditionalFormatting sqref="A21:A38 C21:C38 A10:C20">
    <cfRule type="cellIs" dxfId="493" priority="8" stopIfTrue="1" operator="equal">
      <formula>"&lt;&gt;"""""</formula>
    </cfRule>
  </conditionalFormatting>
  <conditionalFormatting sqref="A21:A38 C21:C38 A10:C20">
    <cfRule type="cellIs" dxfId="492" priority="7" stopIfTrue="1" operator="equal">
      <formula>"&lt;&gt;"""""</formula>
    </cfRule>
  </conditionalFormatting>
  <conditionalFormatting sqref="B21:B38">
    <cfRule type="cellIs" dxfId="491" priority="6" stopIfTrue="1" operator="equal">
      <formula>"&lt;&gt;"""""</formula>
    </cfRule>
  </conditionalFormatting>
  <conditionalFormatting sqref="B21:B38">
    <cfRule type="cellIs" dxfId="490" priority="5" stopIfTrue="1" operator="equal">
      <formula>"&lt;&gt;"""""</formula>
    </cfRule>
  </conditionalFormatting>
  <conditionalFormatting sqref="F41">
    <cfRule type="cellIs" dxfId="489" priority="4" stopIfTrue="1" operator="equal">
      <formula>"&lt;&gt;"""""</formula>
    </cfRule>
  </conditionalFormatting>
  <conditionalFormatting sqref="G41">
    <cfRule type="cellIs" dxfId="488" priority="3" stopIfTrue="1" operator="equal">
      <formula>"&lt;&gt;"""""</formula>
    </cfRule>
  </conditionalFormatting>
  <conditionalFormatting sqref="H41">
    <cfRule type="cellIs" dxfId="487" priority="2" stopIfTrue="1" operator="equal">
      <formula>"&lt;&gt;"""""</formula>
    </cfRule>
  </conditionalFormatting>
  <conditionalFormatting sqref="I41:J41">
    <cfRule type="cellIs" dxfId="486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opLeftCell="A6" zoomScale="88" zoomScaleNormal="88" zoomScaleSheetLayoutView="100" workbookViewId="0">
      <pane xSplit="3" ySplit="2" topLeftCell="D8" activePane="bottomRight" state="frozen"/>
      <selection activeCell="A6" sqref="A6"/>
      <selection pane="topRight" activeCell="D6" sqref="D6"/>
      <selection pane="bottomLeft" activeCell="A8" sqref="A8"/>
      <selection pane="bottomRight" activeCell="A6" sqref="A6:A7"/>
    </sheetView>
  </sheetViews>
  <sheetFormatPr defaultColWidth="22" defaultRowHeight="10.5" x14ac:dyDescent="0.25"/>
  <cols>
    <col min="1" max="1" width="19.90625" style="2" customWidth="1"/>
    <col min="2" max="2" width="17.81640625" style="3" customWidth="1"/>
    <col min="3" max="3" width="15.7265625" style="3" customWidth="1"/>
    <col min="4" max="4" width="16.7265625" style="3" customWidth="1"/>
    <col min="5" max="5" width="26.54296875" style="4" customWidth="1"/>
    <col min="6" max="6" width="14" style="4" customWidth="1"/>
    <col min="7" max="7" width="13.81640625" style="4" customWidth="1"/>
    <col min="8" max="11" width="15" style="4" customWidth="1"/>
    <col min="12" max="12" width="20.26953125" style="4" customWidth="1"/>
    <col min="13" max="31" width="15" style="4" customWidth="1"/>
    <col min="32" max="32" width="16.54296875" style="4" customWidth="1"/>
    <col min="33" max="39" width="15" style="4" customWidth="1"/>
    <col min="40" max="40" width="26.54296875" style="4" customWidth="1"/>
    <col min="41" max="16384" width="22" style="3"/>
  </cols>
  <sheetData>
    <row r="1" spans="1:40" ht="12" hidden="1" customHeight="1" x14ac:dyDescent="0.25"/>
    <row r="2" spans="1:40" ht="12" hidden="1" customHeight="1" x14ac:dyDescent="0.25">
      <c r="A2" s="123"/>
      <c r="B2" s="124"/>
      <c r="C2" s="124"/>
      <c r="D2" s="124"/>
      <c r="E2" s="125"/>
      <c r="F2" s="125"/>
      <c r="G2" s="125"/>
      <c r="H2" s="126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429"/>
      <c r="U2" s="429"/>
      <c r="V2" s="429"/>
      <c r="W2" s="429"/>
      <c r="X2" s="127"/>
      <c r="Y2" s="125"/>
      <c r="Z2" s="125"/>
      <c r="AA2" s="125"/>
      <c r="AB2" s="125"/>
      <c r="AC2" s="126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</row>
    <row r="3" spans="1:40" ht="48" hidden="1" customHeight="1" x14ac:dyDescent="0.25"/>
    <row r="4" spans="1:40" ht="48" hidden="1" customHeight="1" x14ac:dyDescent="0.25">
      <c r="A4" s="430" t="s">
        <v>931</v>
      </c>
      <c r="B4" s="430"/>
      <c r="C4" s="430"/>
      <c r="D4" s="430"/>
      <c r="E4" s="430"/>
    </row>
    <row r="5" spans="1:40" ht="48" hidden="1" customHeight="1" x14ac:dyDescent="0.25"/>
    <row r="6" spans="1:40" s="5" customFormat="1" ht="113" customHeight="1" thickTop="1" thickBot="1" x14ac:dyDescent="0.4">
      <c r="A6" s="431"/>
      <c r="B6" s="432" t="s">
        <v>637</v>
      </c>
      <c r="C6" s="432" t="s">
        <v>102</v>
      </c>
      <c r="D6" s="433" t="s">
        <v>638</v>
      </c>
      <c r="E6" s="176" t="s">
        <v>34</v>
      </c>
      <c r="F6" s="428" t="s">
        <v>939</v>
      </c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176" t="s">
        <v>77</v>
      </c>
      <c r="T6" s="428" t="s">
        <v>65</v>
      </c>
      <c r="U6" s="428"/>
      <c r="V6" s="428"/>
      <c r="W6" s="428"/>
      <c r="X6" s="176" t="s">
        <v>639</v>
      </c>
      <c r="Y6" s="428" t="s">
        <v>33</v>
      </c>
      <c r="Z6" s="428"/>
      <c r="AA6" s="428" t="s">
        <v>20</v>
      </c>
      <c r="AB6" s="428"/>
      <c r="AC6" s="176" t="s">
        <v>81</v>
      </c>
      <c r="AD6" s="428" t="s">
        <v>932</v>
      </c>
      <c r="AE6" s="428"/>
      <c r="AF6" s="176" t="s">
        <v>933</v>
      </c>
      <c r="AG6" s="428" t="s">
        <v>14</v>
      </c>
      <c r="AH6" s="428"/>
      <c r="AI6" s="176" t="s">
        <v>635</v>
      </c>
      <c r="AJ6" s="176" t="s">
        <v>940</v>
      </c>
      <c r="AK6" s="176" t="s">
        <v>72</v>
      </c>
      <c r="AL6" s="176" t="s">
        <v>934</v>
      </c>
      <c r="AM6" s="176" t="s">
        <v>98</v>
      </c>
      <c r="AN6" s="176" t="s">
        <v>642</v>
      </c>
    </row>
    <row r="7" spans="1:40" s="5" customFormat="1" ht="54.5" customHeight="1" thickTop="1" x14ac:dyDescent="0.35">
      <c r="A7" s="431"/>
      <c r="B7" s="432"/>
      <c r="C7" s="432"/>
      <c r="D7" s="432"/>
      <c r="E7" s="173" t="s">
        <v>941</v>
      </c>
      <c r="F7" s="173" t="s">
        <v>861</v>
      </c>
      <c r="G7" s="174" t="s">
        <v>942</v>
      </c>
      <c r="H7" s="173" t="s">
        <v>943</v>
      </c>
      <c r="I7" s="173" t="s">
        <v>870</v>
      </c>
      <c r="J7" s="173" t="s">
        <v>935</v>
      </c>
      <c r="K7" s="173" t="s">
        <v>524</v>
      </c>
      <c r="L7" s="173" t="s">
        <v>525</v>
      </c>
      <c r="M7" s="173" t="s">
        <v>636</v>
      </c>
      <c r="N7" s="173" t="s">
        <v>944</v>
      </c>
      <c r="O7" s="173" t="s">
        <v>428</v>
      </c>
      <c r="P7" s="173" t="s">
        <v>945</v>
      </c>
      <c r="Q7" s="173" t="s">
        <v>946</v>
      </c>
      <c r="R7" s="175" t="s">
        <v>954</v>
      </c>
      <c r="S7" s="173" t="s">
        <v>947</v>
      </c>
      <c r="T7" s="174" t="s">
        <v>526</v>
      </c>
      <c r="U7" s="174" t="s">
        <v>527</v>
      </c>
      <c r="V7" s="174" t="s">
        <v>528</v>
      </c>
      <c r="W7" s="174" t="s">
        <v>529</v>
      </c>
      <c r="X7" s="173" t="s">
        <v>530</v>
      </c>
      <c r="Y7" s="173" t="s">
        <v>948</v>
      </c>
      <c r="Z7" s="173" t="s">
        <v>884</v>
      </c>
      <c r="AA7" s="173" t="s">
        <v>949</v>
      </c>
      <c r="AB7" s="173" t="s">
        <v>531</v>
      </c>
      <c r="AC7" s="173" t="s">
        <v>532</v>
      </c>
      <c r="AD7" s="173" t="s">
        <v>950</v>
      </c>
      <c r="AE7" s="173" t="s">
        <v>951</v>
      </c>
      <c r="AF7" s="173" t="s">
        <v>936</v>
      </c>
      <c r="AG7" s="173" t="s">
        <v>15</v>
      </c>
      <c r="AH7" s="173" t="s">
        <v>16</v>
      </c>
      <c r="AI7" s="173" t="s">
        <v>952</v>
      </c>
      <c r="AJ7" s="173" t="s">
        <v>937</v>
      </c>
      <c r="AK7" s="173" t="s">
        <v>640</v>
      </c>
      <c r="AL7" s="173" t="s">
        <v>938</v>
      </c>
      <c r="AM7" s="173" t="s">
        <v>641</v>
      </c>
      <c r="AN7" s="173" t="s">
        <v>953</v>
      </c>
    </row>
    <row r="8" spans="1:40" s="6" customFormat="1" x14ac:dyDescent="0.25">
      <c r="A8" s="128" t="s">
        <v>534</v>
      </c>
      <c r="B8" s="129"/>
      <c r="C8" s="129"/>
      <c r="D8" s="129"/>
      <c r="E8" s="129"/>
      <c r="F8" s="129"/>
      <c r="G8" s="130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31"/>
      <c r="U8" s="131"/>
      <c r="V8" s="131"/>
      <c r="W8" s="131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</row>
    <row r="9" spans="1:40" s="6" customFormat="1" x14ac:dyDescent="0.25">
      <c r="A9" s="132" t="s">
        <v>535</v>
      </c>
      <c r="B9" s="121">
        <v>5</v>
      </c>
      <c r="C9" s="121">
        <v>337</v>
      </c>
      <c r="D9" s="121">
        <v>342</v>
      </c>
      <c r="E9" s="133">
        <v>337</v>
      </c>
      <c r="F9" s="133">
        <v>0</v>
      </c>
      <c r="G9" s="134">
        <v>0</v>
      </c>
      <c r="H9" s="133">
        <v>0</v>
      </c>
      <c r="I9" s="133">
        <v>0</v>
      </c>
      <c r="J9" s="133">
        <v>0</v>
      </c>
      <c r="K9" s="133">
        <v>0</v>
      </c>
      <c r="L9" s="133">
        <v>0</v>
      </c>
      <c r="M9" s="133">
        <v>0</v>
      </c>
      <c r="N9" s="133">
        <v>0</v>
      </c>
      <c r="O9" s="133">
        <v>0</v>
      </c>
      <c r="P9" s="133">
        <v>0</v>
      </c>
      <c r="Q9" s="133">
        <v>0</v>
      </c>
      <c r="R9" s="133">
        <v>0</v>
      </c>
      <c r="S9" s="133">
        <v>0</v>
      </c>
      <c r="T9" s="133">
        <v>0</v>
      </c>
      <c r="U9" s="133">
        <v>0</v>
      </c>
      <c r="V9" s="133">
        <v>0</v>
      </c>
      <c r="W9" s="133">
        <v>0</v>
      </c>
      <c r="X9" s="135">
        <v>3</v>
      </c>
      <c r="Y9" s="136">
        <v>0</v>
      </c>
      <c r="Z9" s="133">
        <v>0</v>
      </c>
      <c r="AA9" s="133">
        <v>0</v>
      </c>
      <c r="AB9" s="121">
        <v>2</v>
      </c>
      <c r="AC9" s="133">
        <v>0</v>
      </c>
      <c r="AD9" s="133">
        <v>0</v>
      </c>
      <c r="AE9" s="133">
        <v>0</v>
      </c>
      <c r="AF9" s="133">
        <v>0</v>
      </c>
      <c r="AG9" s="133">
        <v>0</v>
      </c>
      <c r="AH9" s="133">
        <v>0</v>
      </c>
      <c r="AI9" s="133">
        <v>0</v>
      </c>
      <c r="AJ9" s="133">
        <v>0</v>
      </c>
      <c r="AK9" s="133">
        <v>0</v>
      </c>
      <c r="AL9" s="133">
        <v>0</v>
      </c>
      <c r="AM9" s="133">
        <v>0</v>
      </c>
      <c r="AN9" s="133">
        <v>0</v>
      </c>
    </row>
    <row r="10" spans="1:40" s="6" customFormat="1" x14ac:dyDescent="0.25">
      <c r="A10" s="132" t="s">
        <v>536</v>
      </c>
      <c r="B10" s="121">
        <v>54</v>
      </c>
      <c r="C10" s="121">
        <v>381</v>
      </c>
      <c r="D10" s="121">
        <v>435</v>
      </c>
      <c r="E10" s="133">
        <v>381</v>
      </c>
      <c r="F10" s="133">
        <v>2</v>
      </c>
      <c r="G10" s="134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33">
        <v>0</v>
      </c>
      <c r="N10" s="133">
        <v>0</v>
      </c>
      <c r="O10" s="133">
        <v>0</v>
      </c>
      <c r="P10" s="133">
        <v>0</v>
      </c>
      <c r="Q10" s="133">
        <v>0</v>
      </c>
      <c r="R10" s="133">
        <v>0</v>
      </c>
      <c r="S10" s="133">
        <v>0</v>
      </c>
      <c r="T10" s="133">
        <v>0</v>
      </c>
      <c r="U10" s="133">
        <v>0</v>
      </c>
      <c r="V10" s="133">
        <v>0</v>
      </c>
      <c r="W10" s="133">
        <v>0</v>
      </c>
      <c r="X10" s="135">
        <v>4</v>
      </c>
      <c r="Y10" s="136">
        <v>0</v>
      </c>
      <c r="Z10" s="133">
        <v>0</v>
      </c>
      <c r="AA10" s="133">
        <v>0</v>
      </c>
      <c r="AB10" s="121">
        <v>48</v>
      </c>
      <c r="AC10" s="133">
        <v>0</v>
      </c>
      <c r="AD10" s="133">
        <v>0</v>
      </c>
      <c r="AE10" s="133">
        <v>0</v>
      </c>
      <c r="AF10" s="133">
        <v>0</v>
      </c>
      <c r="AG10" s="133">
        <v>0</v>
      </c>
      <c r="AH10" s="133">
        <v>0</v>
      </c>
      <c r="AI10" s="133">
        <v>0</v>
      </c>
      <c r="AJ10" s="133">
        <v>0</v>
      </c>
      <c r="AK10" s="133">
        <v>0</v>
      </c>
      <c r="AL10" s="133">
        <v>0</v>
      </c>
      <c r="AM10" s="133">
        <v>0</v>
      </c>
      <c r="AN10" s="133">
        <v>0</v>
      </c>
    </row>
    <row r="11" spans="1:40" s="6" customFormat="1" x14ac:dyDescent="0.25">
      <c r="A11" s="132" t="s">
        <v>537</v>
      </c>
      <c r="B11" s="121">
        <v>1101</v>
      </c>
      <c r="C11" s="121">
        <v>2562</v>
      </c>
      <c r="D11" s="121">
        <v>3663</v>
      </c>
      <c r="E11" s="133">
        <v>2562</v>
      </c>
      <c r="F11" s="133">
        <v>159</v>
      </c>
      <c r="G11" s="134">
        <v>0</v>
      </c>
      <c r="H11" s="133">
        <v>0</v>
      </c>
      <c r="I11" s="133">
        <v>0</v>
      </c>
      <c r="J11" s="133">
        <v>5</v>
      </c>
      <c r="K11" s="133">
        <v>0</v>
      </c>
      <c r="L11" s="133">
        <v>0</v>
      </c>
      <c r="M11" s="133">
        <v>0</v>
      </c>
      <c r="N11" s="133">
        <v>0</v>
      </c>
      <c r="O11" s="133">
        <v>0</v>
      </c>
      <c r="P11" s="133">
        <v>0</v>
      </c>
      <c r="Q11" s="133">
        <v>0</v>
      </c>
      <c r="R11" s="133">
        <v>0</v>
      </c>
      <c r="S11" s="133">
        <v>0</v>
      </c>
      <c r="T11" s="133">
        <v>0</v>
      </c>
      <c r="U11" s="133">
        <v>0</v>
      </c>
      <c r="V11" s="133">
        <v>0</v>
      </c>
      <c r="W11" s="133">
        <v>0</v>
      </c>
      <c r="X11" s="135">
        <v>606</v>
      </c>
      <c r="Y11" s="133">
        <v>116</v>
      </c>
      <c r="Z11" s="133">
        <v>0</v>
      </c>
      <c r="AA11" s="133">
        <v>0</v>
      </c>
      <c r="AB11" s="121">
        <v>152</v>
      </c>
      <c r="AC11" s="133">
        <v>0</v>
      </c>
      <c r="AD11" s="133">
        <v>0</v>
      </c>
      <c r="AE11" s="133">
        <v>60</v>
      </c>
      <c r="AF11" s="133">
        <v>0</v>
      </c>
      <c r="AG11" s="133">
        <v>0</v>
      </c>
      <c r="AH11" s="133">
        <v>0</v>
      </c>
      <c r="AI11" s="133">
        <v>0</v>
      </c>
      <c r="AJ11" s="133">
        <v>0</v>
      </c>
      <c r="AK11" s="133">
        <v>0</v>
      </c>
      <c r="AL11" s="133">
        <v>0</v>
      </c>
      <c r="AM11" s="133">
        <v>3</v>
      </c>
      <c r="AN11" s="133">
        <v>0</v>
      </c>
    </row>
    <row r="12" spans="1:40" s="6" customFormat="1" x14ac:dyDescent="0.25">
      <c r="A12" s="132" t="s">
        <v>538</v>
      </c>
      <c r="B12" s="121">
        <v>4675</v>
      </c>
      <c r="C12" s="121">
        <v>3955</v>
      </c>
      <c r="D12" s="121">
        <v>8630</v>
      </c>
      <c r="E12" s="133">
        <v>3955</v>
      </c>
      <c r="F12" s="133">
        <v>347</v>
      </c>
      <c r="G12" s="134">
        <v>23</v>
      </c>
      <c r="H12" s="121">
        <v>2</v>
      </c>
      <c r="I12" s="133">
        <v>0</v>
      </c>
      <c r="J12" s="133">
        <v>5</v>
      </c>
      <c r="K12" s="133">
        <v>1</v>
      </c>
      <c r="L12" s="133">
        <v>0</v>
      </c>
      <c r="M12" s="133">
        <v>0</v>
      </c>
      <c r="N12" s="133">
        <v>0</v>
      </c>
      <c r="O12" s="133">
        <v>0</v>
      </c>
      <c r="P12" s="133">
        <v>0</v>
      </c>
      <c r="Q12" s="133">
        <v>0</v>
      </c>
      <c r="R12" s="133">
        <v>0</v>
      </c>
      <c r="S12" s="133">
        <v>0</v>
      </c>
      <c r="T12" s="133">
        <v>0</v>
      </c>
      <c r="U12" s="133">
        <v>0</v>
      </c>
      <c r="V12" s="133">
        <v>0</v>
      </c>
      <c r="W12" s="133">
        <v>0</v>
      </c>
      <c r="X12" s="135">
        <v>1520</v>
      </c>
      <c r="Y12" s="133">
        <v>678</v>
      </c>
      <c r="Z12" s="133">
        <v>0</v>
      </c>
      <c r="AA12" s="133">
        <v>0</v>
      </c>
      <c r="AB12" s="121">
        <v>2049</v>
      </c>
      <c r="AC12" s="133">
        <v>0</v>
      </c>
      <c r="AD12" s="133">
        <v>0</v>
      </c>
      <c r="AE12" s="133">
        <v>44</v>
      </c>
      <c r="AF12" s="133">
        <v>0</v>
      </c>
      <c r="AG12" s="133">
        <v>2</v>
      </c>
      <c r="AH12" s="133">
        <v>0</v>
      </c>
      <c r="AI12" s="133">
        <v>0</v>
      </c>
      <c r="AJ12" s="133">
        <v>3</v>
      </c>
      <c r="AK12" s="133">
        <v>0</v>
      </c>
      <c r="AL12" s="133">
        <v>0</v>
      </c>
      <c r="AM12" s="133">
        <v>1</v>
      </c>
      <c r="AN12" s="133">
        <v>0</v>
      </c>
    </row>
    <row r="13" spans="1:40" s="6" customFormat="1" x14ac:dyDescent="0.25">
      <c r="A13" s="132" t="s">
        <v>539</v>
      </c>
      <c r="B13" s="121">
        <v>6743</v>
      </c>
      <c r="C13" s="121">
        <v>2775</v>
      </c>
      <c r="D13" s="121">
        <v>9518</v>
      </c>
      <c r="E13" s="133">
        <v>2775</v>
      </c>
      <c r="F13" s="133">
        <v>252</v>
      </c>
      <c r="G13" s="134">
        <v>10</v>
      </c>
      <c r="H13" s="133">
        <v>0</v>
      </c>
      <c r="I13" s="133">
        <v>0</v>
      </c>
      <c r="J13" s="133">
        <v>15</v>
      </c>
      <c r="K13" s="133">
        <v>0</v>
      </c>
      <c r="L13" s="137">
        <v>5</v>
      </c>
      <c r="M13" s="133">
        <v>0</v>
      </c>
      <c r="N13" s="133">
        <v>1</v>
      </c>
      <c r="O13" s="133">
        <v>0</v>
      </c>
      <c r="P13" s="133">
        <v>0</v>
      </c>
      <c r="Q13" s="133">
        <v>0</v>
      </c>
      <c r="R13" s="133">
        <v>1</v>
      </c>
      <c r="S13" s="133">
        <v>0</v>
      </c>
      <c r="T13" s="133">
        <v>0</v>
      </c>
      <c r="U13" s="133">
        <v>0</v>
      </c>
      <c r="V13" s="133">
        <v>0</v>
      </c>
      <c r="W13" s="133">
        <v>0</v>
      </c>
      <c r="X13" s="135">
        <v>2050</v>
      </c>
      <c r="Y13" s="133">
        <v>960</v>
      </c>
      <c r="Z13" s="133">
        <v>0</v>
      </c>
      <c r="AA13" s="133">
        <v>0</v>
      </c>
      <c r="AB13" s="121">
        <v>3408</v>
      </c>
      <c r="AC13" s="133">
        <v>0</v>
      </c>
      <c r="AD13" s="133">
        <v>0</v>
      </c>
      <c r="AE13" s="133">
        <v>30</v>
      </c>
      <c r="AF13" s="133">
        <v>0</v>
      </c>
      <c r="AG13" s="133">
        <v>0</v>
      </c>
      <c r="AH13" s="133">
        <v>0</v>
      </c>
      <c r="AI13" s="133">
        <v>0</v>
      </c>
      <c r="AJ13" s="133">
        <v>7</v>
      </c>
      <c r="AK13" s="133">
        <v>0</v>
      </c>
      <c r="AL13" s="133">
        <v>0</v>
      </c>
      <c r="AM13" s="133">
        <v>4</v>
      </c>
      <c r="AN13" s="133">
        <v>0</v>
      </c>
    </row>
    <row r="14" spans="1:40" s="6" customFormat="1" x14ac:dyDescent="0.25">
      <c r="A14" s="132" t="s">
        <v>540</v>
      </c>
      <c r="B14" s="121">
        <v>5227</v>
      </c>
      <c r="C14" s="121">
        <v>1048</v>
      </c>
      <c r="D14" s="121">
        <v>6275</v>
      </c>
      <c r="E14" s="133">
        <v>1048</v>
      </c>
      <c r="F14" s="133">
        <v>87</v>
      </c>
      <c r="G14" s="134">
        <v>6</v>
      </c>
      <c r="H14" s="133">
        <v>0</v>
      </c>
      <c r="I14" s="133">
        <v>0</v>
      </c>
      <c r="J14" s="133">
        <v>3</v>
      </c>
      <c r="K14" s="133">
        <v>0</v>
      </c>
      <c r="L14" s="133">
        <v>0</v>
      </c>
      <c r="M14" s="133">
        <v>0</v>
      </c>
      <c r="N14" s="133">
        <v>2</v>
      </c>
      <c r="O14" s="133">
        <v>0</v>
      </c>
      <c r="P14" s="133">
        <v>0</v>
      </c>
      <c r="Q14" s="133">
        <v>0</v>
      </c>
      <c r="R14" s="133">
        <v>0</v>
      </c>
      <c r="S14" s="133">
        <v>0</v>
      </c>
      <c r="T14" s="133">
        <v>0</v>
      </c>
      <c r="U14" s="133">
        <v>0</v>
      </c>
      <c r="V14" s="133">
        <v>0</v>
      </c>
      <c r="W14" s="133">
        <v>0</v>
      </c>
      <c r="X14" s="135">
        <v>2133</v>
      </c>
      <c r="Y14" s="133">
        <v>528</v>
      </c>
      <c r="Z14" s="133">
        <v>0</v>
      </c>
      <c r="AA14" s="133">
        <v>0</v>
      </c>
      <c r="AB14" s="121">
        <v>2435</v>
      </c>
      <c r="AC14" s="133">
        <v>0</v>
      </c>
      <c r="AD14" s="133">
        <v>0</v>
      </c>
      <c r="AE14" s="133">
        <v>33</v>
      </c>
      <c r="AF14" s="133">
        <v>0</v>
      </c>
      <c r="AG14" s="133">
        <v>0</v>
      </c>
      <c r="AH14" s="133">
        <v>0</v>
      </c>
      <c r="AI14" s="133">
        <v>0</v>
      </c>
      <c r="AJ14" s="133">
        <v>0</v>
      </c>
      <c r="AK14" s="133">
        <v>0</v>
      </c>
      <c r="AL14" s="133">
        <v>0</v>
      </c>
      <c r="AM14" s="133">
        <v>0</v>
      </c>
      <c r="AN14" s="133">
        <v>0</v>
      </c>
    </row>
    <row r="15" spans="1:40" s="6" customFormat="1" x14ac:dyDescent="0.25">
      <c r="A15" s="132" t="s">
        <v>541</v>
      </c>
      <c r="B15" s="121">
        <v>9086</v>
      </c>
      <c r="C15" s="121">
        <v>7355</v>
      </c>
      <c r="D15" s="121">
        <v>16441</v>
      </c>
      <c r="E15" s="133">
        <v>7355</v>
      </c>
      <c r="F15" s="133">
        <v>133</v>
      </c>
      <c r="G15" s="134">
        <v>11</v>
      </c>
      <c r="H15" s="133">
        <v>0</v>
      </c>
      <c r="I15" s="133">
        <v>0</v>
      </c>
      <c r="J15" s="133">
        <v>2</v>
      </c>
      <c r="K15" s="133">
        <v>0</v>
      </c>
      <c r="L15" s="137">
        <v>0</v>
      </c>
      <c r="M15" s="133">
        <v>0</v>
      </c>
      <c r="N15" s="133">
        <v>0</v>
      </c>
      <c r="O15" s="133">
        <v>0</v>
      </c>
      <c r="P15" s="133">
        <v>0</v>
      </c>
      <c r="Q15" s="133">
        <v>0</v>
      </c>
      <c r="R15" s="133">
        <v>0</v>
      </c>
      <c r="S15" s="133">
        <v>0</v>
      </c>
      <c r="T15" s="133">
        <v>0</v>
      </c>
      <c r="U15" s="133">
        <v>0</v>
      </c>
      <c r="V15" s="133">
        <v>0</v>
      </c>
      <c r="W15" s="133">
        <v>0</v>
      </c>
      <c r="X15" s="135">
        <v>1928</v>
      </c>
      <c r="Y15" s="133">
        <v>1033</v>
      </c>
      <c r="Z15" s="133">
        <v>0</v>
      </c>
      <c r="AA15" s="133">
        <v>0</v>
      </c>
      <c r="AB15" s="121">
        <v>5948</v>
      </c>
      <c r="AC15" s="133">
        <v>0</v>
      </c>
      <c r="AD15" s="133">
        <v>0</v>
      </c>
      <c r="AE15" s="133">
        <v>9</v>
      </c>
      <c r="AF15" s="133">
        <v>0</v>
      </c>
      <c r="AG15" s="133">
        <v>6</v>
      </c>
      <c r="AH15" s="133">
        <v>0</v>
      </c>
      <c r="AI15" s="133">
        <v>0</v>
      </c>
      <c r="AJ15" s="133">
        <v>11</v>
      </c>
      <c r="AK15" s="133">
        <v>0</v>
      </c>
      <c r="AL15" s="133">
        <v>0</v>
      </c>
      <c r="AM15" s="133">
        <v>5</v>
      </c>
      <c r="AN15" s="133">
        <v>0</v>
      </c>
    </row>
    <row r="16" spans="1:40" s="6" customFormat="1" x14ac:dyDescent="0.25">
      <c r="A16" s="132" t="s">
        <v>542</v>
      </c>
      <c r="B16" s="121">
        <v>4937</v>
      </c>
      <c r="C16" s="121">
        <v>3602</v>
      </c>
      <c r="D16" s="121">
        <v>8539</v>
      </c>
      <c r="E16" s="138">
        <v>3602</v>
      </c>
      <c r="F16" s="138">
        <v>119</v>
      </c>
      <c r="G16" s="134">
        <v>2</v>
      </c>
      <c r="H16" s="133">
        <v>0</v>
      </c>
      <c r="I16" s="133">
        <v>0</v>
      </c>
      <c r="J16" s="138">
        <v>4</v>
      </c>
      <c r="K16" s="138">
        <v>0</v>
      </c>
      <c r="L16" s="138">
        <v>0</v>
      </c>
      <c r="M16" s="138">
        <v>1</v>
      </c>
      <c r="N16" s="138">
        <v>1</v>
      </c>
      <c r="O16" s="138">
        <v>0</v>
      </c>
      <c r="P16" s="138">
        <v>0</v>
      </c>
      <c r="Q16" s="138">
        <v>0</v>
      </c>
      <c r="R16" s="133">
        <v>0</v>
      </c>
      <c r="S16" s="138">
        <v>0</v>
      </c>
      <c r="T16" s="133">
        <v>0</v>
      </c>
      <c r="U16" s="133">
        <v>0</v>
      </c>
      <c r="V16" s="133">
        <v>0</v>
      </c>
      <c r="W16" s="133">
        <v>0</v>
      </c>
      <c r="X16" s="139">
        <v>642</v>
      </c>
      <c r="Y16" s="133">
        <v>790</v>
      </c>
      <c r="Z16" s="133">
        <v>0</v>
      </c>
      <c r="AA16" s="133">
        <v>0</v>
      </c>
      <c r="AB16" s="121">
        <v>3333</v>
      </c>
      <c r="AC16" s="133">
        <v>0</v>
      </c>
      <c r="AD16" s="133">
        <v>0</v>
      </c>
      <c r="AE16" s="138">
        <v>3</v>
      </c>
      <c r="AF16" s="138">
        <v>2</v>
      </c>
      <c r="AG16" s="138">
        <v>14</v>
      </c>
      <c r="AH16" s="138">
        <v>0</v>
      </c>
      <c r="AI16" s="133">
        <v>0</v>
      </c>
      <c r="AJ16" s="138">
        <v>11</v>
      </c>
      <c r="AK16" s="133">
        <v>0</v>
      </c>
      <c r="AL16" s="138">
        <v>9</v>
      </c>
      <c r="AM16" s="138">
        <v>6</v>
      </c>
      <c r="AN16" s="138">
        <v>0</v>
      </c>
    </row>
    <row r="17" spans="1:40" s="6" customFormat="1" x14ac:dyDescent="0.25">
      <c r="A17" s="140" t="s">
        <v>543</v>
      </c>
      <c r="B17" s="122">
        <v>31828</v>
      </c>
      <c r="C17" s="121">
        <v>22015</v>
      </c>
      <c r="D17" s="141">
        <v>53843</v>
      </c>
      <c r="E17" s="122">
        <v>22015</v>
      </c>
      <c r="F17" s="122">
        <v>1099</v>
      </c>
      <c r="G17" s="142">
        <v>52</v>
      </c>
      <c r="H17" s="122">
        <v>2</v>
      </c>
      <c r="I17" s="122">
        <v>0</v>
      </c>
      <c r="J17" s="122">
        <v>34</v>
      </c>
      <c r="K17" s="122">
        <v>1</v>
      </c>
      <c r="L17" s="122">
        <v>5</v>
      </c>
      <c r="M17" s="122">
        <v>1</v>
      </c>
      <c r="N17" s="122">
        <v>4</v>
      </c>
      <c r="O17" s="122">
        <v>0</v>
      </c>
      <c r="P17" s="122">
        <v>0</v>
      </c>
      <c r="Q17" s="122">
        <v>0</v>
      </c>
      <c r="R17" s="122">
        <v>1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8886</v>
      </c>
      <c r="Y17" s="122">
        <v>4105</v>
      </c>
      <c r="Z17" s="122">
        <v>0</v>
      </c>
      <c r="AA17" s="122">
        <v>0</v>
      </c>
      <c r="AB17" s="121">
        <v>17375</v>
      </c>
      <c r="AC17" s="122">
        <v>0</v>
      </c>
      <c r="AD17" s="122">
        <v>0</v>
      </c>
      <c r="AE17" s="122">
        <v>179</v>
      </c>
      <c r="AF17" s="122">
        <v>2</v>
      </c>
      <c r="AG17" s="122">
        <v>22</v>
      </c>
      <c r="AH17" s="122">
        <v>0</v>
      </c>
      <c r="AI17" s="122">
        <v>0</v>
      </c>
      <c r="AJ17" s="122">
        <v>32</v>
      </c>
      <c r="AK17" s="122">
        <v>0</v>
      </c>
      <c r="AL17" s="122">
        <v>9</v>
      </c>
      <c r="AM17" s="122">
        <v>19</v>
      </c>
      <c r="AN17" s="122">
        <v>0</v>
      </c>
    </row>
    <row r="18" spans="1:40" s="7" customFormat="1" x14ac:dyDescent="0.25">
      <c r="A18" s="143"/>
      <c r="B18" s="121"/>
      <c r="C18" s="121"/>
      <c r="D18" s="121"/>
      <c r="E18" s="144">
        <v>10842739</v>
      </c>
      <c r="F18" s="145">
        <v>456157</v>
      </c>
      <c r="G18" s="146">
        <v>21705</v>
      </c>
      <c r="H18" s="145">
        <v>656</v>
      </c>
      <c r="I18" s="145">
        <v>0</v>
      </c>
      <c r="J18" s="145">
        <v>14386</v>
      </c>
      <c r="K18" s="145">
        <v>328</v>
      </c>
      <c r="L18" s="145">
        <v>2025</v>
      </c>
      <c r="M18" s="145">
        <v>661</v>
      </c>
      <c r="N18" s="145">
        <v>2034</v>
      </c>
      <c r="O18" s="145">
        <v>0</v>
      </c>
      <c r="P18" s="145">
        <v>0</v>
      </c>
      <c r="Q18" s="145">
        <v>0</v>
      </c>
      <c r="R18" s="145">
        <v>405</v>
      </c>
      <c r="S18" s="145">
        <v>0</v>
      </c>
      <c r="T18" s="145">
        <v>0</v>
      </c>
      <c r="U18" s="145">
        <v>0</v>
      </c>
      <c r="V18" s="145">
        <v>0</v>
      </c>
      <c r="W18" s="145">
        <v>0</v>
      </c>
      <c r="X18" s="145">
        <v>4000970</v>
      </c>
      <c r="Y18" s="145">
        <v>1976497</v>
      </c>
      <c r="Z18" s="145">
        <v>0</v>
      </c>
      <c r="AA18" s="145">
        <v>0</v>
      </c>
      <c r="AB18" s="145">
        <v>8674257</v>
      </c>
      <c r="AC18" s="145">
        <v>0</v>
      </c>
      <c r="AD18" s="145">
        <v>0</v>
      </c>
      <c r="AE18" s="145">
        <v>67412</v>
      </c>
      <c r="AF18" s="145">
        <v>1322</v>
      </c>
      <c r="AG18" s="145">
        <v>13120</v>
      </c>
      <c r="AH18" s="145">
        <v>0</v>
      </c>
      <c r="AI18" s="145">
        <v>0</v>
      </c>
      <c r="AJ18" s="145">
        <v>16975</v>
      </c>
      <c r="AK18" s="145">
        <v>0</v>
      </c>
      <c r="AL18" s="145">
        <v>5949</v>
      </c>
      <c r="AM18" s="145">
        <v>9492</v>
      </c>
      <c r="AN18" s="145">
        <v>0</v>
      </c>
    </row>
    <row r="19" spans="1:40" s="6" customFormat="1" x14ac:dyDescent="0.25">
      <c r="A19" s="128" t="s">
        <v>544</v>
      </c>
      <c r="B19" s="129"/>
      <c r="C19" s="129"/>
      <c r="D19" s="129"/>
      <c r="E19" s="129"/>
      <c r="F19" s="129"/>
      <c r="G19" s="147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</row>
    <row r="20" spans="1:40" s="6" customFormat="1" x14ac:dyDescent="0.25">
      <c r="A20" s="132" t="s">
        <v>545</v>
      </c>
      <c r="B20" s="121">
        <v>684</v>
      </c>
      <c r="C20" s="121">
        <v>1405</v>
      </c>
      <c r="D20" s="121">
        <v>2089</v>
      </c>
      <c r="E20" s="133">
        <v>1405</v>
      </c>
      <c r="F20" s="133">
        <v>0</v>
      </c>
      <c r="G20" s="134">
        <v>0</v>
      </c>
      <c r="H20" s="133">
        <v>0</v>
      </c>
      <c r="I20" s="133">
        <v>0</v>
      </c>
      <c r="J20" s="133">
        <v>0</v>
      </c>
      <c r="K20" s="133">
        <v>0</v>
      </c>
      <c r="L20" s="133">
        <v>0</v>
      </c>
      <c r="M20" s="133">
        <v>0</v>
      </c>
      <c r="N20" s="133">
        <v>0</v>
      </c>
      <c r="O20" s="133">
        <v>0</v>
      </c>
      <c r="P20" s="133">
        <v>0</v>
      </c>
      <c r="Q20" s="133">
        <v>0</v>
      </c>
      <c r="R20" s="133">
        <v>0</v>
      </c>
      <c r="S20" s="133">
        <v>0</v>
      </c>
      <c r="T20" s="133">
        <v>0</v>
      </c>
      <c r="U20" s="133">
        <v>0</v>
      </c>
      <c r="V20" s="133">
        <v>0</v>
      </c>
      <c r="W20" s="133">
        <v>0</v>
      </c>
      <c r="X20" s="135">
        <v>150</v>
      </c>
      <c r="Y20" s="133">
        <v>0</v>
      </c>
      <c r="Z20" s="133">
        <v>0</v>
      </c>
      <c r="AA20" s="133">
        <v>0</v>
      </c>
      <c r="AB20" s="133">
        <v>534</v>
      </c>
      <c r="AC20" s="133">
        <v>0</v>
      </c>
      <c r="AD20" s="133">
        <v>0</v>
      </c>
      <c r="AE20" s="133">
        <v>0</v>
      </c>
      <c r="AF20" s="133">
        <v>0</v>
      </c>
      <c r="AG20" s="133">
        <v>0</v>
      </c>
      <c r="AH20" s="133">
        <v>0</v>
      </c>
      <c r="AI20" s="133">
        <v>0</v>
      </c>
      <c r="AJ20" s="133">
        <v>0</v>
      </c>
      <c r="AK20" s="133">
        <v>0</v>
      </c>
      <c r="AL20" s="133">
        <v>0</v>
      </c>
      <c r="AM20" s="133">
        <v>0</v>
      </c>
      <c r="AN20" s="133">
        <v>0</v>
      </c>
    </row>
    <row r="21" spans="1:40" s="6" customFormat="1" x14ac:dyDescent="0.25">
      <c r="A21" s="132" t="s">
        <v>546</v>
      </c>
      <c r="B21" s="121">
        <v>14</v>
      </c>
      <c r="C21" s="121">
        <v>15</v>
      </c>
      <c r="D21" s="121">
        <v>29</v>
      </c>
      <c r="E21" s="133">
        <v>15</v>
      </c>
      <c r="F21" s="133">
        <v>0</v>
      </c>
      <c r="G21" s="134">
        <v>0</v>
      </c>
      <c r="H21" s="133">
        <v>0</v>
      </c>
      <c r="I21" s="133">
        <v>0</v>
      </c>
      <c r="J21" s="133">
        <v>0</v>
      </c>
      <c r="K21" s="133">
        <v>0</v>
      </c>
      <c r="L21" s="133">
        <v>0</v>
      </c>
      <c r="M21" s="133">
        <v>0</v>
      </c>
      <c r="N21" s="133">
        <v>0</v>
      </c>
      <c r="O21" s="133">
        <v>0</v>
      </c>
      <c r="P21" s="133">
        <v>0</v>
      </c>
      <c r="Q21" s="133">
        <v>0</v>
      </c>
      <c r="R21" s="133">
        <v>0</v>
      </c>
      <c r="S21" s="133">
        <v>0</v>
      </c>
      <c r="T21" s="133">
        <v>0</v>
      </c>
      <c r="U21" s="133">
        <v>0</v>
      </c>
      <c r="V21" s="133">
        <v>0</v>
      </c>
      <c r="W21" s="133">
        <v>0</v>
      </c>
      <c r="X21" s="135">
        <v>0</v>
      </c>
      <c r="Y21" s="133">
        <v>13</v>
      </c>
      <c r="Z21" s="133">
        <v>0</v>
      </c>
      <c r="AA21" s="133">
        <v>0</v>
      </c>
      <c r="AB21" s="133">
        <v>1</v>
      </c>
      <c r="AC21" s="133">
        <v>0</v>
      </c>
      <c r="AD21" s="133">
        <v>0</v>
      </c>
      <c r="AE21" s="133">
        <v>0</v>
      </c>
      <c r="AF21" s="133">
        <v>0</v>
      </c>
      <c r="AG21" s="133">
        <v>0</v>
      </c>
      <c r="AH21" s="133">
        <v>0</v>
      </c>
      <c r="AI21" s="133">
        <v>0</v>
      </c>
      <c r="AJ21" s="133">
        <v>0</v>
      </c>
      <c r="AK21" s="133">
        <v>0</v>
      </c>
      <c r="AL21" s="133">
        <v>0</v>
      </c>
      <c r="AM21" s="133">
        <v>0</v>
      </c>
      <c r="AN21" s="133">
        <v>0</v>
      </c>
    </row>
    <row r="22" spans="1:40" s="6" customFormat="1" x14ac:dyDescent="0.25">
      <c r="A22" s="132" t="s">
        <v>547</v>
      </c>
      <c r="B22" s="121">
        <v>36</v>
      </c>
      <c r="C22" s="121">
        <v>1</v>
      </c>
      <c r="D22" s="121">
        <v>37</v>
      </c>
      <c r="E22" s="133">
        <v>1</v>
      </c>
      <c r="F22" s="133">
        <v>0</v>
      </c>
      <c r="G22" s="134">
        <v>0</v>
      </c>
      <c r="H22" s="133">
        <v>0</v>
      </c>
      <c r="I22" s="133">
        <v>0</v>
      </c>
      <c r="J22" s="133">
        <v>0</v>
      </c>
      <c r="K22" s="133">
        <v>0</v>
      </c>
      <c r="L22" s="133">
        <v>0</v>
      </c>
      <c r="M22" s="133">
        <v>0</v>
      </c>
      <c r="N22" s="133">
        <v>0</v>
      </c>
      <c r="O22" s="133">
        <v>0</v>
      </c>
      <c r="P22" s="133">
        <v>0</v>
      </c>
      <c r="Q22" s="133">
        <v>0</v>
      </c>
      <c r="R22" s="133">
        <v>0</v>
      </c>
      <c r="S22" s="133">
        <v>0</v>
      </c>
      <c r="T22" s="133">
        <v>0</v>
      </c>
      <c r="U22" s="133">
        <v>0</v>
      </c>
      <c r="V22" s="133">
        <v>0</v>
      </c>
      <c r="W22" s="133">
        <v>0</v>
      </c>
      <c r="X22" s="135">
        <v>30</v>
      </c>
      <c r="Y22" s="133">
        <v>1</v>
      </c>
      <c r="Z22" s="133">
        <v>0</v>
      </c>
      <c r="AA22" s="133">
        <v>0</v>
      </c>
      <c r="AB22" s="133">
        <v>5</v>
      </c>
      <c r="AC22" s="133">
        <v>0</v>
      </c>
      <c r="AD22" s="133">
        <v>0</v>
      </c>
      <c r="AE22" s="133">
        <v>0</v>
      </c>
      <c r="AF22" s="133">
        <v>0</v>
      </c>
      <c r="AG22" s="133">
        <v>0</v>
      </c>
      <c r="AH22" s="133">
        <v>0</v>
      </c>
      <c r="AI22" s="133">
        <v>0</v>
      </c>
      <c r="AJ22" s="133">
        <v>0</v>
      </c>
      <c r="AK22" s="133">
        <v>0</v>
      </c>
      <c r="AL22" s="133">
        <v>0</v>
      </c>
      <c r="AM22" s="133">
        <v>0</v>
      </c>
      <c r="AN22" s="133">
        <v>0</v>
      </c>
    </row>
    <row r="23" spans="1:40" s="6" customFormat="1" x14ac:dyDescent="0.25">
      <c r="A23" s="132" t="s">
        <v>548</v>
      </c>
      <c r="B23" s="121">
        <v>1</v>
      </c>
      <c r="C23" s="121">
        <v>10</v>
      </c>
      <c r="D23" s="121">
        <v>11</v>
      </c>
      <c r="E23" s="133">
        <v>10</v>
      </c>
      <c r="F23" s="133">
        <v>0</v>
      </c>
      <c r="G23" s="134">
        <v>0</v>
      </c>
      <c r="H23" s="133">
        <v>0</v>
      </c>
      <c r="I23" s="133">
        <v>0</v>
      </c>
      <c r="J23" s="133">
        <v>0</v>
      </c>
      <c r="K23" s="133">
        <v>0</v>
      </c>
      <c r="L23" s="133">
        <v>0</v>
      </c>
      <c r="M23" s="133">
        <v>0</v>
      </c>
      <c r="N23" s="133">
        <v>0</v>
      </c>
      <c r="O23" s="133">
        <v>0</v>
      </c>
      <c r="P23" s="133">
        <v>0</v>
      </c>
      <c r="Q23" s="133">
        <v>0</v>
      </c>
      <c r="R23" s="133">
        <v>0</v>
      </c>
      <c r="S23" s="133">
        <v>0</v>
      </c>
      <c r="T23" s="133">
        <v>0</v>
      </c>
      <c r="U23" s="133">
        <v>0</v>
      </c>
      <c r="V23" s="133">
        <v>0</v>
      </c>
      <c r="W23" s="133">
        <v>0</v>
      </c>
      <c r="X23" s="135">
        <v>0</v>
      </c>
      <c r="Y23" s="133">
        <v>1</v>
      </c>
      <c r="Z23" s="133">
        <v>0</v>
      </c>
      <c r="AA23" s="133">
        <v>0</v>
      </c>
      <c r="AB23" s="133">
        <v>0</v>
      </c>
      <c r="AC23" s="133">
        <v>0</v>
      </c>
      <c r="AD23" s="133">
        <v>0</v>
      </c>
      <c r="AE23" s="133">
        <v>0</v>
      </c>
      <c r="AF23" s="133">
        <v>0</v>
      </c>
      <c r="AG23" s="133">
        <v>0</v>
      </c>
      <c r="AH23" s="133">
        <v>0</v>
      </c>
      <c r="AI23" s="133">
        <v>0</v>
      </c>
      <c r="AJ23" s="133">
        <v>0</v>
      </c>
      <c r="AK23" s="133">
        <v>0</v>
      </c>
      <c r="AL23" s="133">
        <v>0</v>
      </c>
      <c r="AM23" s="133">
        <v>0</v>
      </c>
      <c r="AN23" s="133">
        <v>0</v>
      </c>
    </row>
    <row r="24" spans="1:40" s="6" customFormat="1" x14ac:dyDescent="0.25">
      <c r="A24" s="132" t="s">
        <v>549</v>
      </c>
      <c r="B24" s="121">
        <v>2</v>
      </c>
      <c r="C24" s="121">
        <v>136</v>
      </c>
      <c r="D24" s="121">
        <v>138</v>
      </c>
      <c r="E24" s="133">
        <v>136</v>
      </c>
      <c r="F24" s="133">
        <v>0</v>
      </c>
      <c r="G24" s="134">
        <v>0</v>
      </c>
      <c r="H24" s="133">
        <v>0</v>
      </c>
      <c r="I24" s="133">
        <v>0</v>
      </c>
      <c r="J24" s="133">
        <v>0</v>
      </c>
      <c r="K24" s="133">
        <v>0</v>
      </c>
      <c r="L24" s="133">
        <v>0</v>
      </c>
      <c r="M24" s="133">
        <v>0</v>
      </c>
      <c r="N24" s="133">
        <v>0</v>
      </c>
      <c r="O24" s="133">
        <v>0</v>
      </c>
      <c r="P24" s="133">
        <v>0</v>
      </c>
      <c r="Q24" s="133">
        <v>0</v>
      </c>
      <c r="R24" s="133">
        <v>0</v>
      </c>
      <c r="S24" s="133">
        <v>0</v>
      </c>
      <c r="T24" s="133">
        <v>0</v>
      </c>
      <c r="U24" s="133">
        <v>0</v>
      </c>
      <c r="V24" s="133">
        <v>0</v>
      </c>
      <c r="W24" s="133">
        <v>0</v>
      </c>
      <c r="X24" s="135">
        <v>2</v>
      </c>
      <c r="Y24" s="133">
        <v>0</v>
      </c>
      <c r="Z24" s="133">
        <v>0</v>
      </c>
      <c r="AA24" s="133">
        <v>0</v>
      </c>
      <c r="AB24" s="133">
        <v>0</v>
      </c>
      <c r="AC24" s="133">
        <v>0</v>
      </c>
      <c r="AD24" s="133">
        <v>0</v>
      </c>
      <c r="AE24" s="133">
        <v>0</v>
      </c>
      <c r="AF24" s="133">
        <v>0</v>
      </c>
      <c r="AG24" s="133">
        <v>0</v>
      </c>
      <c r="AH24" s="133">
        <v>0</v>
      </c>
      <c r="AI24" s="133">
        <v>0</v>
      </c>
      <c r="AJ24" s="133">
        <v>0</v>
      </c>
      <c r="AK24" s="133">
        <v>0</v>
      </c>
      <c r="AL24" s="133">
        <v>0</v>
      </c>
      <c r="AM24" s="133">
        <v>0</v>
      </c>
      <c r="AN24" s="133">
        <v>0</v>
      </c>
    </row>
    <row r="25" spans="1:40" s="6" customFormat="1" x14ac:dyDescent="0.25">
      <c r="A25" s="132" t="s">
        <v>550</v>
      </c>
      <c r="B25" s="121">
        <v>3</v>
      </c>
      <c r="C25" s="121">
        <v>264</v>
      </c>
      <c r="D25" s="121">
        <v>267</v>
      </c>
      <c r="E25" s="138">
        <v>264</v>
      </c>
      <c r="F25" s="133">
        <v>2</v>
      </c>
      <c r="G25" s="134">
        <v>0</v>
      </c>
      <c r="H25" s="133">
        <v>0</v>
      </c>
      <c r="I25" s="133">
        <v>0</v>
      </c>
      <c r="J25" s="133">
        <v>0</v>
      </c>
      <c r="K25" s="133">
        <v>0</v>
      </c>
      <c r="L25" s="133">
        <v>0</v>
      </c>
      <c r="M25" s="133">
        <v>0</v>
      </c>
      <c r="N25" s="133">
        <v>0</v>
      </c>
      <c r="O25" s="133">
        <v>0</v>
      </c>
      <c r="P25" s="133">
        <v>0</v>
      </c>
      <c r="Q25" s="133">
        <v>0</v>
      </c>
      <c r="R25" s="133">
        <v>0</v>
      </c>
      <c r="S25" s="133">
        <v>0</v>
      </c>
      <c r="T25" s="133">
        <v>0</v>
      </c>
      <c r="U25" s="133">
        <v>0</v>
      </c>
      <c r="V25" s="133">
        <v>0</v>
      </c>
      <c r="W25" s="133">
        <v>0</v>
      </c>
      <c r="X25" s="135">
        <v>0</v>
      </c>
      <c r="Y25" s="133">
        <v>0</v>
      </c>
      <c r="Z25" s="133">
        <v>0</v>
      </c>
      <c r="AA25" s="133">
        <v>0</v>
      </c>
      <c r="AB25" s="133">
        <v>0</v>
      </c>
      <c r="AC25" s="133">
        <v>0</v>
      </c>
      <c r="AD25" s="133">
        <v>0</v>
      </c>
      <c r="AE25" s="133">
        <v>0</v>
      </c>
      <c r="AF25" s="133">
        <v>0</v>
      </c>
      <c r="AG25" s="133">
        <v>1</v>
      </c>
      <c r="AH25" s="133">
        <v>0</v>
      </c>
      <c r="AI25" s="133">
        <v>0</v>
      </c>
      <c r="AJ25" s="133">
        <v>0</v>
      </c>
      <c r="AK25" s="133">
        <v>0</v>
      </c>
      <c r="AL25" s="133">
        <v>0</v>
      </c>
      <c r="AM25" s="133">
        <v>0</v>
      </c>
      <c r="AN25" s="133">
        <v>0</v>
      </c>
    </row>
    <row r="26" spans="1:40" s="6" customFormat="1" x14ac:dyDescent="0.25">
      <c r="A26" s="132" t="s">
        <v>551</v>
      </c>
      <c r="B26" s="121">
        <v>11</v>
      </c>
      <c r="C26" s="121">
        <v>3</v>
      </c>
      <c r="D26" s="121">
        <v>14</v>
      </c>
      <c r="E26" s="133">
        <v>3</v>
      </c>
      <c r="F26" s="133">
        <v>4</v>
      </c>
      <c r="G26" s="134">
        <v>0</v>
      </c>
      <c r="H26" s="133">
        <v>0</v>
      </c>
      <c r="I26" s="133">
        <v>0</v>
      </c>
      <c r="J26" s="133">
        <v>0</v>
      </c>
      <c r="K26" s="133">
        <v>0</v>
      </c>
      <c r="L26" s="133">
        <v>0</v>
      </c>
      <c r="M26" s="133">
        <v>0</v>
      </c>
      <c r="N26" s="133">
        <v>0</v>
      </c>
      <c r="O26" s="133">
        <v>0</v>
      </c>
      <c r="P26" s="133">
        <v>0</v>
      </c>
      <c r="Q26" s="133">
        <v>0</v>
      </c>
      <c r="R26" s="133">
        <v>0</v>
      </c>
      <c r="S26" s="133">
        <v>0</v>
      </c>
      <c r="T26" s="133">
        <v>0</v>
      </c>
      <c r="U26" s="133">
        <v>0</v>
      </c>
      <c r="V26" s="133">
        <v>0</v>
      </c>
      <c r="W26" s="133">
        <v>0</v>
      </c>
      <c r="X26" s="135">
        <v>2</v>
      </c>
      <c r="Y26" s="133">
        <v>1</v>
      </c>
      <c r="Z26" s="133">
        <v>0</v>
      </c>
      <c r="AA26" s="133">
        <v>0</v>
      </c>
      <c r="AB26" s="133">
        <v>3</v>
      </c>
      <c r="AC26" s="133">
        <v>0</v>
      </c>
      <c r="AD26" s="133">
        <v>0</v>
      </c>
      <c r="AE26" s="133">
        <v>0</v>
      </c>
      <c r="AF26" s="133">
        <v>0</v>
      </c>
      <c r="AG26" s="133">
        <v>1</v>
      </c>
      <c r="AH26" s="133">
        <v>0</v>
      </c>
      <c r="AI26" s="133">
        <v>0</v>
      </c>
      <c r="AJ26" s="133">
        <v>0</v>
      </c>
      <c r="AK26" s="133">
        <v>0</v>
      </c>
      <c r="AL26" s="133">
        <v>0</v>
      </c>
      <c r="AM26" s="133">
        <v>0</v>
      </c>
      <c r="AN26" s="133">
        <v>0</v>
      </c>
    </row>
    <row r="27" spans="1:40" s="6" customFormat="1" x14ac:dyDescent="0.25">
      <c r="A27" s="132" t="s">
        <v>552</v>
      </c>
      <c r="B27" s="121">
        <v>48</v>
      </c>
      <c r="C27" s="121">
        <v>234</v>
      </c>
      <c r="D27" s="121">
        <v>282</v>
      </c>
      <c r="E27" s="133">
        <v>234</v>
      </c>
      <c r="F27" s="133">
        <v>0</v>
      </c>
      <c r="G27" s="134">
        <v>0</v>
      </c>
      <c r="H27" s="133">
        <v>0</v>
      </c>
      <c r="I27" s="133">
        <v>0</v>
      </c>
      <c r="J27" s="133">
        <v>0</v>
      </c>
      <c r="K27" s="133">
        <v>0</v>
      </c>
      <c r="L27" s="133">
        <v>0</v>
      </c>
      <c r="M27" s="133">
        <v>0</v>
      </c>
      <c r="N27" s="133">
        <v>0</v>
      </c>
      <c r="O27" s="133">
        <v>0</v>
      </c>
      <c r="P27" s="133">
        <v>0</v>
      </c>
      <c r="Q27" s="133">
        <v>0</v>
      </c>
      <c r="R27" s="133">
        <v>0</v>
      </c>
      <c r="S27" s="133">
        <v>0</v>
      </c>
      <c r="T27" s="133">
        <v>0</v>
      </c>
      <c r="U27" s="133">
        <v>0</v>
      </c>
      <c r="V27" s="133">
        <v>0</v>
      </c>
      <c r="W27" s="133">
        <v>0</v>
      </c>
      <c r="X27" s="135">
        <v>16</v>
      </c>
      <c r="Y27" s="133">
        <v>28</v>
      </c>
      <c r="Z27" s="133">
        <v>0</v>
      </c>
      <c r="AA27" s="133">
        <v>0</v>
      </c>
      <c r="AB27" s="133">
        <v>4</v>
      </c>
      <c r="AC27" s="133">
        <v>0</v>
      </c>
      <c r="AD27" s="133">
        <v>0</v>
      </c>
      <c r="AE27" s="133">
        <v>0</v>
      </c>
      <c r="AF27" s="133">
        <v>0</v>
      </c>
      <c r="AG27" s="133">
        <v>0</v>
      </c>
      <c r="AH27" s="133">
        <v>0</v>
      </c>
      <c r="AI27" s="133">
        <v>0</v>
      </c>
      <c r="AJ27" s="133">
        <v>0</v>
      </c>
      <c r="AK27" s="133">
        <v>0</v>
      </c>
      <c r="AL27" s="133">
        <v>0</v>
      </c>
      <c r="AM27" s="133">
        <v>0</v>
      </c>
      <c r="AN27" s="133">
        <v>0</v>
      </c>
    </row>
    <row r="28" spans="1:40" s="6" customFormat="1" x14ac:dyDescent="0.25">
      <c r="A28" s="132" t="s">
        <v>553</v>
      </c>
      <c r="B28" s="121">
        <v>74</v>
      </c>
      <c r="C28" s="121">
        <v>132</v>
      </c>
      <c r="D28" s="121">
        <v>206</v>
      </c>
      <c r="E28" s="133">
        <v>132</v>
      </c>
      <c r="F28" s="133">
        <v>1</v>
      </c>
      <c r="G28" s="134">
        <v>0</v>
      </c>
      <c r="H28" s="133">
        <v>0</v>
      </c>
      <c r="I28" s="133">
        <v>0</v>
      </c>
      <c r="J28" s="133">
        <v>0</v>
      </c>
      <c r="K28" s="133">
        <v>0</v>
      </c>
      <c r="L28" s="133">
        <v>0</v>
      </c>
      <c r="M28" s="133">
        <v>0</v>
      </c>
      <c r="N28" s="133">
        <v>0</v>
      </c>
      <c r="O28" s="133">
        <v>0</v>
      </c>
      <c r="P28" s="133">
        <v>0</v>
      </c>
      <c r="Q28" s="133">
        <v>0</v>
      </c>
      <c r="R28" s="133">
        <v>0</v>
      </c>
      <c r="S28" s="133">
        <v>0</v>
      </c>
      <c r="T28" s="133">
        <v>0</v>
      </c>
      <c r="U28" s="133">
        <v>0</v>
      </c>
      <c r="V28" s="133">
        <v>0</v>
      </c>
      <c r="W28" s="133">
        <v>0</v>
      </c>
      <c r="X28" s="135">
        <v>73</v>
      </c>
      <c r="Y28" s="133">
        <v>0</v>
      </c>
      <c r="Z28" s="133">
        <v>0</v>
      </c>
      <c r="AA28" s="133">
        <v>0</v>
      </c>
      <c r="AB28" s="133">
        <v>0</v>
      </c>
      <c r="AC28" s="133">
        <v>0</v>
      </c>
      <c r="AD28" s="133">
        <v>0</v>
      </c>
      <c r="AE28" s="133">
        <v>0</v>
      </c>
      <c r="AF28" s="133">
        <v>0</v>
      </c>
      <c r="AG28" s="133">
        <v>0</v>
      </c>
      <c r="AH28" s="133">
        <v>0</v>
      </c>
      <c r="AI28" s="133">
        <v>0</v>
      </c>
      <c r="AJ28" s="133">
        <v>0</v>
      </c>
      <c r="AK28" s="133">
        <v>0</v>
      </c>
      <c r="AL28" s="133">
        <v>0</v>
      </c>
      <c r="AM28" s="133">
        <v>0</v>
      </c>
      <c r="AN28" s="133">
        <v>0</v>
      </c>
    </row>
    <row r="29" spans="1:40" s="6" customFormat="1" x14ac:dyDescent="0.25">
      <c r="A29" s="132" t="s">
        <v>554</v>
      </c>
      <c r="B29" s="121">
        <v>1</v>
      </c>
      <c r="C29" s="121">
        <v>24</v>
      </c>
      <c r="D29" s="121">
        <v>25</v>
      </c>
      <c r="E29" s="133">
        <v>24</v>
      </c>
      <c r="F29" s="133">
        <v>0</v>
      </c>
      <c r="G29" s="134">
        <v>0</v>
      </c>
      <c r="H29" s="133">
        <v>0</v>
      </c>
      <c r="I29" s="133">
        <v>0</v>
      </c>
      <c r="J29" s="133">
        <v>0</v>
      </c>
      <c r="K29" s="133">
        <v>0</v>
      </c>
      <c r="L29" s="133">
        <v>0</v>
      </c>
      <c r="M29" s="133">
        <v>0</v>
      </c>
      <c r="N29" s="133">
        <v>0</v>
      </c>
      <c r="O29" s="133">
        <v>0</v>
      </c>
      <c r="P29" s="133">
        <v>0</v>
      </c>
      <c r="Q29" s="133">
        <v>0</v>
      </c>
      <c r="R29" s="133">
        <v>0</v>
      </c>
      <c r="S29" s="133">
        <v>0</v>
      </c>
      <c r="T29" s="133">
        <v>0</v>
      </c>
      <c r="U29" s="133">
        <v>0</v>
      </c>
      <c r="V29" s="133">
        <v>0</v>
      </c>
      <c r="W29" s="133">
        <v>0</v>
      </c>
      <c r="X29" s="135">
        <v>0</v>
      </c>
      <c r="Y29" s="133">
        <v>0</v>
      </c>
      <c r="Z29" s="133">
        <v>0</v>
      </c>
      <c r="AA29" s="133">
        <v>0</v>
      </c>
      <c r="AB29" s="133">
        <v>1</v>
      </c>
      <c r="AC29" s="133">
        <v>0</v>
      </c>
      <c r="AD29" s="133">
        <v>0</v>
      </c>
      <c r="AE29" s="133">
        <v>0</v>
      </c>
      <c r="AF29" s="133">
        <v>0</v>
      </c>
      <c r="AG29" s="133">
        <v>0</v>
      </c>
      <c r="AH29" s="133">
        <v>0</v>
      </c>
      <c r="AI29" s="133">
        <v>0</v>
      </c>
      <c r="AJ29" s="133">
        <v>0</v>
      </c>
      <c r="AK29" s="133">
        <v>0</v>
      </c>
      <c r="AL29" s="133">
        <v>0</v>
      </c>
      <c r="AM29" s="133">
        <v>0</v>
      </c>
      <c r="AN29" s="133">
        <v>0</v>
      </c>
    </row>
    <row r="30" spans="1:40" s="6" customFormat="1" x14ac:dyDescent="0.25">
      <c r="A30" s="132" t="s">
        <v>555</v>
      </c>
      <c r="B30" s="121">
        <v>56</v>
      </c>
      <c r="C30" s="121">
        <v>25</v>
      </c>
      <c r="D30" s="121">
        <v>81</v>
      </c>
      <c r="E30" s="133">
        <v>25</v>
      </c>
      <c r="F30" s="133">
        <v>1</v>
      </c>
      <c r="G30" s="134">
        <v>0</v>
      </c>
      <c r="H30" s="133">
        <v>0</v>
      </c>
      <c r="I30" s="133">
        <v>0</v>
      </c>
      <c r="J30" s="133">
        <v>0</v>
      </c>
      <c r="K30" s="133">
        <v>0</v>
      </c>
      <c r="L30" s="133">
        <v>0</v>
      </c>
      <c r="M30" s="133">
        <v>0</v>
      </c>
      <c r="N30" s="133">
        <v>0</v>
      </c>
      <c r="O30" s="133">
        <v>0</v>
      </c>
      <c r="P30" s="133">
        <v>0</v>
      </c>
      <c r="Q30" s="133">
        <v>0</v>
      </c>
      <c r="R30" s="133">
        <v>0</v>
      </c>
      <c r="S30" s="133">
        <v>0</v>
      </c>
      <c r="T30" s="133">
        <v>0</v>
      </c>
      <c r="U30" s="133">
        <v>0</v>
      </c>
      <c r="V30" s="133">
        <v>0</v>
      </c>
      <c r="W30" s="133">
        <v>0</v>
      </c>
      <c r="X30" s="135">
        <v>0</v>
      </c>
      <c r="Y30" s="133">
        <v>55</v>
      </c>
      <c r="Z30" s="133">
        <v>0</v>
      </c>
      <c r="AA30" s="133">
        <v>0</v>
      </c>
      <c r="AB30" s="133">
        <v>0</v>
      </c>
      <c r="AC30" s="133">
        <v>0</v>
      </c>
      <c r="AD30" s="133">
        <v>0</v>
      </c>
      <c r="AE30" s="133">
        <v>0</v>
      </c>
      <c r="AF30" s="133">
        <v>0</v>
      </c>
      <c r="AG30" s="133">
        <v>0</v>
      </c>
      <c r="AH30" s="133">
        <v>0</v>
      </c>
      <c r="AI30" s="133">
        <v>0</v>
      </c>
      <c r="AJ30" s="133">
        <v>0</v>
      </c>
      <c r="AK30" s="133">
        <v>0</v>
      </c>
      <c r="AL30" s="133">
        <v>0</v>
      </c>
      <c r="AM30" s="133">
        <v>0</v>
      </c>
      <c r="AN30" s="133">
        <v>0</v>
      </c>
    </row>
    <row r="31" spans="1:40" s="6" customFormat="1" x14ac:dyDescent="0.25">
      <c r="A31" s="132" t="s">
        <v>556</v>
      </c>
      <c r="B31" s="121">
        <v>161</v>
      </c>
      <c r="C31" s="121">
        <v>350</v>
      </c>
      <c r="D31" s="121">
        <v>511</v>
      </c>
      <c r="E31" s="138">
        <v>350</v>
      </c>
      <c r="F31" s="133">
        <v>1</v>
      </c>
      <c r="G31" s="134">
        <v>0</v>
      </c>
      <c r="H31" s="133">
        <v>0</v>
      </c>
      <c r="I31" s="133">
        <v>0</v>
      </c>
      <c r="J31" s="133">
        <v>0</v>
      </c>
      <c r="K31" s="133">
        <v>0</v>
      </c>
      <c r="L31" s="133">
        <v>0</v>
      </c>
      <c r="M31" s="133">
        <v>0</v>
      </c>
      <c r="N31" s="133">
        <v>0</v>
      </c>
      <c r="O31" s="133">
        <v>0</v>
      </c>
      <c r="P31" s="133">
        <v>0</v>
      </c>
      <c r="Q31" s="133">
        <v>0</v>
      </c>
      <c r="R31" s="133">
        <v>0</v>
      </c>
      <c r="S31" s="133">
        <v>0</v>
      </c>
      <c r="T31" s="133">
        <v>0</v>
      </c>
      <c r="U31" s="133">
        <v>0</v>
      </c>
      <c r="V31" s="133">
        <v>0</v>
      </c>
      <c r="W31" s="133">
        <v>0</v>
      </c>
      <c r="X31" s="135">
        <v>18</v>
      </c>
      <c r="Y31" s="133">
        <v>15</v>
      </c>
      <c r="Z31" s="133">
        <v>0</v>
      </c>
      <c r="AA31" s="133">
        <v>0</v>
      </c>
      <c r="AB31" s="133">
        <v>127</v>
      </c>
      <c r="AC31" s="133">
        <v>0</v>
      </c>
      <c r="AD31" s="133">
        <v>0</v>
      </c>
      <c r="AE31" s="133">
        <v>0</v>
      </c>
      <c r="AF31" s="133">
        <v>0</v>
      </c>
      <c r="AG31" s="133">
        <v>0</v>
      </c>
      <c r="AH31" s="133">
        <v>0</v>
      </c>
      <c r="AI31" s="133">
        <v>0</v>
      </c>
      <c r="AJ31" s="133">
        <v>0</v>
      </c>
      <c r="AK31" s="133">
        <v>0</v>
      </c>
      <c r="AL31" s="133">
        <v>0</v>
      </c>
      <c r="AM31" s="133">
        <v>0</v>
      </c>
      <c r="AN31" s="133">
        <v>0</v>
      </c>
    </row>
    <row r="32" spans="1:40" s="6" customFormat="1" x14ac:dyDescent="0.25">
      <c r="A32" s="132" t="s">
        <v>557</v>
      </c>
      <c r="B32" s="121">
        <v>12</v>
      </c>
      <c r="C32" s="121">
        <v>19</v>
      </c>
      <c r="D32" s="121">
        <v>31</v>
      </c>
      <c r="E32" s="133">
        <v>19</v>
      </c>
      <c r="F32" s="133">
        <v>0</v>
      </c>
      <c r="G32" s="134">
        <v>0</v>
      </c>
      <c r="H32" s="133">
        <v>0</v>
      </c>
      <c r="I32" s="133">
        <v>0</v>
      </c>
      <c r="J32" s="133">
        <v>0</v>
      </c>
      <c r="K32" s="133">
        <v>0</v>
      </c>
      <c r="L32" s="133">
        <v>0</v>
      </c>
      <c r="M32" s="133">
        <v>0</v>
      </c>
      <c r="N32" s="133">
        <v>0</v>
      </c>
      <c r="O32" s="133">
        <v>0</v>
      </c>
      <c r="P32" s="133">
        <v>0</v>
      </c>
      <c r="Q32" s="133">
        <v>0</v>
      </c>
      <c r="R32" s="133">
        <v>0</v>
      </c>
      <c r="S32" s="133">
        <v>0</v>
      </c>
      <c r="T32" s="133">
        <v>0</v>
      </c>
      <c r="U32" s="133">
        <v>0</v>
      </c>
      <c r="V32" s="133">
        <v>0</v>
      </c>
      <c r="W32" s="133">
        <v>0</v>
      </c>
      <c r="X32" s="135">
        <v>0</v>
      </c>
      <c r="Y32" s="133">
        <v>12</v>
      </c>
      <c r="Z32" s="133">
        <v>0</v>
      </c>
      <c r="AA32" s="133">
        <v>0</v>
      </c>
      <c r="AB32" s="133">
        <v>0</v>
      </c>
      <c r="AC32" s="133">
        <v>0</v>
      </c>
      <c r="AD32" s="133">
        <v>0</v>
      </c>
      <c r="AE32" s="133">
        <v>0</v>
      </c>
      <c r="AF32" s="133">
        <v>0</v>
      </c>
      <c r="AG32" s="133">
        <v>0</v>
      </c>
      <c r="AH32" s="133">
        <v>0</v>
      </c>
      <c r="AI32" s="133">
        <v>0</v>
      </c>
      <c r="AJ32" s="133">
        <v>0</v>
      </c>
      <c r="AK32" s="133">
        <v>0</v>
      </c>
      <c r="AL32" s="133">
        <v>0</v>
      </c>
      <c r="AM32" s="133">
        <v>0</v>
      </c>
      <c r="AN32" s="133">
        <v>0</v>
      </c>
    </row>
    <row r="33" spans="1:40" s="6" customFormat="1" x14ac:dyDescent="0.25">
      <c r="A33" s="132" t="s">
        <v>558</v>
      </c>
      <c r="B33" s="121">
        <v>19</v>
      </c>
      <c r="C33" s="121">
        <v>0</v>
      </c>
      <c r="D33" s="121">
        <v>19</v>
      </c>
      <c r="E33" s="133">
        <v>0</v>
      </c>
      <c r="F33" s="133">
        <v>0</v>
      </c>
      <c r="G33" s="134">
        <v>0</v>
      </c>
      <c r="H33" s="133">
        <v>0</v>
      </c>
      <c r="I33" s="133">
        <v>0</v>
      </c>
      <c r="J33" s="133">
        <v>0</v>
      </c>
      <c r="K33" s="133">
        <v>0</v>
      </c>
      <c r="L33" s="133">
        <v>0</v>
      </c>
      <c r="M33" s="133">
        <v>0</v>
      </c>
      <c r="N33" s="133">
        <v>0</v>
      </c>
      <c r="O33" s="133">
        <v>0</v>
      </c>
      <c r="P33" s="133">
        <v>0</v>
      </c>
      <c r="Q33" s="133">
        <v>0</v>
      </c>
      <c r="R33" s="133">
        <v>0</v>
      </c>
      <c r="S33" s="133">
        <v>0</v>
      </c>
      <c r="T33" s="133">
        <v>0</v>
      </c>
      <c r="U33" s="133">
        <v>0</v>
      </c>
      <c r="V33" s="133">
        <v>0</v>
      </c>
      <c r="W33" s="133">
        <v>0</v>
      </c>
      <c r="X33" s="135">
        <v>19</v>
      </c>
      <c r="Y33" s="133">
        <v>0</v>
      </c>
      <c r="Z33" s="133">
        <v>0</v>
      </c>
      <c r="AA33" s="133">
        <v>0</v>
      </c>
      <c r="AB33" s="133">
        <v>0</v>
      </c>
      <c r="AC33" s="133">
        <v>0</v>
      </c>
      <c r="AD33" s="133">
        <v>0</v>
      </c>
      <c r="AE33" s="133">
        <v>0</v>
      </c>
      <c r="AF33" s="133">
        <v>0</v>
      </c>
      <c r="AG33" s="133">
        <v>0</v>
      </c>
      <c r="AH33" s="133">
        <v>0</v>
      </c>
      <c r="AI33" s="133">
        <v>0</v>
      </c>
      <c r="AJ33" s="133">
        <v>0</v>
      </c>
      <c r="AK33" s="133">
        <v>0</v>
      </c>
      <c r="AL33" s="133">
        <v>0</v>
      </c>
      <c r="AM33" s="133">
        <v>0</v>
      </c>
      <c r="AN33" s="133">
        <v>0</v>
      </c>
    </row>
    <row r="34" spans="1:40" s="6" customFormat="1" x14ac:dyDescent="0.25">
      <c r="A34" s="132" t="s">
        <v>559</v>
      </c>
      <c r="B34" s="121">
        <v>3</v>
      </c>
      <c r="C34" s="121">
        <v>62</v>
      </c>
      <c r="D34" s="121">
        <v>65</v>
      </c>
      <c r="E34" s="133">
        <v>62</v>
      </c>
      <c r="F34" s="133">
        <v>0</v>
      </c>
      <c r="G34" s="134">
        <v>0</v>
      </c>
      <c r="H34" s="133">
        <v>0</v>
      </c>
      <c r="I34" s="133">
        <v>0</v>
      </c>
      <c r="J34" s="133">
        <v>0</v>
      </c>
      <c r="K34" s="133">
        <v>0</v>
      </c>
      <c r="L34" s="133">
        <v>0</v>
      </c>
      <c r="M34" s="133">
        <v>0</v>
      </c>
      <c r="N34" s="133">
        <v>0</v>
      </c>
      <c r="O34" s="133">
        <v>0</v>
      </c>
      <c r="P34" s="133">
        <v>0</v>
      </c>
      <c r="Q34" s="133">
        <v>0</v>
      </c>
      <c r="R34" s="133">
        <v>0</v>
      </c>
      <c r="S34" s="133">
        <v>0</v>
      </c>
      <c r="T34" s="133">
        <v>0</v>
      </c>
      <c r="U34" s="133">
        <v>0</v>
      </c>
      <c r="V34" s="133">
        <v>0</v>
      </c>
      <c r="W34" s="133">
        <v>0</v>
      </c>
      <c r="X34" s="135">
        <v>0</v>
      </c>
      <c r="Y34" s="133">
        <v>2</v>
      </c>
      <c r="Z34" s="133">
        <v>0</v>
      </c>
      <c r="AA34" s="133">
        <v>0</v>
      </c>
      <c r="AB34" s="133">
        <v>1</v>
      </c>
      <c r="AC34" s="133">
        <v>0</v>
      </c>
      <c r="AD34" s="133">
        <v>0</v>
      </c>
      <c r="AE34" s="133">
        <v>0</v>
      </c>
      <c r="AF34" s="133">
        <v>0</v>
      </c>
      <c r="AG34" s="133">
        <v>0</v>
      </c>
      <c r="AH34" s="133">
        <v>0</v>
      </c>
      <c r="AI34" s="133">
        <v>0</v>
      </c>
      <c r="AJ34" s="133">
        <v>0</v>
      </c>
      <c r="AK34" s="133">
        <v>0</v>
      </c>
      <c r="AL34" s="133">
        <v>0</v>
      </c>
      <c r="AM34" s="133">
        <v>0</v>
      </c>
      <c r="AN34" s="133">
        <v>0</v>
      </c>
    </row>
    <row r="35" spans="1:40" s="6" customFormat="1" x14ac:dyDescent="0.25">
      <c r="A35" s="132" t="s">
        <v>560</v>
      </c>
      <c r="B35" s="121">
        <v>136</v>
      </c>
      <c r="C35" s="121">
        <v>473</v>
      </c>
      <c r="D35" s="121">
        <v>609</v>
      </c>
      <c r="E35" s="133">
        <v>473</v>
      </c>
      <c r="F35" s="133">
        <v>1</v>
      </c>
      <c r="G35" s="134">
        <v>0</v>
      </c>
      <c r="H35" s="133">
        <v>0</v>
      </c>
      <c r="I35" s="133">
        <v>0</v>
      </c>
      <c r="J35" s="133">
        <v>0</v>
      </c>
      <c r="K35" s="133">
        <v>0</v>
      </c>
      <c r="L35" s="133">
        <v>0</v>
      </c>
      <c r="M35" s="133">
        <v>0</v>
      </c>
      <c r="N35" s="133">
        <v>0</v>
      </c>
      <c r="O35" s="133">
        <v>0</v>
      </c>
      <c r="P35" s="133">
        <v>0</v>
      </c>
      <c r="Q35" s="133">
        <v>0</v>
      </c>
      <c r="R35" s="133">
        <v>0</v>
      </c>
      <c r="S35" s="133">
        <v>0</v>
      </c>
      <c r="T35" s="133">
        <v>0</v>
      </c>
      <c r="U35" s="133">
        <v>0</v>
      </c>
      <c r="V35" s="133">
        <v>0</v>
      </c>
      <c r="W35" s="133">
        <v>0</v>
      </c>
      <c r="X35" s="135">
        <v>24</v>
      </c>
      <c r="Y35" s="133">
        <v>18</v>
      </c>
      <c r="Z35" s="133">
        <v>0</v>
      </c>
      <c r="AA35" s="133">
        <v>0</v>
      </c>
      <c r="AB35" s="133">
        <v>93</v>
      </c>
      <c r="AC35" s="133">
        <v>0</v>
      </c>
      <c r="AD35" s="133">
        <v>0</v>
      </c>
      <c r="AE35" s="133">
        <v>0</v>
      </c>
      <c r="AF35" s="133">
        <v>0</v>
      </c>
      <c r="AG35" s="133">
        <v>0</v>
      </c>
      <c r="AH35" s="133">
        <v>0</v>
      </c>
      <c r="AI35" s="133">
        <v>0</v>
      </c>
      <c r="AJ35" s="133">
        <v>0</v>
      </c>
      <c r="AK35" s="133">
        <v>0</v>
      </c>
      <c r="AL35" s="133">
        <v>0</v>
      </c>
      <c r="AM35" s="133">
        <v>0</v>
      </c>
      <c r="AN35" s="133">
        <v>0</v>
      </c>
    </row>
    <row r="36" spans="1:40" s="6" customFormat="1" x14ac:dyDescent="0.25">
      <c r="A36" s="132" t="s">
        <v>561</v>
      </c>
      <c r="B36" s="121">
        <v>0</v>
      </c>
      <c r="C36" s="121">
        <v>4</v>
      </c>
      <c r="D36" s="121">
        <v>4</v>
      </c>
      <c r="E36" s="133">
        <v>4</v>
      </c>
      <c r="F36" s="133">
        <v>0</v>
      </c>
      <c r="G36" s="134">
        <v>0</v>
      </c>
      <c r="H36" s="133">
        <v>0</v>
      </c>
      <c r="I36" s="133">
        <v>0</v>
      </c>
      <c r="J36" s="133">
        <v>0</v>
      </c>
      <c r="K36" s="133">
        <v>0</v>
      </c>
      <c r="L36" s="133">
        <v>0</v>
      </c>
      <c r="M36" s="133">
        <v>0</v>
      </c>
      <c r="N36" s="133">
        <v>0</v>
      </c>
      <c r="O36" s="133">
        <v>0</v>
      </c>
      <c r="P36" s="133">
        <v>0</v>
      </c>
      <c r="Q36" s="133">
        <v>0</v>
      </c>
      <c r="R36" s="133">
        <v>0</v>
      </c>
      <c r="S36" s="133">
        <v>0</v>
      </c>
      <c r="T36" s="133">
        <v>0</v>
      </c>
      <c r="U36" s="133">
        <v>0</v>
      </c>
      <c r="V36" s="133">
        <v>0</v>
      </c>
      <c r="W36" s="133">
        <v>0</v>
      </c>
      <c r="X36" s="139">
        <v>0</v>
      </c>
      <c r="Y36" s="133">
        <v>0</v>
      </c>
      <c r="Z36" s="133">
        <v>0</v>
      </c>
      <c r="AA36" s="133">
        <v>0</v>
      </c>
      <c r="AB36" s="133">
        <v>0</v>
      </c>
      <c r="AC36" s="133">
        <v>0</v>
      </c>
      <c r="AD36" s="133">
        <v>0</v>
      </c>
      <c r="AE36" s="133">
        <v>0</v>
      </c>
      <c r="AF36" s="133">
        <v>0</v>
      </c>
      <c r="AG36" s="133">
        <v>0</v>
      </c>
      <c r="AH36" s="133">
        <v>0</v>
      </c>
      <c r="AI36" s="133">
        <v>0</v>
      </c>
      <c r="AJ36" s="133">
        <v>0</v>
      </c>
      <c r="AK36" s="133">
        <v>0</v>
      </c>
      <c r="AL36" s="133">
        <v>0</v>
      </c>
      <c r="AM36" s="133">
        <v>0</v>
      </c>
      <c r="AN36" s="133">
        <v>0</v>
      </c>
    </row>
    <row r="37" spans="1:40" s="8" customFormat="1" x14ac:dyDescent="0.25">
      <c r="A37" s="140" t="s">
        <v>562</v>
      </c>
      <c r="B37" s="122">
        <v>1261</v>
      </c>
      <c r="C37" s="121">
        <v>3157</v>
      </c>
      <c r="D37" s="122">
        <v>4418</v>
      </c>
      <c r="E37" s="122">
        <v>3157</v>
      </c>
      <c r="F37" s="122">
        <v>10</v>
      </c>
      <c r="G37" s="14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v>0</v>
      </c>
      <c r="M37" s="122">
        <v>0</v>
      </c>
      <c r="N37" s="122">
        <v>0</v>
      </c>
      <c r="O37" s="122">
        <v>0</v>
      </c>
      <c r="P37" s="122">
        <v>0</v>
      </c>
      <c r="Q37" s="122">
        <v>0</v>
      </c>
      <c r="R37" s="122">
        <v>0</v>
      </c>
      <c r="S37" s="122">
        <v>0</v>
      </c>
      <c r="T37" s="122">
        <v>0</v>
      </c>
      <c r="U37" s="122">
        <v>0</v>
      </c>
      <c r="V37" s="122">
        <v>0</v>
      </c>
      <c r="W37" s="122">
        <v>0</v>
      </c>
      <c r="X37" s="122">
        <v>334</v>
      </c>
      <c r="Y37" s="122">
        <v>146</v>
      </c>
      <c r="Z37" s="122">
        <v>0</v>
      </c>
      <c r="AA37" s="122">
        <v>0</v>
      </c>
      <c r="AB37" s="122">
        <v>769</v>
      </c>
      <c r="AC37" s="122">
        <v>0</v>
      </c>
      <c r="AD37" s="122">
        <v>0</v>
      </c>
      <c r="AE37" s="122">
        <v>0</v>
      </c>
      <c r="AF37" s="122">
        <v>0</v>
      </c>
      <c r="AG37" s="122">
        <v>2</v>
      </c>
      <c r="AH37" s="122">
        <v>0</v>
      </c>
      <c r="AI37" s="122">
        <v>0</v>
      </c>
      <c r="AJ37" s="122">
        <v>0</v>
      </c>
      <c r="AK37" s="122">
        <v>0</v>
      </c>
      <c r="AL37" s="122">
        <v>0</v>
      </c>
      <c r="AM37" s="122">
        <v>0</v>
      </c>
      <c r="AN37" s="122">
        <v>0</v>
      </c>
    </row>
    <row r="38" spans="1:40" s="7" customFormat="1" x14ac:dyDescent="0.25">
      <c r="A38" s="143"/>
      <c r="B38" s="121"/>
      <c r="C38" s="121"/>
      <c r="D38" s="121"/>
      <c r="E38" s="144">
        <v>645341</v>
      </c>
      <c r="F38" s="145">
        <v>2084</v>
      </c>
      <c r="G38" s="146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145">
        <v>0</v>
      </c>
      <c r="P38" s="145">
        <v>0</v>
      </c>
      <c r="Q38" s="145">
        <v>0</v>
      </c>
      <c r="R38" s="145">
        <v>0</v>
      </c>
      <c r="S38" s="145">
        <v>0</v>
      </c>
      <c r="T38" s="145">
        <v>0</v>
      </c>
      <c r="U38" s="145">
        <v>0</v>
      </c>
      <c r="V38" s="145">
        <v>0</v>
      </c>
      <c r="W38" s="145">
        <v>0</v>
      </c>
      <c r="X38" s="145">
        <v>64426</v>
      </c>
      <c r="Y38" s="145">
        <v>33421</v>
      </c>
      <c r="Z38" s="145">
        <v>0</v>
      </c>
      <c r="AA38" s="145">
        <v>0</v>
      </c>
      <c r="AB38" s="145">
        <v>148325</v>
      </c>
      <c r="AC38" s="145">
        <v>0</v>
      </c>
      <c r="AD38" s="145">
        <v>0</v>
      </c>
      <c r="AE38" s="145">
        <v>0</v>
      </c>
      <c r="AF38" s="145">
        <v>0</v>
      </c>
      <c r="AG38" s="145">
        <v>370</v>
      </c>
      <c r="AH38" s="145">
        <v>0</v>
      </c>
      <c r="AI38" s="145">
        <v>0</v>
      </c>
      <c r="AJ38" s="145">
        <v>0</v>
      </c>
      <c r="AK38" s="145">
        <v>0</v>
      </c>
      <c r="AL38" s="145">
        <v>0</v>
      </c>
      <c r="AM38" s="145">
        <v>0</v>
      </c>
      <c r="AN38" s="145">
        <v>0</v>
      </c>
    </row>
    <row r="39" spans="1:40" s="6" customFormat="1" x14ac:dyDescent="0.25">
      <c r="A39" s="128" t="s">
        <v>563</v>
      </c>
      <c r="B39" s="129"/>
      <c r="C39" s="129"/>
      <c r="D39" s="129"/>
      <c r="E39" s="129"/>
      <c r="F39" s="129"/>
      <c r="G39" s="147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</row>
    <row r="40" spans="1:40" s="6" customFormat="1" x14ac:dyDescent="0.25">
      <c r="A40" s="132" t="s">
        <v>564</v>
      </c>
      <c r="B40" s="121">
        <v>366</v>
      </c>
      <c r="C40" s="121">
        <v>509</v>
      </c>
      <c r="D40" s="121">
        <v>875</v>
      </c>
      <c r="E40" s="133">
        <v>509</v>
      </c>
      <c r="F40" s="133">
        <v>0</v>
      </c>
      <c r="G40" s="134">
        <v>0</v>
      </c>
      <c r="H40" s="133">
        <v>0</v>
      </c>
      <c r="I40" s="133">
        <v>0</v>
      </c>
      <c r="J40" s="133">
        <v>0</v>
      </c>
      <c r="K40" s="133">
        <v>0</v>
      </c>
      <c r="L40" s="133">
        <v>0</v>
      </c>
      <c r="M40" s="133">
        <v>0</v>
      </c>
      <c r="N40" s="133">
        <v>0</v>
      </c>
      <c r="O40" s="133">
        <v>0</v>
      </c>
      <c r="P40" s="133">
        <v>0</v>
      </c>
      <c r="Q40" s="133">
        <v>0</v>
      </c>
      <c r="R40" s="133">
        <v>0</v>
      </c>
      <c r="S40" s="133">
        <v>0</v>
      </c>
      <c r="T40" s="133">
        <v>0</v>
      </c>
      <c r="U40" s="133">
        <v>0</v>
      </c>
      <c r="V40" s="133">
        <v>0</v>
      </c>
      <c r="W40" s="133">
        <v>0</v>
      </c>
      <c r="X40" s="135">
        <v>23</v>
      </c>
      <c r="Y40" s="133">
        <v>48</v>
      </c>
      <c r="Z40" s="133">
        <v>0</v>
      </c>
      <c r="AA40" s="133">
        <v>0</v>
      </c>
      <c r="AB40" s="133">
        <v>265</v>
      </c>
      <c r="AC40" s="133">
        <v>0</v>
      </c>
      <c r="AD40" s="133">
        <v>0</v>
      </c>
      <c r="AE40" s="133">
        <v>0</v>
      </c>
      <c r="AF40" s="133">
        <v>0</v>
      </c>
      <c r="AG40" s="133">
        <v>27</v>
      </c>
      <c r="AH40" s="133">
        <v>0</v>
      </c>
      <c r="AI40" s="133">
        <v>0</v>
      </c>
      <c r="AJ40" s="133">
        <v>2</v>
      </c>
      <c r="AK40" s="133">
        <v>1</v>
      </c>
      <c r="AL40" s="133">
        <v>0</v>
      </c>
      <c r="AM40" s="133">
        <v>0</v>
      </c>
      <c r="AN40" s="133">
        <v>0</v>
      </c>
    </row>
    <row r="41" spans="1:40" s="6" customFormat="1" x14ac:dyDescent="0.25">
      <c r="A41" s="132" t="s">
        <v>565</v>
      </c>
      <c r="B41" s="121">
        <v>447</v>
      </c>
      <c r="C41" s="121">
        <v>769</v>
      </c>
      <c r="D41" s="121">
        <v>1216</v>
      </c>
      <c r="E41" s="133">
        <v>769</v>
      </c>
      <c r="F41" s="133">
        <v>0</v>
      </c>
      <c r="G41" s="134">
        <v>2</v>
      </c>
      <c r="H41" s="133">
        <v>0</v>
      </c>
      <c r="I41" s="133">
        <v>0</v>
      </c>
      <c r="J41" s="133">
        <v>0</v>
      </c>
      <c r="K41" s="133">
        <v>0</v>
      </c>
      <c r="L41" s="133">
        <v>0</v>
      </c>
      <c r="M41" s="133">
        <v>0</v>
      </c>
      <c r="N41" s="133">
        <v>0</v>
      </c>
      <c r="O41" s="133">
        <v>0</v>
      </c>
      <c r="P41" s="133">
        <v>0</v>
      </c>
      <c r="Q41" s="133">
        <v>0</v>
      </c>
      <c r="R41" s="133">
        <v>0</v>
      </c>
      <c r="S41" s="133">
        <v>0</v>
      </c>
      <c r="T41" s="133">
        <v>0</v>
      </c>
      <c r="U41" s="133">
        <v>0</v>
      </c>
      <c r="V41" s="133">
        <v>0</v>
      </c>
      <c r="W41" s="133">
        <v>0</v>
      </c>
      <c r="X41" s="135">
        <v>50</v>
      </c>
      <c r="Y41" s="133">
        <v>220</v>
      </c>
      <c r="Z41" s="133">
        <v>0</v>
      </c>
      <c r="AA41" s="133">
        <v>0</v>
      </c>
      <c r="AB41" s="133">
        <v>158</v>
      </c>
      <c r="AC41" s="133">
        <v>0</v>
      </c>
      <c r="AD41" s="133">
        <v>0</v>
      </c>
      <c r="AE41" s="133">
        <v>12</v>
      </c>
      <c r="AF41" s="133">
        <v>0</v>
      </c>
      <c r="AG41" s="133">
        <v>2</v>
      </c>
      <c r="AH41" s="133">
        <v>0</v>
      </c>
      <c r="AI41" s="133">
        <v>0</v>
      </c>
      <c r="AJ41" s="133">
        <v>0</v>
      </c>
      <c r="AK41" s="133">
        <v>0</v>
      </c>
      <c r="AL41" s="133">
        <v>0</v>
      </c>
      <c r="AM41" s="133">
        <v>3</v>
      </c>
      <c r="AN41" s="133">
        <v>0</v>
      </c>
    </row>
    <row r="42" spans="1:40" s="6" customFormat="1" x14ac:dyDescent="0.25">
      <c r="A42" s="132" t="s">
        <v>566</v>
      </c>
      <c r="B42" s="121">
        <v>364</v>
      </c>
      <c r="C42" s="121">
        <v>1404</v>
      </c>
      <c r="D42" s="121">
        <v>1768</v>
      </c>
      <c r="E42" s="133">
        <v>1404</v>
      </c>
      <c r="F42" s="133">
        <v>12</v>
      </c>
      <c r="G42" s="134">
        <v>5</v>
      </c>
      <c r="H42" s="133">
        <v>0</v>
      </c>
      <c r="I42" s="133">
        <v>1</v>
      </c>
      <c r="J42" s="133">
        <v>0</v>
      </c>
      <c r="K42" s="133">
        <v>0</v>
      </c>
      <c r="L42" s="133">
        <v>0</v>
      </c>
      <c r="M42" s="133">
        <v>0</v>
      </c>
      <c r="N42" s="133">
        <v>0</v>
      </c>
      <c r="O42" s="133">
        <v>0</v>
      </c>
      <c r="P42" s="133">
        <v>0</v>
      </c>
      <c r="Q42" s="133">
        <v>0</v>
      </c>
      <c r="R42" s="133">
        <v>0</v>
      </c>
      <c r="S42" s="133">
        <v>0</v>
      </c>
      <c r="T42" s="133">
        <v>0</v>
      </c>
      <c r="U42" s="133">
        <v>0</v>
      </c>
      <c r="V42" s="133">
        <v>0</v>
      </c>
      <c r="W42" s="133">
        <v>0</v>
      </c>
      <c r="X42" s="135">
        <v>175</v>
      </c>
      <c r="Y42" s="133">
        <v>44</v>
      </c>
      <c r="Z42" s="133">
        <v>0</v>
      </c>
      <c r="AA42" s="133">
        <v>0</v>
      </c>
      <c r="AB42" s="133">
        <v>93</v>
      </c>
      <c r="AC42" s="133">
        <v>0</v>
      </c>
      <c r="AD42" s="133">
        <v>0</v>
      </c>
      <c r="AE42" s="133">
        <v>0</v>
      </c>
      <c r="AF42" s="133">
        <v>0</v>
      </c>
      <c r="AG42" s="133">
        <v>25</v>
      </c>
      <c r="AH42" s="133">
        <v>0</v>
      </c>
      <c r="AI42" s="133">
        <v>0</v>
      </c>
      <c r="AJ42" s="133">
        <v>1</v>
      </c>
      <c r="AK42" s="133">
        <v>0</v>
      </c>
      <c r="AL42" s="133">
        <v>0</v>
      </c>
      <c r="AM42" s="133">
        <v>8</v>
      </c>
      <c r="AN42" s="133">
        <v>0</v>
      </c>
    </row>
    <row r="43" spans="1:40" s="6" customFormat="1" x14ac:dyDescent="0.25">
      <c r="A43" s="132" t="s">
        <v>567</v>
      </c>
      <c r="B43" s="121">
        <v>133</v>
      </c>
      <c r="C43" s="121">
        <v>474</v>
      </c>
      <c r="D43" s="121">
        <v>607</v>
      </c>
      <c r="E43" s="133">
        <v>474</v>
      </c>
      <c r="F43" s="133">
        <v>0</v>
      </c>
      <c r="G43" s="134">
        <v>0</v>
      </c>
      <c r="H43" s="133">
        <v>0</v>
      </c>
      <c r="I43" s="133">
        <v>0</v>
      </c>
      <c r="J43" s="133">
        <v>0</v>
      </c>
      <c r="K43" s="133">
        <v>0</v>
      </c>
      <c r="L43" s="133">
        <v>0</v>
      </c>
      <c r="M43" s="133">
        <v>0</v>
      </c>
      <c r="N43" s="133">
        <v>0</v>
      </c>
      <c r="O43" s="133">
        <v>0</v>
      </c>
      <c r="P43" s="133">
        <v>0</v>
      </c>
      <c r="Q43" s="133">
        <v>0</v>
      </c>
      <c r="R43" s="133">
        <v>0</v>
      </c>
      <c r="S43" s="133">
        <v>0</v>
      </c>
      <c r="T43" s="133">
        <v>0</v>
      </c>
      <c r="U43" s="133">
        <v>0</v>
      </c>
      <c r="V43" s="133">
        <v>0</v>
      </c>
      <c r="W43" s="133">
        <v>0</v>
      </c>
      <c r="X43" s="135">
        <v>51</v>
      </c>
      <c r="Y43" s="133">
        <v>48</v>
      </c>
      <c r="Z43" s="133">
        <v>0</v>
      </c>
      <c r="AA43" s="133">
        <v>0</v>
      </c>
      <c r="AB43" s="133">
        <v>34</v>
      </c>
      <c r="AC43" s="133">
        <v>0</v>
      </c>
      <c r="AD43" s="133">
        <v>0</v>
      </c>
      <c r="AE43" s="133">
        <v>0</v>
      </c>
      <c r="AF43" s="133">
        <v>0</v>
      </c>
      <c r="AG43" s="133">
        <v>0</v>
      </c>
      <c r="AH43" s="133">
        <v>0</v>
      </c>
      <c r="AI43" s="133">
        <v>0</v>
      </c>
      <c r="AJ43" s="133">
        <v>0</v>
      </c>
      <c r="AK43" s="133">
        <v>0</v>
      </c>
      <c r="AL43" s="133">
        <v>0</v>
      </c>
      <c r="AM43" s="133">
        <v>0</v>
      </c>
      <c r="AN43" s="133">
        <v>0</v>
      </c>
    </row>
    <row r="44" spans="1:40" s="6" customFormat="1" x14ac:dyDescent="0.25">
      <c r="A44" s="132" t="s">
        <v>568</v>
      </c>
      <c r="B44" s="121">
        <v>64</v>
      </c>
      <c r="C44" s="121">
        <v>2601</v>
      </c>
      <c r="D44" s="121">
        <v>2665</v>
      </c>
      <c r="E44" s="133">
        <v>2601</v>
      </c>
      <c r="F44" s="133">
        <v>0</v>
      </c>
      <c r="G44" s="134">
        <v>26</v>
      </c>
      <c r="H44" s="133">
        <v>0</v>
      </c>
      <c r="I44" s="133">
        <v>0</v>
      </c>
      <c r="J44" s="133">
        <v>0</v>
      </c>
      <c r="K44" s="133">
        <v>0</v>
      </c>
      <c r="L44" s="133">
        <v>0</v>
      </c>
      <c r="M44" s="133">
        <v>0</v>
      </c>
      <c r="N44" s="133">
        <v>0</v>
      </c>
      <c r="O44" s="133">
        <v>0</v>
      </c>
      <c r="P44" s="133">
        <v>0</v>
      </c>
      <c r="Q44" s="133">
        <v>0</v>
      </c>
      <c r="R44" s="133">
        <v>0</v>
      </c>
      <c r="S44" s="133">
        <v>0</v>
      </c>
      <c r="T44" s="133">
        <v>0</v>
      </c>
      <c r="U44" s="133">
        <v>0</v>
      </c>
      <c r="V44" s="133">
        <v>0</v>
      </c>
      <c r="W44" s="133">
        <v>0</v>
      </c>
      <c r="X44" s="135">
        <v>9</v>
      </c>
      <c r="Y44" s="133">
        <v>16</v>
      </c>
      <c r="Z44" s="133">
        <v>0</v>
      </c>
      <c r="AA44" s="133">
        <v>0</v>
      </c>
      <c r="AB44" s="133">
        <v>13</v>
      </c>
      <c r="AC44" s="133">
        <v>0</v>
      </c>
      <c r="AD44" s="133">
        <v>0</v>
      </c>
      <c r="AE44" s="133">
        <v>0</v>
      </c>
      <c r="AF44" s="133">
        <v>0</v>
      </c>
      <c r="AG44" s="133">
        <v>0</v>
      </c>
      <c r="AH44" s="133">
        <v>0</v>
      </c>
      <c r="AI44" s="133">
        <v>0</v>
      </c>
      <c r="AJ44" s="133">
        <v>0</v>
      </c>
      <c r="AK44" s="133">
        <v>0</v>
      </c>
      <c r="AL44" s="133">
        <v>0</v>
      </c>
      <c r="AM44" s="133">
        <v>0</v>
      </c>
      <c r="AN44" s="133">
        <v>0</v>
      </c>
    </row>
    <row r="45" spans="1:40" s="6" customFormat="1" x14ac:dyDescent="0.25">
      <c r="A45" s="132" t="s">
        <v>569</v>
      </c>
      <c r="B45" s="121">
        <v>23</v>
      </c>
      <c r="C45" s="121">
        <v>132</v>
      </c>
      <c r="D45" s="121">
        <v>155</v>
      </c>
      <c r="E45" s="138">
        <v>132</v>
      </c>
      <c r="F45" s="133">
        <v>0</v>
      </c>
      <c r="G45" s="134">
        <v>0</v>
      </c>
      <c r="H45" s="133">
        <v>0</v>
      </c>
      <c r="I45" s="133">
        <v>0</v>
      </c>
      <c r="J45" s="133">
        <v>0</v>
      </c>
      <c r="K45" s="133">
        <v>0</v>
      </c>
      <c r="L45" s="133">
        <v>0</v>
      </c>
      <c r="M45" s="133">
        <v>0</v>
      </c>
      <c r="N45" s="133">
        <v>0</v>
      </c>
      <c r="O45" s="133">
        <v>0</v>
      </c>
      <c r="P45" s="133">
        <v>0</v>
      </c>
      <c r="Q45" s="133">
        <v>0</v>
      </c>
      <c r="R45" s="133">
        <v>0</v>
      </c>
      <c r="S45" s="133">
        <v>0</v>
      </c>
      <c r="T45" s="133">
        <v>0</v>
      </c>
      <c r="U45" s="133">
        <v>0</v>
      </c>
      <c r="V45" s="133">
        <v>0</v>
      </c>
      <c r="W45" s="133">
        <v>0</v>
      </c>
      <c r="X45" s="135">
        <v>9</v>
      </c>
      <c r="Y45" s="133">
        <v>0</v>
      </c>
      <c r="Z45" s="133">
        <v>0</v>
      </c>
      <c r="AA45" s="133">
        <v>0</v>
      </c>
      <c r="AB45" s="133">
        <v>14</v>
      </c>
      <c r="AC45" s="133">
        <v>0</v>
      </c>
      <c r="AD45" s="133">
        <v>0</v>
      </c>
      <c r="AE45" s="133">
        <v>0</v>
      </c>
      <c r="AF45" s="133">
        <v>0</v>
      </c>
      <c r="AG45" s="133">
        <v>0</v>
      </c>
      <c r="AH45" s="133">
        <v>0</v>
      </c>
      <c r="AI45" s="133">
        <v>0</v>
      </c>
      <c r="AJ45" s="133">
        <v>0</v>
      </c>
      <c r="AK45" s="133">
        <v>0</v>
      </c>
      <c r="AL45" s="133">
        <v>0</v>
      </c>
      <c r="AM45" s="133">
        <v>0</v>
      </c>
      <c r="AN45" s="133">
        <v>0</v>
      </c>
    </row>
    <row r="46" spans="1:40" s="8" customFormat="1" x14ac:dyDescent="0.25">
      <c r="A46" s="140" t="s">
        <v>570</v>
      </c>
      <c r="B46" s="122">
        <v>1397</v>
      </c>
      <c r="C46" s="121">
        <v>5889</v>
      </c>
      <c r="D46" s="122">
        <v>7286</v>
      </c>
      <c r="E46" s="122">
        <v>5889</v>
      </c>
      <c r="F46" s="122">
        <v>12</v>
      </c>
      <c r="G46" s="142">
        <v>33</v>
      </c>
      <c r="H46" s="122">
        <v>0</v>
      </c>
      <c r="I46" s="122">
        <v>1</v>
      </c>
      <c r="J46" s="122">
        <v>0</v>
      </c>
      <c r="K46" s="122">
        <v>0</v>
      </c>
      <c r="L46" s="122">
        <v>0</v>
      </c>
      <c r="M46" s="122">
        <v>0</v>
      </c>
      <c r="N46" s="122">
        <v>0</v>
      </c>
      <c r="O46" s="122">
        <v>0</v>
      </c>
      <c r="P46" s="122">
        <v>0</v>
      </c>
      <c r="Q46" s="122">
        <v>0</v>
      </c>
      <c r="R46" s="122">
        <v>0</v>
      </c>
      <c r="S46" s="122">
        <v>0</v>
      </c>
      <c r="T46" s="122">
        <v>0</v>
      </c>
      <c r="U46" s="122">
        <v>0</v>
      </c>
      <c r="V46" s="122">
        <v>0</v>
      </c>
      <c r="W46" s="122">
        <v>0</v>
      </c>
      <c r="X46" s="122">
        <v>317</v>
      </c>
      <c r="Y46" s="122">
        <v>376</v>
      </c>
      <c r="Z46" s="122">
        <v>0</v>
      </c>
      <c r="AA46" s="122">
        <v>0</v>
      </c>
      <c r="AB46" s="122">
        <v>577</v>
      </c>
      <c r="AC46" s="122">
        <v>0</v>
      </c>
      <c r="AD46" s="122">
        <v>0</v>
      </c>
      <c r="AE46" s="122">
        <v>12</v>
      </c>
      <c r="AF46" s="122">
        <v>0</v>
      </c>
      <c r="AG46" s="122">
        <v>54</v>
      </c>
      <c r="AH46" s="122">
        <v>0</v>
      </c>
      <c r="AI46" s="122">
        <v>0</v>
      </c>
      <c r="AJ46" s="122">
        <v>3</v>
      </c>
      <c r="AK46" s="122">
        <v>1</v>
      </c>
      <c r="AL46" s="122">
        <v>0</v>
      </c>
      <c r="AM46" s="122">
        <v>11</v>
      </c>
      <c r="AN46" s="122">
        <v>0</v>
      </c>
    </row>
    <row r="47" spans="1:40" s="6" customFormat="1" x14ac:dyDescent="0.25">
      <c r="A47" s="143"/>
      <c r="B47" s="121"/>
      <c r="C47" s="121"/>
      <c r="D47" s="121"/>
      <c r="E47" s="144">
        <v>733314</v>
      </c>
      <c r="F47" s="145">
        <v>1260</v>
      </c>
      <c r="G47" s="146">
        <v>4425</v>
      </c>
      <c r="H47" s="145">
        <v>0</v>
      </c>
      <c r="I47" s="145">
        <v>105</v>
      </c>
      <c r="J47" s="145">
        <v>0</v>
      </c>
      <c r="K47" s="145">
        <v>0</v>
      </c>
      <c r="L47" s="145">
        <v>0</v>
      </c>
      <c r="M47" s="145">
        <v>0</v>
      </c>
      <c r="N47" s="145">
        <v>0</v>
      </c>
      <c r="O47" s="145">
        <v>0</v>
      </c>
      <c r="P47" s="145">
        <v>0</v>
      </c>
      <c r="Q47" s="145">
        <v>0</v>
      </c>
      <c r="R47" s="145">
        <v>0</v>
      </c>
      <c r="S47" s="145">
        <v>0</v>
      </c>
      <c r="T47" s="145">
        <v>0</v>
      </c>
      <c r="U47" s="145">
        <v>0</v>
      </c>
      <c r="V47" s="145">
        <v>0</v>
      </c>
      <c r="W47" s="145">
        <v>0</v>
      </c>
      <c r="X47" s="145">
        <v>33613</v>
      </c>
      <c r="Y47" s="145">
        <v>35376</v>
      </c>
      <c r="Z47" s="145">
        <v>0</v>
      </c>
      <c r="AA47" s="145">
        <v>0</v>
      </c>
      <c r="AB47" s="145">
        <v>51866</v>
      </c>
      <c r="AC47" s="145">
        <v>0</v>
      </c>
      <c r="AD47" s="145">
        <v>0</v>
      </c>
      <c r="AE47" s="145">
        <v>1092</v>
      </c>
      <c r="AF47" s="145">
        <v>0</v>
      </c>
      <c r="AG47" s="145">
        <v>4697</v>
      </c>
      <c r="AH47" s="145">
        <v>0</v>
      </c>
      <c r="AI47" s="145">
        <v>0</v>
      </c>
      <c r="AJ47" s="145">
        <v>245</v>
      </c>
      <c r="AK47" s="145">
        <v>70</v>
      </c>
      <c r="AL47" s="145">
        <v>0</v>
      </c>
      <c r="AM47" s="145">
        <v>1113</v>
      </c>
      <c r="AN47" s="145">
        <v>0</v>
      </c>
    </row>
    <row r="48" spans="1:40" s="6" customFormat="1" x14ac:dyDescent="0.25">
      <c r="A48" s="128" t="s">
        <v>571</v>
      </c>
      <c r="B48" s="129"/>
      <c r="C48" s="129"/>
      <c r="D48" s="129"/>
      <c r="E48" s="129"/>
      <c r="F48" s="129"/>
      <c r="G48" s="147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</row>
    <row r="49" spans="1:40" s="9" customFormat="1" x14ac:dyDescent="0.25">
      <c r="A49" s="148" t="s">
        <v>572</v>
      </c>
      <c r="B49" s="121">
        <v>476</v>
      </c>
      <c r="C49" s="121">
        <v>1273</v>
      </c>
      <c r="D49" s="121">
        <v>1749</v>
      </c>
      <c r="E49" s="133">
        <v>1273</v>
      </c>
      <c r="F49" s="133">
        <v>8</v>
      </c>
      <c r="G49" s="134">
        <v>1</v>
      </c>
      <c r="H49" s="133">
        <v>0</v>
      </c>
      <c r="I49" s="133">
        <v>0</v>
      </c>
      <c r="J49" s="137">
        <v>0</v>
      </c>
      <c r="K49" s="137">
        <v>0</v>
      </c>
      <c r="L49" s="137">
        <v>0</v>
      </c>
      <c r="M49" s="137">
        <v>0</v>
      </c>
      <c r="N49" s="137">
        <v>0</v>
      </c>
      <c r="O49" s="137">
        <v>0</v>
      </c>
      <c r="P49" s="137">
        <v>0</v>
      </c>
      <c r="Q49" s="137">
        <v>0</v>
      </c>
      <c r="R49" s="133">
        <v>0</v>
      </c>
      <c r="S49" s="137">
        <v>0</v>
      </c>
      <c r="T49" s="133">
        <v>0</v>
      </c>
      <c r="U49" s="133">
        <v>0</v>
      </c>
      <c r="V49" s="133">
        <v>0</v>
      </c>
      <c r="W49" s="133">
        <v>0</v>
      </c>
      <c r="X49" s="135">
        <v>280</v>
      </c>
      <c r="Y49" s="133">
        <v>76</v>
      </c>
      <c r="Z49" s="133">
        <v>0</v>
      </c>
      <c r="AA49" s="133">
        <v>0</v>
      </c>
      <c r="AB49" s="133">
        <v>0</v>
      </c>
      <c r="AC49" s="133">
        <v>0</v>
      </c>
      <c r="AD49" s="133">
        <v>0</v>
      </c>
      <c r="AE49" s="133">
        <v>0</v>
      </c>
      <c r="AF49" s="133">
        <v>0</v>
      </c>
      <c r="AG49" s="133">
        <v>0</v>
      </c>
      <c r="AH49" s="133">
        <v>0</v>
      </c>
      <c r="AI49" s="133">
        <v>0</v>
      </c>
      <c r="AJ49" s="133">
        <v>111</v>
      </c>
      <c r="AK49" s="133">
        <v>0</v>
      </c>
      <c r="AL49" s="133">
        <v>0</v>
      </c>
      <c r="AM49" s="133">
        <v>0</v>
      </c>
      <c r="AN49" s="133">
        <v>0</v>
      </c>
    </row>
    <row r="50" spans="1:40" s="9" customFormat="1" x14ac:dyDescent="0.25">
      <c r="A50" s="148" t="s">
        <v>573</v>
      </c>
      <c r="B50" s="121">
        <v>104</v>
      </c>
      <c r="C50" s="121">
        <v>3165</v>
      </c>
      <c r="D50" s="121">
        <v>3269</v>
      </c>
      <c r="E50" s="133">
        <v>3165</v>
      </c>
      <c r="F50" s="133">
        <v>2</v>
      </c>
      <c r="G50" s="134">
        <v>0</v>
      </c>
      <c r="H50" s="133">
        <v>0</v>
      </c>
      <c r="I50" s="133">
        <v>0</v>
      </c>
      <c r="J50" s="137">
        <v>2</v>
      </c>
      <c r="K50" s="137">
        <v>0</v>
      </c>
      <c r="L50" s="137">
        <v>0</v>
      </c>
      <c r="M50" s="137">
        <v>0</v>
      </c>
      <c r="N50" s="137">
        <v>0</v>
      </c>
      <c r="O50" s="137">
        <v>0</v>
      </c>
      <c r="P50" s="137">
        <v>0</v>
      </c>
      <c r="Q50" s="137">
        <v>0</v>
      </c>
      <c r="R50" s="133">
        <v>0</v>
      </c>
      <c r="S50" s="137">
        <v>0</v>
      </c>
      <c r="T50" s="133">
        <v>0</v>
      </c>
      <c r="U50" s="133">
        <v>0</v>
      </c>
      <c r="V50" s="133">
        <v>0</v>
      </c>
      <c r="W50" s="133">
        <v>0</v>
      </c>
      <c r="X50" s="139">
        <v>69</v>
      </c>
      <c r="Y50" s="133">
        <v>31</v>
      </c>
      <c r="Z50" s="133">
        <v>0</v>
      </c>
      <c r="AA50" s="133">
        <v>0</v>
      </c>
      <c r="AB50" s="133">
        <v>0</v>
      </c>
      <c r="AC50" s="133">
        <v>0</v>
      </c>
      <c r="AD50" s="133">
        <v>0</v>
      </c>
      <c r="AE50" s="133">
        <v>0</v>
      </c>
      <c r="AF50" s="133">
        <v>0</v>
      </c>
      <c r="AG50" s="133">
        <v>0</v>
      </c>
      <c r="AH50" s="133">
        <v>0</v>
      </c>
      <c r="AI50" s="133">
        <v>0</v>
      </c>
      <c r="AJ50" s="133">
        <v>0</v>
      </c>
      <c r="AK50" s="133">
        <v>0</v>
      </c>
      <c r="AL50" s="133">
        <v>0</v>
      </c>
      <c r="AM50" s="133">
        <v>0</v>
      </c>
      <c r="AN50" s="133">
        <v>0</v>
      </c>
    </row>
    <row r="51" spans="1:40" s="10" customFormat="1" ht="21" x14ac:dyDescent="0.35">
      <c r="A51" s="149" t="s">
        <v>574</v>
      </c>
      <c r="B51" s="122">
        <v>580</v>
      </c>
      <c r="C51" s="121">
        <v>4438</v>
      </c>
      <c r="D51" s="122">
        <v>5018</v>
      </c>
      <c r="E51" s="122">
        <v>4438</v>
      </c>
      <c r="F51" s="122">
        <v>10</v>
      </c>
      <c r="G51" s="142">
        <v>1</v>
      </c>
      <c r="H51" s="122">
        <v>0</v>
      </c>
      <c r="I51" s="122">
        <v>0</v>
      </c>
      <c r="J51" s="122">
        <v>2</v>
      </c>
      <c r="K51" s="122">
        <v>0</v>
      </c>
      <c r="L51" s="122">
        <v>0</v>
      </c>
      <c r="M51" s="122">
        <v>0</v>
      </c>
      <c r="N51" s="122">
        <v>0</v>
      </c>
      <c r="O51" s="122">
        <v>0</v>
      </c>
      <c r="P51" s="122">
        <v>0</v>
      </c>
      <c r="Q51" s="122">
        <v>0</v>
      </c>
      <c r="R51" s="122">
        <v>0</v>
      </c>
      <c r="S51" s="122">
        <v>0</v>
      </c>
      <c r="T51" s="122">
        <v>0</v>
      </c>
      <c r="U51" s="122">
        <v>0</v>
      </c>
      <c r="V51" s="122">
        <v>0</v>
      </c>
      <c r="W51" s="122">
        <v>0</v>
      </c>
      <c r="X51" s="122">
        <v>349</v>
      </c>
      <c r="Y51" s="122">
        <v>107</v>
      </c>
      <c r="Z51" s="122">
        <v>0</v>
      </c>
      <c r="AA51" s="122">
        <v>0</v>
      </c>
      <c r="AB51" s="122">
        <v>0</v>
      </c>
      <c r="AC51" s="122">
        <v>0</v>
      </c>
      <c r="AD51" s="122">
        <v>0</v>
      </c>
      <c r="AE51" s="122">
        <v>0</v>
      </c>
      <c r="AF51" s="122">
        <v>0</v>
      </c>
      <c r="AG51" s="122">
        <v>0</v>
      </c>
      <c r="AH51" s="122">
        <v>0</v>
      </c>
      <c r="AI51" s="122">
        <v>0</v>
      </c>
      <c r="AJ51" s="122">
        <v>111</v>
      </c>
      <c r="AK51" s="122">
        <v>0</v>
      </c>
      <c r="AL51" s="122">
        <v>0</v>
      </c>
      <c r="AM51" s="122">
        <v>0</v>
      </c>
      <c r="AN51" s="122">
        <v>0</v>
      </c>
    </row>
    <row r="52" spans="1:40" s="10" customFormat="1" x14ac:dyDescent="0.35">
      <c r="A52" s="149"/>
      <c r="B52" s="121"/>
      <c r="C52" s="121"/>
      <c r="D52" s="121"/>
      <c r="E52" s="144">
        <v>207243</v>
      </c>
      <c r="F52" s="145">
        <v>506</v>
      </c>
      <c r="G52" s="146">
        <v>46</v>
      </c>
      <c r="H52" s="145">
        <v>0</v>
      </c>
      <c r="I52" s="145">
        <v>0</v>
      </c>
      <c r="J52" s="145">
        <v>138</v>
      </c>
      <c r="K52" s="145">
        <v>0</v>
      </c>
      <c r="L52" s="145">
        <v>0</v>
      </c>
      <c r="M52" s="145">
        <v>0</v>
      </c>
      <c r="N52" s="145">
        <v>0</v>
      </c>
      <c r="O52" s="145">
        <v>0</v>
      </c>
      <c r="P52" s="145">
        <v>0</v>
      </c>
      <c r="Q52" s="145">
        <v>0</v>
      </c>
      <c r="R52" s="145">
        <v>0</v>
      </c>
      <c r="S52" s="145">
        <v>0</v>
      </c>
      <c r="T52" s="145">
        <v>0</v>
      </c>
      <c r="U52" s="145">
        <v>0</v>
      </c>
      <c r="V52" s="145">
        <v>0</v>
      </c>
      <c r="W52" s="145">
        <v>0</v>
      </c>
      <c r="X52" s="145">
        <v>17641</v>
      </c>
      <c r="Y52" s="145">
        <v>5635</v>
      </c>
      <c r="Z52" s="145">
        <v>0</v>
      </c>
      <c r="AA52" s="145">
        <v>0</v>
      </c>
      <c r="AB52" s="145">
        <v>0</v>
      </c>
      <c r="AC52" s="145">
        <v>0</v>
      </c>
      <c r="AD52" s="145">
        <v>0</v>
      </c>
      <c r="AE52" s="145">
        <v>0</v>
      </c>
      <c r="AF52" s="145">
        <v>0</v>
      </c>
      <c r="AG52" s="145">
        <v>0</v>
      </c>
      <c r="AH52" s="145">
        <v>0</v>
      </c>
      <c r="AI52" s="145">
        <v>0</v>
      </c>
      <c r="AJ52" s="145">
        <v>5106</v>
      </c>
      <c r="AK52" s="145">
        <v>0</v>
      </c>
      <c r="AL52" s="145">
        <v>0</v>
      </c>
      <c r="AM52" s="145">
        <v>0</v>
      </c>
      <c r="AN52" s="145">
        <v>0</v>
      </c>
    </row>
    <row r="53" spans="1:40" s="6" customFormat="1" x14ac:dyDescent="0.25">
      <c r="A53" s="128" t="s">
        <v>575</v>
      </c>
      <c r="B53" s="129"/>
      <c r="C53" s="129"/>
      <c r="D53" s="129"/>
      <c r="E53" s="129"/>
      <c r="F53" s="129"/>
      <c r="G53" s="147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</row>
    <row r="54" spans="1:40" s="9" customFormat="1" x14ac:dyDescent="0.35">
      <c r="A54" s="148" t="s">
        <v>572</v>
      </c>
      <c r="B54" s="121">
        <v>962</v>
      </c>
      <c r="C54" s="121">
        <v>599</v>
      </c>
      <c r="D54" s="121">
        <v>1561</v>
      </c>
      <c r="E54" s="133">
        <v>599</v>
      </c>
      <c r="F54" s="137">
        <v>0</v>
      </c>
      <c r="G54" s="134">
        <v>0</v>
      </c>
      <c r="H54" s="133">
        <v>0</v>
      </c>
      <c r="I54" s="133">
        <v>0</v>
      </c>
      <c r="J54" s="133">
        <v>0</v>
      </c>
      <c r="K54" s="133">
        <v>0</v>
      </c>
      <c r="L54" s="133">
        <v>0</v>
      </c>
      <c r="M54" s="133">
        <v>0</v>
      </c>
      <c r="N54" s="133">
        <v>0</v>
      </c>
      <c r="O54" s="133">
        <v>0</v>
      </c>
      <c r="P54" s="133">
        <v>0</v>
      </c>
      <c r="Q54" s="133">
        <v>0</v>
      </c>
      <c r="R54" s="133">
        <v>0</v>
      </c>
      <c r="S54" s="133">
        <v>0</v>
      </c>
      <c r="T54" s="133">
        <v>0</v>
      </c>
      <c r="U54" s="133">
        <v>0</v>
      </c>
      <c r="V54" s="133">
        <v>0</v>
      </c>
      <c r="W54" s="133">
        <v>0</v>
      </c>
      <c r="X54" s="133">
        <v>17</v>
      </c>
      <c r="Y54" s="133">
        <v>945</v>
      </c>
      <c r="Z54" s="133">
        <v>0</v>
      </c>
      <c r="AA54" s="133">
        <v>0</v>
      </c>
      <c r="AB54" s="133">
        <v>0</v>
      </c>
      <c r="AC54" s="133">
        <v>0</v>
      </c>
      <c r="AD54" s="133">
        <v>0</v>
      </c>
      <c r="AE54" s="133">
        <v>0</v>
      </c>
      <c r="AF54" s="137">
        <v>0</v>
      </c>
      <c r="AG54" s="137">
        <v>0</v>
      </c>
      <c r="AH54" s="137">
        <v>0</v>
      </c>
      <c r="AI54" s="133">
        <v>0</v>
      </c>
      <c r="AJ54" s="133">
        <v>0</v>
      </c>
      <c r="AK54" s="133">
        <v>0</v>
      </c>
      <c r="AL54" s="133">
        <v>0</v>
      </c>
      <c r="AM54" s="133">
        <v>0</v>
      </c>
      <c r="AN54" s="133">
        <v>0</v>
      </c>
    </row>
    <row r="55" spans="1:40" s="9" customFormat="1" x14ac:dyDescent="0.35">
      <c r="A55" s="148" t="s">
        <v>573</v>
      </c>
      <c r="B55" s="121">
        <v>84</v>
      </c>
      <c r="C55" s="121">
        <v>6</v>
      </c>
      <c r="D55" s="121">
        <v>90</v>
      </c>
      <c r="E55" s="133">
        <v>6</v>
      </c>
      <c r="F55" s="137">
        <v>0</v>
      </c>
      <c r="G55" s="134">
        <v>0</v>
      </c>
      <c r="H55" s="133">
        <v>0</v>
      </c>
      <c r="I55" s="133">
        <v>0</v>
      </c>
      <c r="J55" s="133">
        <v>0</v>
      </c>
      <c r="K55" s="133">
        <v>0</v>
      </c>
      <c r="L55" s="133">
        <v>0</v>
      </c>
      <c r="M55" s="133">
        <v>0</v>
      </c>
      <c r="N55" s="133"/>
      <c r="O55" s="133">
        <v>0</v>
      </c>
      <c r="P55" s="133">
        <v>0</v>
      </c>
      <c r="Q55" s="133">
        <v>0</v>
      </c>
      <c r="R55" s="133">
        <v>0</v>
      </c>
      <c r="S55" s="133">
        <v>0</v>
      </c>
      <c r="T55" s="133">
        <v>0</v>
      </c>
      <c r="U55" s="133">
        <v>0</v>
      </c>
      <c r="V55" s="133">
        <v>0</v>
      </c>
      <c r="W55" s="133">
        <v>0</v>
      </c>
      <c r="X55" s="133">
        <v>0</v>
      </c>
      <c r="Y55" s="133">
        <v>84</v>
      </c>
      <c r="Z55" s="133">
        <v>0</v>
      </c>
      <c r="AA55" s="133">
        <v>0</v>
      </c>
      <c r="AB55" s="133">
        <v>0</v>
      </c>
      <c r="AC55" s="133">
        <v>0</v>
      </c>
      <c r="AD55" s="133">
        <v>0</v>
      </c>
      <c r="AE55" s="133">
        <v>0</v>
      </c>
      <c r="AF55" s="137">
        <v>0</v>
      </c>
      <c r="AG55" s="137">
        <v>0</v>
      </c>
      <c r="AH55" s="137">
        <v>0</v>
      </c>
      <c r="AI55" s="133">
        <v>0</v>
      </c>
      <c r="AJ55" s="133">
        <v>0</v>
      </c>
      <c r="AK55" s="133">
        <v>0</v>
      </c>
      <c r="AL55" s="133">
        <v>0</v>
      </c>
      <c r="AM55" s="133">
        <v>0</v>
      </c>
      <c r="AN55" s="133">
        <v>0</v>
      </c>
    </row>
    <row r="56" spans="1:40" s="10" customFormat="1" ht="21" x14ac:dyDescent="0.35">
      <c r="A56" s="149" t="s">
        <v>576</v>
      </c>
      <c r="B56" s="122">
        <v>1046</v>
      </c>
      <c r="C56" s="121">
        <v>605</v>
      </c>
      <c r="D56" s="122">
        <v>1651</v>
      </c>
      <c r="E56" s="122">
        <v>605</v>
      </c>
      <c r="F56" s="122">
        <v>0</v>
      </c>
      <c r="G56" s="150">
        <v>0</v>
      </c>
      <c r="H56" s="141">
        <v>0</v>
      </c>
      <c r="I56" s="141">
        <v>0</v>
      </c>
      <c r="J56" s="122">
        <v>0</v>
      </c>
      <c r="K56" s="122">
        <v>0</v>
      </c>
      <c r="L56" s="122">
        <v>0</v>
      </c>
      <c r="M56" s="122">
        <v>0</v>
      </c>
      <c r="N56" s="122">
        <v>0</v>
      </c>
      <c r="O56" s="122">
        <v>0</v>
      </c>
      <c r="P56" s="122">
        <v>0</v>
      </c>
      <c r="Q56" s="122">
        <v>0</v>
      </c>
      <c r="R56" s="122">
        <v>0</v>
      </c>
      <c r="S56" s="122">
        <v>0</v>
      </c>
      <c r="T56" s="122">
        <v>0</v>
      </c>
      <c r="U56" s="122">
        <v>0</v>
      </c>
      <c r="V56" s="122">
        <v>0</v>
      </c>
      <c r="W56" s="122">
        <v>0</v>
      </c>
      <c r="X56" s="122">
        <v>17</v>
      </c>
      <c r="Y56" s="122">
        <v>1029</v>
      </c>
      <c r="Z56" s="122">
        <v>0</v>
      </c>
      <c r="AA56" s="122">
        <v>0</v>
      </c>
      <c r="AB56" s="122">
        <v>0</v>
      </c>
      <c r="AC56" s="122">
        <v>0</v>
      </c>
      <c r="AD56" s="122">
        <v>0</v>
      </c>
      <c r="AE56" s="122">
        <v>0</v>
      </c>
      <c r="AF56" s="122">
        <v>0</v>
      </c>
      <c r="AG56" s="122">
        <v>0</v>
      </c>
      <c r="AH56" s="122">
        <v>0</v>
      </c>
      <c r="AI56" s="122">
        <v>0</v>
      </c>
      <c r="AJ56" s="122">
        <v>0</v>
      </c>
      <c r="AK56" s="122">
        <v>0</v>
      </c>
      <c r="AL56" s="122">
        <v>0</v>
      </c>
      <c r="AM56" s="122">
        <v>0</v>
      </c>
      <c r="AN56" s="122">
        <v>0</v>
      </c>
    </row>
    <row r="57" spans="1:40" s="11" customFormat="1" x14ac:dyDescent="0.35">
      <c r="A57" s="151"/>
      <c r="B57" s="121"/>
      <c r="C57" s="121"/>
      <c r="D57" s="121"/>
      <c r="E57" s="144">
        <v>24919</v>
      </c>
      <c r="F57" s="145">
        <v>0</v>
      </c>
      <c r="G57" s="146">
        <v>0</v>
      </c>
      <c r="H57" s="145">
        <v>0</v>
      </c>
      <c r="I57" s="145">
        <v>0</v>
      </c>
      <c r="J57" s="145">
        <v>0</v>
      </c>
      <c r="K57" s="145">
        <v>0</v>
      </c>
      <c r="L57" s="145">
        <v>0</v>
      </c>
      <c r="M57" s="145">
        <v>0</v>
      </c>
      <c r="N57" s="145">
        <v>0</v>
      </c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0</v>
      </c>
      <c r="U57" s="145">
        <v>0</v>
      </c>
      <c r="V57" s="145">
        <v>0</v>
      </c>
      <c r="W57" s="145">
        <v>0</v>
      </c>
      <c r="X57" s="145">
        <v>646</v>
      </c>
      <c r="Y57" s="145">
        <v>40530</v>
      </c>
      <c r="Z57" s="145">
        <v>0</v>
      </c>
      <c r="AA57" s="145">
        <v>0</v>
      </c>
      <c r="AB57" s="145">
        <v>0</v>
      </c>
      <c r="AC57" s="145">
        <v>0</v>
      </c>
      <c r="AD57" s="145">
        <v>0</v>
      </c>
      <c r="AE57" s="145">
        <v>0</v>
      </c>
      <c r="AF57" s="145">
        <v>0</v>
      </c>
      <c r="AG57" s="145">
        <v>0</v>
      </c>
      <c r="AH57" s="145">
        <v>0</v>
      </c>
      <c r="AI57" s="145">
        <v>0</v>
      </c>
      <c r="AJ57" s="145">
        <v>0</v>
      </c>
      <c r="AK57" s="145">
        <v>0</v>
      </c>
      <c r="AL57" s="145">
        <v>0</v>
      </c>
      <c r="AM57" s="145">
        <v>0</v>
      </c>
      <c r="AN57" s="145">
        <v>0</v>
      </c>
    </row>
    <row r="58" spans="1:40" s="6" customFormat="1" x14ac:dyDescent="0.25">
      <c r="A58" s="152" t="s">
        <v>577</v>
      </c>
      <c r="B58" s="129"/>
      <c r="C58" s="129"/>
      <c r="D58" s="129"/>
      <c r="E58" s="129"/>
      <c r="F58" s="129"/>
      <c r="G58" s="147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</row>
    <row r="59" spans="1:40" s="11" customFormat="1" x14ac:dyDescent="0.35">
      <c r="A59" s="148" t="s">
        <v>578</v>
      </c>
      <c r="B59" s="121">
        <v>1</v>
      </c>
      <c r="C59" s="121">
        <v>2</v>
      </c>
      <c r="D59" s="121">
        <v>3</v>
      </c>
      <c r="E59" s="133">
        <v>2</v>
      </c>
      <c r="F59" s="137">
        <v>0</v>
      </c>
      <c r="G59" s="134">
        <v>0</v>
      </c>
      <c r="H59" s="133">
        <v>0</v>
      </c>
      <c r="I59" s="133">
        <v>0</v>
      </c>
      <c r="J59" s="133">
        <v>0</v>
      </c>
      <c r="K59" s="133">
        <v>0</v>
      </c>
      <c r="L59" s="133">
        <v>0</v>
      </c>
      <c r="M59" s="133">
        <v>0</v>
      </c>
      <c r="N59" s="133">
        <v>0</v>
      </c>
      <c r="O59" s="133">
        <v>0</v>
      </c>
      <c r="P59" s="133">
        <v>0</v>
      </c>
      <c r="Q59" s="133">
        <v>0</v>
      </c>
      <c r="R59" s="133">
        <v>0</v>
      </c>
      <c r="S59" s="133">
        <v>0</v>
      </c>
      <c r="T59" s="133">
        <v>0</v>
      </c>
      <c r="U59" s="133">
        <v>0</v>
      </c>
      <c r="V59" s="133">
        <v>0</v>
      </c>
      <c r="W59" s="133">
        <v>0</v>
      </c>
      <c r="X59" s="133">
        <v>0</v>
      </c>
      <c r="Y59" s="133">
        <v>1</v>
      </c>
      <c r="Z59" s="133">
        <v>0</v>
      </c>
      <c r="AA59" s="133">
        <v>0</v>
      </c>
      <c r="AB59" s="133">
        <v>0</v>
      </c>
      <c r="AC59" s="133">
        <v>0</v>
      </c>
      <c r="AD59" s="133">
        <v>0</v>
      </c>
      <c r="AE59" s="133">
        <v>0</v>
      </c>
      <c r="AF59" s="133">
        <v>0</v>
      </c>
      <c r="AG59" s="133">
        <v>0</v>
      </c>
      <c r="AH59" s="133">
        <v>0</v>
      </c>
      <c r="AI59" s="133">
        <v>0</v>
      </c>
      <c r="AJ59" s="133">
        <v>0</v>
      </c>
      <c r="AK59" s="133">
        <v>0</v>
      </c>
      <c r="AL59" s="133">
        <v>0</v>
      </c>
      <c r="AM59" s="133">
        <v>0</v>
      </c>
      <c r="AN59" s="133">
        <v>0</v>
      </c>
    </row>
    <row r="60" spans="1:40" s="11" customFormat="1" x14ac:dyDescent="0.35">
      <c r="A60" s="148" t="s">
        <v>579</v>
      </c>
      <c r="B60" s="121">
        <v>0</v>
      </c>
      <c r="C60" s="121">
        <v>24</v>
      </c>
      <c r="D60" s="121">
        <v>24</v>
      </c>
      <c r="E60" s="133">
        <v>24</v>
      </c>
      <c r="F60" s="137">
        <v>0</v>
      </c>
      <c r="G60" s="134">
        <v>0</v>
      </c>
      <c r="H60" s="133">
        <v>0</v>
      </c>
      <c r="I60" s="133">
        <v>0</v>
      </c>
      <c r="J60" s="133">
        <v>0</v>
      </c>
      <c r="K60" s="133">
        <v>0</v>
      </c>
      <c r="L60" s="133">
        <v>0</v>
      </c>
      <c r="M60" s="133">
        <v>0</v>
      </c>
      <c r="N60" s="133">
        <v>0</v>
      </c>
      <c r="O60" s="133">
        <v>0</v>
      </c>
      <c r="P60" s="133">
        <v>0</v>
      </c>
      <c r="Q60" s="133">
        <v>0</v>
      </c>
      <c r="R60" s="133">
        <v>0</v>
      </c>
      <c r="S60" s="133">
        <v>0</v>
      </c>
      <c r="T60" s="133">
        <v>0</v>
      </c>
      <c r="U60" s="133">
        <v>0</v>
      </c>
      <c r="V60" s="133">
        <v>0</v>
      </c>
      <c r="W60" s="133">
        <v>0</v>
      </c>
      <c r="X60" s="133">
        <v>0</v>
      </c>
      <c r="Y60" s="133">
        <v>0</v>
      </c>
      <c r="Z60" s="133">
        <v>0</v>
      </c>
      <c r="AA60" s="133">
        <v>0</v>
      </c>
      <c r="AB60" s="133">
        <v>0</v>
      </c>
      <c r="AC60" s="133">
        <v>0</v>
      </c>
      <c r="AD60" s="133">
        <v>0</v>
      </c>
      <c r="AE60" s="133">
        <v>0</v>
      </c>
      <c r="AF60" s="133">
        <v>0</v>
      </c>
      <c r="AG60" s="133">
        <v>0</v>
      </c>
      <c r="AH60" s="133">
        <v>0</v>
      </c>
      <c r="AI60" s="133">
        <v>0</v>
      </c>
      <c r="AJ60" s="133">
        <v>0</v>
      </c>
      <c r="AK60" s="133">
        <v>0</v>
      </c>
      <c r="AL60" s="133">
        <v>0</v>
      </c>
      <c r="AM60" s="133">
        <v>0</v>
      </c>
      <c r="AN60" s="133">
        <v>0</v>
      </c>
    </row>
    <row r="61" spans="1:40" s="11" customFormat="1" x14ac:dyDescent="0.35">
      <c r="A61" s="148" t="s">
        <v>580</v>
      </c>
      <c r="B61" s="121">
        <v>0</v>
      </c>
      <c r="C61" s="121">
        <v>1</v>
      </c>
      <c r="D61" s="121">
        <v>1</v>
      </c>
      <c r="E61" s="133">
        <v>1</v>
      </c>
      <c r="F61" s="137">
        <v>0</v>
      </c>
      <c r="G61" s="134">
        <v>0</v>
      </c>
      <c r="H61" s="133">
        <v>0</v>
      </c>
      <c r="I61" s="133">
        <v>0</v>
      </c>
      <c r="J61" s="133">
        <v>0</v>
      </c>
      <c r="K61" s="133">
        <v>0</v>
      </c>
      <c r="L61" s="133">
        <v>0</v>
      </c>
      <c r="M61" s="133">
        <v>0</v>
      </c>
      <c r="N61" s="133">
        <v>0</v>
      </c>
      <c r="O61" s="133">
        <v>0</v>
      </c>
      <c r="P61" s="133">
        <v>0</v>
      </c>
      <c r="Q61" s="133">
        <v>0</v>
      </c>
      <c r="R61" s="133">
        <v>0</v>
      </c>
      <c r="S61" s="133">
        <v>0</v>
      </c>
      <c r="T61" s="133">
        <v>0</v>
      </c>
      <c r="U61" s="133">
        <v>0</v>
      </c>
      <c r="V61" s="133">
        <v>0</v>
      </c>
      <c r="W61" s="133">
        <v>0</v>
      </c>
      <c r="X61" s="133">
        <v>0</v>
      </c>
      <c r="Y61" s="133">
        <v>0</v>
      </c>
      <c r="Z61" s="133">
        <v>0</v>
      </c>
      <c r="AA61" s="133">
        <v>0</v>
      </c>
      <c r="AB61" s="133">
        <v>0</v>
      </c>
      <c r="AC61" s="133">
        <v>0</v>
      </c>
      <c r="AD61" s="133">
        <v>0</v>
      </c>
      <c r="AE61" s="133">
        <v>0</v>
      </c>
      <c r="AF61" s="133">
        <v>0</v>
      </c>
      <c r="AG61" s="133">
        <v>0</v>
      </c>
      <c r="AH61" s="133">
        <v>0</v>
      </c>
      <c r="AI61" s="133">
        <v>0</v>
      </c>
      <c r="AJ61" s="133">
        <v>0</v>
      </c>
      <c r="AK61" s="133">
        <v>0</v>
      </c>
      <c r="AL61" s="133">
        <v>0</v>
      </c>
      <c r="AM61" s="133">
        <v>0</v>
      </c>
      <c r="AN61" s="133">
        <v>0</v>
      </c>
    </row>
    <row r="62" spans="1:40" s="11" customFormat="1" x14ac:dyDescent="0.35">
      <c r="A62" s="148" t="s">
        <v>581</v>
      </c>
      <c r="B62" s="121">
        <v>0</v>
      </c>
      <c r="C62" s="121">
        <v>0</v>
      </c>
      <c r="D62" s="121">
        <v>0</v>
      </c>
      <c r="E62" s="133">
        <v>0</v>
      </c>
      <c r="F62" s="137">
        <v>0</v>
      </c>
      <c r="G62" s="134">
        <v>0</v>
      </c>
      <c r="H62" s="133">
        <v>0</v>
      </c>
      <c r="I62" s="133">
        <v>0</v>
      </c>
      <c r="J62" s="133">
        <v>0</v>
      </c>
      <c r="K62" s="133">
        <v>0</v>
      </c>
      <c r="L62" s="133">
        <v>0</v>
      </c>
      <c r="M62" s="133">
        <v>0</v>
      </c>
      <c r="N62" s="133">
        <v>0</v>
      </c>
      <c r="O62" s="133">
        <v>0</v>
      </c>
      <c r="P62" s="133">
        <v>0</v>
      </c>
      <c r="Q62" s="133">
        <v>0</v>
      </c>
      <c r="R62" s="133">
        <v>0</v>
      </c>
      <c r="S62" s="133">
        <v>0</v>
      </c>
      <c r="T62" s="133">
        <v>0</v>
      </c>
      <c r="U62" s="133">
        <v>0</v>
      </c>
      <c r="V62" s="133">
        <v>0</v>
      </c>
      <c r="W62" s="133">
        <v>0</v>
      </c>
      <c r="X62" s="133">
        <v>0</v>
      </c>
      <c r="Y62" s="133">
        <v>0</v>
      </c>
      <c r="Z62" s="133">
        <v>0</v>
      </c>
      <c r="AA62" s="133">
        <v>0</v>
      </c>
      <c r="AB62" s="133">
        <v>0</v>
      </c>
      <c r="AC62" s="133">
        <v>0</v>
      </c>
      <c r="AD62" s="133">
        <v>0</v>
      </c>
      <c r="AE62" s="133">
        <v>0</v>
      </c>
      <c r="AF62" s="133">
        <v>0</v>
      </c>
      <c r="AG62" s="133">
        <v>0</v>
      </c>
      <c r="AH62" s="133">
        <v>0</v>
      </c>
      <c r="AI62" s="133">
        <v>0</v>
      </c>
      <c r="AJ62" s="133">
        <v>0</v>
      </c>
      <c r="AK62" s="133">
        <v>0</v>
      </c>
      <c r="AL62" s="133">
        <v>0</v>
      </c>
      <c r="AM62" s="133">
        <v>0</v>
      </c>
      <c r="AN62" s="133">
        <v>0</v>
      </c>
    </row>
    <row r="63" spans="1:40" s="11" customFormat="1" x14ac:dyDescent="0.35">
      <c r="A63" s="148" t="s">
        <v>582</v>
      </c>
      <c r="B63" s="121">
        <v>0</v>
      </c>
      <c r="C63" s="121">
        <v>1</v>
      </c>
      <c r="D63" s="121">
        <v>1</v>
      </c>
      <c r="E63" s="133">
        <v>1</v>
      </c>
      <c r="F63" s="137">
        <v>0</v>
      </c>
      <c r="G63" s="134">
        <v>0</v>
      </c>
      <c r="H63" s="133">
        <v>0</v>
      </c>
      <c r="I63" s="133">
        <v>0</v>
      </c>
      <c r="J63" s="133">
        <v>0</v>
      </c>
      <c r="K63" s="133">
        <v>0</v>
      </c>
      <c r="L63" s="133">
        <v>0</v>
      </c>
      <c r="M63" s="133">
        <v>0</v>
      </c>
      <c r="N63" s="133">
        <v>0</v>
      </c>
      <c r="O63" s="133">
        <v>0</v>
      </c>
      <c r="P63" s="133">
        <v>0</v>
      </c>
      <c r="Q63" s="133">
        <v>0</v>
      </c>
      <c r="R63" s="133">
        <v>0</v>
      </c>
      <c r="S63" s="133">
        <v>0</v>
      </c>
      <c r="T63" s="133">
        <v>0</v>
      </c>
      <c r="U63" s="133">
        <v>0</v>
      </c>
      <c r="V63" s="133">
        <v>0</v>
      </c>
      <c r="W63" s="133">
        <v>0</v>
      </c>
      <c r="X63" s="133">
        <v>0</v>
      </c>
      <c r="Y63" s="133">
        <v>0</v>
      </c>
      <c r="Z63" s="133">
        <v>0</v>
      </c>
      <c r="AA63" s="133">
        <v>0</v>
      </c>
      <c r="AB63" s="133">
        <v>0</v>
      </c>
      <c r="AC63" s="133">
        <v>0</v>
      </c>
      <c r="AD63" s="133">
        <v>0</v>
      </c>
      <c r="AE63" s="133">
        <v>0</v>
      </c>
      <c r="AF63" s="133">
        <v>0</v>
      </c>
      <c r="AG63" s="133">
        <v>0</v>
      </c>
      <c r="AH63" s="133">
        <v>0</v>
      </c>
      <c r="AI63" s="133">
        <v>0</v>
      </c>
      <c r="AJ63" s="133">
        <v>0</v>
      </c>
      <c r="AK63" s="133">
        <v>0</v>
      </c>
      <c r="AL63" s="133">
        <v>0</v>
      </c>
      <c r="AM63" s="133">
        <v>0</v>
      </c>
      <c r="AN63" s="133">
        <v>0</v>
      </c>
    </row>
    <row r="64" spans="1:40" s="11" customFormat="1" x14ac:dyDescent="0.35">
      <c r="A64" s="148" t="s">
        <v>583</v>
      </c>
      <c r="B64" s="121">
        <v>0</v>
      </c>
      <c r="C64" s="121">
        <v>0</v>
      </c>
      <c r="D64" s="121">
        <v>0</v>
      </c>
      <c r="E64" s="138">
        <v>0</v>
      </c>
      <c r="F64" s="137">
        <v>0</v>
      </c>
      <c r="G64" s="134">
        <v>0</v>
      </c>
      <c r="H64" s="133">
        <v>0</v>
      </c>
      <c r="I64" s="133">
        <v>0</v>
      </c>
      <c r="J64" s="133">
        <v>0</v>
      </c>
      <c r="K64" s="133">
        <v>0</v>
      </c>
      <c r="L64" s="133">
        <v>0</v>
      </c>
      <c r="M64" s="133">
        <v>0</v>
      </c>
      <c r="N64" s="133">
        <v>0</v>
      </c>
      <c r="O64" s="133">
        <v>0</v>
      </c>
      <c r="P64" s="133">
        <v>0</v>
      </c>
      <c r="Q64" s="133">
        <v>0</v>
      </c>
      <c r="R64" s="133">
        <v>0</v>
      </c>
      <c r="S64" s="133">
        <v>0</v>
      </c>
      <c r="T64" s="133">
        <v>0</v>
      </c>
      <c r="U64" s="133">
        <v>0</v>
      </c>
      <c r="V64" s="133">
        <v>0</v>
      </c>
      <c r="W64" s="133">
        <v>0</v>
      </c>
      <c r="X64" s="133">
        <v>0</v>
      </c>
      <c r="Y64" s="133">
        <v>0</v>
      </c>
      <c r="Z64" s="133">
        <v>0</v>
      </c>
      <c r="AA64" s="133">
        <v>0</v>
      </c>
      <c r="AB64" s="133">
        <v>0</v>
      </c>
      <c r="AC64" s="133">
        <v>0</v>
      </c>
      <c r="AD64" s="133">
        <v>0</v>
      </c>
      <c r="AE64" s="133">
        <v>0</v>
      </c>
      <c r="AF64" s="133">
        <v>0</v>
      </c>
      <c r="AG64" s="133">
        <v>0</v>
      </c>
      <c r="AH64" s="133">
        <v>0</v>
      </c>
      <c r="AI64" s="133">
        <v>0</v>
      </c>
      <c r="AJ64" s="133">
        <v>0</v>
      </c>
      <c r="AK64" s="133">
        <v>0</v>
      </c>
      <c r="AL64" s="133">
        <v>0</v>
      </c>
      <c r="AM64" s="133">
        <v>0</v>
      </c>
      <c r="AN64" s="133">
        <v>0</v>
      </c>
    </row>
    <row r="65" spans="1:40" s="12" customFormat="1" ht="13.5" customHeight="1" x14ac:dyDescent="0.35">
      <c r="A65" s="153" t="s">
        <v>584</v>
      </c>
      <c r="B65" s="122">
        <v>1</v>
      </c>
      <c r="C65" s="121">
        <v>28</v>
      </c>
      <c r="D65" s="122">
        <v>29</v>
      </c>
      <c r="E65" s="122">
        <v>28</v>
      </c>
      <c r="F65" s="122">
        <v>0</v>
      </c>
      <c r="G65" s="142">
        <v>0</v>
      </c>
      <c r="H65" s="122">
        <v>0</v>
      </c>
      <c r="I65" s="122">
        <v>0</v>
      </c>
      <c r="J65" s="122">
        <v>0</v>
      </c>
      <c r="K65" s="122">
        <v>0</v>
      </c>
      <c r="L65" s="122">
        <v>0</v>
      </c>
      <c r="M65" s="122">
        <v>0</v>
      </c>
      <c r="N65" s="122">
        <v>0</v>
      </c>
      <c r="O65" s="122">
        <v>0</v>
      </c>
      <c r="P65" s="122">
        <v>0</v>
      </c>
      <c r="Q65" s="122">
        <v>0</v>
      </c>
      <c r="R65" s="122">
        <v>0</v>
      </c>
      <c r="S65" s="122">
        <v>0</v>
      </c>
      <c r="T65" s="122">
        <v>0</v>
      </c>
      <c r="U65" s="122">
        <v>0</v>
      </c>
      <c r="V65" s="122">
        <v>0</v>
      </c>
      <c r="W65" s="122">
        <v>0</v>
      </c>
      <c r="X65" s="122">
        <v>0</v>
      </c>
      <c r="Y65" s="122">
        <v>1</v>
      </c>
      <c r="Z65" s="122">
        <v>0</v>
      </c>
      <c r="AA65" s="122">
        <v>0</v>
      </c>
      <c r="AB65" s="122">
        <v>0</v>
      </c>
      <c r="AC65" s="122">
        <v>0</v>
      </c>
      <c r="AD65" s="122">
        <v>0</v>
      </c>
      <c r="AE65" s="122">
        <v>0</v>
      </c>
      <c r="AF65" s="122">
        <v>0</v>
      </c>
      <c r="AG65" s="122">
        <v>0</v>
      </c>
      <c r="AH65" s="122">
        <v>0</v>
      </c>
      <c r="AI65" s="122">
        <v>0</v>
      </c>
      <c r="AJ65" s="122">
        <v>0</v>
      </c>
      <c r="AK65" s="122">
        <v>0</v>
      </c>
      <c r="AL65" s="122">
        <v>0</v>
      </c>
      <c r="AM65" s="122">
        <v>0</v>
      </c>
      <c r="AN65" s="122">
        <v>0</v>
      </c>
    </row>
    <row r="66" spans="1:40" s="11" customFormat="1" x14ac:dyDescent="0.35">
      <c r="A66" s="151"/>
      <c r="B66" s="121"/>
      <c r="C66" s="121"/>
      <c r="D66" s="121"/>
      <c r="E66" s="144">
        <v>5544</v>
      </c>
      <c r="F66" s="145">
        <v>0</v>
      </c>
      <c r="G66" s="146">
        <v>0</v>
      </c>
      <c r="H66" s="145">
        <v>0</v>
      </c>
      <c r="I66" s="145">
        <v>0</v>
      </c>
      <c r="J66" s="145">
        <v>0</v>
      </c>
      <c r="K66" s="145">
        <v>0</v>
      </c>
      <c r="L66" s="145">
        <v>0</v>
      </c>
      <c r="M66" s="145">
        <v>0</v>
      </c>
      <c r="N66" s="145">
        <v>0</v>
      </c>
      <c r="O66" s="145">
        <v>0</v>
      </c>
      <c r="P66" s="145">
        <v>0</v>
      </c>
      <c r="Q66" s="145">
        <v>0</v>
      </c>
      <c r="R66" s="145">
        <v>0</v>
      </c>
      <c r="S66" s="145">
        <v>0</v>
      </c>
      <c r="T66" s="145">
        <v>0</v>
      </c>
      <c r="U66" s="145">
        <v>0</v>
      </c>
      <c r="V66" s="145">
        <v>0</v>
      </c>
      <c r="W66" s="145">
        <v>0</v>
      </c>
      <c r="X66" s="145">
        <v>0</v>
      </c>
      <c r="Y66" s="145">
        <v>144</v>
      </c>
      <c r="Z66" s="145">
        <v>0</v>
      </c>
      <c r="AA66" s="145">
        <v>0</v>
      </c>
      <c r="AB66" s="145">
        <v>0</v>
      </c>
      <c r="AC66" s="145">
        <v>0</v>
      </c>
      <c r="AD66" s="145">
        <v>0</v>
      </c>
      <c r="AE66" s="145">
        <v>0</v>
      </c>
      <c r="AF66" s="145">
        <v>0</v>
      </c>
      <c r="AG66" s="145">
        <v>0</v>
      </c>
      <c r="AH66" s="145">
        <v>0</v>
      </c>
      <c r="AI66" s="145">
        <v>0</v>
      </c>
      <c r="AJ66" s="145">
        <v>0</v>
      </c>
      <c r="AK66" s="145">
        <v>0</v>
      </c>
      <c r="AL66" s="145">
        <v>0</v>
      </c>
      <c r="AM66" s="145">
        <v>0</v>
      </c>
      <c r="AN66" s="145">
        <v>0</v>
      </c>
    </row>
    <row r="67" spans="1:40" s="6" customFormat="1" x14ac:dyDescent="0.25">
      <c r="A67" s="128" t="s">
        <v>585</v>
      </c>
      <c r="B67" s="129"/>
      <c r="C67" s="129"/>
      <c r="D67" s="129"/>
      <c r="E67" s="129"/>
      <c r="F67" s="129"/>
      <c r="G67" s="147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</row>
    <row r="68" spans="1:40" s="9" customFormat="1" x14ac:dyDescent="0.35">
      <c r="A68" s="148" t="s">
        <v>586</v>
      </c>
      <c r="B68" s="121">
        <v>0</v>
      </c>
      <c r="C68" s="121">
        <v>7</v>
      </c>
      <c r="D68" s="121">
        <v>7</v>
      </c>
      <c r="E68" s="133">
        <v>7</v>
      </c>
      <c r="F68" s="137">
        <v>0</v>
      </c>
      <c r="G68" s="134">
        <v>0</v>
      </c>
      <c r="H68" s="133">
        <v>0</v>
      </c>
      <c r="I68" s="133">
        <v>0</v>
      </c>
      <c r="J68" s="133">
        <v>0</v>
      </c>
      <c r="K68" s="133">
        <v>0</v>
      </c>
      <c r="L68" s="133">
        <v>0</v>
      </c>
      <c r="M68" s="133">
        <v>0</v>
      </c>
      <c r="N68" s="133">
        <v>0</v>
      </c>
      <c r="O68" s="133">
        <v>0</v>
      </c>
      <c r="P68" s="133">
        <v>0</v>
      </c>
      <c r="Q68" s="133">
        <v>0</v>
      </c>
      <c r="R68" s="133">
        <v>0</v>
      </c>
      <c r="S68" s="133">
        <v>0</v>
      </c>
      <c r="T68" s="133">
        <v>0</v>
      </c>
      <c r="U68" s="133">
        <v>0</v>
      </c>
      <c r="V68" s="133">
        <v>0</v>
      </c>
      <c r="W68" s="133">
        <v>0</v>
      </c>
      <c r="X68" s="133">
        <v>0</v>
      </c>
      <c r="Y68" s="133">
        <v>0</v>
      </c>
      <c r="Z68" s="133">
        <v>0</v>
      </c>
      <c r="AA68" s="133">
        <v>0</v>
      </c>
      <c r="AB68" s="133">
        <v>0</v>
      </c>
      <c r="AC68" s="133">
        <v>0</v>
      </c>
      <c r="AD68" s="133">
        <v>0</v>
      </c>
      <c r="AE68" s="133">
        <v>0</v>
      </c>
      <c r="AF68" s="133">
        <v>0</v>
      </c>
      <c r="AG68" s="133">
        <v>0</v>
      </c>
      <c r="AH68" s="133">
        <v>0</v>
      </c>
      <c r="AI68" s="133">
        <v>0</v>
      </c>
      <c r="AJ68" s="133">
        <v>0</v>
      </c>
      <c r="AK68" s="133">
        <v>0</v>
      </c>
      <c r="AL68" s="133">
        <v>0</v>
      </c>
      <c r="AM68" s="133">
        <v>0</v>
      </c>
      <c r="AN68" s="133">
        <v>0</v>
      </c>
    </row>
    <row r="69" spans="1:40" s="9" customFormat="1" x14ac:dyDescent="0.35">
      <c r="A69" s="148" t="s">
        <v>587</v>
      </c>
      <c r="B69" s="121">
        <v>4</v>
      </c>
      <c r="C69" s="121">
        <v>0</v>
      </c>
      <c r="D69" s="121">
        <v>4</v>
      </c>
      <c r="E69" s="133">
        <v>0</v>
      </c>
      <c r="F69" s="137">
        <v>0</v>
      </c>
      <c r="G69" s="134">
        <v>0</v>
      </c>
      <c r="H69" s="133">
        <v>0</v>
      </c>
      <c r="I69" s="133">
        <v>0</v>
      </c>
      <c r="J69" s="133">
        <v>0</v>
      </c>
      <c r="K69" s="133">
        <v>0</v>
      </c>
      <c r="L69" s="133">
        <v>0</v>
      </c>
      <c r="M69" s="133">
        <v>0</v>
      </c>
      <c r="N69" s="133">
        <v>0</v>
      </c>
      <c r="O69" s="133">
        <v>0</v>
      </c>
      <c r="P69" s="133">
        <v>0</v>
      </c>
      <c r="Q69" s="133">
        <v>0</v>
      </c>
      <c r="R69" s="133">
        <v>0</v>
      </c>
      <c r="S69" s="133">
        <v>0</v>
      </c>
      <c r="T69" s="133">
        <v>0</v>
      </c>
      <c r="U69" s="133">
        <v>0</v>
      </c>
      <c r="V69" s="133">
        <v>0</v>
      </c>
      <c r="W69" s="133">
        <v>0</v>
      </c>
      <c r="X69" s="133">
        <v>0</v>
      </c>
      <c r="Y69" s="133">
        <v>4</v>
      </c>
      <c r="Z69" s="133">
        <v>0</v>
      </c>
      <c r="AA69" s="133">
        <v>0</v>
      </c>
      <c r="AB69" s="133">
        <v>0</v>
      </c>
      <c r="AC69" s="133">
        <v>0</v>
      </c>
      <c r="AD69" s="133">
        <v>0</v>
      </c>
      <c r="AE69" s="133">
        <v>0</v>
      </c>
      <c r="AF69" s="133">
        <v>0</v>
      </c>
      <c r="AG69" s="133">
        <v>0</v>
      </c>
      <c r="AH69" s="133">
        <v>0</v>
      </c>
      <c r="AI69" s="133">
        <v>0</v>
      </c>
      <c r="AJ69" s="133">
        <v>0</v>
      </c>
      <c r="AK69" s="133">
        <v>0</v>
      </c>
      <c r="AL69" s="133">
        <v>0</v>
      </c>
      <c r="AM69" s="133">
        <v>0</v>
      </c>
      <c r="AN69" s="133">
        <v>0</v>
      </c>
    </row>
    <row r="70" spans="1:40" s="9" customFormat="1" x14ac:dyDescent="0.35">
      <c r="A70" s="148" t="s">
        <v>588</v>
      </c>
      <c r="B70" s="121">
        <v>9</v>
      </c>
      <c r="C70" s="121">
        <v>3</v>
      </c>
      <c r="D70" s="121">
        <v>12</v>
      </c>
      <c r="E70" s="133">
        <v>3</v>
      </c>
      <c r="F70" s="137">
        <v>0</v>
      </c>
      <c r="G70" s="134">
        <v>0</v>
      </c>
      <c r="H70" s="133">
        <v>0</v>
      </c>
      <c r="I70" s="133">
        <v>0</v>
      </c>
      <c r="J70" s="133">
        <v>0</v>
      </c>
      <c r="K70" s="133">
        <v>0</v>
      </c>
      <c r="L70" s="133">
        <v>0</v>
      </c>
      <c r="M70" s="133">
        <v>0</v>
      </c>
      <c r="N70" s="133">
        <v>0</v>
      </c>
      <c r="O70" s="133">
        <v>0</v>
      </c>
      <c r="P70" s="133">
        <v>0</v>
      </c>
      <c r="Q70" s="133">
        <v>0</v>
      </c>
      <c r="R70" s="133">
        <v>0</v>
      </c>
      <c r="S70" s="133">
        <v>0</v>
      </c>
      <c r="T70" s="133">
        <v>0</v>
      </c>
      <c r="U70" s="133">
        <v>0</v>
      </c>
      <c r="V70" s="133">
        <v>0</v>
      </c>
      <c r="W70" s="133">
        <v>0</v>
      </c>
      <c r="X70" s="133">
        <v>0</v>
      </c>
      <c r="Y70" s="133">
        <v>9</v>
      </c>
      <c r="Z70" s="133">
        <v>0</v>
      </c>
      <c r="AA70" s="133">
        <v>0</v>
      </c>
      <c r="AB70" s="133">
        <v>0</v>
      </c>
      <c r="AC70" s="133">
        <v>0</v>
      </c>
      <c r="AD70" s="133">
        <v>0</v>
      </c>
      <c r="AE70" s="133">
        <v>0</v>
      </c>
      <c r="AF70" s="133">
        <v>0</v>
      </c>
      <c r="AG70" s="133">
        <v>0</v>
      </c>
      <c r="AH70" s="133">
        <v>0</v>
      </c>
      <c r="AI70" s="133">
        <v>0</v>
      </c>
      <c r="AJ70" s="133">
        <v>0</v>
      </c>
      <c r="AK70" s="133">
        <v>0</v>
      </c>
      <c r="AL70" s="133">
        <v>0</v>
      </c>
      <c r="AM70" s="133">
        <v>0</v>
      </c>
      <c r="AN70" s="133">
        <v>0</v>
      </c>
    </row>
    <row r="71" spans="1:40" s="9" customFormat="1" x14ac:dyDescent="0.35">
      <c r="A71" s="148" t="s">
        <v>589</v>
      </c>
      <c r="B71" s="121">
        <v>7</v>
      </c>
      <c r="C71" s="121">
        <v>41</v>
      </c>
      <c r="D71" s="121">
        <v>48</v>
      </c>
      <c r="E71" s="133">
        <v>41</v>
      </c>
      <c r="F71" s="137">
        <v>0</v>
      </c>
      <c r="G71" s="134">
        <v>0</v>
      </c>
      <c r="H71" s="133">
        <v>0</v>
      </c>
      <c r="I71" s="133">
        <v>0</v>
      </c>
      <c r="J71" s="133">
        <v>0</v>
      </c>
      <c r="K71" s="133">
        <v>0</v>
      </c>
      <c r="L71" s="133">
        <v>0</v>
      </c>
      <c r="M71" s="133">
        <v>0</v>
      </c>
      <c r="N71" s="133">
        <v>0</v>
      </c>
      <c r="O71" s="133">
        <v>0</v>
      </c>
      <c r="P71" s="133">
        <v>0</v>
      </c>
      <c r="Q71" s="133">
        <v>0</v>
      </c>
      <c r="R71" s="133">
        <v>0</v>
      </c>
      <c r="S71" s="133">
        <v>0</v>
      </c>
      <c r="T71" s="133">
        <v>0</v>
      </c>
      <c r="U71" s="133">
        <v>0</v>
      </c>
      <c r="V71" s="133">
        <v>0</v>
      </c>
      <c r="W71" s="133">
        <v>0</v>
      </c>
      <c r="X71" s="133">
        <v>0</v>
      </c>
      <c r="Y71" s="133">
        <v>7</v>
      </c>
      <c r="Z71" s="133">
        <v>0</v>
      </c>
      <c r="AA71" s="133">
        <v>0</v>
      </c>
      <c r="AB71" s="133">
        <v>0</v>
      </c>
      <c r="AC71" s="133">
        <v>0</v>
      </c>
      <c r="AD71" s="133">
        <v>0</v>
      </c>
      <c r="AE71" s="133">
        <v>0</v>
      </c>
      <c r="AF71" s="133">
        <v>0</v>
      </c>
      <c r="AG71" s="133">
        <v>0</v>
      </c>
      <c r="AH71" s="133">
        <v>0</v>
      </c>
      <c r="AI71" s="133">
        <v>0</v>
      </c>
      <c r="AJ71" s="133">
        <v>0</v>
      </c>
      <c r="AK71" s="133">
        <v>0</v>
      </c>
      <c r="AL71" s="133">
        <v>0</v>
      </c>
      <c r="AM71" s="133">
        <v>0</v>
      </c>
      <c r="AN71" s="133">
        <v>0</v>
      </c>
    </row>
    <row r="72" spans="1:40" s="9" customFormat="1" x14ac:dyDescent="0.35">
      <c r="A72" s="148" t="s">
        <v>590</v>
      </c>
      <c r="B72" s="121">
        <v>1</v>
      </c>
      <c r="C72" s="121">
        <v>11</v>
      </c>
      <c r="D72" s="121">
        <v>12</v>
      </c>
      <c r="E72" s="133">
        <v>11</v>
      </c>
      <c r="F72" s="137">
        <v>0</v>
      </c>
      <c r="G72" s="134">
        <v>0</v>
      </c>
      <c r="H72" s="133">
        <v>0</v>
      </c>
      <c r="I72" s="133">
        <v>0</v>
      </c>
      <c r="J72" s="133">
        <v>0</v>
      </c>
      <c r="K72" s="133">
        <v>0</v>
      </c>
      <c r="L72" s="133">
        <v>0</v>
      </c>
      <c r="M72" s="133">
        <v>0</v>
      </c>
      <c r="N72" s="133">
        <v>1</v>
      </c>
      <c r="O72" s="133">
        <v>0</v>
      </c>
      <c r="P72" s="133">
        <v>0</v>
      </c>
      <c r="Q72" s="133">
        <v>0</v>
      </c>
      <c r="R72" s="133">
        <v>0</v>
      </c>
      <c r="S72" s="133">
        <v>0</v>
      </c>
      <c r="T72" s="133">
        <v>0</v>
      </c>
      <c r="U72" s="133">
        <v>0</v>
      </c>
      <c r="V72" s="133">
        <v>0</v>
      </c>
      <c r="W72" s="133">
        <v>0</v>
      </c>
      <c r="X72" s="133">
        <v>0</v>
      </c>
      <c r="Y72" s="133">
        <v>0</v>
      </c>
      <c r="Z72" s="133">
        <v>0</v>
      </c>
      <c r="AA72" s="133">
        <v>0</v>
      </c>
      <c r="AB72" s="133">
        <v>0</v>
      </c>
      <c r="AC72" s="133">
        <v>0</v>
      </c>
      <c r="AD72" s="133">
        <v>0</v>
      </c>
      <c r="AE72" s="133">
        <v>0</v>
      </c>
      <c r="AF72" s="133">
        <v>0</v>
      </c>
      <c r="AG72" s="133">
        <v>0</v>
      </c>
      <c r="AH72" s="133">
        <v>0</v>
      </c>
      <c r="AI72" s="133">
        <v>0</v>
      </c>
      <c r="AJ72" s="133">
        <v>0</v>
      </c>
      <c r="AK72" s="133">
        <v>0</v>
      </c>
      <c r="AL72" s="133">
        <v>0</v>
      </c>
      <c r="AM72" s="133">
        <v>0</v>
      </c>
      <c r="AN72" s="133">
        <v>0</v>
      </c>
    </row>
    <row r="73" spans="1:40" s="10" customFormat="1" ht="21" x14ac:dyDescent="0.35">
      <c r="A73" s="149" t="s">
        <v>591</v>
      </c>
      <c r="B73" s="122">
        <v>21</v>
      </c>
      <c r="C73" s="121">
        <v>62</v>
      </c>
      <c r="D73" s="122">
        <v>83</v>
      </c>
      <c r="E73" s="122">
        <v>62</v>
      </c>
      <c r="F73" s="122">
        <v>0</v>
      </c>
      <c r="G73" s="142">
        <v>0</v>
      </c>
      <c r="H73" s="122">
        <v>0</v>
      </c>
      <c r="I73" s="122">
        <v>0</v>
      </c>
      <c r="J73" s="122">
        <v>0</v>
      </c>
      <c r="K73" s="122">
        <v>0</v>
      </c>
      <c r="L73" s="122">
        <v>0</v>
      </c>
      <c r="M73" s="122">
        <v>0</v>
      </c>
      <c r="N73" s="122">
        <v>1</v>
      </c>
      <c r="O73" s="122">
        <v>0</v>
      </c>
      <c r="P73" s="122">
        <v>0</v>
      </c>
      <c r="Q73" s="122">
        <v>0</v>
      </c>
      <c r="R73" s="122">
        <v>0</v>
      </c>
      <c r="S73" s="122">
        <v>0</v>
      </c>
      <c r="T73" s="122">
        <v>0</v>
      </c>
      <c r="U73" s="122">
        <v>0</v>
      </c>
      <c r="V73" s="122">
        <v>0</v>
      </c>
      <c r="W73" s="122">
        <v>0</v>
      </c>
      <c r="X73" s="122">
        <v>0</v>
      </c>
      <c r="Y73" s="122">
        <v>20</v>
      </c>
      <c r="Z73" s="122">
        <v>0</v>
      </c>
      <c r="AA73" s="122">
        <v>0</v>
      </c>
      <c r="AB73" s="122">
        <v>0</v>
      </c>
      <c r="AC73" s="122">
        <v>0</v>
      </c>
      <c r="AD73" s="122">
        <v>0</v>
      </c>
      <c r="AE73" s="122">
        <v>0</v>
      </c>
      <c r="AF73" s="122">
        <v>0</v>
      </c>
      <c r="AG73" s="122">
        <v>0</v>
      </c>
      <c r="AH73" s="122">
        <v>0</v>
      </c>
      <c r="AI73" s="122">
        <v>0</v>
      </c>
      <c r="AJ73" s="122">
        <v>0</v>
      </c>
      <c r="AK73" s="122">
        <v>0</v>
      </c>
      <c r="AL73" s="122">
        <v>0</v>
      </c>
      <c r="AM73" s="122">
        <v>0</v>
      </c>
      <c r="AN73" s="122">
        <v>0</v>
      </c>
    </row>
    <row r="74" spans="1:40" s="11" customFormat="1" x14ac:dyDescent="0.35">
      <c r="A74" s="151"/>
      <c r="B74" s="121"/>
      <c r="C74" s="121"/>
      <c r="D74" s="121"/>
      <c r="E74" s="154">
        <v>3272</v>
      </c>
      <c r="F74" s="155">
        <v>0</v>
      </c>
      <c r="G74" s="156">
        <v>0</v>
      </c>
      <c r="H74" s="155">
        <v>0</v>
      </c>
      <c r="I74" s="155">
        <v>0</v>
      </c>
      <c r="J74" s="155">
        <v>0</v>
      </c>
      <c r="K74" s="155">
        <v>0</v>
      </c>
      <c r="L74" s="155">
        <v>0</v>
      </c>
      <c r="M74" s="155">
        <v>0</v>
      </c>
      <c r="N74" s="155">
        <v>50</v>
      </c>
      <c r="O74" s="155">
        <v>0</v>
      </c>
      <c r="P74" s="155">
        <v>0</v>
      </c>
      <c r="Q74" s="155">
        <v>0</v>
      </c>
      <c r="R74" s="155">
        <v>0</v>
      </c>
      <c r="S74" s="155">
        <v>0</v>
      </c>
      <c r="T74" s="155">
        <v>0</v>
      </c>
      <c r="U74" s="155">
        <v>0</v>
      </c>
      <c r="V74" s="155">
        <v>0</v>
      </c>
      <c r="W74" s="155">
        <v>0</v>
      </c>
      <c r="X74" s="155">
        <v>0</v>
      </c>
      <c r="Y74" s="155">
        <v>824</v>
      </c>
      <c r="Z74" s="155">
        <v>0</v>
      </c>
      <c r="AA74" s="155">
        <v>0</v>
      </c>
      <c r="AB74" s="155">
        <v>0</v>
      </c>
      <c r="AC74" s="155">
        <v>0</v>
      </c>
      <c r="AD74" s="155">
        <v>0</v>
      </c>
      <c r="AE74" s="155">
        <v>0</v>
      </c>
      <c r="AF74" s="155">
        <v>0</v>
      </c>
      <c r="AG74" s="155">
        <v>0</v>
      </c>
      <c r="AH74" s="155">
        <v>0</v>
      </c>
      <c r="AI74" s="155">
        <v>0</v>
      </c>
      <c r="AJ74" s="155">
        <v>0</v>
      </c>
      <c r="AK74" s="155">
        <v>0</v>
      </c>
      <c r="AL74" s="155">
        <v>0</v>
      </c>
      <c r="AM74" s="155">
        <v>0</v>
      </c>
      <c r="AN74" s="155">
        <v>0</v>
      </c>
    </row>
    <row r="75" spans="1:40" s="6" customFormat="1" x14ac:dyDescent="0.25">
      <c r="A75" s="128" t="s">
        <v>592</v>
      </c>
      <c r="B75" s="129"/>
      <c r="C75" s="129"/>
      <c r="D75" s="129"/>
      <c r="E75" s="129"/>
      <c r="F75" s="129"/>
      <c r="G75" s="147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</row>
    <row r="76" spans="1:40" s="9" customFormat="1" x14ac:dyDescent="0.25">
      <c r="A76" s="148" t="s">
        <v>586</v>
      </c>
      <c r="B76" s="121">
        <v>61</v>
      </c>
      <c r="C76" s="121">
        <v>11</v>
      </c>
      <c r="D76" s="121">
        <v>72</v>
      </c>
      <c r="E76" s="133">
        <v>11</v>
      </c>
      <c r="F76" s="133">
        <v>20</v>
      </c>
      <c r="G76" s="134">
        <v>0</v>
      </c>
      <c r="H76" s="133">
        <v>0</v>
      </c>
      <c r="I76" s="133">
        <v>0</v>
      </c>
      <c r="J76" s="133">
        <v>0</v>
      </c>
      <c r="K76" s="133">
        <v>0</v>
      </c>
      <c r="L76" s="133">
        <v>0</v>
      </c>
      <c r="M76" s="133">
        <v>0</v>
      </c>
      <c r="N76" s="133">
        <v>0</v>
      </c>
      <c r="O76" s="133">
        <v>0</v>
      </c>
      <c r="P76" s="133">
        <v>0</v>
      </c>
      <c r="Q76" s="133">
        <v>0</v>
      </c>
      <c r="R76" s="133">
        <v>0</v>
      </c>
      <c r="S76" s="133">
        <v>0</v>
      </c>
      <c r="T76" s="133">
        <v>0</v>
      </c>
      <c r="U76" s="133">
        <v>0</v>
      </c>
      <c r="V76" s="133">
        <v>0</v>
      </c>
      <c r="W76" s="133">
        <v>0</v>
      </c>
      <c r="X76" s="135">
        <v>5</v>
      </c>
      <c r="Y76" s="133">
        <v>13</v>
      </c>
      <c r="Z76" s="133">
        <v>0</v>
      </c>
      <c r="AA76" s="133">
        <v>0</v>
      </c>
      <c r="AB76" s="133">
        <v>23</v>
      </c>
      <c r="AC76" s="133">
        <v>0</v>
      </c>
      <c r="AD76" s="133">
        <v>0</v>
      </c>
      <c r="AE76" s="133">
        <v>0</v>
      </c>
      <c r="AF76" s="133">
        <v>0</v>
      </c>
      <c r="AG76" s="133">
        <v>0</v>
      </c>
      <c r="AH76" s="133">
        <v>0</v>
      </c>
      <c r="AI76" s="133">
        <v>0</v>
      </c>
      <c r="AJ76" s="133">
        <v>0</v>
      </c>
      <c r="AK76" s="133">
        <v>0</v>
      </c>
      <c r="AL76" s="133">
        <v>0</v>
      </c>
      <c r="AM76" s="133">
        <v>0</v>
      </c>
      <c r="AN76" s="133">
        <v>0</v>
      </c>
    </row>
    <row r="77" spans="1:40" s="9" customFormat="1" x14ac:dyDescent="0.25">
      <c r="A77" s="148" t="s">
        <v>587</v>
      </c>
      <c r="B77" s="121">
        <v>163</v>
      </c>
      <c r="C77" s="121">
        <v>58</v>
      </c>
      <c r="D77" s="121">
        <v>221</v>
      </c>
      <c r="E77" s="133">
        <v>58</v>
      </c>
      <c r="F77" s="133">
        <v>8</v>
      </c>
      <c r="G77" s="134">
        <v>0</v>
      </c>
      <c r="H77" s="133">
        <v>0</v>
      </c>
      <c r="I77" s="133">
        <v>0</v>
      </c>
      <c r="J77" s="133">
        <v>0</v>
      </c>
      <c r="K77" s="133">
        <v>0</v>
      </c>
      <c r="L77" s="133">
        <v>0</v>
      </c>
      <c r="M77" s="133">
        <v>0</v>
      </c>
      <c r="N77" s="133">
        <v>0</v>
      </c>
      <c r="O77" s="133">
        <v>0</v>
      </c>
      <c r="P77" s="133">
        <v>0</v>
      </c>
      <c r="Q77" s="133">
        <v>0</v>
      </c>
      <c r="R77" s="133">
        <v>0</v>
      </c>
      <c r="S77" s="133">
        <v>0</v>
      </c>
      <c r="T77" s="133">
        <v>0</v>
      </c>
      <c r="U77" s="133">
        <v>0</v>
      </c>
      <c r="V77" s="133">
        <v>0</v>
      </c>
      <c r="W77" s="133">
        <v>0</v>
      </c>
      <c r="X77" s="135">
        <v>30</v>
      </c>
      <c r="Y77" s="133">
        <v>2</v>
      </c>
      <c r="Z77" s="133">
        <v>0</v>
      </c>
      <c r="AA77" s="133">
        <v>0</v>
      </c>
      <c r="AB77" s="133">
        <v>107</v>
      </c>
      <c r="AC77" s="133">
        <v>0</v>
      </c>
      <c r="AD77" s="133">
        <v>0</v>
      </c>
      <c r="AE77" s="133">
        <v>0</v>
      </c>
      <c r="AF77" s="133">
        <v>0</v>
      </c>
      <c r="AG77" s="133">
        <v>1</v>
      </c>
      <c r="AH77" s="133">
        <v>0</v>
      </c>
      <c r="AI77" s="133">
        <v>0</v>
      </c>
      <c r="AJ77" s="133">
        <v>0</v>
      </c>
      <c r="AK77" s="133">
        <v>15</v>
      </c>
      <c r="AL77" s="133">
        <v>0</v>
      </c>
      <c r="AM77" s="133">
        <v>0</v>
      </c>
      <c r="AN77" s="133">
        <v>0</v>
      </c>
    </row>
    <row r="78" spans="1:40" s="9" customFormat="1" x14ac:dyDescent="0.25">
      <c r="A78" s="148" t="s">
        <v>593</v>
      </c>
      <c r="B78" s="121">
        <v>532</v>
      </c>
      <c r="C78" s="121">
        <v>993</v>
      </c>
      <c r="D78" s="121">
        <v>1525</v>
      </c>
      <c r="E78" s="133">
        <v>993</v>
      </c>
      <c r="F78" s="133">
        <v>1</v>
      </c>
      <c r="G78" s="134">
        <v>0</v>
      </c>
      <c r="H78" s="133">
        <v>0</v>
      </c>
      <c r="I78" s="133">
        <v>0</v>
      </c>
      <c r="J78" s="133">
        <v>0</v>
      </c>
      <c r="K78" s="133">
        <v>0</v>
      </c>
      <c r="L78" s="133">
        <v>0</v>
      </c>
      <c r="M78" s="133">
        <v>0</v>
      </c>
      <c r="N78" s="133">
        <v>0</v>
      </c>
      <c r="O78" s="133">
        <v>0</v>
      </c>
      <c r="P78" s="133">
        <v>0</v>
      </c>
      <c r="Q78" s="133">
        <v>0</v>
      </c>
      <c r="R78" s="133">
        <v>0</v>
      </c>
      <c r="S78" s="133">
        <v>0</v>
      </c>
      <c r="T78" s="133">
        <v>0</v>
      </c>
      <c r="U78" s="133">
        <v>0</v>
      </c>
      <c r="V78" s="133">
        <v>0</v>
      </c>
      <c r="W78" s="133">
        <v>0</v>
      </c>
      <c r="X78" s="135">
        <v>149</v>
      </c>
      <c r="Y78" s="133">
        <v>5</v>
      </c>
      <c r="Z78" s="133">
        <v>0</v>
      </c>
      <c r="AA78" s="133">
        <v>0</v>
      </c>
      <c r="AB78" s="133">
        <v>365</v>
      </c>
      <c r="AC78" s="133">
        <v>0</v>
      </c>
      <c r="AD78" s="133">
        <v>0</v>
      </c>
      <c r="AE78" s="133">
        <v>0</v>
      </c>
      <c r="AF78" s="133">
        <v>0</v>
      </c>
      <c r="AG78" s="133">
        <v>12</v>
      </c>
      <c r="AH78" s="133">
        <v>0</v>
      </c>
      <c r="AI78" s="133">
        <v>0</v>
      </c>
      <c r="AJ78" s="133">
        <v>0</v>
      </c>
      <c r="AK78" s="133">
        <v>0</v>
      </c>
      <c r="AL78" s="133">
        <v>0</v>
      </c>
      <c r="AM78" s="133">
        <v>0</v>
      </c>
      <c r="AN78" s="133">
        <v>0</v>
      </c>
    </row>
    <row r="79" spans="1:40" s="9" customFormat="1" x14ac:dyDescent="0.25">
      <c r="A79" s="148" t="s">
        <v>594</v>
      </c>
      <c r="B79" s="121">
        <v>2067</v>
      </c>
      <c r="C79" s="121">
        <v>918</v>
      </c>
      <c r="D79" s="121">
        <v>2985</v>
      </c>
      <c r="E79" s="133">
        <v>918</v>
      </c>
      <c r="F79" s="133">
        <v>0</v>
      </c>
      <c r="G79" s="134">
        <v>0</v>
      </c>
      <c r="H79" s="133">
        <v>0</v>
      </c>
      <c r="I79" s="133">
        <v>0</v>
      </c>
      <c r="J79" s="133">
        <v>0</v>
      </c>
      <c r="K79" s="133">
        <v>0</v>
      </c>
      <c r="L79" s="133">
        <v>0</v>
      </c>
      <c r="M79" s="133">
        <v>0</v>
      </c>
      <c r="N79" s="133">
        <v>0</v>
      </c>
      <c r="O79" s="133">
        <v>0</v>
      </c>
      <c r="P79" s="133">
        <v>0</v>
      </c>
      <c r="Q79" s="133">
        <v>0</v>
      </c>
      <c r="R79" s="133">
        <v>0</v>
      </c>
      <c r="S79" s="133">
        <v>0</v>
      </c>
      <c r="T79" s="133">
        <v>0</v>
      </c>
      <c r="U79" s="133">
        <v>0</v>
      </c>
      <c r="V79" s="133">
        <v>0</v>
      </c>
      <c r="W79" s="133">
        <v>0</v>
      </c>
      <c r="X79" s="135">
        <v>135</v>
      </c>
      <c r="Y79" s="133">
        <v>134</v>
      </c>
      <c r="Z79" s="133">
        <v>0</v>
      </c>
      <c r="AA79" s="133">
        <v>0</v>
      </c>
      <c r="AB79" s="133">
        <v>1798</v>
      </c>
      <c r="AC79" s="133">
        <v>0</v>
      </c>
      <c r="AD79" s="133">
        <v>0</v>
      </c>
      <c r="AE79" s="133">
        <v>0</v>
      </c>
      <c r="AF79" s="133">
        <v>0</v>
      </c>
      <c r="AG79" s="133">
        <v>0</v>
      </c>
      <c r="AH79" s="133">
        <v>0</v>
      </c>
      <c r="AI79" s="133">
        <v>0</v>
      </c>
      <c r="AJ79" s="133">
        <v>0</v>
      </c>
      <c r="AK79" s="133">
        <v>0</v>
      </c>
      <c r="AL79" s="133">
        <v>0</v>
      </c>
      <c r="AM79" s="133">
        <v>0</v>
      </c>
      <c r="AN79" s="133">
        <v>0</v>
      </c>
    </row>
    <row r="80" spans="1:40" s="9" customFormat="1" x14ac:dyDescent="0.35">
      <c r="A80" s="148" t="s">
        <v>595</v>
      </c>
      <c r="B80" s="121">
        <v>72</v>
      </c>
      <c r="C80" s="121">
        <v>72</v>
      </c>
      <c r="D80" s="121">
        <v>144</v>
      </c>
      <c r="E80" s="133">
        <v>72</v>
      </c>
      <c r="F80" s="133">
        <v>0</v>
      </c>
      <c r="G80" s="134">
        <v>0</v>
      </c>
      <c r="H80" s="133">
        <v>0</v>
      </c>
      <c r="I80" s="133">
        <v>0</v>
      </c>
      <c r="J80" s="133">
        <v>0</v>
      </c>
      <c r="K80" s="133">
        <v>0</v>
      </c>
      <c r="L80" s="133">
        <v>0</v>
      </c>
      <c r="M80" s="133">
        <v>0</v>
      </c>
      <c r="N80" s="133">
        <v>0</v>
      </c>
      <c r="O80" s="133">
        <v>0</v>
      </c>
      <c r="P80" s="133">
        <v>0</v>
      </c>
      <c r="Q80" s="133">
        <v>0</v>
      </c>
      <c r="R80" s="133">
        <v>0</v>
      </c>
      <c r="S80" s="133">
        <v>0</v>
      </c>
      <c r="T80" s="133">
        <v>0</v>
      </c>
      <c r="U80" s="133">
        <v>0</v>
      </c>
      <c r="V80" s="133">
        <v>0</v>
      </c>
      <c r="W80" s="133">
        <v>0</v>
      </c>
      <c r="X80" s="157">
        <v>9</v>
      </c>
      <c r="Y80" s="133">
        <v>21</v>
      </c>
      <c r="Z80" s="133">
        <v>0</v>
      </c>
      <c r="AA80" s="133">
        <v>0</v>
      </c>
      <c r="AB80" s="133">
        <v>42</v>
      </c>
      <c r="AC80" s="133">
        <v>0</v>
      </c>
      <c r="AD80" s="133">
        <v>0</v>
      </c>
      <c r="AE80" s="133">
        <v>0</v>
      </c>
      <c r="AF80" s="133">
        <v>0</v>
      </c>
      <c r="AG80" s="133">
        <v>0</v>
      </c>
      <c r="AH80" s="133">
        <v>0</v>
      </c>
      <c r="AI80" s="133">
        <v>0</v>
      </c>
      <c r="AJ80" s="133">
        <v>0</v>
      </c>
      <c r="AK80" s="133">
        <v>0</v>
      </c>
      <c r="AL80" s="133">
        <v>0</v>
      </c>
      <c r="AM80" s="133">
        <v>0</v>
      </c>
      <c r="AN80" s="133">
        <v>0</v>
      </c>
    </row>
    <row r="81" spans="1:40" s="9" customFormat="1" x14ac:dyDescent="0.35">
      <c r="A81" s="148" t="s">
        <v>596</v>
      </c>
      <c r="B81" s="121">
        <v>3</v>
      </c>
      <c r="C81" s="121">
        <v>21</v>
      </c>
      <c r="D81" s="121">
        <v>24</v>
      </c>
      <c r="E81" s="138">
        <v>21</v>
      </c>
      <c r="F81" s="133">
        <v>0</v>
      </c>
      <c r="G81" s="134">
        <v>0</v>
      </c>
      <c r="H81" s="133">
        <v>0</v>
      </c>
      <c r="I81" s="133">
        <v>0</v>
      </c>
      <c r="J81" s="133">
        <v>0</v>
      </c>
      <c r="K81" s="133">
        <v>0</v>
      </c>
      <c r="L81" s="133">
        <v>0</v>
      </c>
      <c r="M81" s="133">
        <v>0</v>
      </c>
      <c r="N81" s="133">
        <v>0</v>
      </c>
      <c r="O81" s="133">
        <v>0</v>
      </c>
      <c r="P81" s="133">
        <v>0</v>
      </c>
      <c r="Q81" s="133">
        <v>0</v>
      </c>
      <c r="R81" s="133">
        <v>0</v>
      </c>
      <c r="S81" s="133">
        <v>0</v>
      </c>
      <c r="T81" s="133">
        <v>0</v>
      </c>
      <c r="U81" s="133">
        <v>0</v>
      </c>
      <c r="V81" s="133">
        <v>0</v>
      </c>
      <c r="W81" s="133">
        <v>0</v>
      </c>
      <c r="X81" s="157">
        <v>0</v>
      </c>
      <c r="Y81" s="133">
        <v>0</v>
      </c>
      <c r="Z81" s="133">
        <v>0</v>
      </c>
      <c r="AA81" s="133">
        <v>0</v>
      </c>
      <c r="AB81" s="133">
        <v>0</v>
      </c>
      <c r="AC81" s="133">
        <v>0</v>
      </c>
      <c r="AD81" s="133">
        <v>0</v>
      </c>
      <c r="AE81" s="133">
        <v>0</v>
      </c>
      <c r="AF81" s="133">
        <v>0</v>
      </c>
      <c r="AG81" s="133">
        <v>3</v>
      </c>
      <c r="AH81" s="133">
        <v>0</v>
      </c>
      <c r="AI81" s="133">
        <v>0</v>
      </c>
      <c r="AJ81" s="133">
        <v>0</v>
      </c>
      <c r="AK81" s="133">
        <v>0</v>
      </c>
      <c r="AL81" s="133">
        <v>0</v>
      </c>
      <c r="AM81" s="133">
        <v>0</v>
      </c>
      <c r="AN81" s="133">
        <v>0</v>
      </c>
    </row>
    <row r="82" spans="1:40" s="9" customFormat="1" x14ac:dyDescent="0.25">
      <c r="A82" s="148" t="s">
        <v>597</v>
      </c>
      <c r="B82" s="121">
        <v>88</v>
      </c>
      <c r="C82" s="121">
        <v>177</v>
      </c>
      <c r="D82" s="121">
        <v>265</v>
      </c>
      <c r="E82" s="133">
        <v>177</v>
      </c>
      <c r="F82" s="133">
        <v>0</v>
      </c>
      <c r="G82" s="134">
        <v>0</v>
      </c>
      <c r="H82" s="133">
        <v>0</v>
      </c>
      <c r="I82" s="133">
        <v>0</v>
      </c>
      <c r="J82" s="133">
        <v>0</v>
      </c>
      <c r="K82" s="133">
        <v>0</v>
      </c>
      <c r="L82" s="133">
        <v>0</v>
      </c>
      <c r="M82" s="133">
        <v>0</v>
      </c>
      <c r="N82" s="133">
        <v>0</v>
      </c>
      <c r="O82" s="133">
        <v>0</v>
      </c>
      <c r="P82" s="133">
        <v>0</v>
      </c>
      <c r="Q82" s="133">
        <v>0</v>
      </c>
      <c r="R82" s="133">
        <v>0</v>
      </c>
      <c r="S82" s="133">
        <v>0</v>
      </c>
      <c r="T82" s="133">
        <v>0</v>
      </c>
      <c r="U82" s="133">
        <v>0</v>
      </c>
      <c r="V82" s="133">
        <v>0</v>
      </c>
      <c r="W82" s="133">
        <v>0</v>
      </c>
      <c r="X82" s="139">
        <v>36</v>
      </c>
      <c r="Y82" s="133">
        <v>0</v>
      </c>
      <c r="Z82" s="133">
        <v>0</v>
      </c>
      <c r="AA82" s="133">
        <v>0</v>
      </c>
      <c r="AB82" s="133">
        <v>52</v>
      </c>
      <c r="AC82" s="133">
        <v>0</v>
      </c>
      <c r="AD82" s="133">
        <v>0</v>
      </c>
      <c r="AE82" s="133">
        <v>0</v>
      </c>
      <c r="AF82" s="133">
        <v>0</v>
      </c>
      <c r="AG82" s="133">
        <v>0</v>
      </c>
      <c r="AH82" s="133">
        <v>0</v>
      </c>
      <c r="AI82" s="133">
        <v>0</v>
      </c>
      <c r="AJ82" s="133">
        <v>0</v>
      </c>
      <c r="AK82" s="133">
        <v>0</v>
      </c>
      <c r="AL82" s="133">
        <v>0</v>
      </c>
      <c r="AM82" s="133">
        <v>0</v>
      </c>
      <c r="AN82" s="133">
        <v>0</v>
      </c>
    </row>
    <row r="83" spans="1:40" s="10" customFormat="1" ht="21" x14ac:dyDescent="0.35">
      <c r="A83" s="149" t="s">
        <v>598</v>
      </c>
      <c r="B83" s="122">
        <v>2986</v>
      </c>
      <c r="C83" s="121">
        <v>2250</v>
      </c>
      <c r="D83" s="122">
        <v>5236</v>
      </c>
      <c r="E83" s="122">
        <v>2250</v>
      </c>
      <c r="F83" s="122">
        <v>29</v>
      </c>
      <c r="G83" s="142">
        <v>0</v>
      </c>
      <c r="H83" s="122">
        <v>0</v>
      </c>
      <c r="I83" s="122">
        <v>0</v>
      </c>
      <c r="J83" s="122">
        <v>0</v>
      </c>
      <c r="K83" s="122">
        <v>0</v>
      </c>
      <c r="L83" s="122">
        <v>0</v>
      </c>
      <c r="M83" s="122">
        <v>0</v>
      </c>
      <c r="N83" s="122">
        <v>0</v>
      </c>
      <c r="O83" s="122">
        <v>0</v>
      </c>
      <c r="P83" s="122">
        <v>0</v>
      </c>
      <c r="Q83" s="122">
        <v>0</v>
      </c>
      <c r="R83" s="122">
        <v>0</v>
      </c>
      <c r="S83" s="122">
        <v>0</v>
      </c>
      <c r="T83" s="122">
        <v>0</v>
      </c>
      <c r="U83" s="122">
        <v>0</v>
      </c>
      <c r="V83" s="122">
        <v>0</v>
      </c>
      <c r="W83" s="122">
        <v>0</v>
      </c>
      <c r="X83" s="122">
        <v>364</v>
      </c>
      <c r="Y83" s="122">
        <v>175</v>
      </c>
      <c r="Z83" s="122">
        <v>0</v>
      </c>
      <c r="AA83" s="122">
        <v>0</v>
      </c>
      <c r="AB83" s="122">
        <v>2387</v>
      </c>
      <c r="AC83" s="122">
        <v>0</v>
      </c>
      <c r="AD83" s="122">
        <v>0</v>
      </c>
      <c r="AE83" s="122">
        <v>0</v>
      </c>
      <c r="AF83" s="122">
        <v>0</v>
      </c>
      <c r="AG83" s="122">
        <v>16</v>
      </c>
      <c r="AH83" s="122">
        <v>0</v>
      </c>
      <c r="AI83" s="122">
        <v>0</v>
      </c>
      <c r="AJ83" s="122">
        <v>0</v>
      </c>
      <c r="AK83" s="122">
        <v>15</v>
      </c>
      <c r="AL83" s="122">
        <v>0</v>
      </c>
      <c r="AM83" s="122">
        <v>0</v>
      </c>
      <c r="AN83" s="122">
        <v>0</v>
      </c>
    </row>
    <row r="84" spans="1:40" s="11" customFormat="1" x14ac:dyDescent="0.35">
      <c r="A84" s="151"/>
      <c r="B84" s="121"/>
      <c r="C84" s="121"/>
      <c r="D84" s="121"/>
      <c r="E84" s="144">
        <v>146094</v>
      </c>
      <c r="F84" s="145">
        <v>1691</v>
      </c>
      <c r="G84" s="146">
        <v>0</v>
      </c>
      <c r="H84" s="145">
        <v>0</v>
      </c>
      <c r="I84" s="145">
        <v>0</v>
      </c>
      <c r="J84" s="145">
        <v>0</v>
      </c>
      <c r="K84" s="145">
        <v>0</v>
      </c>
      <c r="L84" s="145">
        <v>0</v>
      </c>
      <c r="M84" s="145">
        <v>0</v>
      </c>
      <c r="N84" s="145">
        <v>0</v>
      </c>
      <c r="O84" s="145">
        <v>0</v>
      </c>
      <c r="P84" s="145">
        <v>0</v>
      </c>
      <c r="Q84" s="145">
        <v>0</v>
      </c>
      <c r="R84" s="145">
        <v>0</v>
      </c>
      <c r="S84" s="145">
        <v>0</v>
      </c>
      <c r="T84" s="145">
        <v>0</v>
      </c>
      <c r="U84" s="145">
        <v>0</v>
      </c>
      <c r="V84" s="145">
        <v>0</v>
      </c>
      <c r="W84" s="145">
        <v>0</v>
      </c>
      <c r="X84" s="145">
        <v>24675</v>
      </c>
      <c r="Y84" s="145">
        <v>12753</v>
      </c>
      <c r="Z84" s="145">
        <v>0</v>
      </c>
      <c r="AA84" s="145">
        <v>0</v>
      </c>
      <c r="AB84" s="145">
        <v>175750</v>
      </c>
      <c r="AC84" s="145">
        <v>0</v>
      </c>
      <c r="AD84" s="145">
        <v>0</v>
      </c>
      <c r="AE84" s="145">
        <v>0</v>
      </c>
      <c r="AF84" s="145">
        <v>0</v>
      </c>
      <c r="AG84" s="145">
        <v>929</v>
      </c>
      <c r="AH84" s="145">
        <v>0</v>
      </c>
      <c r="AI84" s="145">
        <v>0</v>
      </c>
      <c r="AJ84" s="145">
        <v>0</v>
      </c>
      <c r="AK84" s="145">
        <v>885</v>
      </c>
      <c r="AL84" s="145">
        <v>0</v>
      </c>
      <c r="AM84" s="145">
        <v>0</v>
      </c>
      <c r="AN84" s="145">
        <v>0</v>
      </c>
    </row>
    <row r="85" spans="1:40" s="6" customFormat="1" ht="31.5" x14ac:dyDescent="0.25">
      <c r="A85" s="158" t="s">
        <v>599</v>
      </c>
      <c r="B85" s="129"/>
      <c r="C85" s="129"/>
      <c r="D85" s="129"/>
      <c r="E85" s="129"/>
      <c r="F85" s="129"/>
      <c r="G85" s="147"/>
      <c r="H85" s="129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</row>
    <row r="86" spans="1:40" s="9" customFormat="1" x14ac:dyDescent="0.35">
      <c r="A86" s="148" t="s">
        <v>600</v>
      </c>
      <c r="B86" s="121">
        <v>27</v>
      </c>
      <c r="C86" s="121">
        <v>0</v>
      </c>
      <c r="D86" s="121">
        <v>27</v>
      </c>
      <c r="E86" s="133">
        <v>0</v>
      </c>
      <c r="F86" s="133">
        <v>16</v>
      </c>
      <c r="G86" s="134">
        <v>0</v>
      </c>
      <c r="H86" s="133">
        <v>0</v>
      </c>
      <c r="I86" s="133">
        <v>1</v>
      </c>
      <c r="J86" s="133">
        <v>0</v>
      </c>
      <c r="K86" s="133">
        <v>0</v>
      </c>
      <c r="L86" s="133">
        <v>0</v>
      </c>
      <c r="M86" s="133">
        <v>0</v>
      </c>
      <c r="N86" s="133">
        <v>0</v>
      </c>
      <c r="O86" s="133">
        <v>0</v>
      </c>
      <c r="P86" s="133">
        <v>0</v>
      </c>
      <c r="Q86" s="133">
        <v>0</v>
      </c>
      <c r="R86" s="133">
        <v>0</v>
      </c>
      <c r="S86" s="133">
        <v>0</v>
      </c>
      <c r="T86" s="133">
        <v>0</v>
      </c>
      <c r="U86" s="133">
        <v>0</v>
      </c>
      <c r="V86" s="133">
        <v>0</v>
      </c>
      <c r="W86" s="133">
        <v>0</v>
      </c>
      <c r="X86" s="133">
        <v>0</v>
      </c>
      <c r="Y86" s="133">
        <v>6</v>
      </c>
      <c r="Z86" s="133">
        <v>0</v>
      </c>
      <c r="AA86" s="133">
        <v>0</v>
      </c>
      <c r="AB86" s="133">
        <v>0</v>
      </c>
      <c r="AC86" s="133">
        <v>0</v>
      </c>
      <c r="AD86" s="133">
        <v>0</v>
      </c>
      <c r="AE86" s="133">
        <v>0</v>
      </c>
      <c r="AF86" s="133">
        <v>0</v>
      </c>
      <c r="AG86" s="133">
        <v>0</v>
      </c>
      <c r="AH86" s="133">
        <v>0</v>
      </c>
      <c r="AI86" s="133">
        <v>0</v>
      </c>
      <c r="AJ86" s="133">
        <v>0</v>
      </c>
      <c r="AK86" s="133">
        <v>0</v>
      </c>
      <c r="AL86" s="133">
        <v>0</v>
      </c>
      <c r="AM86" s="133">
        <v>4</v>
      </c>
      <c r="AN86" s="133">
        <v>0</v>
      </c>
    </row>
    <row r="87" spans="1:40" s="9" customFormat="1" x14ac:dyDescent="0.35">
      <c r="A87" s="148" t="s">
        <v>601</v>
      </c>
      <c r="B87" s="121">
        <v>124</v>
      </c>
      <c r="C87" s="121">
        <v>61</v>
      </c>
      <c r="D87" s="121">
        <v>185</v>
      </c>
      <c r="E87" s="133">
        <v>61</v>
      </c>
      <c r="F87" s="133">
        <v>96</v>
      </c>
      <c r="G87" s="134">
        <v>3</v>
      </c>
      <c r="H87" s="133">
        <v>0</v>
      </c>
      <c r="I87" s="133">
        <v>4</v>
      </c>
      <c r="J87" s="133">
        <v>0</v>
      </c>
      <c r="K87" s="133">
        <v>0</v>
      </c>
      <c r="L87" s="133">
        <v>0</v>
      </c>
      <c r="M87" s="133">
        <v>0</v>
      </c>
      <c r="N87" s="133">
        <v>0</v>
      </c>
      <c r="O87" s="133">
        <v>0</v>
      </c>
      <c r="P87" s="133">
        <v>0</v>
      </c>
      <c r="Q87" s="133">
        <v>0</v>
      </c>
      <c r="R87" s="133">
        <v>0</v>
      </c>
      <c r="S87" s="133">
        <v>0</v>
      </c>
      <c r="T87" s="133">
        <v>0</v>
      </c>
      <c r="U87" s="133">
        <v>0</v>
      </c>
      <c r="V87" s="133">
        <v>0</v>
      </c>
      <c r="W87" s="133">
        <v>0</v>
      </c>
      <c r="X87" s="133">
        <v>8</v>
      </c>
      <c r="Y87" s="133">
        <v>2</v>
      </c>
      <c r="Z87" s="133">
        <v>0</v>
      </c>
      <c r="AA87" s="133">
        <v>0</v>
      </c>
      <c r="AB87" s="133">
        <v>2</v>
      </c>
      <c r="AC87" s="133">
        <v>0</v>
      </c>
      <c r="AD87" s="133">
        <v>0</v>
      </c>
      <c r="AE87" s="133">
        <v>0</v>
      </c>
      <c r="AF87" s="133">
        <v>0</v>
      </c>
      <c r="AG87" s="133">
        <v>0</v>
      </c>
      <c r="AH87" s="133">
        <v>0</v>
      </c>
      <c r="AI87" s="133">
        <v>0</v>
      </c>
      <c r="AJ87" s="133">
        <v>0</v>
      </c>
      <c r="AK87" s="133">
        <v>0</v>
      </c>
      <c r="AL87" s="133">
        <v>0</v>
      </c>
      <c r="AM87" s="133">
        <v>9</v>
      </c>
      <c r="AN87" s="133">
        <v>0</v>
      </c>
    </row>
    <row r="88" spans="1:40" s="9" customFormat="1" x14ac:dyDescent="0.35">
      <c r="A88" s="148" t="s">
        <v>602</v>
      </c>
      <c r="B88" s="121">
        <v>256</v>
      </c>
      <c r="C88" s="121">
        <v>899</v>
      </c>
      <c r="D88" s="121">
        <v>1155</v>
      </c>
      <c r="E88" s="133">
        <v>899</v>
      </c>
      <c r="F88" s="133">
        <v>133</v>
      </c>
      <c r="G88" s="134">
        <v>7</v>
      </c>
      <c r="H88" s="133">
        <v>0</v>
      </c>
      <c r="I88" s="133">
        <v>1</v>
      </c>
      <c r="J88" s="133">
        <v>0</v>
      </c>
      <c r="K88" s="133">
        <v>0</v>
      </c>
      <c r="L88" s="133">
        <v>0</v>
      </c>
      <c r="M88" s="133">
        <v>0</v>
      </c>
      <c r="N88" s="133">
        <v>0</v>
      </c>
      <c r="O88" s="133">
        <v>0</v>
      </c>
      <c r="P88" s="133">
        <v>0</v>
      </c>
      <c r="Q88" s="133">
        <v>0</v>
      </c>
      <c r="R88" s="133">
        <v>0</v>
      </c>
      <c r="S88" s="133">
        <v>0</v>
      </c>
      <c r="T88" s="133">
        <v>0</v>
      </c>
      <c r="U88" s="133">
        <v>0</v>
      </c>
      <c r="V88" s="133">
        <v>0</v>
      </c>
      <c r="W88" s="133">
        <v>0</v>
      </c>
      <c r="X88" s="133">
        <v>75</v>
      </c>
      <c r="Y88" s="133">
        <v>23</v>
      </c>
      <c r="Z88" s="133">
        <v>0</v>
      </c>
      <c r="AA88" s="133">
        <v>0</v>
      </c>
      <c r="AB88" s="133">
        <v>15</v>
      </c>
      <c r="AC88" s="133">
        <v>0</v>
      </c>
      <c r="AD88" s="133">
        <v>0</v>
      </c>
      <c r="AE88" s="133">
        <v>0</v>
      </c>
      <c r="AF88" s="133">
        <v>0</v>
      </c>
      <c r="AG88" s="133">
        <v>0</v>
      </c>
      <c r="AH88" s="133">
        <v>0</v>
      </c>
      <c r="AI88" s="133">
        <v>0</v>
      </c>
      <c r="AJ88" s="133">
        <v>0</v>
      </c>
      <c r="AK88" s="133">
        <v>0</v>
      </c>
      <c r="AL88" s="133">
        <v>0</v>
      </c>
      <c r="AM88" s="133">
        <v>2</v>
      </c>
      <c r="AN88" s="133">
        <v>0</v>
      </c>
    </row>
    <row r="89" spans="1:40" s="9" customFormat="1" x14ac:dyDescent="0.35">
      <c r="A89" s="148" t="s">
        <v>603</v>
      </c>
      <c r="B89" s="121">
        <v>135</v>
      </c>
      <c r="C89" s="121">
        <v>214</v>
      </c>
      <c r="D89" s="121">
        <v>349</v>
      </c>
      <c r="E89" s="133">
        <v>214</v>
      </c>
      <c r="F89" s="133">
        <v>120</v>
      </c>
      <c r="G89" s="134">
        <v>1</v>
      </c>
      <c r="H89" s="133">
        <v>0</v>
      </c>
      <c r="I89" s="133">
        <v>0</v>
      </c>
      <c r="J89" s="133">
        <v>0</v>
      </c>
      <c r="K89" s="133">
        <v>0</v>
      </c>
      <c r="L89" s="133">
        <v>0</v>
      </c>
      <c r="M89" s="133">
        <v>0</v>
      </c>
      <c r="N89" s="133">
        <v>0</v>
      </c>
      <c r="O89" s="133">
        <v>0</v>
      </c>
      <c r="P89" s="133">
        <v>0</v>
      </c>
      <c r="Q89" s="133">
        <v>0</v>
      </c>
      <c r="R89" s="133">
        <v>0</v>
      </c>
      <c r="S89" s="133">
        <v>0</v>
      </c>
      <c r="T89" s="133">
        <v>0</v>
      </c>
      <c r="U89" s="133">
        <v>0</v>
      </c>
      <c r="V89" s="133">
        <v>0</v>
      </c>
      <c r="W89" s="133">
        <v>0</v>
      </c>
      <c r="X89" s="133">
        <v>5</v>
      </c>
      <c r="Y89" s="133">
        <v>1</v>
      </c>
      <c r="Z89" s="133">
        <v>0</v>
      </c>
      <c r="AA89" s="133">
        <v>0</v>
      </c>
      <c r="AB89" s="133">
        <v>8</v>
      </c>
      <c r="AC89" s="133">
        <v>0</v>
      </c>
      <c r="AD89" s="133">
        <v>0</v>
      </c>
      <c r="AE89" s="133">
        <v>0</v>
      </c>
      <c r="AF89" s="133">
        <v>0</v>
      </c>
      <c r="AG89" s="133">
        <v>0</v>
      </c>
      <c r="AH89" s="133">
        <v>0</v>
      </c>
      <c r="AI89" s="133">
        <v>0</v>
      </c>
      <c r="AJ89" s="133">
        <v>0</v>
      </c>
      <c r="AK89" s="133">
        <v>0</v>
      </c>
      <c r="AL89" s="133">
        <v>0</v>
      </c>
      <c r="AM89" s="133">
        <v>0</v>
      </c>
      <c r="AN89" s="133">
        <v>0</v>
      </c>
    </row>
    <row r="90" spans="1:40" s="9" customFormat="1" x14ac:dyDescent="0.35">
      <c r="A90" s="148" t="s">
        <v>604</v>
      </c>
      <c r="B90" s="121">
        <v>261</v>
      </c>
      <c r="C90" s="121">
        <v>201</v>
      </c>
      <c r="D90" s="121">
        <v>462</v>
      </c>
      <c r="E90" s="133">
        <v>201</v>
      </c>
      <c r="F90" s="133">
        <v>174</v>
      </c>
      <c r="G90" s="134">
        <v>0</v>
      </c>
      <c r="H90" s="133">
        <v>0</v>
      </c>
      <c r="I90" s="133">
        <v>8</v>
      </c>
      <c r="J90" s="133">
        <v>0</v>
      </c>
      <c r="K90" s="133">
        <v>0</v>
      </c>
      <c r="L90" s="133">
        <v>0</v>
      </c>
      <c r="M90" s="133">
        <v>0</v>
      </c>
      <c r="N90" s="133">
        <v>0</v>
      </c>
      <c r="O90" s="133">
        <v>0</v>
      </c>
      <c r="P90" s="133">
        <v>0</v>
      </c>
      <c r="Q90" s="133">
        <v>0</v>
      </c>
      <c r="R90" s="133">
        <v>0</v>
      </c>
      <c r="S90" s="133">
        <v>0</v>
      </c>
      <c r="T90" s="133">
        <v>0</v>
      </c>
      <c r="U90" s="133">
        <v>0</v>
      </c>
      <c r="V90" s="133">
        <v>0</v>
      </c>
      <c r="W90" s="133">
        <v>0</v>
      </c>
      <c r="X90" s="133">
        <v>37</v>
      </c>
      <c r="Y90" s="133">
        <v>4</v>
      </c>
      <c r="Z90" s="133">
        <v>0</v>
      </c>
      <c r="AA90" s="133">
        <v>0</v>
      </c>
      <c r="AB90" s="133">
        <v>37</v>
      </c>
      <c r="AC90" s="133">
        <v>0</v>
      </c>
      <c r="AD90" s="133">
        <v>0</v>
      </c>
      <c r="AE90" s="133">
        <v>0</v>
      </c>
      <c r="AF90" s="133">
        <v>0</v>
      </c>
      <c r="AG90" s="133">
        <v>0</v>
      </c>
      <c r="AH90" s="133">
        <v>0</v>
      </c>
      <c r="AI90" s="133">
        <v>0</v>
      </c>
      <c r="AJ90" s="133">
        <v>0</v>
      </c>
      <c r="AK90" s="133">
        <v>0</v>
      </c>
      <c r="AL90" s="133">
        <v>0</v>
      </c>
      <c r="AM90" s="133">
        <v>1</v>
      </c>
      <c r="AN90" s="133">
        <v>0</v>
      </c>
    </row>
    <row r="91" spans="1:40" s="9" customFormat="1" x14ac:dyDescent="0.35">
      <c r="A91" s="148" t="s">
        <v>605</v>
      </c>
      <c r="B91" s="121">
        <v>148</v>
      </c>
      <c r="C91" s="121">
        <v>96</v>
      </c>
      <c r="D91" s="121">
        <v>244</v>
      </c>
      <c r="E91" s="133">
        <v>96</v>
      </c>
      <c r="F91" s="133">
        <v>34</v>
      </c>
      <c r="G91" s="134">
        <v>0</v>
      </c>
      <c r="H91" s="133">
        <v>0</v>
      </c>
      <c r="I91" s="133">
        <v>1</v>
      </c>
      <c r="J91" s="133">
        <v>0</v>
      </c>
      <c r="K91" s="133">
        <v>0</v>
      </c>
      <c r="L91" s="133">
        <v>0</v>
      </c>
      <c r="M91" s="133">
        <v>0</v>
      </c>
      <c r="N91" s="133">
        <v>0</v>
      </c>
      <c r="O91" s="133">
        <v>0</v>
      </c>
      <c r="P91" s="133">
        <v>0</v>
      </c>
      <c r="Q91" s="133">
        <v>0</v>
      </c>
      <c r="R91" s="133">
        <v>0</v>
      </c>
      <c r="S91" s="133">
        <v>0</v>
      </c>
      <c r="T91" s="133">
        <v>0</v>
      </c>
      <c r="U91" s="133">
        <v>0</v>
      </c>
      <c r="V91" s="133">
        <v>0</v>
      </c>
      <c r="W91" s="133">
        <v>0</v>
      </c>
      <c r="X91" s="133">
        <v>3</v>
      </c>
      <c r="Y91" s="133">
        <v>6</v>
      </c>
      <c r="Z91" s="133">
        <v>0</v>
      </c>
      <c r="AA91" s="133">
        <v>0</v>
      </c>
      <c r="AB91" s="133">
        <v>104</v>
      </c>
      <c r="AC91" s="133">
        <v>0</v>
      </c>
      <c r="AD91" s="133">
        <v>0</v>
      </c>
      <c r="AE91" s="133">
        <v>0</v>
      </c>
      <c r="AF91" s="133">
        <v>0</v>
      </c>
      <c r="AG91" s="133">
        <v>0</v>
      </c>
      <c r="AH91" s="133">
        <v>0</v>
      </c>
      <c r="AI91" s="133">
        <v>0</v>
      </c>
      <c r="AJ91" s="133">
        <v>0</v>
      </c>
      <c r="AK91" s="133">
        <v>0</v>
      </c>
      <c r="AL91" s="133">
        <v>0</v>
      </c>
      <c r="AM91" s="133">
        <v>0</v>
      </c>
      <c r="AN91" s="133">
        <v>0</v>
      </c>
    </row>
    <row r="92" spans="1:40" s="9" customFormat="1" x14ac:dyDescent="0.35">
      <c r="A92" s="148" t="s">
        <v>606</v>
      </c>
      <c r="B92" s="121">
        <v>72</v>
      </c>
      <c r="C92" s="121">
        <v>172</v>
      </c>
      <c r="D92" s="121">
        <v>244</v>
      </c>
      <c r="E92" s="133">
        <v>172</v>
      </c>
      <c r="F92" s="133">
        <v>0</v>
      </c>
      <c r="G92" s="134">
        <v>0</v>
      </c>
      <c r="H92" s="133">
        <v>0</v>
      </c>
      <c r="I92" s="133">
        <v>0</v>
      </c>
      <c r="J92" s="133">
        <v>0</v>
      </c>
      <c r="K92" s="133">
        <v>0</v>
      </c>
      <c r="L92" s="133">
        <v>0</v>
      </c>
      <c r="M92" s="133">
        <v>0</v>
      </c>
      <c r="N92" s="133">
        <v>0</v>
      </c>
      <c r="O92" s="133">
        <v>0</v>
      </c>
      <c r="P92" s="133">
        <v>0</v>
      </c>
      <c r="Q92" s="133">
        <v>0</v>
      </c>
      <c r="R92" s="133">
        <v>0</v>
      </c>
      <c r="S92" s="133">
        <v>0</v>
      </c>
      <c r="T92" s="133">
        <v>0</v>
      </c>
      <c r="U92" s="133">
        <v>0</v>
      </c>
      <c r="V92" s="133">
        <v>0</v>
      </c>
      <c r="W92" s="133">
        <v>0</v>
      </c>
      <c r="X92" s="133">
        <v>37</v>
      </c>
      <c r="Y92" s="133">
        <v>0</v>
      </c>
      <c r="Z92" s="133">
        <v>0</v>
      </c>
      <c r="AA92" s="133">
        <v>0</v>
      </c>
      <c r="AB92" s="133">
        <v>35</v>
      </c>
      <c r="AC92" s="133">
        <v>0</v>
      </c>
      <c r="AD92" s="133">
        <v>0</v>
      </c>
      <c r="AE92" s="133">
        <v>0</v>
      </c>
      <c r="AF92" s="133">
        <v>0</v>
      </c>
      <c r="AG92" s="133">
        <v>0</v>
      </c>
      <c r="AH92" s="133">
        <v>0</v>
      </c>
      <c r="AI92" s="133">
        <v>0</v>
      </c>
      <c r="AJ92" s="133">
        <v>0</v>
      </c>
      <c r="AK92" s="133">
        <v>0</v>
      </c>
      <c r="AL92" s="133">
        <v>0</v>
      </c>
      <c r="AM92" s="133">
        <v>0</v>
      </c>
      <c r="AN92" s="133">
        <v>0</v>
      </c>
    </row>
    <row r="93" spans="1:40" s="9" customFormat="1" x14ac:dyDescent="0.35">
      <c r="A93" s="148" t="s">
        <v>607</v>
      </c>
      <c r="B93" s="121">
        <v>43</v>
      </c>
      <c r="C93" s="121">
        <v>52</v>
      </c>
      <c r="D93" s="121">
        <v>95</v>
      </c>
      <c r="E93" s="133">
        <v>52</v>
      </c>
      <c r="F93" s="133">
        <v>0</v>
      </c>
      <c r="G93" s="134">
        <v>0</v>
      </c>
      <c r="H93" s="133">
        <v>0</v>
      </c>
      <c r="I93" s="133">
        <v>0</v>
      </c>
      <c r="J93" s="133">
        <v>0</v>
      </c>
      <c r="K93" s="133">
        <v>0</v>
      </c>
      <c r="L93" s="133">
        <v>0</v>
      </c>
      <c r="M93" s="133">
        <v>0</v>
      </c>
      <c r="N93" s="133">
        <v>0</v>
      </c>
      <c r="O93" s="133">
        <v>0</v>
      </c>
      <c r="P93" s="133">
        <v>0</v>
      </c>
      <c r="Q93" s="133">
        <v>0</v>
      </c>
      <c r="R93" s="133">
        <v>0</v>
      </c>
      <c r="S93" s="133">
        <v>0</v>
      </c>
      <c r="T93" s="133">
        <v>0</v>
      </c>
      <c r="U93" s="133">
        <v>0</v>
      </c>
      <c r="V93" s="133">
        <v>0</v>
      </c>
      <c r="W93" s="133">
        <v>0</v>
      </c>
      <c r="X93" s="133">
        <v>21</v>
      </c>
      <c r="Y93" s="133">
        <v>0</v>
      </c>
      <c r="Z93" s="133">
        <v>0</v>
      </c>
      <c r="AA93" s="133">
        <v>0</v>
      </c>
      <c r="AB93" s="133">
        <v>22</v>
      </c>
      <c r="AC93" s="133">
        <v>0</v>
      </c>
      <c r="AD93" s="133">
        <v>0</v>
      </c>
      <c r="AE93" s="133">
        <v>0</v>
      </c>
      <c r="AF93" s="133">
        <v>0</v>
      </c>
      <c r="AG93" s="133">
        <v>0</v>
      </c>
      <c r="AH93" s="133">
        <v>0</v>
      </c>
      <c r="AI93" s="133">
        <v>0</v>
      </c>
      <c r="AJ93" s="133">
        <v>0</v>
      </c>
      <c r="AK93" s="133">
        <v>0</v>
      </c>
      <c r="AL93" s="133">
        <v>0</v>
      </c>
      <c r="AM93" s="133">
        <v>0</v>
      </c>
      <c r="AN93" s="133">
        <v>0</v>
      </c>
    </row>
    <row r="94" spans="1:40" s="9" customFormat="1" x14ac:dyDescent="0.35">
      <c r="A94" s="148" t="s">
        <v>608</v>
      </c>
      <c r="B94" s="121">
        <v>285</v>
      </c>
      <c r="C94" s="121">
        <v>131</v>
      </c>
      <c r="D94" s="121">
        <v>416</v>
      </c>
      <c r="E94" s="133">
        <v>131</v>
      </c>
      <c r="F94" s="133">
        <v>0</v>
      </c>
      <c r="G94" s="134">
        <v>0</v>
      </c>
      <c r="H94" s="133">
        <v>0</v>
      </c>
      <c r="I94" s="133">
        <v>0</v>
      </c>
      <c r="J94" s="133">
        <v>0</v>
      </c>
      <c r="K94" s="133">
        <v>0</v>
      </c>
      <c r="L94" s="133">
        <v>0</v>
      </c>
      <c r="M94" s="133">
        <v>0</v>
      </c>
      <c r="N94" s="133">
        <v>0</v>
      </c>
      <c r="O94" s="133">
        <v>0</v>
      </c>
      <c r="P94" s="133">
        <v>0</v>
      </c>
      <c r="Q94" s="133">
        <v>0</v>
      </c>
      <c r="R94" s="133">
        <v>0</v>
      </c>
      <c r="S94" s="133">
        <v>0</v>
      </c>
      <c r="T94" s="133">
        <v>0</v>
      </c>
      <c r="U94" s="133">
        <v>0</v>
      </c>
      <c r="V94" s="133">
        <v>0</v>
      </c>
      <c r="W94" s="133">
        <v>0</v>
      </c>
      <c r="X94" s="133">
        <v>266</v>
      </c>
      <c r="Y94" s="133">
        <v>0</v>
      </c>
      <c r="Z94" s="133">
        <v>0</v>
      </c>
      <c r="AA94" s="133">
        <v>0</v>
      </c>
      <c r="AB94" s="133">
        <v>19</v>
      </c>
      <c r="AC94" s="133">
        <v>0</v>
      </c>
      <c r="AD94" s="133">
        <v>0</v>
      </c>
      <c r="AE94" s="133">
        <v>0</v>
      </c>
      <c r="AF94" s="133">
        <v>0</v>
      </c>
      <c r="AG94" s="133">
        <v>0</v>
      </c>
      <c r="AH94" s="133">
        <v>0</v>
      </c>
      <c r="AI94" s="133">
        <v>0</v>
      </c>
      <c r="AJ94" s="133">
        <v>0</v>
      </c>
      <c r="AK94" s="133">
        <v>0</v>
      </c>
      <c r="AL94" s="133">
        <v>0</v>
      </c>
      <c r="AM94" s="133">
        <v>0</v>
      </c>
      <c r="AN94" s="133">
        <v>0</v>
      </c>
    </row>
    <row r="95" spans="1:40" s="9" customFormat="1" x14ac:dyDescent="0.35">
      <c r="A95" s="148" t="s">
        <v>609</v>
      </c>
      <c r="B95" s="121">
        <v>34</v>
      </c>
      <c r="C95" s="121">
        <v>235</v>
      </c>
      <c r="D95" s="121">
        <v>269</v>
      </c>
      <c r="E95" s="133">
        <v>235</v>
      </c>
      <c r="F95" s="133">
        <v>0</v>
      </c>
      <c r="G95" s="134">
        <v>0</v>
      </c>
      <c r="H95" s="133">
        <v>0</v>
      </c>
      <c r="I95" s="133">
        <v>0</v>
      </c>
      <c r="J95" s="133">
        <v>0</v>
      </c>
      <c r="K95" s="133">
        <v>0</v>
      </c>
      <c r="L95" s="133">
        <v>0</v>
      </c>
      <c r="M95" s="133">
        <v>0</v>
      </c>
      <c r="N95" s="133">
        <v>0</v>
      </c>
      <c r="O95" s="133">
        <v>0</v>
      </c>
      <c r="P95" s="133">
        <v>0</v>
      </c>
      <c r="Q95" s="133">
        <v>0</v>
      </c>
      <c r="R95" s="133">
        <v>0</v>
      </c>
      <c r="S95" s="133">
        <v>0</v>
      </c>
      <c r="T95" s="133">
        <v>0</v>
      </c>
      <c r="U95" s="133">
        <v>0</v>
      </c>
      <c r="V95" s="133">
        <v>0</v>
      </c>
      <c r="W95" s="133">
        <v>0</v>
      </c>
      <c r="X95" s="133">
        <v>34</v>
      </c>
      <c r="Y95" s="133">
        <v>0</v>
      </c>
      <c r="Z95" s="133">
        <v>0</v>
      </c>
      <c r="AA95" s="133">
        <v>0</v>
      </c>
      <c r="AB95" s="133">
        <v>0</v>
      </c>
      <c r="AC95" s="133">
        <v>0</v>
      </c>
      <c r="AD95" s="133">
        <v>0</v>
      </c>
      <c r="AE95" s="133">
        <v>0</v>
      </c>
      <c r="AF95" s="133">
        <v>0</v>
      </c>
      <c r="AG95" s="133">
        <v>0</v>
      </c>
      <c r="AH95" s="133">
        <v>0</v>
      </c>
      <c r="AI95" s="133">
        <v>0</v>
      </c>
      <c r="AJ95" s="133">
        <v>0</v>
      </c>
      <c r="AK95" s="133">
        <v>0</v>
      </c>
      <c r="AL95" s="133">
        <v>0</v>
      </c>
      <c r="AM95" s="133">
        <v>0</v>
      </c>
      <c r="AN95" s="133">
        <v>0</v>
      </c>
    </row>
    <row r="96" spans="1:40" s="10" customFormat="1" x14ac:dyDescent="0.35">
      <c r="A96" s="149" t="s">
        <v>610</v>
      </c>
      <c r="B96" s="122">
        <v>1385</v>
      </c>
      <c r="C96" s="121">
        <v>2061</v>
      </c>
      <c r="D96" s="122">
        <v>3446</v>
      </c>
      <c r="E96" s="122">
        <v>2061</v>
      </c>
      <c r="F96" s="122">
        <v>573</v>
      </c>
      <c r="G96" s="142">
        <v>11</v>
      </c>
      <c r="H96" s="122">
        <v>0</v>
      </c>
      <c r="I96" s="122">
        <v>15</v>
      </c>
      <c r="J96" s="122">
        <v>0</v>
      </c>
      <c r="K96" s="122">
        <v>0</v>
      </c>
      <c r="L96" s="122">
        <v>0</v>
      </c>
      <c r="M96" s="122">
        <v>0</v>
      </c>
      <c r="N96" s="122">
        <v>0</v>
      </c>
      <c r="O96" s="122">
        <v>0</v>
      </c>
      <c r="P96" s="122">
        <v>0</v>
      </c>
      <c r="Q96" s="122">
        <v>0</v>
      </c>
      <c r="R96" s="122">
        <v>0</v>
      </c>
      <c r="S96" s="122">
        <v>0</v>
      </c>
      <c r="T96" s="122">
        <v>0</v>
      </c>
      <c r="U96" s="122">
        <v>0</v>
      </c>
      <c r="V96" s="122">
        <v>0</v>
      </c>
      <c r="W96" s="122">
        <v>0</v>
      </c>
      <c r="X96" s="122">
        <v>486</v>
      </c>
      <c r="Y96" s="122">
        <v>42</v>
      </c>
      <c r="Z96" s="122">
        <v>0</v>
      </c>
      <c r="AA96" s="122">
        <v>0</v>
      </c>
      <c r="AB96" s="122">
        <v>242</v>
      </c>
      <c r="AC96" s="122">
        <v>0</v>
      </c>
      <c r="AD96" s="122">
        <v>0</v>
      </c>
      <c r="AE96" s="122">
        <v>0</v>
      </c>
      <c r="AF96" s="122">
        <v>0</v>
      </c>
      <c r="AG96" s="122">
        <v>0</v>
      </c>
      <c r="AH96" s="122">
        <v>0</v>
      </c>
      <c r="AI96" s="122">
        <v>0</v>
      </c>
      <c r="AJ96" s="122">
        <v>0</v>
      </c>
      <c r="AK96" s="122">
        <v>0</v>
      </c>
      <c r="AL96" s="122">
        <v>0</v>
      </c>
      <c r="AM96" s="122">
        <v>16</v>
      </c>
      <c r="AN96" s="122">
        <v>0</v>
      </c>
    </row>
    <row r="97" spans="1:40" s="11" customFormat="1" x14ac:dyDescent="0.35">
      <c r="A97" s="148"/>
      <c r="B97" s="121"/>
      <c r="C97" s="121"/>
      <c r="D97" s="121"/>
      <c r="E97" s="144">
        <v>22594</v>
      </c>
      <c r="F97" s="145">
        <v>3819</v>
      </c>
      <c r="G97" s="146">
        <v>56</v>
      </c>
      <c r="H97" s="145">
        <v>0</v>
      </c>
      <c r="I97" s="145">
        <v>110</v>
      </c>
      <c r="J97" s="145">
        <v>0</v>
      </c>
      <c r="K97" s="145">
        <v>0</v>
      </c>
      <c r="L97" s="145">
        <v>0</v>
      </c>
      <c r="M97" s="145">
        <v>0</v>
      </c>
      <c r="N97" s="145">
        <v>0</v>
      </c>
      <c r="O97" s="145">
        <v>0</v>
      </c>
      <c r="P97" s="145">
        <v>0</v>
      </c>
      <c r="Q97" s="145">
        <v>0</v>
      </c>
      <c r="R97" s="145">
        <v>0</v>
      </c>
      <c r="S97" s="145">
        <v>0</v>
      </c>
      <c r="T97" s="145">
        <v>0</v>
      </c>
      <c r="U97" s="145">
        <v>0</v>
      </c>
      <c r="V97" s="145">
        <v>0</v>
      </c>
      <c r="W97" s="145">
        <v>0</v>
      </c>
      <c r="X97" s="145">
        <v>5743</v>
      </c>
      <c r="Y97" s="145">
        <v>245</v>
      </c>
      <c r="Z97" s="145">
        <v>0</v>
      </c>
      <c r="AA97" s="145">
        <v>0</v>
      </c>
      <c r="AB97" s="145">
        <v>2554</v>
      </c>
      <c r="AC97" s="145">
        <v>0</v>
      </c>
      <c r="AD97" s="145">
        <v>0</v>
      </c>
      <c r="AE97" s="145">
        <v>0</v>
      </c>
      <c r="AF97" s="145">
        <v>0</v>
      </c>
      <c r="AG97" s="145">
        <v>0</v>
      </c>
      <c r="AH97" s="145">
        <v>0</v>
      </c>
      <c r="AI97" s="145">
        <v>0</v>
      </c>
      <c r="AJ97" s="145">
        <v>0</v>
      </c>
      <c r="AK97" s="145">
        <v>0</v>
      </c>
      <c r="AL97" s="145">
        <v>0</v>
      </c>
      <c r="AM97" s="145">
        <v>76</v>
      </c>
      <c r="AN97" s="145">
        <v>0</v>
      </c>
    </row>
    <row r="98" spans="1:40" s="6" customFormat="1" x14ac:dyDescent="0.25">
      <c r="A98" s="128" t="s">
        <v>611</v>
      </c>
      <c r="B98" s="129"/>
      <c r="C98" s="129"/>
      <c r="D98" s="129"/>
      <c r="E98" s="129"/>
      <c r="F98" s="129"/>
      <c r="G98" s="147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</row>
    <row r="99" spans="1:40" s="9" customFormat="1" x14ac:dyDescent="0.35">
      <c r="A99" s="148" t="s">
        <v>612</v>
      </c>
      <c r="B99" s="121">
        <v>82</v>
      </c>
      <c r="C99" s="121">
        <v>19</v>
      </c>
      <c r="D99" s="121">
        <v>101</v>
      </c>
      <c r="E99" s="133">
        <v>19</v>
      </c>
      <c r="F99" s="133">
        <v>27</v>
      </c>
      <c r="G99" s="134">
        <v>0</v>
      </c>
      <c r="H99" s="133">
        <v>0</v>
      </c>
      <c r="I99" s="133">
        <v>0</v>
      </c>
      <c r="J99" s="133">
        <v>0</v>
      </c>
      <c r="K99" s="133">
        <v>0</v>
      </c>
      <c r="L99" s="133">
        <v>0</v>
      </c>
      <c r="M99" s="133">
        <v>0</v>
      </c>
      <c r="N99" s="133">
        <v>0</v>
      </c>
      <c r="O99" s="133">
        <v>0</v>
      </c>
      <c r="P99" s="133">
        <v>0</v>
      </c>
      <c r="Q99" s="133">
        <v>0</v>
      </c>
      <c r="R99" s="133">
        <v>0</v>
      </c>
      <c r="S99" s="133">
        <v>0</v>
      </c>
      <c r="T99" s="133">
        <v>0</v>
      </c>
      <c r="U99" s="133">
        <v>0</v>
      </c>
      <c r="V99" s="133">
        <v>0</v>
      </c>
      <c r="W99" s="133">
        <v>0</v>
      </c>
      <c r="X99" s="133">
        <v>55</v>
      </c>
      <c r="Y99" s="133">
        <v>0</v>
      </c>
      <c r="Z99" s="133">
        <v>0</v>
      </c>
      <c r="AA99" s="133">
        <v>0</v>
      </c>
      <c r="AB99" s="133">
        <v>0</v>
      </c>
      <c r="AC99" s="133">
        <v>0</v>
      </c>
      <c r="AD99" s="133">
        <v>0</v>
      </c>
      <c r="AE99" s="133">
        <v>0</v>
      </c>
      <c r="AF99" s="133">
        <v>0</v>
      </c>
      <c r="AG99" s="133">
        <v>0</v>
      </c>
      <c r="AH99" s="133">
        <v>0</v>
      </c>
      <c r="AI99" s="133">
        <v>0</v>
      </c>
      <c r="AJ99" s="133">
        <v>0</v>
      </c>
      <c r="AK99" s="133">
        <v>0</v>
      </c>
      <c r="AL99" s="133">
        <v>0</v>
      </c>
      <c r="AM99" s="133">
        <v>0</v>
      </c>
      <c r="AN99" s="133">
        <v>0</v>
      </c>
    </row>
    <row r="100" spans="1:40" s="9" customFormat="1" x14ac:dyDescent="0.35">
      <c r="A100" s="148" t="s">
        <v>613</v>
      </c>
      <c r="B100" s="121">
        <v>17</v>
      </c>
      <c r="C100" s="121">
        <v>48</v>
      </c>
      <c r="D100" s="121">
        <v>65</v>
      </c>
      <c r="E100" s="133">
        <v>48</v>
      </c>
      <c r="F100" s="133">
        <v>4</v>
      </c>
      <c r="G100" s="134">
        <v>0</v>
      </c>
      <c r="H100" s="133">
        <v>0</v>
      </c>
      <c r="I100" s="133">
        <v>0</v>
      </c>
      <c r="J100" s="133">
        <v>0</v>
      </c>
      <c r="K100" s="133">
        <v>0</v>
      </c>
      <c r="L100" s="133">
        <v>0</v>
      </c>
      <c r="M100" s="133">
        <v>0</v>
      </c>
      <c r="N100" s="133">
        <v>0</v>
      </c>
      <c r="O100" s="133">
        <v>0</v>
      </c>
      <c r="P100" s="133">
        <v>0</v>
      </c>
      <c r="Q100" s="133">
        <v>0</v>
      </c>
      <c r="R100" s="133">
        <v>0</v>
      </c>
      <c r="S100" s="133">
        <v>0</v>
      </c>
      <c r="T100" s="133">
        <v>0</v>
      </c>
      <c r="U100" s="133">
        <v>0</v>
      </c>
      <c r="V100" s="133">
        <v>0</v>
      </c>
      <c r="W100" s="133">
        <v>0</v>
      </c>
      <c r="X100" s="133">
        <v>13</v>
      </c>
      <c r="Y100" s="133">
        <v>0</v>
      </c>
      <c r="Z100" s="133">
        <v>0</v>
      </c>
      <c r="AA100" s="133">
        <v>0</v>
      </c>
      <c r="AB100" s="133">
        <v>0</v>
      </c>
      <c r="AC100" s="133">
        <v>0</v>
      </c>
      <c r="AD100" s="133">
        <v>0</v>
      </c>
      <c r="AE100" s="133">
        <v>0</v>
      </c>
      <c r="AF100" s="133">
        <v>0</v>
      </c>
      <c r="AG100" s="133">
        <v>0</v>
      </c>
      <c r="AH100" s="133">
        <v>0</v>
      </c>
      <c r="AI100" s="133">
        <v>0</v>
      </c>
      <c r="AJ100" s="133">
        <v>0</v>
      </c>
      <c r="AK100" s="133">
        <v>0</v>
      </c>
      <c r="AL100" s="133">
        <v>0</v>
      </c>
      <c r="AM100" s="133">
        <v>0</v>
      </c>
      <c r="AN100" s="133">
        <v>0</v>
      </c>
    </row>
    <row r="101" spans="1:40" s="9" customFormat="1" x14ac:dyDescent="0.35">
      <c r="A101" s="148" t="s">
        <v>614</v>
      </c>
      <c r="B101" s="121">
        <v>5</v>
      </c>
      <c r="C101" s="121">
        <v>81</v>
      </c>
      <c r="D101" s="121">
        <v>86</v>
      </c>
      <c r="E101" s="133">
        <v>81</v>
      </c>
      <c r="F101" s="133">
        <v>3</v>
      </c>
      <c r="G101" s="134">
        <v>0</v>
      </c>
      <c r="H101" s="133">
        <v>0</v>
      </c>
      <c r="I101" s="133">
        <v>0</v>
      </c>
      <c r="J101" s="133">
        <v>0</v>
      </c>
      <c r="K101" s="133">
        <v>0</v>
      </c>
      <c r="L101" s="133">
        <v>0</v>
      </c>
      <c r="M101" s="133">
        <v>0</v>
      </c>
      <c r="N101" s="133">
        <v>0</v>
      </c>
      <c r="O101" s="133">
        <v>0</v>
      </c>
      <c r="P101" s="133">
        <v>0</v>
      </c>
      <c r="Q101" s="133">
        <v>0</v>
      </c>
      <c r="R101" s="133">
        <v>0</v>
      </c>
      <c r="S101" s="133">
        <v>0</v>
      </c>
      <c r="T101" s="133">
        <v>0</v>
      </c>
      <c r="U101" s="133">
        <v>0</v>
      </c>
      <c r="V101" s="133">
        <v>0</v>
      </c>
      <c r="W101" s="133">
        <v>0</v>
      </c>
      <c r="X101" s="133">
        <v>2</v>
      </c>
      <c r="Y101" s="133">
        <v>0</v>
      </c>
      <c r="Z101" s="133">
        <v>0</v>
      </c>
      <c r="AA101" s="133">
        <v>0</v>
      </c>
      <c r="AB101" s="133">
        <v>0</v>
      </c>
      <c r="AC101" s="133">
        <v>0</v>
      </c>
      <c r="AD101" s="133">
        <v>0</v>
      </c>
      <c r="AE101" s="133">
        <v>0</v>
      </c>
      <c r="AF101" s="133">
        <v>0</v>
      </c>
      <c r="AG101" s="133">
        <v>0</v>
      </c>
      <c r="AH101" s="133">
        <v>0</v>
      </c>
      <c r="AI101" s="133">
        <v>0</v>
      </c>
      <c r="AJ101" s="133">
        <v>0</v>
      </c>
      <c r="AK101" s="133">
        <v>0</v>
      </c>
      <c r="AL101" s="133">
        <v>0</v>
      </c>
      <c r="AM101" s="133">
        <v>0</v>
      </c>
      <c r="AN101" s="133">
        <v>0</v>
      </c>
    </row>
    <row r="102" spans="1:40" s="10" customFormat="1" x14ac:dyDescent="0.35">
      <c r="A102" s="149" t="s">
        <v>615</v>
      </c>
      <c r="B102" s="122">
        <v>104</v>
      </c>
      <c r="C102" s="121">
        <v>148</v>
      </c>
      <c r="D102" s="122">
        <v>252</v>
      </c>
      <c r="E102" s="122">
        <v>148</v>
      </c>
      <c r="F102" s="122">
        <v>34</v>
      </c>
      <c r="G102" s="142">
        <v>0</v>
      </c>
      <c r="H102" s="122">
        <v>0</v>
      </c>
      <c r="I102" s="122">
        <v>0</v>
      </c>
      <c r="J102" s="122">
        <v>0</v>
      </c>
      <c r="K102" s="122">
        <v>0</v>
      </c>
      <c r="L102" s="122">
        <v>0</v>
      </c>
      <c r="M102" s="122">
        <v>0</v>
      </c>
      <c r="N102" s="122">
        <v>0</v>
      </c>
      <c r="O102" s="122">
        <v>0</v>
      </c>
      <c r="P102" s="122">
        <v>0</v>
      </c>
      <c r="Q102" s="122">
        <v>0</v>
      </c>
      <c r="R102" s="122">
        <v>0</v>
      </c>
      <c r="S102" s="122">
        <v>0</v>
      </c>
      <c r="T102" s="122">
        <v>0</v>
      </c>
      <c r="U102" s="122">
        <v>0</v>
      </c>
      <c r="V102" s="122">
        <v>0</v>
      </c>
      <c r="W102" s="122">
        <v>0</v>
      </c>
      <c r="X102" s="122">
        <v>70</v>
      </c>
      <c r="Y102" s="122">
        <v>0</v>
      </c>
      <c r="Z102" s="122">
        <v>0</v>
      </c>
      <c r="AA102" s="122">
        <v>0</v>
      </c>
      <c r="AB102" s="122">
        <v>0</v>
      </c>
      <c r="AC102" s="122">
        <v>0</v>
      </c>
      <c r="AD102" s="122">
        <v>0</v>
      </c>
      <c r="AE102" s="122">
        <v>0</v>
      </c>
      <c r="AF102" s="122">
        <v>0</v>
      </c>
      <c r="AG102" s="122">
        <v>0</v>
      </c>
      <c r="AH102" s="122">
        <v>0</v>
      </c>
      <c r="AI102" s="122">
        <v>0</v>
      </c>
      <c r="AJ102" s="122">
        <v>0</v>
      </c>
      <c r="AK102" s="122">
        <v>0</v>
      </c>
      <c r="AL102" s="122">
        <v>0</v>
      </c>
      <c r="AM102" s="122">
        <v>0</v>
      </c>
      <c r="AN102" s="122">
        <v>0</v>
      </c>
    </row>
    <row r="103" spans="1:40" s="11" customFormat="1" x14ac:dyDescent="0.35">
      <c r="A103" s="151"/>
      <c r="B103" s="121"/>
      <c r="C103" s="121"/>
      <c r="D103" s="121"/>
      <c r="E103" s="144">
        <v>104075</v>
      </c>
      <c r="F103" s="145">
        <v>19081</v>
      </c>
      <c r="G103" s="146">
        <v>0</v>
      </c>
      <c r="H103" s="145">
        <v>0</v>
      </c>
      <c r="I103" s="145">
        <v>0</v>
      </c>
      <c r="J103" s="145">
        <v>0</v>
      </c>
      <c r="K103" s="145">
        <v>0</v>
      </c>
      <c r="L103" s="145">
        <v>0</v>
      </c>
      <c r="M103" s="145">
        <v>0</v>
      </c>
      <c r="N103" s="145">
        <v>0</v>
      </c>
      <c r="O103" s="145">
        <v>0</v>
      </c>
      <c r="P103" s="145">
        <v>0</v>
      </c>
      <c r="Q103" s="145">
        <v>0</v>
      </c>
      <c r="R103" s="145">
        <v>0</v>
      </c>
      <c r="S103" s="145">
        <v>0</v>
      </c>
      <c r="T103" s="145">
        <v>0</v>
      </c>
      <c r="U103" s="145">
        <v>0</v>
      </c>
      <c r="V103" s="145">
        <v>0</v>
      </c>
      <c r="W103" s="145">
        <v>0</v>
      </c>
      <c r="X103" s="145">
        <v>38909</v>
      </c>
      <c r="Y103" s="145">
        <v>0</v>
      </c>
      <c r="Z103" s="145">
        <v>0</v>
      </c>
      <c r="AA103" s="145">
        <v>0</v>
      </c>
      <c r="AB103" s="145">
        <v>0</v>
      </c>
      <c r="AC103" s="145">
        <v>0</v>
      </c>
      <c r="AD103" s="145">
        <v>0</v>
      </c>
      <c r="AE103" s="145">
        <v>0</v>
      </c>
      <c r="AF103" s="145">
        <v>0</v>
      </c>
      <c r="AG103" s="145">
        <v>0</v>
      </c>
      <c r="AH103" s="145">
        <v>0</v>
      </c>
      <c r="AI103" s="145">
        <v>0</v>
      </c>
      <c r="AJ103" s="145">
        <v>0</v>
      </c>
      <c r="AK103" s="145">
        <v>0</v>
      </c>
      <c r="AL103" s="145">
        <v>0</v>
      </c>
      <c r="AM103" s="145">
        <v>0</v>
      </c>
      <c r="AN103" s="145">
        <v>0</v>
      </c>
    </row>
    <row r="104" spans="1:40" s="6" customFormat="1" x14ac:dyDescent="0.25">
      <c r="A104" s="128" t="s">
        <v>616</v>
      </c>
      <c r="B104" s="129"/>
      <c r="C104" s="129"/>
      <c r="D104" s="129"/>
      <c r="E104" s="129"/>
      <c r="F104" s="129"/>
      <c r="G104" s="147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</row>
    <row r="105" spans="1:40" s="9" customFormat="1" x14ac:dyDescent="0.25">
      <c r="A105" s="148" t="s">
        <v>617</v>
      </c>
      <c r="B105" s="121">
        <v>89</v>
      </c>
      <c r="C105" s="121">
        <v>943</v>
      </c>
      <c r="D105" s="121">
        <v>1032</v>
      </c>
      <c r="E105" s="133">
        <v>943</v>
      </c>
      <c r="F105" s="133">
        <v>0</v>
      </c>
      <c r="G105" s="134">
        <v>0</v>
      </c>
      <c r="H105" s="133">
        <v>0</v>
      </c>
      <c r="I105" s="133">
        <v>2</v>
      </c>
      <c r="J105" s="133">
        <v>0</v>
      </c>
      <c r="K105" s="133">
        <v>0</v>
      </c>
      <c r="L105" s="133">
        <v>0</v>
      </c>
      <c r="M105" s="133">
        <v>0</v>
      </c>
      <c r="N105" s="133">
        <v>0</v>
      </c>
      <c r="O105" s="133">
        <v>0</v>
      </c>
      <c r="P105" s="133">
        <v>0</v>
      </c>
      <c r="Q105" s="133">
        <v>0</v>
      </c>
      <c r="R105" s="133">
        <v>0</v>
      </c>
      <c r="S105" s="133">
        <v>0</v>
      </c>
      <c r="T105" s="133">
        <v>0</v>
      </c>
      <c r="U105" s="133">
        <v>0</v>
      </c>
      <c r="V105" s="133">
        <v>0</v>
      </c>
      <c r="W105" s="133">
        <v>0</v>
      </c>
      <c r="X105" s="135">
        <v>29</v>
      </c>
      <c r="Y105" s="133">
        <v>3</v>
      </c>
      <c r="Z105" s="133">
        <v>0</v>
      </c>
      <c r="AA105" s="133">
        <v>0</v>
      </c>
      <c r="AB105" s="133">
        <v>38</v>
      </c>
      <c r="AC105" s="133">
        <v>0</v>
      </c>
      <c r="AD105" s="133">
        <v>0</v>
      </c>
      <c r="AE105" s="133">
        <v>0</v>
      </c>
      <c r="AF105" s="133">
        <v>0</v>
      </c>
      <c r="AG105" s="133">
        <v>2</v>
      </c>
      <c r="AH105" s="133">
        <v>8</v>
      </c>
      <c r="AI105" s="133">
        <v>0</v>
      </c>
      <c r="AJ105" s="133">
        <v>0</v>
      </c>
      <c r="AK105" s="133">
        <v>0</v>
      </c>
      <c r="AL105" s="133">
        <v>0</v>
      </c>
      <c r="AM105" s="133">
        <v>7</v>
      </c>
      <c r="AN105" s="133">
        <v>0</v>
      </c>
    </row>
    <row r="106" spans="1:40" s="9" customFormat="1" x14ac:dyDescent="0.25">
      <c r="A106" s="148" t="s">
        <v>618</v>
      </c>
      <c r="B106" s="121">
        <v>203</v>
      </c>
      <c r="C106" s="121">
        <v>963</v>
      </c>
      <c r="D106" s="121">
        <v>1166</v>
      </c>
      <c r="E106" s="133">
        <v>963</v>
      </c>
      <c r="F106" s="133">
        <v>0</v>
      </c>
      <c r="G106" s="134">
        <v>0</v>
      </c>
      <c r="H106" s="133">
        <v>0</v>
      </c>
      <c r="I106" s="133">
        <v>1</v>
      </c>
      <c r="J106" s="133">
        <v>0</v>
      </c>
      <c r="K106" s="133">
        <v>0</v>
      </c>
      <c r="L106" s="133">
        <v>0</v>
      </c>
      <c r="M106" s="133">
        <v>0</v>
      </c>
      <c r="N106" s="133">
        <v>0</v>
      </c>
      <c r="O106" s="133">
        <v>0</v>
      </c>
      <c r="P106" s="133">
        <v>0</v>
      </c>
      <c r="Q106" s="133">
        <v>0</v>
      </c>
      <c r="R106" s="133">
        <v>0</v>
      </c>
      <c r="S106" s="133">
        <v>0</v>
      </c>
      <c r="T106" s="133">
        <v>0</v>
      </c>
      <c r="U106" s="133">
        <v>0</v>
      </c>
      <c r="V106" s="133">
        <v>0</v>
      </c>
      <c r="W106" s="133">
        <v>0</v>
      </c>
      <c r="X106" s="135">
        <v>20</v>
      </c>
      <c r="Y106" s="133">
        <v>1</v>
      </c>
      <c r="Z106" s="133">
        <v>0</v>
      </c>
      <c r="AA106" s="133">
        <v>0</v>
      </c>
      <c r="AB106" s="133">
        <v>180</v>
      </c>
      <c r="AC106" s="133">
        <v>0</v>
      </c>
      <c r="AD106" s="133">
        <v>0</v>
      </c>
      <c r="AE106" s="133">
        <v>0</v>
      </c>
      <c r="AF106" s="133">
        <v>0</v>
      </c>
      <c r="AG106" s="133">
        <v>1</v>
      </c>
      <c r="AH106" s="133">
        <v>0</v>
      </c>
      <c r="AI106" s="133">
        <v>0</v>
      </c>
      <c r="AJ106" s="133">
        <v>0</v>
      </c>
      <c r="AK106" s="133">
        <v>0</v>
      </c>
      <c r="AL106" s="133">
        <v>0</v>
      </c>
      <c r="AM106" s="133">
        <v>0</v>
      </c>
      <c r="AN106" s="133">
        <v>0</v>
      </c>
    </row>
    <row r="107" spans="1:40" s="9" customFormat="1" x14ac:dyDescent="0.25">
      <c r="A107" s="148" t="s">
        <v>619</v>
      </c>
      <c r="B107" s="121">
        <v>97</v>
      </c>
      <c r="C107" s="121">
        <v>651</v>
      </c>
      <c r="D107" s="121">
        <v>748</v>
      </c>
      <c r="E107" s="133">
        <v>651</v>
      </c>
      <c r="F107" s="133">
        <v>0</v>
      </c>
      <c r="G107" s="134">
        <v>0</v>
      </c>
      <c r="H107" s="133">
        <v>0</v>
      </c>
      <c r="I107" s="133">
        <v>1</v>
      </c>
      <c r="J107" s="133">
        <v>0</v>
      </c>
      <c r="K107" s="133">
        <v>0</v>
      </c>
      <c r="L107" s="133">
        <v>0</v>
      </c>
      <c r="M107" s="133">
        <v>0</v>
      </c>
      <c r="N107" s="133">
        <v>0</v>
      </c>
      <c r="O107" s="133">
        <v>0</v>
      </c>
      <c r="P107" s="133">
        <v>0</v>
      </c>
      <c r="Q107" s="133">
        <v>0</v>
      </c>
      <c r="R107" s="133">
        <v>0</v>
      </c>
      <c r="S107" s="133">
        <v>0</v>
      </c>
      <c r="T107" s="133">
        <v>0</v>
      </c>
      <c r="U107" s="133">
        <v>0</v>
      </c>
      <c r="V107" s="133">
        <v>0</v>
      </c>
      <c r="W107" s="133">
        <v>0</v>
      </c>
      <c r="X107" s="135">
        <v>16</v>
      </c>
      <c r="Y107" s="133">
        <v>3</v>
      </c>
      <c r="Z107" s="133">
        <v>0</v>
      </c>
      <c r="AA107" s="133">
        <v>0</v>
      </c>
      <c r="AB107" s="133">
        <v>75</v>
      </c>
      <c r="AC107" s="133">
        <v>0</v>
      </c>
      <c r="AD107" s="133">
        <v>0</v>
      </c>
      <c r="AE107" s="133">
        <v>0</v>
      </c>
      <c r="AF107" s="133">
        <v>0</v>
      </c>
      <c r="AG107" s="133">
        <v>1</v>
      </c>
      <c r="AH107" s="133">
        <v>1</v>
      </c>
      <c r="AI107" s="133">
        <v>0</v>
      </c>
      <c r="AJ107" s="133">
        <v>0</v>
      </c>
      <c r="AK107" s="133">
        <v>0</v>
      </c>
      <c r="AL107" s="133">
        <v>0</v>
      </c>
      <c r="AM107" s="133">
        <v>0</v>
      </c>
      <c r="AN107" s="133">
        <v>0</v>
      </c>
    </row>
    <row r="108" spans="1:40" s="9" customFormat="1" x14ac:dyDescent="0.25">
      <c r="A108" s="148" t="s">
        <v>620</v>
      </c>
      <c r="B108" s="121">
        <v>41</v>
      </c>
      <c r="C108" s="121">
        <v>282</v>
      </c>
      <c r="D108" s="121">
        <v>323</v>
      </c>
      <c r="E108" s="133">
        <v>282</v>
      </c>
      <c r="F108" s="133">
        <v>0</v>
      </c>
      <c r="G108" s="134">
        <v>0</v>
      </c>
      <c r="H108" s="133">
        <v>0</v>
      </c>
      <c r="I108" s="133">
        <v>0</v>
      </c>
      <c r="J108" s="133">
        <v>0</v>
      </c>
      <c r="K108" s="133">
        <v>0</v>
      </c>
      <c r="L108" s="133">
        <v>0</v>
      </c>
      <c r="M108" s="133">
        <v>0</v>
      </c>
      <c r="N108" s="133">
        <v>0</v>
      </c>
      <c r="O108" s="133">
        <v>0</v>
      </c>
      <c r="P108" s="133">
        <v>0</v>
      </c>
      <c r="Q108" s="133">
        <v>0</v>
      </c>
      <c r="R108" s="133">
        <v>0</v>
      </c>
      <c r="S108" s="133">
        <v>0</v>
      </c>
      <c r="T108" s="133">
        <v>0</v>
      </c>
      <c r="U108" s="133">
        <v>0</v>
      </c>
      <c r="V108" s="133">
        <v>0</v>
      </c>
      <c r="W108" s="133">
        <v>0</v>
      </c>
      <c r="X108" s="135">
        <v>3</v>
      </c>
      <c r="Y108" s="133">
        <v>0</v>
      </c>
      <c r="Z108" s="133">
        <v>0</v>
      </c>
      <c r="AA108" s="133">
        <v>0</v>
      </c>
      <c r="AB108" s="133">
        <v>37</v>
      </c>
      <c r="AC108" s="133">
        <v>0</v>
      </c>
      <c r="AD108" s="133">
        <v>0</v>
      </c>
      <c r="AE108" s="133">
        <v>0</v>
      </c>
      <c r="AF108" s="133">
        <v>0</v>
      </c>
      <c r="AG108" s="133">
        <v>0</v>
      </c>
      <c r="AH108" s="133">
        <v>1</v>
      </c>
      <c r="AI108" s="133">
        <v>0</v>
      </c>
      <c r="AJ108" s="133">
        <v>0</v>
      </c>
      <c r="AK108" s="133">
        <v>0</v>
      </c>
      <c r="AL108" s="133">
        <v>0</v>
      </c>
      <c r="AM108" s="133">
        <v>0</v>
      </c>
      <c r="AN108" s="133">
        <v>0</v>
      </c>
    </row>
    <row r="109" spans="1:40" s="9" customFormat="1" x14ac:dyDescent="0.35">
      <c r="A109" s="148" t="s">
        <v>621</v>
      </c>
      <c r="B109" s="121">
        <v>28</v>
      </c>
      <c r="C109" s="121">
        <v>47</v>
      </c>
      <c r="D109" s="121">
        <v>75</v>
      </c>
      <c r="E109" s="133">
        <v>47</v>
      </c>
      <c r="F109" s="137">
        <v>0</v>
      </c>
      <c r="G109" s="134">
        <v>0</v>
      </c>
      <c r="H109" s="133">
        <v>0</v>
      </c>
      <c r="I109" s="133">
        <v>0</v>
      </c>
      <c r="J109" s="133">
        <v>0</v>
      </c>
      <c r="K109" s="133">
        <v>0</v>
      </c>
      <c r="L109" s="133">
        <v>0</v>
      </c>
      <c r="M109" s="133">
        <v>0</v>
      </c>
      <c r="N109" s="133">
        <v>0</v>
      </c>
      <c r="O109" s="133">
        <v>0</v>
      </c>
      <c r="P109" s="133">
        <v>0</v>
      </c>
      <c r="Q109" s="133">
        <v>0</v>
      </c>
      <c r="R109" s="133">
        <v>0</v>
      </c>
      <c r="S109" s="133">
        <v>0</v>
      </c>
      <c r="T109" s="133">
        <v>0</v>
      </c>
      <c r="U109" s="133">
        <v>0</v>
      </c>
      <c r="V109" s="133">
        <v>0</v>
      </c>
      <c r="W109" s="133">
        <v>0</v>
      </c>
      <c r="X109" s="159">
        <v>0</v>
      </c>
      <c r="Y109" s="133">
        <v>0</v>
      </c>
      <c r="Z109" s="133">
        <v>0</v>
      </c>
      <c r="AA109" s="133">
        <v>0</v>
      </c>
      <c r="AB109" s="133">
        <v>28</v>
      </c>
      <c r="AC109" s="133">
        <v>0</v>
      </c>
      <c r="AD109" s="133">
        <v>0</v>
      </c>
      <c r="AE109" s="133">
        <v>0</v>
      </c>
      <c r="AF109" s="133">
        <v>0</v>
      </c>
      <c r="AG109" s="133">
        <v>0</v>
      </c>
      <c r="AH109" s="133">
        <v>0</v>
      </c>
      <c r="AI109" s="133">
        <v>0</v>
      </c>
      <c r="AJ109" s="133">
        <v>0</v>
      </c>
      <c r="AK109" s="133">
        <v>0</v>
      </c>
      <c r="AL109" s="133">
        <v>0</v>
      </c>
      <c r="AM109" s="133">
        <v>0</v>
      </c>
      <c r="AN109" s="133">
        <v>0</v>
      </c>
    </row>
    <row r="110" spans="1:40" s="9" customFormat="1" x14ac:dyDescent="0.35">
      <c r="A110" s="148" t="s">
        <v>622</v>
      </c>
      <c r="B110" s="121">
        <v>2</v>
      </c>
      <c r="C110" s="121">
        <v>61</v>
      </c>
      <c r="D110" s="121">
        <v>63</v>
      </c>
      <c r="E110" s="133">
        <v>61</v>
      </c>
      <c r="F110" s="137">
        <v>0</v>
      </c>
      <c r="G110" s="134">
        <v>0</v>
      </c>
      <c r="H110" s="133">
        <v>0</v>
      </c>
      <c r="I110" s="133">
        <v>0</v>
      </c>
      <c r="J110" s="133">
        <v>0</v>
      </c>
      <c r="K110" s="133">
        <v>0</v>
      </c>
      <c r="L110" s="133">
        <v>0</v>
      </c>
      <c r="M110" s="133">
        <v>0</v>
      </c>
      <c r="N110" s="133">
        <v>0</v>
      </c>
      <c r="O110" s="133">
        <v>0</v>
      </c>
      <c r="P110" s="133">
        <v>0</v>
      </c>
      <c r="Q110" s="133">
        <v>0</v>
      </c>
      <c r="R110" s="133">
        <v>0</v>
      </c>
      <c r="S110" s="133">
        <v>0</v>
      </c>
      <c r="T110" s="133">
        <v>0</v>
      </c>
      <c r="U110" s="133">
        <v>0</v>
      </c>
      <c r="V110" s="133">
        <v>0</v>
      </c>
      <c r="W110" s="133">
        <v>0</v>
      </c>
      <c r="X110" s="133">
        <v>0</v>
      </c>
      <c r="Y110" s="133">
        <v>0</v>
      </c>
      <c r="Z110" s="133">
        <v>0</v>
      </c>
      <c r="AA110" s="133">
        <v>0</v>
      </c>
      <c r="AB110" s="133">
        <v>0</v>
      </c>
      <c r="AC110" s="133">
        <v>0</v>
      </c>
      <c r="AD110" s="133">
        <v>0</v>
      </c>
      <c r="AE110" s="133">
        <v>0</v>
      </c>
      <c r="AF110" s="133">
        <v>0</v>
      </c>
      <c r="AG110" s="133">
        <v>0</v>
      </c>
      <c r="AH110" s="133">
        <v>2</v>
      </c>
      <c r="AI110" s="133">
        <v>0</v>
      </c>
      <c r="AJ110" s="133">
        <v>0</v>
      </c>
      <c r="AK110" s="133">
        <v>0</v>
      </c>
      <c r="AL110" s="133">
        <v>0</v>
      </c>
      <c r="AM110" s="133">
        <v>0</v>
      </c>
      <c r="AN110" s="133">
        <v>0</v>
      </c>
    </row>
    <row r="111" spans="1:40" s="9" customFormat="1" x14ac:dyDescent="0.35">
      <c r="A111" s="148" t="s">
        <v>623</v>
      </c>
      <c r="B111" s="121">
        <v>0</v>
      </c>
      <c r="C111" s="121">
        <v>47</v>
      </c>
      <c r="D111" s="121">
        <v>47</v>
      </c>
      <c r="E111" s="133">
        <v>47</v>
      </c>
      <c r="F111" s="137">
        <v>0</v>
      </c>
      <c r="G111" s="134">
        <v>0</v>
      </c>
      <c r="H111" s="133">
        <v>0</v>
      </c>
      <c r="I111" s="133">
        <v>0</v>
      </c>
      <c r="J111" s="133">
        <v>0</v>
      </c>
      <c r="K111" s="133">
        <v>0</v>
      </c>
      <c r="L111" s="133">
        <v>0</v>
      </c>
      <c r="M111" s="133">
        <v>0</v>
      </c>
      <c r="N111" s="133">
        <v>0</v>
      </c>
      <c r="O111" s="133">
        <v>0</v>
      </c>
      <c r="P111" s="133">
        <v>0</v>
      </c>
      <c r="Q111" s="133">
        <v>0</v>
      </c>
      <c r="R111" s="133">
        <v>0</v>
      </c>
      <c r="S111" s="133">
        <v>0</v>
      </c>
      <c r="T111" s="133">
        <v>0</v>
      </c>
      <c r="U111" s="133">
        <v>0</v>
      </c>
      <c r="V111" s="133">
        <v>0</v>
      </c>
      <c r="W111" s="133">
        <v>0</v>
      </c>
      <c r="X111" s="133">
        <v>0</v>
      </c>
      <c r="Y111" s="133">
        <v>0</v>
      </c>
      <c r="Z111" s="133">
        <v>0</v>
      </c>
      <c r="AA111" s="133">
        <v>0</v>
      </c>
      <c r="AB111" s="133">
        <v>0</v>
      </c>
      <c r="AC111" s="133">
        <v>0</v>
      </c>
      <c r="AD111" s="133">
        <v>0</v>
      </c>
      <c r="AE111" s="133">
        <v>0</v>
      </c>
      <c r="AF111" s="133">
        <v>0</v>
      </c>
      <c r="AG111" s="133">
        <v>0</v>
      </c>
      <c r="AH111" s="133">
        <v>0</v>
      </c>
      <c r="AI111" s="133">
        <v>0</v>
      </c>
      <c r="AJ111" s="133">
        <v>0</v>
      </c>
      <c r="AK111" s="133">
        <v>0</v>
      </c>
      <c r="AL111" s="133">
        <v>0</v>
      </c>
      <c r="AM111" s="133">
        <v>0</v>
      </c>
      <c r="AN111" s="133">
        <v>0</v>
      </c>
    </row>
    <row r="112" spans="1:40" s="9" customFormat="1" x14ac:dyDescent="0.35">
      <c r="A112" s="148" t="s">
        <v>624</v>
      </c>
      <c r="B112" s="121">
        <v>0</v>
      </c>
      <c r="C112" s="121">
        <v>54</v>
      </c>
      <c r="D112" s="121">
        <v>54</v>
      </c>
      <c r="E112" s="133">
        <v>54</v>
      </c>
      <c r="F112" s="137">
        <v>0</v>
      </c>
      <c r="G112" s="134">
        <v>0</v>
      </c>
      <c r="H112" s="133">
        <v>0</v>
      </c>
      <c r="I112" s="133">
        <v>0</v>
      </c>
      <c r="J112" s="133">
        <v>0</v>
      </c>
      <c r="K112" s="133">
        <v>0</v>
      </c>
      <c r="L112" s="133">
        <v>0</v>
      </c>
      <c r="M112" s="133">
        <v>0</v>
      </c>
      <c r="N112" s="133">
        <v>0</v>
      </c>
      <c r="O112" s="133">
        <v>0</v>
      </c>
      <c r="P112" s="133">
        <v>0</v>
      </c>
      <c r="Q112" s="133">
        <v>0</v>
      </c>
      <c r="R112" s="133">
        <v>0</v>
      </c>
      <c r="S112" s="133">
        <v>0</v>
      </c>
      <c r="T112" s="133">
        <v>0</v>
      </c>
      <c r="U112" s="133">
        <v>0</v>
      </c>
      <c r="V112" s="133">
        <v>0</v>
      </c>
      <c r="W112" s="133">
        <v>0</v>
      </c>
      <c r="X112" s="133">
        <v>0</v>
      </c>
      <c r="Y112" s="133">
        <v>0</v>
      </c>
      <c r="Z112" s="133">
        <v>0</v>
      </c>
      <c r="AA112" s="133">
        <v>0</v>
      </c>
      <c r="AB112" s="133">
        <v>0</v>
      </c>
      <c r="AC112" s="133">
        <v>0</v>
      </c>
      <c r="AD112" s="133">
        <v>0</v>
      </c>
      <c r="AE112" s="133">
        <v>0</v>
      </c>
      <c r="AF112" s="133">
        <v>0</v>
      </c>
      <c r="AG112" s="133">
        <v>0</v>
      </c>
      <c r="AH112" s="133">
        <v>0</v>
      </c>
      <c r="AI112" s="133">
        <v>0</v>
      </c>
      <c r="AJ112" s="133">
        <v>0</v>
      </c>
      <c r="AK112" s="133">
        <v>0</v>
      </c>
      <c r="AL112" s="133">
        <v>0</v>
      </c>
      <c r="AM112" s="133">
        <v>0</v>
      </c>
      <c r="AN112" s="133">
        <v>0</v>
      </c>
    </row>
    <row r="113" spans="1:40" s="10" customFormat="1" x14ac:dyDescent="0.35">
      <c r="A113" s="149" t="s">
        <v>625</v>
      </c>
      <c r="B113" s="122">
        <v>460</v>
      </c>
      <c r="C113" s="121">
        <v>3048</v>
      </c>
      <c r="D113" s="122">
        <v>3508</v>
      </c>
      <c r="E113" s="122">
        <v>3048</v>
      </c>
      <c r="F113" s="122">
        <v>0</v>
      </c>
      <c r="G113" s="142">
        <v>0</v>
      </c>
      <c r="H113" s="122">
        <v>0</v>
      </c>
      <c r="I113" s="122">
        <v>4</v>
      </c>
      <c r="J113" s="122">
        <v>0</v>
      </c>
      <c r="K113" s="122">
        <v>0</v>
      </c>
      <c r="L113" s="122">
        <v>0</v>
      </c>
      <c r="M113" s="122">
        <v>0</v>
      </c>
      <c r="N113" s="122">
        <v>0</v>
      </c>
      <c r="O113" s="122">
        <v>0</v>
      </c>
      <c r="P113" s="122">
        <v>0</v>
      </c>
      <c r="Q113" s="122">
        <v>0</v>
      </c>
      <c r="R113" s="122">
        <v>0</v>
      </c>
      <c r="S113" s="122">
        <v>0</v>
      </c>
      <c r="T113" s="122">
        <v>0</v>
      </c>
      <c r="U113" s="122">
        <v>0</v>
      </c>
      <c r="V113" s="122">
        <v>0</v>
      </c>
      <c r="W113" s="122">
        <v>0</v>
      </c>
      <c r="X113" s="122">
        <v>68</v>
      </c>
      <c r="Y113" s="122">
        <v>7</v>
      </c>
      <c r="Z113" s="122">
        <v>0</v>
      </c>
      <c r="AA113" s="122">
        <v>0</v>
      </c>
      <c r="AB113" s="122">
        <v>358</v>
      </c>
      <c r="AC113" s="122">
        <v>0</v>
      </c>
      <c r="AD113" s="122">
        <v>0</v>
      </c>
      <c r="AE113" s="122">
        <v>0</v>
      </c>
      <c r="AF113" s="122">
        <v>0</v>
      </c>
      <c r="AG113" s="122">
        <v>4</v>
      </c>
      <c r="AH113" s="122">
        <v>12</v>
      </c>
      <c r="AI113" s="122">
        <v>0</v>
      </c>
      <c r="AJ113" s="122">
        <v>0</v>
      </c>
      <c r="AK113" s="122">
        <v>0</v>
      </c>
      <c r="AL113" s="122">
        <v>0</v>
      </c>
      <c r="AM113" s="122">
        <v>7</v>
      </c>
      <c r="AN113" s="122">
        <v>0</v>
      </c>
    </row>
    <row r="114" spans="1:40" s="9" customFormat="1" x14ac:dyDescent="0.35">
      <c r="A114" s="151"/>
      <c r="B114" s="121"/>
      <c r="C114" s="121"/>
      <c r="D114" s="121"/>
      <c r="E114" s="144">
        <v>109743</v>
      </c>
      <c r="F114" s="145">
        <v>0</v>
      </c>
      <c r="G114" s="146">
        <v>0</v>
      </c>
      <c r="H114" s="145">
        <v>0</v>
      </c>
      <c r="I114" s="145">
        <v>66</v>
      </c>
      <c r="J114" s="145">
        <v>0</v>
      </c>
      <c r="K114" s="145">
        <v>0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  <c r="S114" s="145">
        <v>0</v>
      </c>
      <c r="T114" s="145">
        <v>0</v>
      </c>
      <c r="U114" s="145">
        <v>0</v>
      </c>
      <c r="V114" s="145">
        <v>0</v>
      </c>
      <c r="W114" s="145">
        <v>0</v>
      </c>
      <c r="X114" s="145">
        <v>1186</v>
      </c>
      <c r="Y114" s="145">
        <v>127</v>
      </c>
      <c r="Z114" s="145">
        <v>0</v>
      </c>
      <c r="AA114" s="145">
        <v>0</v>
      </c>
      <c r="AB114" s="145">
        <v>6889</v>
      </c>
      <c r="AC114" s="145">
        <v>0</v>
      </c>
      <c r="AD114" s="145">
        <v>0</v>
      </c>
      <c r="AE114" s="145">
        <v>0</v>
      </c>
      <c r="AF114" s="145">
        <v>0</v>
      </c>
      <c r="AG114" s="145">
        <v>66</v>
      </c>
      <c r="AH114" s="145">
        <v>201</v>
      </c>
      <c r="AI114" s="145">
        <v>0</v>
      </c>
      <c r="AJ114" s="145">
        <v>0</v>
      </c>
      <c r="AK114" s="145">
        <v>0</v>
      </c>
      <c r="AL114" s="145">
        <v>0</v>
      </c>
      <c r="AM114" s="145">
        <v>91</v>
      </c>
      <c r="AN114" s="145">
        <v>0</v>
      </c>
    </row>
    <row r="115" spans="1:40" s="6" customFormat="1" x14ac:dyDescent="0.25">
      <c r="A115" s="128" t="s">
        <v>626</v>
      </c>
      <c r="B115" s="160">
        <v>0</v>
      </c>
      <c r="C115" s="129">
        <v>48</v>
      </c>
      <c r="D115" s="129">
        <v>48</v>
      </c>
      <c r="E115" s="129">
        <v>48</v>
      </c>
      <c r="F115" s="129">
        <v>0</v>
      </c>
      <c r="G115" s="147">
        <v>0</v>
      </c>
      <c r="H115" s="129">
        <v>0</v>
      </c>
      <c r="I115" s="129">
        <v>0</v>
      </c>
      <c r="J115" s="129">
        <v>0</v>
      </c>
      <c r="K115" s="129">
        <v>0</v>
      </c>
      <c r="L115" s="129">
        <v>0</v>
      </c>
      <c r="M115" s="129">
        <v>0</v>
      </c>
      <c r="N115" s="129">
        <v>0</v>
      </c>
      <c r="O115" s="129">
        <v>0</v>
      </c>
      <c r="P115" s="129">
        <v>0</v>
      </c>
      <c r="Q115" s="129">
        <v>0</v>
      </c>
      <c r="R115" s="129">
        <v>0</v>
      </c>
      <c r="S115" s="129">
        <v>0</v>
      </c>
      <c r="T115" s="129">
        <v>0</v>
      </c>
      <c r="U115" s="129">
        <v>0</v>
      </c>
      <c r="V115" s="129">
        <v>0</v>
      </c>
      <c r="W115" s="129">
        <v>0</v>
      </c>
      <c r="X115" s="129">
        <v>0</v>
      </c>
      <c r="Y115" s="129">
        <v>0</v>
      </c>
      <c r="Z115" s="129">
        <v>0</v>
      </c>
      <c r="AA115" s="129">
        <v>0</v>
      </c>
      <c r="AB115" s="129">
        <v>0</v>
      </c>
      <c r="AC115" s="129">
        <v>0</v>
      </c>
      <c r="AD115" s="129">
        <v>0</v>
      </c>
      <c r="AE115" s="129">
        <v>0</v>
      </c>
      <c r="AF115" s="129">
        <v>0</v>
      </c>
      <c r="AG115" s="129">
        <v>0</v>
      </c>
      <c r="AH115" s="129">
        <v>0</v>
      </c>
      <c r="AI115" s="129">
        <v>0</v>
      </c>
      <c r="AJ115" s="129">
        <v>0</v>
      </c>
      <c r="AK115" s="129">
        <v>0</v>
      </c>
      <c r="AL115" s="129">
        <v>0</v>
      </c>
      <c r="AM115" s="129">
        <v>0</v>
      </c>
      <c r="AN115" s="129">
        <v>0</v>
      </c>
    </row>
    <row r="116" spans="1:40" s="11" customFormat="1" x14ac:dyDescent="0.35">
      <c r="A116" s="151"/>
      <c r="B116" s="121"/>
      <c r="C116" s="121"/>
      <c r="D116" s="121"/>
      <c r="E116" s="144">
        <v>288</v>
      </c>
      <c r="F116" s="145">
        <v>0</v>
      </c>
      <c r="G116" s="146">
        <v>0</v>
      </c>
      <c r="H116" s="145">
        <v>0</v>
      </c>
      <c r="I116" s="145">
        <v>0</v>
      </c>
      <c r="J116" s="145">
        <v>0</v>
      </c>
      <c r="K116" s="145">
        <v>0</v>
      </c>
      <c r="L116" s="145">
        <v>0</v>
      </c>
      <c r="M116" s="145">
        <v>0</v>
      </c>
      <c r="N116" s="145">
        <v>0</v>
      </c>
      <c r="O116" s="145">
        <v>0</v>
      </c>
      <c r="P116" s="145">
        <v>0</v>
      </c>
      <c r="Q116" s="145">
        <v>0</v>
      </c>
      <c r="R116" s="145">
        <v>0</v>
      </c>
      <c r="S116" s="145">
        <v>0</v>
      </c>
      <c r="T116" s="145">
        <v>0</v>
      </c>
      <c r="U116" s="145">
        <v>0</v>
      </c>
      <c r="V116" s="145">
        <v>0</v>
      </c>
      <c r="W116" s="145">
        <v>0</v>
      </c>
      <c r="X116" s="145">
        <v>0</v>
      </c>
      <c r="Y116" s="145">
        <v>0</v>
      </c>
      <c r="Z116" s="145">
        <v>0</v>
      </c>
      <c r="AA116" s="145">
        <v>0</v>
      </c>
      <c r="AB116" s="145">
        <v>0</v>
      </c>
      <c r="AC116" s="145">
        <v>0</v>
      </c>
      <c r="AD116" s="145">
        <v>0</v>
      </c>
      <c r="AE116" s="145">
        <v>0</v>
      </c>
      <c r="AF116" s="145">
        <v>0</v>
      </c>
      <c r="AG116" s="145">
        <v>0</v>
      </c>
      <c r="AH116" s="145">
        <v>0</v>
      </c>
      <c r="AI116" s="145">
        <v>0</v>
      </c>
      <c r="AJ116" s="145">
        <v>0</v>
      </c>
      <c r="AK116" s="145">
        <v>0</v>
      </c>
      <c r="AL116" s="145">
        <v>0</v>
      </c>
      <c r="AM116" s="145">
        <v>0</v>
      </c>
      <c r="AN116" s="145">
        <v>0</v>
      </c>
    </row>
    <row r="117" spans="1:40" s="6" customFormat="1" x14ac:dyDescent="0.25">
      <c r="A117" s="128" t="s">
        <v>627</v>
      </c>
      <c r="B117" s="160">
        <v>93</v>
      </c>
      <c r="C117" s="160">
        <v>395</v>
      </c>
      <c r="D117" s="129">
        <v>488</v>
      </c>
      <c r="E117" s="129">
        <v>395</v>
      </c>
      <c r="F117" s="129">
        <v>0</v>
      </c>
      <c r="G117" s="147">
        <v>0</v>
      </c>
      <c r="H117" s="129">
        <v>0</v>
      </c>
      <c r="I117" s="129">
        <v>0</v>
      </c>
      <c r="J117" s="129">
        <v>0</v>
      </c>
      <c r="K117" s="129">
        <v>0</v>
      </c>
      <c r="L117" s="129">
        <v>0</v>
      </c>
      <c r="M117" s="129">
        <v>0</v>
      </c>
      <c r="N117" s="129">
        <v>0</v>
      </c>
      <c r="O117" s="129">
        <v>0</v>
      </c>
      <c r="P117" s="129">
        <v>0</v>
      </c>
      <c r="Q117" s="129">
        <v>0</v>
      </c>
      <c r="R117" s="129">
        <v>0</v>
      </c>
      <c r="S117" s="129">
        <v>0</v>
      </c>
      <c r="T117" s="129">
        <v>0</v>
      </c>
      <c r="U117" s="129">
        <v>0</v>
      </c>
      <c r="V117" s="129">
        <v>0</v>
      </c>
      <c r="W117" s="129">
        <v>0</v>
      </c>
      <c r="X117" s="129">
        <v>0</v>
      </c>
      <c r="Y117" s="129">
        <v>71</v>
      </c>
      <c r="Z117" s="129">
        <v>0</v>
      </c>
      <c r="AA117" s="129">
        <v>0</v>
      </c>
      <c r="AB117" s="129">
        <v>0</v>
      </c>
      <c r="AC117" s="129">
        <v>0</v>
      </c>
      <c r="AD117" s="129">
        <v>0</v>
      </c>
      <c r="AE117" s="129">
        <v>0</v>
      </c>
      <c r="AF117" s="129">
        <v>0</v>
      </c>
      <c r="AG117" s="129">
        <v>0</v>
      </c>
      <c r="AH117" s="129">
        <v>22</v>
      </c>
      <c r="AI117" s="129">
        <v>0</v>
      </c>
      <c r="AJ117" s="129">
        <v>0</v>
      </c>
      <c r="AK117" s="129">
        <v>0</v>
      </c>
      <c r="AL117" s="129">
        <v>0</v>
      </c>
      <c r="AM117" s="129">
        <v>0</v>
      </c>
      <c r="AN117" s="129">
        <v>0</v>
      </c>
    </row>
    <row r="118" spans="1:40" s="9" customFormat="1" x14ac:dyDescent="0.35">
      <c r="A118" s="151"/>
      <c r="B118" s="121"/>
      <c r="C118" s="121"/>
      <c r="D118" s="121"/>
      <c r="E118" s="144">
        <v>1975</v>
      </c>
      <c r="F118" s="145">
        <v>0</v>
      </c>
      <c r="G118" s="146">
        <v>0</v>
      </c>
      <c r="H118" s="145">
        <v>0</v>
      </c>
      <c r="I118" s="145">
        <v>0</v>
      </c>
      <c r="J118" s="145">
        <v>0</v>
      </c>
      <c r="K118" s="145">
        <v>0</v>
      </c>
      <c r="L118" s="145">
        <v>0</v>
      </c>
      <c r="M118" s="145">
        <v>0</v>
      </c>
      <c r="N118" s="145">
        <v>0</v>
      </c>
      <c r="O118" s="145">
        <v>0</v>
      </c>
      <c r="P118" s="145">
        <v>0</v>
      </c>
      <c r="Q118" s="145">
        <v>0</v>
      </c>
      <c r="R118" s="145">
        <v>0</v>
      </c>
      <c r="S118" s="145">
        <v>0</v>
      </c>
      <c r="T118" s="145">
        <v>0</v>
      </c>
      <c r="U118" s="145">
        <v>0</v>
      </c>
      <c r="V118" s="145">
        <v>0</v>
      </c>
      <c r="W118" s="145">
        <v>0</v>
      </c>
      <c r="X118" s="145">
        <v>0</v>
      </c>
      <c r="Y118" s="145">
        <v>355</v>
      </c>
      <c r="Z118" s="145">
        <v>0</v>
      </c>
      <c r="AA118" s="145">
        <v>0</v>
      </c>
      <c r="AB118" s="145">
        <v>0</v>
      </c>
      <c r="AC118" s="145">
        <v>0</v>
      </c>
      <c r="AD118" s="145">
        <v>0</v>
      </c>
      <c r="AE118" s="145">
        <v>0</v>
      </c>
      <c r="AF118" s="145">
        <v>0</v>
      </c>
      <c r="AG118" s="145">
        <v>0</v>
      </c>
      <c r="AH118" s="145">
        <v>110</v>
      </c>
      <c r="AI118" s="145">
        <v>0</v>
      </c>
      <c r="AJ118" s="145">
        <v>0</v>
      </c>
      <c r="AK118" s="145">
        <v>0</v>
      </c>
      <c r="AL118" s="145">
        <v>0</v>
      </c>
      <c r="AM118" s="145">
        <v>0</v>
      </c>
      <c r="AN118" s="145">
        <v>0</v>
      </c>
    </row>
    <row r="119" spans="1:40" s="6" customFormat="1" x14ac:dyDescent="0.25">
      <c r="A119" s="128" t="s">
        <v>628</v>
      </c>
      <c r="B119" s="160">
        <v>699</v>
      </c>
      <c r="C119" s="160">
        <v>2481</v>
      </c>
      <c r="D119" s="129">
        <v>3180</v>
      </c>
      <c r="E119" s="129">
        <v>2481</v>
      </c>
      <c r="F119" s="129">
        <v>129</v>
      </c>
      <c r="G119" s="147">
        <v>27</v>
      </c>
      <c r="H119" s="129">
        <v>0</v>
      </c>
      <c r="I119" s="129">
        <v>0</v>
      </c>
      <c r="J119" s="129">
        <v>1</v>
      </c>
      <c r="K119" s="129">
        <v>1</v>
      </c>
      <c r="L119" s="129">
        <v>0</v>
      </c>
      <c r="M119" s="129">
        <v>0</v>
      </c>
      <c r="N119" s="129">
        <v>0</v>
      </c>
      <c r="O119" s="129">
        <v>0</v>
      </c>
      <c r="P119" s="129">
        <v>0</v>
      </c>
      <c r="Q119" s="129">
        <v>0</v>
      </c>
      <c r="R119" s="129">
        <v>0</v>
      </c>
      <c r="S119" s="129">
        <v>0</v>
      </c>
      <c r="T119" s="129">
        <v>0</v>
      </c>
      <c r="U119" s="129">
        <v>0</v>
      </c>
      <c r="V119" s="129">
        <v>0</v>
      </c>
      <c r="W119" s="129">
        <v>0</v>
      </c>
      <c r="X119" s="129">
        <v>127</v>
      </c>
      <c r="Y119" s="129">
        <v>57</v>
      </c>
      <c r="Z119" s="129">
        <v>0</v>
      </c>
      <c r="AA119" s="129">
        <v>0</v>
      </c>
      <c r="AB119" s="129">
        <v>343</v>
      </c>
      <c r="AC119" s="129">
        <v>0</v>
      </c>
      <c r="AD119" s="129">
        <v>0</v>
      </c>
      <c r="AE119" s="129">
        <v>0</v>
      </c>
      <c r="AF119" s="129">
        <v>0</v>
      </c>
      <c r="AG119" s="129">
        <v>0</v>
      </c>
      <c r="AH119" s="129">
        <v>11</v>
      </c>
      <c r="AI119" s="129">
        <v>0</v>
      </c>
      <c r="AJ119" s="129">
        <v>3</v>
      </c>
      <c r="AK119" s="129">
        <v>0</v>
      </c>
      <c r="AL119" s="129">
        <v>0</v>
      </c>
      <c r="AM119" s="129">
        <v>0</v>
      </c>
      <c r="AN119" s="129">
        <v>0</v>
      </c>
    </row>
    <row r="120" spans="1:40" s="9" customFormat="1" x14ac:dyDescent="0.35">
      <c r="A120" s="151"/>
      <c r="B120" s="121"/>
      <c r="C120" s="121"/>
      <c r="D120" s="121"/>
      <c r="E120" s="144">
        <v>2481</v>
      </c>
      <c r="F120" s="145">
        <v>129</v>
      </c>
      <c r="G120" s="146">
        <v>27</v>
      </c>
      <c r="H120" s="145">
        <v>0</v>
      </c>
      <c r="I120" s="145">
        <v>0</v>
      </c>
      <c r="J120" s="145">
        <v>1</v>
      </c>
      <c r="K120" s="145">
        <v>1</v>
      </c>
      <c r="L120" s="145">
        <v>0</v>
      </c>
      <c r="M120" s="145">
        <v>0</v>
      </c>
      <c r="N120" s="145">
        <v>0</v>
      </c>
      <c r="O120" s="145">
        <v>0</v>
      </c>
      <c r="P120" s="145">
        <v>0</v>
      </c>
      <c r="Q120" s="145">
        <v>0</v>
      </c>
      <c r="R120" s="145">
        <v>0</v>
      </c>
      <c r="S120" s="145">
        <v>0</v>
      </c>
      <c r="T120" s="145">
        <v>0</v>
      </c>
      <c r="U120" s="145">
        <v>0</v>
      </c>
      <c r="V120" s="145">
        <v>0</v>
      </c>
      <c r="W120" s="145">
        <v>0</v>
      </c>
      <c r="X120" s="145">
        <v>127</v>
      </c>
      <c r="Y120" s="145">
        <v>57</v>
      </c>
      <c r="Z120" s="145">
        <v>0</v>
      </c>
      <c r="AA120" s="145">
        <v>0</v>
      </c>
      <c r="AB120" s="145">
        <v>343</v>
      </c>
      <c r="AC120" s="145">
        <v>0</v>
      </c>
      <c r="AD120" s="145">
        <v>0</v>
      </c>
      <c r="AE120" s="145">
        <v>0</v>
      </c>
      <c r="AF120" s="145">
        <v>0</v>
      </c>
      <c r="AG120" s="145">
        <v>0</v>
      </c>
      <c r="AH120" s="145">
        <v>11</v>
      </c>
      <c r="AI120" s="145">
        <v>0</v>
      </c>
      <c r="AJ120" s="145">
        <v>3</v>
      </c>
      <c r="AK120" s="145">
        <v>0</v>
      </c>
      <c r="AL120" s="145">
        <v>0</v>
      </c>
      <c r="AM120" s="145">
        <v>0</v>
      </c>
      <c r="AN120" s="145">
        <v>0</v>
      </c>
    </row>
    <row r="121" spans="1:40" s="6" customFormat="1" x14ac:dyDescent="0.25">
      <c r="A121" s="128" t="s">
        <v>629</v>
      </c>
      <c r="B121" s="160">
        <v>92</v>
      </c>
      <c r="C121" s="160">
        <v>1965</v>
      </c>
      <c r="D121" s="129">
        <v>2057</v>
      </c>
      <c r="E121" s="129">
        <v>1965</v>
      </c>
      <c r="F121" s="129">
        <v>0</v>
      </c>
      <c r="G121" s="147">
        <v>0</v>
      </c>
      <c r="H121" s="129">
        <v>0</v>
      </c>
      <c r="I121" s="129">
        <v>0</v>
      </c>
      <c r="J121" s="129">
        <v>2</v>
      </c>
      <c r="K121" s="129">
        <v>0</v>
      </c>
      <c r="L121" s="129">
        <v>0</v>
      </c>
      <c r="M121" s="129">
        <v>0</v>
      </c>
      <c r="N121" s="129">
        <v>0</v>
      </c>
      <c r="O121" s="129">
        <v>0</v>
      </c>
      <c r="P121" s="129">
        <v>0</v>
      </c>
      <c r="Q121" s="129">
        <v>0</v>
      </c>
      <c r="R121" s="129">
        <v>0</v>
      </c>
      <c r="S121" s="129">
        <v>0</v>
      </c>
      <c r="T121" s="129">
        <v>0</v>
      </c>
      <c r="U121" s="129">
        <v>0</v>
      </c>
      <c r="V121" s="129">
        <v>0</v>
      </c>
      <c r="W121" s="129">
        <v>0</v>
      </c>
      <c r="X121" s="129">
        <v>5</v>
      </c>
      <c r="Y121" s="129">
        <v>5</v>
      </c>
      <c r="Z121" s="129">
        <v>0</v>
      </c>
      <c r="AA121" s="129">
        <v>0</v>
      </c>
      <c r="AB121" s="129">
        <v>80</v>
      </c>
      <c r="AC121" s="129">
        <v>0</v>
      </c>
      <c r="AD121" s="129">
        <v>0</v>
      </c>
      <c r="AE121" s="129">
        <v>0</v>
      </c>
      <c r="AF121" s="129">
        <v>0</v>
      </c>
      <c r="AG121" s="129">
        <v>0</v>
      </c>
      <c r="AH121" s="129">
        <v>0</v>
      </c>
      <c r="AI121" s="129">
        <v>0</v>
      </c>
      <c r="AJ121" s="129">
        <v>0</v>
      </c>
      <c r="AK121" s="129">
        <v>0</v>
      </c>
      <c r="AL121" s="129">
        <v>0</v>
      </c>
      <c r="AM121" s="129">
        <v>0</v>
      </c>
      <c r="AN121" s="129">
        <v>0</v>
      </c>
    </row>
    <row r="122" spans="1:40" s="9" customFormat="1" x14ac:dyDescent="0.35">
      <c r="A122" s="148"/>
      <c r="B122" s="121"/>
      <c r="C122" s="121"/>
      <c r="D122" s="121"/>
      <c r="E122" s="144">
        <v>1965</v>
      </c>
      <c r="F122" s="145">
        <v>0</v>
      </c>
      <c r="G122" s="146">
        <v>0</v>
      </c>
      <c r="H122" s="145">
        <v>0</v>
      </c>
      <c r="I122" s="145">
        <v>0</v>
      </c>
      <c r="J122" s="145">
        <v>2</v>
      </c>
      <c r="K122" s="145">
        <v>0</v>
      </c>
      <c r="L122" s="145">
        <v>0</v>
      </c>
      <c r="M122" s="145">
        <v>0</v>
      </c>
      <c r="N122" s="145">
        <v>0</v>
      </c>
      <c r="O122" s="145">
        <v>0</v>
      </c>
      <c r="P122" s="145">
        <v>0</v>
      </c>
      <c r="Q122" s="145">
        <v>0</v>
      </c>
      <c r="R122" s="145">
        <v>0</v>
      </c>
      <c r="S122" s="145">
        <v>0</v>
      </c>
      <c r="T122" s="145">
        <v>0</v>
      </c>
      <c r="U122" s="145">
        <v>0</v>
      </c>
      <c r="V122" s="145">
        <v>0</v>
      </c>
      <c r="W122" s="145">
        <v>0</v>
      </c>
      <c r="X122" s="145">
        <v>5</v>
      </c>
      <c r="Y122" s="145">
        <v>5</v>
      </c>
      <c r="Z122" s="145">
        <v>0</v>
      </c>
      <c r="AA122" s="145">
        <v>0</v>
      </c>
      <c r="AB122" s="145">
        <v>80</v>
      </c>
      <c r="AC122" s="145">
        <v>0</v>
      </c>
      <c r="AD122" s="145">
        <v>0</v>
      </c>
      <c r="AE122" s="145">
        <v>0</v>
      </c>
      <c r="AF122" s="145">
        <v>0</v>
      </c>
      <c r="AG122" s="145">
        <v>0</v>
      </c>
      <c r="AH122" s="145">
        <v>0</v>
      </c>
      <c r="AI122" s="145">
        <v>0</v>
      </c>
      <c r="AJ122" s="145">
        <v>0</v>
      </c>
      <c r="AK122" s="145">
        <v>0</v>
      </c>
      <c r="AL122" s="145">
        <v>0</v>
      </c>
      <c r="AM122" s="145">
        <v>0</v>
      </c>
      <c r="AN122" s="145">
        <v>0</v>
      </c>
    </row>
    <row r="123" spans="1:40" s="6" customFormat="1" x14ac:dyDescent="0.25">
      <c r="A123" s="128" t="s">
        <v>630</v>
      </c>
      <c r="B123" s="160">
        <v>111</v>
      </c>
      <c r="C123" s="160">
        <v>81</v>
      </c>
      <c r="D123" s="129">
        <v>192</v>
      </c>
      <c r="E123" s="129">
        <v>81</v>
      </c>
      <c r="F123" s="129">
        <v>0</v>
      </c>
      <c r="G123" s="147">
        <v>0</v>
      </c>
      <c r="H123" s="129">
        <v>0</v>
      </c>
      <c r="I123" s="129">
        <v>0</v>
      </c>
      <c r="J123" s="129">
        <v>0</v>
      </c>
      <c r="K123" s="129">
        <v>0</v>
      </c>
      <c r="L123" s="129">
        <v>0</v>
      </c>
      <c r="M123" s="129">
        <v>0</v>
      </c>
      <c r="N123" s="129">
        <v>0</v>
      </c>
      <c r="O123" s="129">
        <v>0</v>
      </c>
      <c r="P123" s="129">
        <v>0</v>
      </c>
      <c r="Q123" s="129">
        <v>0</v>
      </c>
      <c r="R123" s="129">
        <v>0</v>
      </c>
      <c r="S123" s="129">
        <v>0</v>
      </c>
      <c r="T123" s="129">
        <v>0</v>
      </c>
      <c r="U123" s="129">
        <v>0</v>
      </c>
      <c r="V123" s="129">
        <v>0</v>
      </c>
      <c r="W123" s="129">
        <v>0</v>
      </c>
      <c r="X123" s="129">
        <v>4</v>
      </c>
      <c r="Y123" s="129">
        <v>8</v>
      </c>
      <c r="Z123" s="129">
        <v>0</v>
      </c>
      <c r="AA123" s="129">
        <v>0</v>
      </c>
      <c r="AB123" s="129">
        <v>99</v>
      </c>
      <c r="AC123" s="129">
        <v>0</v>
      </c>
      <c r="AD123" s="129">
        <v>0</v>
      </c>
      <c r="AE123" s="129">
        <v>0</v>
      </c>
      <c r="AF123" s="129">
        <v>0</v>
      </c>
      <c r="AG123" s="129">
        <v>0</v>
      </c>
      <c r="AH123" s="129">
        <v>0</v>
      </c>
      <c r="AI123" s="129">
        <v>0</v>
      </c>
      <c r="AJ123" s="129">
        <v>0</v>
      </c>
      <c r="AK123" s="129">
        <v>0</v>
      </c>
      <c r="AL123" s="129">
        <v>0</v>
      </c>
      <c r="AM123" s="129">
        <v>0</v>
      </c>
      <c r="AN123" s="129">
        <v>0</v>
      </c>
    </row>
    <row r="124" spans="1:40" s="9" customFormat="1" x14ac:dyDescent="0.35">
      <c r="A124" s="148"/>
      <c r="B124" s="121"/>
      <c r="C124" s="121"/>
      <c r="D124" s="121"/>
      <c r="E124" s="144">
        <v>2511</v>
      </c>
      <c r="F124" s="145">
        <v>0</v>
      </c>
      <c r="G124" s="146">
        <v>0</v>
      </c>
      <c r="H124" s="145">
        <v>0</v>
      </c>
      <c r="I124" s="145">
        <v>0</v>
      </c>
      <c r="J124" s="145">
        <v>0</v>
      </c>
      <c r="K124" s="145">
        <v>0</v>
      </c>
      <c r="L124" s="145">
        <v>0</v>
      </c>
      <c r="M124" s="145">
        <v>0</v>
      </c>
      <c r="N124" s="145">
        <v>0</v>
      </c>
      <c r="O124" s="145">
        <v>0</v>
      </c>
      <c r="P124" s="145">
        <v>0</v>
      </c>
      <c r="Q124" s="145">
        <v>0</v>
      </c>
      <c r="R124" s="145">
        <v>0</v>
      </c>
      <c r="S124" s="145">
        <v>0</v>
      </c>
      <c r="T124" s="145">
        <v>0</v>
      </c>
      <c r="U124" s="145">
        <v>0</v>
      </c>
      <c r="V124" s="145">
        <v>0</v>
      </c>
      <c r="W124" s="145">
        <v>0</v>
      </c>
      <c r="X124" s="145">
        <v>120</v>
      </c>
      <c r="Y124" s="145">
        <v>240</v>
      </c>
      <c r="Z124" s="145">
        <v>0</v>
      </c>
      <c r="AA124" s="145">
        <v>0</v>
      </c>
      <c r="AB124" s="145">
        <v>2970</v>
      </c>
      <c r="AC124" s="145">
        <v>0</v>
      </c>
      <c r="AD124" s="145">
        <v>0</v>
      </c>
      <c r="AE124" s="145">
        <v>0</v>
      </c>
      <c r="AF124" s="145">
        <v>0</v>
      </c>
      <c r="AG124" s="145">
        <v>0</v>
      </c>
      <c r="AH124" s="145">
        <v>0</v>
      </c>
      <c r="AI124" s="145">
        <v>0</v>
      </c>
      <c r="AJ124" s="145">
        <v>0</v>
      </c>
      <c r="AK124" s="145">
        <v>0</v>
      </c>
      <c r="AL124" s="145">
        <v>0</v>
      </c>
      <c r="AM124" s="145">
        <v>0</v>
      </c>
      <c r="AN124" s="145">
        <v>0</v>
      </c>
    </row>
    <row r="125" spans="1:40" s="6" customFormat="1" x14ac:dyDescent="0.25">
      <c r="A125" s="128" t="s">
        <v>631</v>
      </c>
      <c r="B125" s="160">
        <v>0</v>
      </c>
      <c r="C125" s="160">
        <v>5</v>
      </c>
      <c r="D125" s="129">
        <v>5</v>
      </c>
      <c r="E125" s="129">
        <v>5</v>
      </c>
      <c r="F125" s="129">
        <v>0</v>
      </c>
      <c r="G125" s="147">
        <v>0</v>
      </c>
      <c r="H125" s="129">
        <v>0</v>
      </c>
      <c r="I125" s="129">
        <v>0</v>
      </c>
      <c r="J125" s="129">
        <v>0</v>
      </c>
      <c r="K125" s="129">
        <v>0</v>
      </c>
      <c r="L125" s="129">
        <v>0</v>
      </c>
      <c r="M125" s="129">
        <v>0</v>
      </c>
      <c r="N125" s="129">
        <v>0</v>
      </c>
      <c r="O125" s="129">
        <v>0</v>
      </c>
      <c r="P125" s="129">
        <v>0</v>
      </c>
      <c r="Q125" s="129">
        <v>0</v>
      </c>
      <c r="R125" s="129">
        <v>0</v>
      </c>
      <c r="S125" s="129">
        <v>0</v>
      </c>
      <c r="T125" s="129">
        <v>0</v>
      </c>
      <c r="U125" s="129">
        <v>0</v>
      </c>
      <c r="V125" s="129">
        <v>0</v>
      </c>
      <c r="W125" s="129">
        <v>0</v>
      </c>
      <c r="X125" s="129">
        <v>0</v>
      </c>
      <c r="Y125" s="129">
        <v>0</v>
      </c>
      <c r="Z125" s="129">
        <v>0</v>
      </c>
      <c r="AA125" s="129">
        <v>0</v>
      </c>
      <c r="AB125" s="129">
        <v>0</v>
      </c>
      <c r="AC125" s="129">
        <v>0</v>
      </c>
      <c r="AD125" s="129">
        <v>0</v>
      </c>
      <c r="AE125" s="129">
        <v>0</v>
      </c>
      <c r="AF125" s="129">
        <v>0</v>
      </c>
      <c r="AG125" s="129">
        <v>0</v>
      </c>
      <c r="AH125" s="129">
        <v>0</v>
      </c>
      <c r="AI125" s="129">
        <v>0</v>
      </c>
      <c r="AJ125" s="129">
        <v>0</v>
      </c>
      <c r="AK125" s="129">
        <v>0</v>
      </c>
      <c r="AL125" s="129">
        <v>0</v>
      </c>
      <c r="AM125" s="129">
        <v>0</v>
      </c>
      <c r="AN125" s="129">
        <v>0</v>
      </c>
    </row>
    <row r="126" spans="1:40" s="11" customFormat="1" x14ac:dyDescent="0.35">
      <c r="A126" s="151"/>
      <c r="B126" s="121"/>
      <c r="C126" s="121"/>
      <c r="D126" s="121"/>
      <c r="E126" s="144">
        <v>120</v>
      </c>
      <c r="F126" s="145">
        <v>0</v>
      </c>
      <c r="G126" s="146">
        <v>0</v>
      </c>
      <c r="H126" s="145">
        <v>0</v>
      </c>
      <c r="I126" s="145">
        <v>0</v>
      </c>
      <c r="J126" s="145">
        <v>0</v>
      </c>
      <c r="K126" s="145">
        <v>0</v>
      </c>
      <c r="L126" s="145">
        <v>0</v>
      </c>
      <c r="M126" s="145">
        <v>0</v>
      </c>
      <c r="N126" s="145">
        <v>0</v>
      </c>
      <c r="O126" s="145">
        <v>0</v>
      </c>
      <c r="P126" s="145">
        <v>0</v>
      </c>
      <c r="Q126" s="145">
        <v>0</v>
      </c>
      <c r="R126" s="145">
        <v>0</v>
      </c>
      <c r="S126" s="145">
        <v>0</v>
      </c>
      <c r="T126" s="145">
        <v>0</v>
      </c>
      <c r="U126" s="145">
        <v>0</v>
      </c>
      <c r="V126" s="145">
        <v>0</v>
      </c>
      <c r="W126" s="145">
        <v>0</v>
      </c>
      <c r="X126" s="145">
        <v>0</v>
      </c>
      <c r="Y126" s="145">
        <v>0</v>
      </c>
      <c r="Z126" s="145">
        <v>0</v>
      </c>
      <c r="AA126" s="145">
        <v>0</v>
      </c>
      <c r="AB126" s="145">
        <v>0</v>
      </c>
      <c r="AC126" s="145">
        <v>0</v>
      </c>
      <c r="AD126" s="145">
        <v>0</v>
      </c>
      <c r="AE126" s="145">
        <v>0</v>
      </c>
      <c r="AF126" s="145">
        <v>0</v>
      </c>
      <c r="AG126" s="145">
        <v>0</v>
      </c>
      <c r="AH126" s="145">
        <v>0</v>
      </c>
      <c r="AI126" s="145">
        <v>0</v>
      </c>
      <c r="AJ126" s="145">
        <v>0</v>
      </c>
      <c r="AK126" s="145">
        <v>0</v>
      </c>
      <c r="AL126" s="145">
        <v>0</v>
      </c>
      <c r="AM126" s="145">
        <v>0</v>
      </c>
      <c r="AN126" s="145">
        <v>0</v>
      </c>
    </row>
    <row r="127" spans="1:40" s="8" customFormat="1" x14ac:dyDescent="0.25">
      <c r="A127" s="128" t="s">
        <v>99</v>
      </c>
      <c r="B127" s="160">
        <v>42064</v>
      </c>
      <c r="C127" s="160">
        <v>48676</v>
      </c>
      <c r="D127" s="160">
        <v>90740</v>
      </c>
      <c r="E127" s="161">
        <v>48676</v>
      </c>
      <c r="F127" s="162">
        <v>1896</v>
      </c>
      <c r="G127" s="163">
        <v>124</v>
      </c>
      <c r="H127" s="162">
        <v>2</v>
      </c>
      <c r="I127" s="162">
        <v>20</v>
      </c>
      <c r="J127" s="162">
        <v>39</v>
      </c>
      <c r="K127" s="162">
        <v>2</v>
      </c>
      <c r="L127" s="162">
        <v>5</v>
      </c>
      <c r="M127" s="162">
        <v>1</v>
      </c>
      <c r="N127" s="162">
        <v>5</v>
      </c>
      <c r="O127" s="162">
        <v>0</v>
      </c>
      <c r="P127" s="162">
        <v>0</v>
      </c>
      <c r="Q127" s="162">
        <v>0</v>
      </c>
      <c r="R127" s="162">
        <v>1</v>
      </c>
      <c r="S127" s="162">
        <v>0</v>
      </c>
      <c r="T127" s="162">
        <v>0</v>
      </c>
      <c r="U127" s="162">
        <v>0</v>
      </c>
      <c r="V127" s="162">
        <v>0</v>
      </c>
      <c r="W127" s="162">
        <v>0</v>
      </c>
      <c r="X127" s="129">
        <v>11027</v>
      </c>
      <c r="Y127" s="162">
        <v>6149</v>
      </c>
      <c r="Z127" s="162">
        <v>0</v>
      </c>
      <c r="AA127" s="162">
        <v>0</v>
      </c>
      <c r="AB127" s="162">
        <v>22230</v>
      </c>
      <c r="AC127" s="162">
        <v>0</v>
      </c>
      <c r="AD127" s="162">
        <v>0</v>
      </c>
      <c r="AE127" s="162">
        <v>191</v>
      </c>
      <c r="AF127" s="162">
        <v>2</v>
      </c>
      <c r="AG127" s="162">
        <v>98</v>
      </c>
      <c r="AH127" s="162">
        <v>45</v>
      </c>
      <c r="AI127" s="129">
        <v>0</v>
      </c>
      <c r="AJ127" s="162">
        <v>149</v>
      </c>
      <c r="AK127" s="162">
        <v>16</v>
      </c>
      <c r="AL127" s="162">
        <v>9</v>
      </c>
      <c r="AM127" s="162">
        <v>53</v>
      </c>
      <c r="AN127" s="162">
        <v>0</v>
      </c>
    </row>
    <row r="128" spans="1:40" s="9" customFormat="1" x14ac:dyDescent="0.35">
      <c r="A128" s="148"/>
      <c r="B128" s="121"/>
      <c r="C128" s="121"/>
      <c r="D128" s="121"/>
      <c r="E128" s="164"/>
      <c r="F128" s="164"/>
      <c r="G128" s="165"/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</row>
    <row r="129" spans="1:40" s="13" customFormat="1" x14ac:dyDescent="0.25">
      <c r="A129" s="128" t="s">
        <v>632</v>
      </c>
      <c r="B129" s="160">
        <v>10288288</v>
      </c>
      <c r="C129" s="160">
        <v>0</v>
      </c>
      <c r="D129" s="160">
        <v>10288288</v>
      </c>
      <c r="E129" s="160">
        <v>0</v>
      </c>
      <c r="F129" s="160">
        <v>0</v>
      </c>
      <c r="G129" s="166">
        <v>7040000</v>
      </c>
      <c r="H129" s="160">
        <v>0</v>
      </c>
      <c r="I129" s="160">
        <v>25786</v>
      </c>
      <c r="J129" s="160">
        <v>60000</v>
      </c>
      <c r="K129" s="160">
        <v>47698</v>
      </c>
      <c r="L129" s="160">
        <v>24050</v>
      </c>
      <c r="M129" s="160">
        <v>72516</v>
      </c>
      <c r="N129" s="160">
        <v>147128</v>
      </c>
      <c r="O129" s="160">
        <v>54000</v>
      </c>
      <c r="P129" s="160">
        <v>101600</v>
      </c>
      <c r="Q129" s="160">
        <v>25000</v>
      </c>
      <c r="R129" s="160">
        <v>45978</v>
      </c>
      <c r="S129" s="160">
        <v>1425668</v>
      </c>
      <c r="T129" s="160">
        <v>0</v>
      </c>
      <c r="U129" s="160">
        <v>738</v>
      </c>
      <c r="V129" s="160">
        <v>134532</v>
      </c>
      <c r="W129" s="160">
        <v>22811</v>
      </c>
      <c r="X129" s="160">
        <v>0</v>
      </c>
      <c r="Y129" s="160">
        <v>0</v>
      </c>
      <c r="Z129" s="160">
        <v>0</v>
      </c>
      <c r="AA129" s="160">
        <v>100000</v>
      </c>
      <c r="AB129" s="160">
        <v>0</v>
      </c>
      <c r="AC129" s="160">
        <v>5000</v>
      </c>
      <c r="AD129" s="160">
        <v>8165</v>
      </c>
      <c r="AE129" s="160">
        <v>50000</v>
      </c>
      <c r="AF129" s="160">
        <v>1000</v>
      </c>
      <c r="AG129" s="160">
        <v>0</v>
      </c>
      <c r="AH129" s="160">
        <v>0</v>
      </c>
      <c r="AI129" s="160">
        <v>15000</v>
      </c>
      <c r="AJ129" s="160">
        <v>426618</v>
      </c>
      <c r="AK129" s="160">
        <v>330000</v>
      </c>
      <c r="AL129" s="160">
        <v>10000</v>
      </c>
      <c r="AM129" s="160">
        <v>100000</v>
      </c>
      <c r="AN129" s="160">
        <v>15000</v>
      </c>
    </row>
    <row r="130" spans="1:40" s="9" customFormat="1" x14ac:dyDescent="0.35">
      <c r="A130" s="148"/>
      <c r="B130" s="121"/>
      <c r="C130" s="121"/>
      <c r="D130" s="121"/>
      <c r="E130" s="144">
        <v>0</v>
      </c>
      <c r="F130" s="144">
        <v>0</v>
      </c>
      <c r="G130" s="167">
        <v>183040</v>
      </c>
      <c r="H130" s="144">
        <v>0</v>
      </c>
      <c r="I130" s="144">
        <v>670.43599999999992</v>
      </c>
      <c r="J130" s="144">
        <v>1560</v>
      </c>
      <c r="K130" s="144">
        <v>1240.1479999999999</v>
      </c>
      <c r="L130" s="144">
        <v>625.29999999999995</v>
      </c>
      <c r="M130" s="144">
        <v>1885.4159999999999</v>
      </c>
      <c r="N130" s="144">
        <v>3825.328</v>
      </c>
      <c r="O130" s="144">
        <v>1404</v>
      </c>
      <c r="P130" s="144">
        <v>2641.6</v>
      </c>
      <c r="Q130" s="144">
        <v>650</v>
      </c>
      <c r="R130" s="144">
        <v>1195.4279999999999</v>
      </c>
      <c r="S130" s="144">
        <v>37067.367999999995</v>
      </c>
      <c r="T130" s="144">
        <v>0</v>
      </c>
      <c r="U130" s="144">
        <v>19.187999999999999</v>
      </c>
      <c r="V130" s="144">
        <v>3497.8319999999999</v>
      </c>
      <c r="W130" s="144">
        <v>593.08600000000001</v>
      </c>
      <c r="X130" s="144">
        <v>0</v>
      </c>
      <c r="Y130" s="144">
        <v>0</v>
      </c>
      <c r="Z130" s="144">
        <v>0</v>
      </c>
      <c r="AA130" s="144">
        <v>2600</v>
      </c>
      <c r="AB130" s="144">
        <v>0</v>
      </c>
      <c r="AC130" s="144">
        <v>130</v>
      </c>
      <c r="AD130" s="144">
        <v>212.29</v>
      </c>
      <c r="AE130" s="144">
        <v>1300</v>
      </c>
      <c r="AF130" s="144">
        <v>26</v>
      </c>
      <c r="AG130" s="144">
        <v>0</v>
      </c>
      <c r="AH130" s="144">
        <v>0</v>
      </c>
      <c r="AI130" s="144">
        <v>390</v>
      </c>
      <c r="AJ130" s="144">
        <v>11092.067999999999</v>
      </c>
      <c r="AK130" s="144">
        <v>8580</v>
      </c>
      <c r="AL130" s="144">
        <v>260</v>
      </c>
      <c r="AM130" s="144">
        <v>2600</v>
      </c>
      <c r="AN130" s="168">
        <v>390</v>
      </c>
    </row>
    <row r="131" spans="1:40" s="10" customFormat="1" ht="34.5" customHeight="1" x14ac:dyDescent="0.35">
      <c r="A131" s="169" t="s">
        <v>633</v>
      </c>
      <c r="B131" s="160">
        <v>28368</v>
      </c>
      <c r="C131" s="160">
        <v>44230</v>
      </c>
      <c r="D131" s="160">
        <v>72598</v>
      </c>
      <c r="E131" s="162">
        <v>44230</v>
      </c>
      <c r="F131" s="160">
        <v>0</v>
      </c>
      <c r="G131" s="166"/>
      <c r="H131" s="160">
        <v>2</v>
      </c>
      <c r="I131" s="160">
        <v>20</v>
      </c>
      <c r="J131" s="160">
        <v>39</v>
      </c>
      <c r="K131" s="160">
        <v>2</v>
      </c>
      <c r="L131" s="160">
        <v>5</v>
      </c>
      <c r="M131" s="160">
        <v>1</v>
      </c>
      <c r="N131" s="160">
        <v>4</v>
      </c>
      <c r="O131" s="160">
        <v>0</v>
      </c>
      <c r="P131" s="160"/>
      <c r="Q131" s="160">
        <v>0</v>
      </c>
      <c r="R131" s="160">
        <v>1</v>
      </c>
      <c r="S131" s="160">
        <v>0</v>
      </c>
      <c r="T131" s="160">
        <v>0</v>
      </c>
      <c r="U131" s="160">
        <v>0</v>
      </c>
      <c r="V131" s="160">
        <v>0</v>
      </c>
      <c r="W131" s="160">
        <v>0</v>
      </c>
      <c r="X131" s="160">
        <v>0</v>
      </c>
      <c r="Y131" s="160">
        <v>6083</v>
      </c>
      <c r="Z131" s="160">
        <v>0</v>
      </c>
      <c r="AA131" s="160">
        <v>0</v>
      </c>
      <c r="AB131" s="160">
        <v>21708</v>
      </c>
      <c r="AC131" s="160">
        <v>0</v>
      </c>
      <c r="AD131" s="160">
        <v>0</v>
      </c>
      <c r="AE131" s="160">
        <v>191</v>
      </c>
      <c r="AF131" s="160">
        <v>6</v>
      </c>
      <c r="AG131" s="160">
        <v>98</v>
      </c>
      <c r="AH131" s="160">
        <v>45</v>
      </c>
      <c r="AI131" s="160">
        <v>5</v>
      </c>
      <c r="AJ131" s="160">
        <v>149</v>
      </c>
      <c r="AK131" s="160">
        <v>0</v>
      </c>
      <c r="AL131" s="160">
        <v>9</v>
      </c>
      <c r="AM131" s="160">
        <v>0</v>
      </c>
      <c r="AN131" s="160">
        <v>0</v>
      </c>
    </row>
    <row r="132" spans="1:40" s="98" customFormat="1" ht="34.5" customHeight="1" x14ac:dyDescent="0.25">
      <c r="E132" s="144">
        <v>818255</v>
      </c>
      <c r="F132" s="144">
        <v>0</v>
      </c>
      <c r="G132" s="167">
        <v>0</v>
      </c>
      <c r="H132" s="144">
        <v>54.6</v>
      </c>
      <c r="I132" s="144">
        <v>546</v>
      </c>
      <c r="J132" s="144">
        <v>1064.7</v>
      </c>
      <c r="K132" s="144">
        <v>54.6</v>
      </c>
      <c r="L132" s="144">
        <v>136.5</v>
      </c>
      <c r="M132" s="144">
        <v>27.3</v>
      </c>
      <c r="N132" s="144">
        <v>109.2</v>
      </c>
      <c r="O132" s="144">
        <v>0</v>
      </c>
      <c r="P132" s="144">
        <v>0</v>
      </c>
      <c r="Q132" s="144">
        <v>0</v>
      </c>
      <c r="R132" s="144">
        <v>27.3</v>
      </c>
      <c r="S132" s="144">
        <v>0</v>
      </c>
      <c r="T132" s="144">
        <v>0</v>
      </c>
      <c r="U132" s="144">
        <v>0</v>
      </c>
      <c r="V132" s="144">
        <v>0</v>
      </c>
      <c r="W132" s="144">
        <v>0</v>
      </c>
      <c r="X132" s="144">
        <v>0</v>
      </c>
      <c r="Y132" s="144">
        <v>166065.9</v>
      </c>
      <c r="Z132" s="144">
        <v>0</v>
      </c>
      <c r="AA132" s="144">
        <v>0</v>
      </c>
      <c r="AB132" s="144">
        <v>592628.4</v>
      </c>
      <c r="AC132" s="144">
        <v>0</v>
      </c>
      <c r="AD132" s="144">
        <v>0</v>
      </c>
      <c r="AE132" s="144">
        <v>5214.3</v>
      </c>
      <c r="AF132" s="144">
        <v>163.80000000000001</v>
      </c>
      <c r="AG132" s="144">
        <v>2675.4</v>
      </c>
      <c r="AH132" s="144">
        <v>1228.5</v>
      </c>
      <c r="AI132" s="144">
        <v>136.5</v>
      </c>
      <c r="AJ132" s="144">
        <v>4067.7000000000003</v>
      </c>
      <c r="AK132" s="144">
        <v>0</v>
      </c>
      <c r="AL132" s="144">
        <v>245.70000000000002</v>
      </c>
      <c r="AM132" s="144">
        <v>0</v>
      </c>
      <c r="AN132" s="144">
        <v>0</v>
      </c>
    </row>
    <row r="133" spans="1:40" s="10" customFormat="1" ht="22.5" customHeight="1" x14ac:dyDescent="0.35">
      <c r="A133" s="169" t="s">
        <v>634</v>
      </c>
      <c r="B133" s="160">
        <v>10127156</v>
      </c>
      <c r="C133" s="160">
        <v>0</v>
      </c>
      <c r="D133" s="160">
        <v>10127156</v>
      </c>
      <c r="E133" s="160">
        <v>0</v>
      </c>
      <c r="F133" s="160">
        <v>520</v>
      </c>
      <c r="G133" s="166">
        <v>7040000</v>
      </c>
      <c r="H133" s="160">
        <v>0</v>
      </c>
      <c r="I133" s="160">
        <v>25786</v>
      </c>
      <c r="J133" s="160">
        <v>60000</v>
      </c>
      <c r="K133" s="160">
        <v>47698</v>
      </c>
      <c r="L133" s="160">
        <v>24050</v>
      </c>
      <c r="M133" s="160">
        <v>72516</v>
      </c>
      <c r="N133" s="160">
        <v>147128</v>
      </c>
      <c r="O133" s="160">
        <v>54000</v>
      </c>
      <c r="P133" s="160">
        <v>101600</v>
      </c>
      <c r="Q133" s="160">
        <v>25000</v>
      </c>
      <c r="R133" s="160">
        <v>45978</v>
      </c>
      <c r="S133" s="160">
        <v>1425668</v>
      </c>
      <c r="T133" s="160">
        <v>0</v>
      </c>
      <c r="U133" s="160">
        <v>738</v>
      </c>
      <c r="V133" s="160">
        <v>134532</v>
      </c>
      <c r="W133" s="160">
        <v>22811</v>
      </c>
      <c r="X133" s="160">
        <v>12642</v>
      </c>
      <c r="Y133" s="160">
        <v>0</v>
      </c>
      <c r="Z133" s="160">
        <v>270706</v>
      </c>
      <c r="AA133" s="160">
        <v>100000</v>
      </c>
      <c r="AB133" s="160">
        <v>0</v>
      </c>
      <c r="AC133" s="160">
        <v>5000</v>
      </c>
      <c r="AD133" s="160">
        <v>8165</v>
      </c>
      <c r="AE133" s="160">
        <v>50000</v>
      </c>
      <c r="AF133" s="160">
        <v>1000</v>
      </c>
      <c r="AG133" s="160">
        <v>0</v>
      </c>
      <c r="AH133" s="160">
        <v>0</v>
      </c>
      <c r="AI133" s="160">
        <v>15000</v>
      </c>
      <c r="AJ133" s="160">
        <v>426618</v>
      </c>
      <c r="AK133" s="160">
        <v>0</v>
      </c>
      <c r="AL133" s="160">
        <v>10000</v>
      </c>
      <c r="AM133" s="160">
        <v>0</v>
      </c>
      <c r="AN133" s="170">
        <v>0</v>
      </c>
    </row>
    <row r="134" spans="1:40" x14ac:dyDescent="0.25">
      <c r="B134" s="4"/>
      <c r="C134" s="4"/>
      <c r="D134" s="4"/>
      <c r="E134" s="144">
        <v>0</v>
      </c>
      <c r="F134" s="144">
        <v>1.3519999999999999</v>
      </c>
      <c r="G134" s="167">
        <v>18304</v>
      </c>
      <c r="H134" s="144">
        <v>0</v>
      </c>
      <c r="I134" s="144">
        <v>67.043599999999998</v>
      </c>
      <c r="J134" s="144">
        <v>156</v>
      </c>
      <c r="K134" s="144">
        <v>124.01479999999999</v>
      </c>
      <c r="L134" s="144">
        <v>62.529999999999994</v>
      </c>
      <c r="M134" s="144">
        <v>188.54159999999999</v>
      </c>
      <c r="N134" s="144">
        <v>382.53280000000001</v>
      </c>
      <c r="O134" s="144">
        <v>140.4</v>
      </c>
      <c r="P134" s="144">
        <v>264.15999999999997</v>
      </c>
      <c r="Q134" s="144">
        <v>65</v>
      </c>
      <c r="R134" s="144">
        <v>119.5428</v>
      </c>
      <c r="S134" s="144">
        <v>3706.7367999999997</v>
      </c>
      <c r="T134" s="144">
        <v>0</v>
      </c>
      <c r="U134" s="144">
        <v>1.9187999999999998</v>
      </c>
      <c r="V134" s="144">
        <v>349.78319999999997</v>
      </c>
      <c r="W134" s="144">
        <v>59.308599999999998</v>
      </c>
      <c r="X134" s="144">
        <v>32.869199999999999</v>
      </c>
      <c r="Y134" s="144">
        <v>0</v>
      </c>
      <c r="Z134" s="144">
        <v>703.8356</v>
      </c>
      <c r="AA134" s="144">
        <v>260</v>
      </c>
      <c r="AB134" s="144">
        <v>0</v>
      </c>
      <c r="AC134" s="144">
        <v>13</v>
      </c>
      <c r="AD134" s="144">
        <v>21.228999999999999</v>
      </c>
      <c r="AE134" s="144">
        <v>130</v>
      </c>
      <c r="AF134" s="144">
        <v>2.6</v>
      </c>
      <c r="AG134" s="144">
        <v>0</v>
      </c>
      <c r="AH134" s="144">
        <v>0</v>
      </c>
      <c r="AI134" s="144">
        <v>39</v>
      </c>
      <c r="AJ134" s="144">
        <v>1109.2067999999999</v>
      </c>
      <c r="AK134" s="144">
        <v>0</v>
      </c>
      <c r="AL134" s="144">
        <v>26</v>
      </c>
      <c r="AM134" s="144">
        <v>0</v>
      </c>
      <c r="AN134" s="171">
        <v>0</v>
      </c>
    </row>
    <row r="135" spans="1:40" x14ac:dyDescent="0.25">
      <c r="B135" s="4"/>
      <c r="C135" s="4"/>
      <c r="D135" s="4"/>
      <c r="Y135" s="118"/>
      <c r="Z135" s="172"/>
      <c r="AA135" s="126"/>
      <c r="AB135" s="126"/>
      <c r="AG135" s="126"/>
      <c r="AH135" s="126"/>
    </row>
    <row r="136" spans="1:40" s="4" customFormat="1" x14ac:dyDescent="0.25">
      <c r="A136" s="2"/>
      <c r="B136" s="3"/>
      <c r="C136" s="3"/>
      <c r="D136" s="3"/>
    </row>
    <row r="137" spans="1:40" s="4" customFormat="1" x14ac:dyDescent="0.25">
      <c r="A137" s="2"/>
      <c r="B137" s="3"/>
      <c r="C137" s="3"/>
      <c r="D137" s="3"/>
    </row>
    <row r="138" spans="1:40" s="4" customFormat="1" x14ac:dyDescent="0.25">
      <c r="A138" s="2"/>
      <c r="B138" s="3"/>
      <c r="C138" s="3"/>
      <c r="D138" s="3"/>
    </row>
    <row r="139" spans="1:40" s="4" customFormat="1" x14ac:dyDescent="0.25">
      <c r="A139" s="2"/>
      <c r="B139" s="3"/>
      <c r="C139" s="3"/>
      <c r="D139" s="3"/>
    </row>
    <row r="140" spans="1:40" s="4" customFormat="1" x14ac:dyDescent="0.25">
      <c r="A140" s="2"/>
      <c r="B140" s="3"/>
      <c r="C140" s="3"/>
      <c r="D140" s="3"/>
    </row>
    <row r="141" spans="1:40" s="4" customFormat="1" x14ac:dyDescent="0.25">
      <c r="A141" s="2"/>
      <c r="B141" s="3"/>
      <c r="C141" s="3"/>
      <c r="D141" s="3"/>
    </row>
  </sheetData>
  <mergeCells count="12">
    <mergeCell ref="F6:R6"/>
    <mergeCell ref="T6:W6"/>
    <mergeCell ref="A4:E4"/>
    <mergeCell ref="A6:A7"/>
    <mergeCell ref="B6:B7"/>
    <mergeCell ref="C6:C7"/>
    <mergeCell ref="D6:D7"/>
    <mergeCell ref="Y6:Z6"/>
    <mergeCell ref="AA6:AB6"/>
    <mergeCell ref="AD6:AE6"/>
    <mergeCell ref="AG6:AH6"/>
    <mergeCell ref="T2:W2"/>
  </mergeCells>
  <dataValidations count="1">
    <dataValidation type="whole" errorStyle="information" operator="equal" allowBlank="1" showInputMessage="1" showErrorMessage="1" errorTitle="Informazione" error="Il numero di veicoli indicato per questa copertura è diverso dal numero di veicoli indicato per la copertura RCA" sqref="AB131">
      <formula1>AB120</formula1>
    </dataValidation>
  </dataValidations>
  <printOptions horizontalCentered="1" verticalCentered="1"/>
  <pageMargins left="0.25" right="0.25" top="0.75" bottom="0.75" header="0.3" footer="0.3"/>
  <pageSetup paperSize="8" fitToHeight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85" zoomScaleNormal="85" workbookViewId="0">
      <pane ySplit="4" topLeftCell="A38" activePane="bottomLeft" state="frozen"/>
      <selection pane="bottomLeft"/>
    </sheetView>
  </sheetViews>
  <sheetFormatPr defaultColWidth="9.1796875" defaultRowHeight="13" x14ac:dyDescent="0.35"/>
  <cols>
    <col min="1" max="1" width="35.7265625" style="192" customWidth="1"/>
    <col min="2" max="2" width="42.81640625" style="192" customWidth="1"/>
    <col min="3" max="3" width="16.7265625" style="192" customWidth="1"/>
    <col min="4" max="10" width="14.26953125" style="192" customWidth="1"/>
    <col min="11" max="11" width="10.54296875" style="274" bestFit="1" customWidth="1"/>
    <col min="12" max="16384" width="9.1796875" style="274"/>
  </cols>
  <sheetData>
    <row r="1" spans="1:11" s="313" customFormat="1" x14ac:dyDescent="0.3">
      <c r="A1" s="203" t="s">
        <v>806</v>
      </c>
      <c r="B1" s="291" t="s">
        <v>90</v>
      </c>
      <c r="D1" s="244"/>
      <c r="E1" s="244"/>
      <c r="F1" s="244"/>
      <c r="G1" s="244"/>
      <c r="H1" s="244"/>
      <c r="I1" s="244"/>
    </row>
    <row r="2" spans="1:11" s="313" customFormat="1" x14ac:dyDescent="0.3">
      <c r="A2" s="203" t="s">
        <v>808</v>
      </c>
      <c r="B2" s="291">
        <v>2020</v>
      </c>
      <c r="C2" s="314"/>
      <c r="D2" s="244"/>
      <c r="E2" s="244"/>
      <c r="F2" s="244"/>
      <c r="G2" s="244"/>
      <c r="H2" s="244"/>
      <c r="I2" s="244"/>
    </row>
    <row r="3" spans="1:11" x14ac:dyDescent="0.35">
      <c r="A3" s="228"/>
      <c r="B3" s="268"/>
      <c r="C3" s="268"/>
      <c r="D3" s="269"/>
      <c r="E3" s="269"/>
      <c r="F3" s="269"/>
      <c r="G3" s="269"/>
      <c r="H3" s="269"/>
      <c r="I3" s="269"/>
      <c r="J3" s="274"/>
    </row>
    <row r="4" spans="1:11" s="313" customFormat="1" ht="26" x14ac:dyDescent="0.3">
      <c r="A4" s="203" t="s">
        <v>757</v>
      </c>
      <c r="B4" s="203" t="s">
        <v>758</v>
      </c>
      <c r="C4" s="315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1" s="318" customFormat="1" ht="52" x14ac:dyDescent="0.3">
      <c r="A5" s="209" t="s">
        <v>72</v>
      </c>
      <c r="B5" s="209" t="s">
        <v>886</v>
      </c>
      <c r="C5" s="227">
        <v>701168</v>
      </c>
      <c r="D5" s="214"/>
      <c r="E5" s="317"/>
      <c r="F5" s="223"/>
      <c r="G5" s="316"/>
      <c r="H5" s="223">
        <v>2</v>
      </c>
      <c r="I5" s="223"/>
      <c r="J5" s="316"/>
    </row>
    <row r="6" spans="1:11" s="318" customFormat="1" ht="26" x14ac:dyDescent="0.3">
      <c r="A6" s="209" t="s">
        <v>44</v>
      </c>
      <c r="B6" s="209" t="s">
        <v>868</v>
      </c>
      <c r="C6" s="227"/>
      <c r="D6" s="214"/>
      <c r="E6" s="317"/>
      <c r="F6" s="214"/>
      <c r="G6" s="317"/>
      <c r="H6" s="214"/>
      <c r="I6" s="214"/>
      <c r="J6" s="317"/>
    </row>
    <row r="7" spans="1:11" s="318" customFormat="1" ht="39" x14ac:dyDescent="0.3">
      <c r="A7" s="209" t="s">
        <v>33</v>
      </c>
      <c r="B7" s="209" t="s">
        <v>884</v>
      </c>
      <c r="C7" s="218"/>
      <c r="D7" s="214"/>
      <c r="E7" s="317"/>
      <c r="F7" s="214"/>
      <c r="G7" s="317"/>
      <c r="H7" s="214"/>
      <c r="I7" s="214"/>
      <c r="J7" s="317"/>
    </row>
    <row r="8" spans="1:11" s="318" customFormat="1" ht="39" x14ac:dyDescent="0.3">
      <c r="A8" s="209" t="s">
        <v>9</v>
      </c>
      <c r="B8" s="217" t="s">
        <v>896</v>
      </c>
      <c r="C8" s="218">
        <v>701166</v>
      </c>
      <c r="D8" s="223"/>
      <c r="E8" s="316"/>
      <c r="F8" s="223">
        <v>3</v>
      </c>
      <c r="G8" s="316">
        <v>4020</v>
      </c>
      <c r="H8" s="223">
        <v>4</v>
      </c>
      <c r="I8" s="223">
        <v>124</v>
      </c>
      <c r="J8" s="316">
        <v>163740.61000000007</v>
      </c>
    </row>
    <row r="9" spans="1:11" s="318" customFormat="1" ht="39" x14ac:dyDescent="0.3">
      <c r="A9" s="319" t="s">
        <v>77</v>
      </c>
      <c r="B9" s="319" t="s">
        <v>78</v>
      </c>
      <c r="C9" s="218">
        <v>701154</v>
      </c>
      <c r="D9" s="223"/>
      <c r="E9" s="316"/>
      <c r="F9" s="223"/>
      <c r="G9" s="316"/>
      <c r="H9" s="223">
        <v>1</v>
      </c>
      <c r="I9" s="223">
        <v>198</v>
      </c>
      <c r="J9" s="316">
        <v>227639.64000000031</v>
      </c>
      <c r="K9" s="320"/>
    </row>
    <row r="10" spans="1:11" s="318" customFormat="1" ht="39" x14ac:dyDescent="0.3">
      <c r="A10" s="209" t="s">
        <v>81</v>
      </c>
      <c r="B10" s="209" t="s">
        <v>897</v>
      </c>
      <c r="C10" s="227"/>
      <c r="D10" s="214"/>
      <c r="E10" s="317"/>
      <c r="F10" s="214"/>
      <c r="G10" s="317"/>
      <c r="H10" s="214"/>
      <c r="I10" s="214"/>
      <c r="J10" s="317"/>
    </row>
    <row r="11" spans="1:11" s="318" customFormat="1" ht="39" x14ac:dyDescent="0.3">
      <c r="A11" s="209" t="s">
        <v>9</v>
      </c>
      <c r="B11" s="217" t="s">
        <v>13</v>
      </c>
      <c r="C11" s="227">
        <v>701158</v>
      </c>
      <c r="D11" s="214"/>
      <c r="E11" s="317"/>
      <c r="F11" s="214"/>
      <c r="G11" s="317"/>
      <c r="H11" s="214">
        <v>2</v>
      </c>
      <c r="I11" s="214">
        <v>2</v>
      </c>
      <c r="J11" s="317">
        <v>807.1</v>
      </c>
    </row>
    <row r="12" spans="1:11" s="318" customFormat="1" ht="39" x14ac:dyDescent="0.3">
      <c r="A12" s="209" t="s">
        <v>9</v>
      </c>
      <c r="B12" s="217" t="s">
        <v>898</v>
      </c>
      <c r="C12" s="218"/>
      <c r="D12" s="223"/>
      <c r="E12" s="316"/>
      <c r="F12" s="223"/>
      <c r="G12" s="316"/>
      <c r="H12" s="223"/>
      <c r="I12" s="223"/>
      <c r="J12" s="316"/>
    </row>
    <row r="13" spans="1:11" s="318" customFormat="1" ht="26" x14ac:dyDescent="0.3">
      <c r="A13" s="209" t="s">
        <v>9</v>
      </c>
      <c r="B13" s="209" t="s">
        <v>861</v>
      </c>
      <c r="C13" s="218"/>
      <c r="D13" s="223"/>
      <c r="E13" s="316"/>
      <c r="F13" s="223"/>
      <c r="G13" s="316"/>
      <c r="H13" s="223"/>
      <c r="I13" s="223"/>
      <c r="J13" s="316"/>
    </row>
    <row r="14" spans="1:11" s="318" customFormat="1" ht="26" x14ac:dyDescent="0.3">
      <c r="A14" s="209" t="s">
        <v>9</v>
      </c>
      <c r="B14" s="209" t="s">
        <v>899</v>
      </c>
      <c r="C14" s="218"/>
      <c r="D14" s="223"/>
      <c r="E14" s="316"/>
      <c r="F14" s="223"/>
      <c r="G14" s="316"/>
      <c r="H14" s="223"/>
      <c r="I14" s="223"/>
      <c r="J14" s="316"/>
    </row>
    <row r="15" spans="1:11" s="318" customFormat="1" ht="39" x14ac:dyDescent="0.3">
      <c r="A15" s="209" t="s">
        <v>33</v>
      </c>
      <c r="B15" s="217" t="s">
        <v>89</v>
      </c>
      <c r="C15" s="227">
        <v>701160</v>
      </c>
      <c r="D15" s="214"/>
      <c r="E15" s="317"/>
      <c r="F15" s="214"/>
      <c r="G15" s="317"/>
      <c r="H15" s="214"/>
      <c r="I15" s="214">
        <v>7</v>
      </c>
      <c r="J15" s="317">
        <v>12260.990000000002</v>
      </c>
    </row>
    <row r="16" spans="1:11" s="318" customFormat="1" ht="52" x14ac:dyDescent="0.3">
      <c r="A16" s="209" t="s">
        <v>20</v>
      </c>
      <c r="B16" s="209" t="s">
        <v>64</v>
      </c>
      <c r="C16" s="227"/>
      <c r="D16" s="214"/>
      <c r="E16" s="317"/>
      <c r="F16" s="214"/>
      <c r="G16" s="317"/>
      <c r="H16" s="214"/>
      <c r="I16" s="214"/>
      <c r="J16" s="317"/>
    </row>
    <row r="17" spans="1:10" s="318" customFormat="1" ht="39" x14ac:dyDescent="0.3">
      <c r="A17" s="209" t="s">
        <v>27</v>
      </c>
      <c r="B17" s="209" t="s">
        <v>28</v>
      </c>
      <c r="C17" s="227"/>
      <c r="D17" s="214"/>
      <c r="E17" s="317"/>
      <c r="F17" s="214"/>
      <c r="G17" s="317"/>
      <c r="H17" s="214"/>
      <c r="I17" s="214"/>
      <c r="J17" s="317"/>
    </row>
    <row r="18" spans="1:10" s="318" customFormat="1" ht="39" x14ac:dyDescent="0.3">
      <c r="A18" s="209" t="s">
        <v>65</v>
      </c>
      <c r="B18" s="209" t="s">
        <v>1039</v>
      </c>
      <c r="C18" s="227"/>
      <c r="D18" s="214"/>
      <c r="E18" s="317"/>
      <c r="F18" s="214"/>
      <c r="G18" s="317"/>
      <c r="H18" s="214"/>
      <c r="I18" s="214"/>
      <c r="J18" s="317"/>
    </row>
    <row r="19" spans="1:10" s="318" customFormat="1" ht="26" x14ac:dyDescent="0.3">
      <c r="A19" s="209" t="s">
        <v>65</v>
      </c>
      <c r="B19" s="209" t="s">
        <v>68</v>
      </c>
      <c r="C19" s="227">
        <v>701174</v>
      </c>
      <c r="D19" s="214"/>
      <c r="E19" s="317"/>
      <c r="F19" s="214"/>
      <c r="G19" s="317"/>
      <c r="H19" s="214"/>
      <c r="I19" s="214">
        <v>1</v>
      </c>
      <c r="J19" s="317">
        <v>451.13</v>
      </c>
    </row>
    <row r="20" spans="1:10" s="318" customFormat="1" ht="39" x14ac:dyDescent="0.3">
      <c r="A20" s="209" t="s">
        <v>65</v>
      </c>
      <c r="B20" s="209" t="s">
        <v>1040</v>
      </c>
      <c r="C20" s="227"/>
      <c r="D20" s="214"/>
      <c r="E20" s="317"/>
      <c r="F20" s="214"/>
      <c r="G20" s="317"/>
      <c r="H20" s="214"/>
      <c r="I20" s="214"/>
      <c r="J20" s="317"/>
    </row>
    <row r="21" spans="1:10" s="318" customFormat="1" ht="39" x14ac:dyDescent="0.3">
      <c r="A21" s="209" t="s">
        <v>65</v>
      </c>
      <c r="B21" s="209" t="s">
        <v>1041</v>
      </c>
      <c r="C21" s="227"/>
      <c r="D21" s="214"/>
      <c r="E21" s="317"/>
      <c r="F21" s="214"/>
      <c r="G21" s="317"/>
      <c r="H21" s="214"/>
      <c r="I21" s="214"/>
      <c r="J21" s="317"/>
    </row>
    <row r="22" spans="1:10" s="318" customFormat="1" ht="65" x14ac:dyDescent="0.3">
      <c r="A22" s="209" t="s">
        <v>25</v>
      </c>
      <c r="B22" s="209" t="s">
        <v>80</v>
      </c>
      <c r="C22" s="217"/>
      <c r="D22" s="214"/>
      <c r="E22" s="317"/>
      <c r="F22" s="214"/>
      <c r="G22" s="317"/>
      <c r="H22" s="214"/>
      <c r="I22" s="214"/>
      <c r="J22" s="317"/>
    </row>
    <row r="23" spans="1:10" s="318" customFormat="1" ht="26" x14ac:dyDescent="0.3">
      <c r="A23" s="209" t="s">
        <v>25</v>
      </c>
      <c r="B23" s="209" t="s">
        <v>1053</v>
      </c>
      <c r="C23" s="217">
        <v>701149</v>
      </c>
      <c r="D23" s="214"/>
      <c r="E23" s="317"/>
      <c r="F23" s="214"/>
      <c r="G23" s="317"/>
      <c r="H23" s="214"/>
      <c r="I23" s="214">
        <v>1</v>
      </c>
      <c r="J23" s="317">
        <v>409.84</v>
      </c>
    </row>
    <row r="24" spans="1:10" s="318" customFormat="1" ht="26" x14ac:dyDescent="0.3">
      <c r="A24" s="209" t="s">
        <v>9</v>
      </c>
      <c r="B24" s="209" t="s">
        <v>861</v>
      </c>
      <c r="C24" s="227"/>
      <c r="D24" s="214"/>
      <c r="E24" s="317"/>
      <c r="F24" s="214"/>
      <c r="G24" s="317"/>
      <c r="H24" s="214"/>
      <c r="I24" s="214"/>
      <c r="J24" s="317"/>
    </row>
    <row r="25" spans="1:10" s="318" customFormat="1" ht="26" x14ac:dyDescent="0.3">
      <c r="A25" s="209" t="s">
        <v>29</v>
      </c>
      <c r="B25" s="209" t="s">
        <v>83</v>
      </c>
      <c r="C25" s="217"/>
      <c r="D25" s="214"/>
      <c r="E25" s="317"/>
      <c r="F25" s="214"/>
      <c r="G25" s="317"/>
      <c r="H25" s="214"/>
      <c r="I25" s="214"/>
      <c r="J25" s="317"/>
    </row>
    <row r="26" spans="1:10" s="318" customFormat="1" ht="26" x14ac:dyDescent="0.3">
      <c r="A26" s="209" t="s">
        <v>29</v>
      </c>
      <c r="B26" s="209" t="s">
        <v>901</v>
      </c>
      <c r="C26" s="217"/>
      <c r="D26" s="214"/>
      <c r="E26" s="317"/>
      <c r="F26" s="214"/>
      <c r="G26" s="317"/>
      <c r="H26" s="214"/>
      <c r="I26" s="214"/>
      <c r="J26" s="317"/>
    </row>
    <row r="27" spans="1:10" s="318" customFormat="1" ht="26" x14ac:dyDescent="0.3">
      <c r="A27" s="209" t="s">
        <v>29</v>
      </c>
      <c r="B27" s="209" t="s">
        <v>46</v>
      </c>
      <c r="C27" s="217">
        <v>701182</v>
      </c>
      <c r="D27" s="214"/>
      <c r="E27" s="317"/>
      <c r="F27" s="214"/>
      <c r="G27" s="317"/>
      <c r="H27" s="214"/>
      <c r="I27" s="214">
        <v>1</v>
      </c>
      <c r="J27" s="317">
        <v>255.14</v>
      </c>
    </row>
    <row r="28" spans="1:10" s="318" customFormat="1" ht="39" x14ac:dyDescent="0.3">
      <c r="A28" s="209" t="s">
        <v>29</v>
      </c>
      <c r="B28" s="209" t="s">
        <v>84</v>
      </c>
      <c r="C28" s="217"/>
      <c r="D28" s="214"/>
      <c r="E28" s="317"/>
      <c r="F28" s="214"/>
      <c r="G28" s="317"/>
      <c r="H28" s="214"/>
      <c r="I28" s="214"/>
      <c r="J28" s="317"/>
    </row>
    <row r="29" spans="1:10" s="318" customFormat="1" ht="39" x14ac:dyDescent="0.3">
      <c r="A29" s="209" t="s">
        <v>29</v>
      </c>
      <c r="B29" s="209" t="s">
        <v>50</v>
      </c>
      <c r="C29" s="217"/>
      <c r="D29" s="214"/>
      <c r="E29" s="317"/>
      <c r="F29" s="214"/>
      <c r="G29" s="317"/>
      <c r="H29" s="214"/>
      <c r="I29" s="214"/>
      <c r="J29" s="317"/>
    </row>
    <row r="30" spans="1:10" s="318" customFormat="1" ht="39" x14ac:dyDescent="0.3">
      <c r="A30" s="209" t="s">
        <v>29</v>
      </c>
      <c r="B30" s="209" t="s">
        <v>894</v>
      </c>
      <c r="C30" s="217"/>
      <c r="D30" s="214"/>
      <c r="E30" s="317"/>
      <c r="F30" s="214"/>
      <c r="G30" s="317"/>
      <c r="H30" s="214"/>
      <c r="I30" s="214"/>
      <c r="J30" s="317"/>
    </row>
    <row r="31" spans="1:10" s="318" customFormat="1" ht="26" x14ac:dyDescent="0.3">
      <c r="A31" s="209" t="s">
        <v>29</v>
      </c>
      <c r="B31" s="209" t="s">
        <v>52</v>
      </c>
      <c r="C31" s="217"/>
      <c r="D31" s="214"/>
      <c r="E31" s="317"/>
      <c r="F31" s="214"/>
      <c r="G31" s="317"/>
      <c r="H31" s="214"/>
      <c r="I31" s="214"/>
      <c r="J31" s="317"/>
    </row>
    <row r="32" spans="1:10" s="318" customFormat="1" ht="39" x14ac:dyDescent="0.3">
      <c r="A32" s="209" t="s">
        <v>29</v>
      </c>
      <c r="B32" s="209" t="s">
        <v>53</v>
      </c>
      <c r="C32" s="217">
        <v>701196</v>
      </c>
      <c r="D32" s="214"/>
      <c r="E32" s="317"/>
      <c r="F32" s="214"/>
      <c r="G32" s="317"/>
      <c r="H32" s="214"/>
      <c r="I32" s="214">
        <v>1</v>
      </c>
      <c r="J32" s="317">
        <v>1000</v>
      </c>
    </row>
    <row r="33" spans="1:10" s="318" customFormat="1" ht="39" x14ac:dyDescent="0.3">
      <c r="A33" s="209" t="s">
        <v>29</v>
      </c>
      <c r="B33" s="209" t="s">
        <v>54</v>
      </c>
      <c r="C33" s="217"/>
      <c r="D33" s="214"/>
      <c r="E33" s="317"/>
      <c r="F33" s="214"/>
      <c r="G33" s="317"/>
      <c r="H33" s="214"/>
      <c r="I33" s="214"/>
      <c r="J33" s="317"/>
    </row>
    <row r="34" spans="1:10" s="318" customFormat="1" ht="39" x14ac:dyDescent="0.3">
      <c r="A34" s="209" t="s">
        <v>29</v>
      </c>
      <c r="B34" s="209" t="s">
        <v>902</v>
      </c>
      <c r="C34" s="217"/>
      <c r="D34" s="214"/>
      <c r="E34" s="317"/>
      <c r="F34" s="214"/>
      <c r="G34" s="317"/>
      <c r="H34" s="214"/>
      <c r="I34" s="214"/>
      <c r="J34" s="317"/>
    </row>
    <row r="35" spans="1:10" s="318" customFormat="1" ht="39" x14ac:dyDescent="0.3">
      <c r="A35" s="209" t="s">
        <v>29</v>
      </c>
      <c r="B35" s="209" t="s">
        <v>903</v>
      </c>
      <c r="C35" s="217"/>
      <c r="D35" s="214"/>
      <c r="E35" s="317"/>
      <c r="F35" s="214"/>
      <c r="G35" s="317"/>
      <c r="H35" s="214"/>
      <c r="I35" s="214"/>
      <c r="J35" s="317"/>
    </row>
    <row r="36" spans="1:10" s="318" customFormat="1" ht="39" x14ac:dyDescent="0.3">
      <c r="A36" s="209" t="s">
        <v>29</v>
      </c>
      <c r="B36" s="209" t="s">
        <v>57</v>
      </c>
      <c r="C36" s="217">
        <v>701210</v>
      </c>
      <c r="D36" s="214"/>
      <c r="E36" s="317"/>
      <c r="F36" s="214"/>
      <c r="G36" s="317"/>
      <c r="H36" s="214"/>
      <c r="I36" s="214">
        <v>1</v>
      </c>
      <c r="J36" s="317">
        <v>1146.1199999999999</v>
      </c>
    </row>
    <row r="37" spans="1:10" s="318" customFormat="1" ht="26" x14ac:dyDescent="0.3">
      <c r="A37" s="209" t="s">
        <v>29</v>
      </c>
      <c r="B37" s="209" t="s">
        <v>58</v>
      </c>
      <c r="C37" s="217"/>
      <c r="D37" s="214"/>
      <c r="E37" s="317"/>
      <c r="F37" s="214"/>
      <c r="G37" s="317"/>
      <c r="H37" s="214"/>
      <c r="I37" s="214"/>
      <c r="J37" s="317"/>
    </row>
    <row r="38" spans="1:10" s="318" customFormat="1" ht="26" x14ac:dyDescent="0.3">
      <c r="A38" s="209" t="s">
        <v>29</v>
      </c>
      <c r="B38" s="209" t="s">
        <v>59</v>
      </c>
      <c r="C38" s="217"/>
      <c r="D38" s="214"/>
      <c r="E38" s="317"/>
      <c r="F38" s="214"/>
      <c r="G38" s="317"/>
      <c r="H38" s="214"/>
      <c r="I38" s="214"/>
      <c r="J38" s="317"/>
    </row>
    <row r="39" spans="1:10" s="318" customFormat="1" ht="26" x14ac:dyDescent="0.3">
      <c r="A39" s="209" t="s">
        <v>29</v>
      </c>
      <c r="B39" s="209" t="s">
        <v>904</v>
      </c>
      <c r="C39" s="217"/>
      <c r="D39" s="214"/>
      <c r="E39" s="317"/>
      <c r="F39" s="214"/>
      <c r="G39" s="317"/>
      <c r="H39" s="214"/>
      <c r="I39" s="214"/>
      <c r="J39" s="317"/>
    </row>
    <row r="40" spans="1:10" s="318" customFormat="1" ht="26" x14ac:dyDescent="0.3">
      <c r="A40" s="209" t="s">
        <v>65</v>
      </c>
      <c r="B40" s="209" t="s">
        <v>1042</v>
      </c>
      <c r="C40" s="227"/>
      <c r="D40" s="214"/>
      <c r="E40" s="317"/>
      <c r="F40" s="214"/>
      <c r="G40" s="317"/>
      <c r="H40" s="214"/>
      <c r="I40" s="214"/>
      <c r="J40" s="317"/>
    </row>
    <row r="41" spans="1:10" x14ac:dyDescent="0.35">
      <c r="A41" s="321"/>
      <c r="B41" s="321"/>
      <c r="C41" s="321"/>
      <c r="D41" s="322"/>
      <c r="E41" s="323"/>
      <c r="F41" s="322"/>
      <c r="G41" s="323"/>
      <c r="H41" s="322"/>
      <c r="I41" s="322"/>
      <c r="J41" s="323"/>
    </row>
    <row r="42" spans="1:10" x14ac:dyDescent="0.35">
      <c r="A42" s="321"/>
      <c r="B42" s="321"/>
      <c r="C42" s="255" t="s">
        <v>866</v>
      </c>
      <c r="D42" s="324">
        <f t="shared" ref="D42:J42" si="0">SUM(D5:D40)</f>
        <v>0</v>
      </c>
      <c r="E42" s="324">
        <f t="shared" si="0"/>
        <v>0</v>
      </c>
      <c r="F42" s="324">
        <f t="shared" si="0"/>
        <v>3</v>
      </c>
      <c r="G42" s="325">
        <f t="shared" si="0"/>
        <v>4020</v>
      </c>
      <c r="H42" s="324">
        <f t="shared" si="0"/>
        <v>9</v>
      </c>
      <c r="I42" s="324">
        <f t="shared" si="0"/>
        <v>336</v>
      </c>
      <c r="J42" s="325">
        <f t="shared" si="0"/>
        <v>407710.57000000036</v>
      </c>
    </row>
    <row r="43" spans="1:10" x14ac:dyDescent="0.35">
      <c r="D43" s="230"/>
      <c r="E43" s="326"/>
      <c r="F43" s="230"/>
      <c r="G43" s="326"/>
      <c r="H43" s="326"/>
      <c r="I43" s="230"/>
      <c r="J43" s="274"/>
    </row>
    <row r="44" spans="1:10" x14ac:dyDescent="0.35">
      <c r="D44" s="230"/>
      <c r="J44" s="274"/>
    </row>
    <row r="45" spans="1:10" x14ac:dyDescent="0.35">
      <c r="B45" s="327" t="s">
        <v>797</v>
      </c>
      <c r="C45" s="328" t="s">
        <v>798</v>
      </c>
      <c r="D45" s="349" t="s">
        <v>799</v>
      </c>
    </row>
    <row r="46" spans="1:10" x14ac:dyDescent="0.35">
      <c r="B46" s="311" t="s">
        <v>800</v>
      </c>
      <c r="C46" s="214">
        <f>D42+F42+H42+I42</f>
        <v>348</v>
      </c>
      <c r="D46" s="317">
        <f>E42+G42+J42</f>
        <v>411730.57000000036</v>
      </c>
    </row>
    <row r="47" spans="1:10" x14ac:dyDescent="0.35">
      <c r="B47" s="311" t="s">
        <v>801</v>
      </c>
      <c r="C47" s="214">
        <f>F42</f>
        <v>3</v>
      </c>
      <c r="D47" s="317">
        <f>G42</f>
        <v>4020</v>
      </c>
    </row>
    <row r="48" spans="1:10" x14ac:dyDescent="0.35">
      <c r="B48" s="311" t="s">
        <v>802</v>
      </c>
      <c r="C48" s="214">
        <f>D42+I42</f>
        <v>336</v>
      </c>
      <c r="D48" s="317">
        <f>E42+J42</f>
        <v>407710.57000000036</v>
      </c>
    </row>
    <row r="49" spans="2:4" x14ac:dyDescent="0.35">
      <c r="B49" s="311" t="s">
        <v>803</v>
      </c>
      <c r="C49" s="214">
        <f>D42+I42+F42</f>
        <v>339</v>
      </c>
      <c r="D49" s="317">
        <f>E42+J42+G42</f>
        <v>411730.57000000036</v>
      </c>
    </row>
  </sheetData>
  <autoFilter ref="A4:K40"/>
  <conditionalFormatting sqref="J40:J41 G40:G41 A24:C38 A11:B13 A18:B18 A20:B22 C46:D49 D20:H22 A40:E42 A15:H16 D5:H13 D24:H39 D18:H18">
    <cfRule type="cellIs" dxfId="485" priority="33" stopIfTrue="1" operator="equal">
      <formula>"&lt;&gt;"""""</formula>
    </cfRule>
  </conditionalFormatting>
  <conditionalFormatting sqref="A39 C39 A5 A6:B9">
    <cfRule type="cellIs" dxfId="484" priority="28" stopIfTrue="1" operator="equal">
      <formula>"&lt;&gt;"""""</formula>
    </cfRule>
  </conditionalFormatting>
  <conditionalFormatting sqref="F40:F41">
    <cfRule type="cellIs" dxfId="483" priority="32" stopIfTrue="1" operator="equal">
      <formula>"&lt;&gt;"""""</formula>
    </cfRule>
  </conditionalFormatting>
  <conditionalFormatting sqref="J24:J39 J15:J16 J5:J13 J18">
    <cfRule type="cellIs" dxfId="482" priority="29" stopIfTrue="1" operator="equal">
      <formula>"&lt;&gt;"""""</formula>
    </cfRule>
  </conditionalFormatting>
  <conditionalFormatting sqref="H40:H41">
    <cfRule type="cellIs" dxfId="481" priority="31" stopIfTrue="1" operator="equal">
      <formula>"&lt;&gt;"""""</formula>
    </cfRule>
  </conditionalFormatting>
  <conditionalFormatting sqref="I40:I41">
    <cfRule type="cellIs" dxfId="480" priority="30" stopIfTrue="1" operator="equal">
      <formula>"&lt;&gt;"""""</formula>
    </cfRule>
  </conditionalFormatting>
  <conditionalFormatting sqref="I24:I39 I15:I16 I5:I13 I18">
    <cfRule type="cellIs" dxfId="479" priority="27" stopIfTrue="1" operator="equal">
      <formula>"&lt;&gt;"""""</formula>
    </cfRule>
  </conditionalFormatting>
  <conditionalFormatting sqref="B39:C39">
    <cfRule type="cellIs" dxfId="478" priority="26" stopIfTrue="1" operator="equal">
      <formula>"&lt;&gt;"""""</formula>
    </cfRule>
  </conditionalFormatting>
  <conditionalFormatting sqref="I20:J20">
    <cfRule type="cellIs" dxfId="477" priority="25" stopIfTrue="1" operator="equal">
      <formula>"&lt;&gt;"""""</formula>
    </cfRule>
  </conditionalFormatting>
  <conditionalFormatting sqref="I21:J21">
    <cfRule type="cellIs" dxfId="476" priority="24" stopIfTrue="1" operator="equal">
      <formula>"&lt;&gt;"""""</formula>
    </cfRule>
  </conditionalFormatting>
  <conditionalFormatting sqref="I22:J22">
    <cfRule type="cellIs" dxfId="475" priority="23" stopIfTrue="1" operator="equal">
      <formula>"&lt;&gt;"""""</formula>
    </cfRule>
  </conditionalFormatting>
  <conditionalFormatting sqref="A19:B19">
    <cfRule type="cellIs" dxfId="474" priority="22" stopIfTrue="1" operator="equal">
      <formula>"&lt;&gt;"""""</formula>
    </cfRule>
  </conditionalFormatting>
  <conditionalFormatting sqref="B5">
    <cfRule type="cellIs" dxfId="473" priority="21" stopIfTrue="1" operator="equal">
      <formula>"&lt;&gt;"""""</formula>
    </cfRule>
  </conditionalFormatting>
  <conditionalFormatting sqref="C11:C13">
    <cfRule type="cellIs" dxfId="472" priority="20" stopIfTrue="1" operator="equal">
      <formula>"&lt;&gt;"""""</formula>
    </cfRule>
  </conditionalFormatting>
  <conditionalFormatting sqref="C5:C9">
    <cfRule type="cellIs" dxfId="471" priority="19" stopIfTrue="1" operator="equal">
      <formula>"&lt;&gt;"""""</formula>
    </cfRule>
  </conditionalFormatting>
  <conditionalFormatting sqref="C18:C22">
    <cfRule type="cellIs" dxfId="470" priority="18" stopIfTrue="1" operator="equal">
      <formula>"&lt;&gt;"""""</formula>
    </cfRule>
  </conditionalFormatting>
  <conditionalFormatting sqref="D19:H19">
    <cfRule type="cellIs" dxfId="469" priority="17" stopIfTrue="1" operator="equal">
      <formula>"&lt;&gt;"""""</formula>
    </cfRule>
  </conditionalFormatting>
  <conditionalFormatting sqref="I19:J19">
    <cfRule type="cellIs" dxfId="468" priority="16" stopIfTrue="1" operator="equal">
      <formula>"&lt;&gt;"""""</formula>
    </cfRule>
  </conditionalFormatting>
  <conditionalFormatting sqref="F42">
    <cfRule type="cellIs" dxfId="467" priority="15" stopIfTrue="1" operator="equal">
      <formula>"&lt;&gt;"""""</formula>
    </cfRule>
  </conditionalFormatting>
  <conditionalFormatting sqref="G42">
    <cfRule type="cellIs" dxfId="466" priority="14" stopIfTrue="1" operator="equal">
      <formula>"&lt;&gt;"""""</formula>
    </cfRule>
  </conditionalFormatting>
  <conditionalFormatting sqref="H42">
    <cfRule type="cellIs" dxfId="465" priority="13" stopIfTrue="1" operator="equal">
      <formula>"&lt;&gt;"""""</formula>
    </cfRule>
  </conditionalFormatting>
  <conditionalFormatting sqref="I42">
    <cfRule type="cellIs" dxfId="464" priority="12" stopIfTrue="1" operator="equal">
      <formula>"&lt;&gt;"""""</formula>
    </cfRule>
  </conditionalFormatting>
  <conditionalFormatting sqref="J42">
    <cfRule type="cellIs" dxfId="463" priority="11" stopIfTrue="1" operator="equal">
      <formula>"&lt;&gt;"""""</formula>
    </cfRule>
  </conditionalFormatting>
  <conditionalFormatting sqref="A14:B14 D14:H14">
    <cfRule type="cellIs" dxfId="462" priority="10" stopIfTrue="1" operator="equal">
      <formula>"&lt;&gt;"""""</formula>
    </cfRule>
  </conditionalFormatting>
  <conditionalFormatting sqref="J14">
    <cfRule type="cellIs" dxfId="461" priority="9" stopIfTrue="1" operator="equal">
      <formula>"&lt;&gt;"""""</formula>
    </cfRule>
  </conditionalFormatting>
  <conditionalFormatting sqref="I14">
    <cfRule type="cellIs" dxfId="460" priority="8" stopIfTrue="1" operator="equal">
      <formula>"&lt;&gt;"""""</formula>
    </cfRule>
  </conditionalFormatting>
  <conditionalFormatting sqref="C14">
    <cfRule type="cellIs" dxfId="459" priority="7" stopIfTrue="1" operator="equal">
      <formula>"&lt;&gt;"""""</formula>
    </cfRule>
  </conditionalFormatting>
  <conditionalFormatting sqref="A23:B23 D23:H23">
    <cfRule type="cellIs" dxfId="458" priority="6" stopIfTrue="1" operator="equal">
      <formula>"&lt;&gt;"""""</formula>
    </cfRule>
  </conditionalFormatting>
  <conditionalFormatting sqref="I23:J23">
    <cfRule type="cellIs" dxfId="457" priority="5" stopIfTrue="1" operator="equal">
      <formula>"&lt;&gt;"""""</formula>
    </cfRule>
  </conditionalFormatting>
  <conditionalFormatting sqref="C23">
    <cfRule type="cellIs" dxfId="456" priority="4" stopIfTrue="1" operator="equal">
      <formula>"&lt;&gt;"""""</formula>
    </cfRule>
  </conditionalFormatting>
  <conditionalFormatting sqref="A17:H17">
    <cfRule type="cellIs" dxfId="455" priority="3" stopIfTrue="1" operator="equal">
      <formula>"&lt;&gt;"""""</formula>
    </cfRule>
  </conditionalFormatting>
  <conditionalFormatting sqref="J17">
    <cfRule type="cellIs" dxfId="454" priority="2" stopIfTrue="1" operator="equal">
      <formula>"&lt;&gt;"""""</formula>
    </cfRule>
  </conditionalFormatting>
  <conditionalFormatting sqref="I17">
    <cfRule type="cellIs" dxfId="453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/>
  </sheetViews>
  <sheetFormatPr defaultColWidth="12.453125" defaultRowHeight="10.5" x14ac:dyDescent="0.25"/>
  <cols>
    <col min="1" max="1" width="56.54296875" style="98" customWidth="1"/>
    <col min="2" max="2" width="82.36328125" style="98" bestFit="1" customWidth="1"/>
    <col min="3" max="3" width="16.90625" style="98" bestFit="1" customWidth="1"/>
    <col min="4" max="4" width="27.81640625" style="98" customWidth="1"/>
    <col min="5" max="5" width="12.81640625" style="98" bestFit="1" customWidth="1"/>
    <col min="6" max="6" width="12.54296875" style="98" bestFit="1" customWidth="1"/>
    <col min="7" max="7" width="12.6328125" style="98" bestFit="1" customWidth="1"/>
    <col min="8" max="16384" width="12.453125" style="98"/>
  </cols>
  <sheetData>
    <row r="1" spans="1:7" x14ac:dyDescent="0.25">
      <c r="A1" s="109" t="s">
        <v>0</v>
      </c>
      <c r="B1" s="96">
        <v>2019</v>
      </c>
      <c r="C1" s="97"/>
      <c r="D1" s="97"/>
      <c r="E1" s="97"/>
      <c r="F1" s="97"/>
      <c r="G1" s="97"/>
    </row>
    <row r="2" spans="1:7" x14ac:dyDescent="0.25">
      <c r="A2" s="109" t="s">
        <v>1</v>
      </c>
      <c r="B2" s="96" t="s">
        <v>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ht="21" x14ac:dyDescent="0.25">
      <c r="A4" s="109" t="s">
        <v>3</v>
      </c>
      <c r="B4" s="109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413</v>
      </c>
      <c r="B5" s="99" t="s">
        <v>643</v>
      </c>
      <c r="C5" s="100">
        <v>2019</v>
      </c>
      <c r="D5" s="100">
        <v>700930</v>
      </c>
      <c r="E5" s="101">
        <v>303.06</v>
      </c>
      <c r="F5" s="101">
        <v>-54.61</v>
      </c>
      <c r="G5" s="101">
        <f>E5+F5</f>
        <v>248.45</v>
      </c>
    </row>
    <row r="6" spans="1:7" x14ac:dyDescent="0.25">
      <c r="A6" s="99" t="s">
        <v>664</v>
      </c>
      <c r="B6" s="99"/>
      <c r="C6" s="100">
        <v>2019</v>
      </c>
      <c r="D6" s="100">
        <v>700912</v>
      </c>
      <c r="E6" s="101">
        <v>382504.3</v>
      </c>
      <c r="F6" s="101">
        <v>-7163.52</v>
      </c>
      <c r="G6" s="101">
        <f t="shared" ref="G6:G51" si="0">E6+F6</f>
        <v>375340.77999999997</v>
      </c>
    </row>
    <row r="7" spans="1:7" x14ac:dyDescent="0.25">
      <c r="A7" s="99" t="s">
        <v>413</v>
      </c>
      <c r="B7" s="99" t="s">
        <v>644</v>
      </c>
      <c r="C7" s="100">
        <v>2019</v>
      </c>
      <c r="D7" s="100">
        <v>700933</v>
      </c>
      <c r="E7" s="101">
        <v>7156</v>
      </c>
      <c r="F7" s="101">
        <v>94.14</v>
      </c>
      <c r="G7" s="101">
        <f t="shared" si="0"/>
        <v>7250.14</v>
      </c>
    </row>
    <row r="8" spans="1:7" x14ac:dyDescent="0.25">
      <c r="A8" s="99" t="s">
        <v>413</v>
      </c>
      <c r="B8" s="99" t="s">
        <v>644</v>
      </c>
      <c r="C8" s="100">
        <v>2019</v>
      </c>
      <c r="D8" s="100">
        <v>700934</v>
      </c>
      <c r="E8" s="101">
        <v>3177</v>
      </c>
      <c r="F8" s="101">
        <v>-40.07</v>
      </c>
      <c r="G8" s="101">
        <f t="shared" si="0"/>
        <v>3136.93</v>
      </c>
    </row>
    <row r="9" spans="1:7" x14ac:dyDescent="0.25">
      <c r="A9" s="99" t="s">
        <v>18</v>
      </c>
      <c r="B9" s="99" t="s">
        <v>645</v>
      </c>
      <c r="C9" s="100">
        <v>2019</v>
      </c>
      <c r="D9" s="100">
        <v>700937</v>
      </c>
      <c r="E9" s="101">
        <v>2553258.4700000002</v>
      </c>
      <c r="F9" s="101">
        <v>-43173.35</v>
      </c>
      <c r="G9" s="101">
        <f t="shared" si="0"/>
        <v>2510085.1200000001</v>
      </c>
    </row>
    <row r="10" spans="1:7" x14ac:dyDescent="0.25">
      <c r="A10" s="99" t="s">
        <v>664</v>
      </c>
      <c r="B10" s="99" t="s">
        <v>692</v>
      </c>
      <c r="C10" s="100">
        <v>2019</v>
      </c>
      <c r="D10" s="100">
        <v>700946</v>
      </c>
      <c r="E10" s="101">
        <v>673340.04</v>
      </c>
      <c r="F10" s="101">
        <v>-12870.31</v>
      </c>
      <c r="G10" s="101">
        <f t="shared" si="0"/>
        <v>660469.73</v>
      </c>
    </row>
    <row r="11" spans="1:7" x14ac:dyDescent="0.25">
      <c r="A11" s="99" t="s">
        <v>18</v>
      </c>
      <c r="B11" s="99" t="s">
        <v>646</v>
      </c>
      <c r="C11" s="100">
        <v>2019</v>
      </c>
      <c r="D11" s="100">
        <v>700929</v>
      </c>
      <c r="E11" s="101">
        <v>4294</v>
      </c>
      <c r="F11" s="101">
        <v>8.73</v>
      </c>
      <c r="G11" s="101">
        <f t="shared" si="0"/>
        <v>4302.7299999999996</v>
      </c>
    </row>
    <row r="12" spans="1:7" x14ac:dyDescent="0.25">
      <c r="A12" s="99" t="s">
        <v>18</v>
      </c>
      <c r="B12" s="99" t="s">
        <v>647</v>
      </c>
      <c r="C12" s="100">
        <v>2019</v>
      </c>
      <c r="D12" s="100">
        <v>700938</v>
      </c>
      <c r="E12" s="101">
        <v>14182.8</v>
      </c>
      <c r="F12" s="101">
        <v>-78.680000000000007</v>
      </c>
      <c r="G12" s="101">
        <f t="shared" si="0"/>
        <v>14104.119999999999</v>
      </c>
    </row>
    <row r="13" spans="1:7" x14ac:dyDescent="0.25">
      <c r="A13" s="99" t="s">
        <v>666</v>
      </c>
      <c r="B13" s="99" t="s">
        <v>669</v>
      </c>
      <c r="C13" s="100">
        <v>2019</v>
      </c>
      <c r="D13" s="100">
        <v>700939</v>
      </c>
      <c r="E13" s="101">
        <v>40329.1</v>
      </c>
      <c r="F13" s="101">
        <v>74.44</v>
      </c>
      <c r="G13" s="101">
        <f t="shared" si="0"/>
        <v>40403.54</v>
      </c>
    </row>
    <row r="14" spans="1:7" x14ac:dyDescent="0.25">
      <c r="A14" s="99" t="s">
        <v>667</v>
      </c>
      <c r="B14" s="99" t="s">
        <v>669</v>
      </c>
      <c r="C14" s="100">
        <v>2019</v>
      </c>
      <c r="D14" s="100">
        <v>700941</v>
      </c>
      <c r="E14" s="101">
        <v>2354.1</v>
      </c>
      <c r="F14" s="101">
        <v>0</v>
      </c>
      <c r="G14" s="101">
        <f t="shared" si="0"/>
        <v>2354.1</v>
      </c>
    </row>
    <row r="15" spans="1:7" x14ac:dyDescent="0.25">
      <c r="A15" s="99" t="s">
        <v>665</v>
      </c>
      <c r="B15" s="99" t="s">
        <v>668</v>
      </c>
      <c r="C15" s="100">
        <v>2019</v>
      </c>
      <c r="D15" s="100">
        <v>700935</v>
      </c>
      <c r="E15" s="101">
        <v>5667175.3499999996</v>
      </c>
      <c r="F15" s="101">
        <v>-60098.6</v>
      </c>
      <c r="G15" s="101">
        <f t="shared" si="0"/>
        <v>5607076.75</v>
      </c>
    </row>
    <row r="16" spans="1:7" x14ac:dyDescent="0.25">
      <c r="A16" s="99" t="s">
        <v>413</v>
      </c>
      <c r="B16" s="99" t="s">
        <v>644</v>
      </c>
      <c r="C16" s="100">
        <v>2019</v>
      </c>
      <c r="D16" s="100">
        <v>700940</v>
      </c>
      <c r="E16" s="101">
        <v>329753.98</v>
      </c>
      <c r="F16" s="101">
        <v>4925.55</v>
      </c>
      <c r="G16" s="101">
        <f t="shared" si="0"/>
        <v>334679.52999999997</v>
      </c>
    </row>
    <row r="17" spans="1:7" x14ac:dyDescent="0.25">
      <c r="A17" s="99" t="s">
        <v>664</v>
      </c>
      <c r="B17" s="99" t="s">
        <v>648</v>
      </c>
      <c r="C17" s="100">
        <v>2019</v>
      </c>
      <c r="D17" s="100">
        <v>700931</v>
      </c>
      <c r="E17" s="101">
        <v>9066.73</v>
      </c>
      <c r="F17" s="101">
        <v>504.51</v>
      </c>
      <c r="G17" s="101">
        <f t="shared" si="0"/>
        <v>9571.24</v>
      </c>
    </row>
    <row r="18" spans="1:7" x14ac:dyDescent="0.25">
      <c r="A18" s="99" t="s">
        <v>663</v>
      </c>
      <c r="B18" s="99"/>
      <c r="C18" s="100">
        <v>2019</v>
      </c>
      <c r="D18" s="100">
        <v>700942</v>
      </c>
      <c r="E18" s="101">
        <v>13696.3</v>
      </c>
      <c r="F18" s="101">
        <v>-373.63</v>
      </c>
      <c r="G18" s="101">
        <f t="shared" si="0"/>
        <v>13322.67</v>
      </c>
    </row>
    <row r="19" spans="1:7" x14ac:dyDescent="0.25">
      <c r="A19" s="99" t="s">
        <v>663</v>
      </c>
      <c r="B19" s="99" t="s">
        <v>94</v>
      </c>
      <c r="C19" s="100">
        <v>2019</v>
      </c>
      <c r="D19" s="100">
        <v>700947</v>
      </c>
      <c r="E19" s="101">
        <v>174.88</v>
      </c>
      <c r="F19" s="101">
        <v>17.170000000000002</v>
      </c>
      <c r="G19" s="101">
        <f t="shared" si="0"/>
        <v>192.05</v>
      </c>
    </row>
    <row r="20" spans="1:7" x14ac:dyDescent="0.25">
      <c r="A20" s="99" t="s">
        <v>34</v>
      </c>
      <c r="B20" s="99" t="s">
        <v>670</v>
      </c>
      <c r="C20" s="100">
        <v>2019</v>
      </c>
      <c r="D20" s="100">
        <v>700908</v>
      </c>
      <c r="E20" s="101">
        <v>2974368.13</v>
      </c>
      <c r="F20" s="101">
        <v>138911.49</v>
      </c>
      <c r="G20" s="101">
        <f t="shared" si="0"/>
        <v>3113279.62</v>
      </c>
    </row>
    <row r="21" spans="1:7" x14ac:dyDescent="0.25">
      <c r="A21" s="99" t="s">
        <v>34</v>
      </c>
      <c r="B21" s="99" t="s">
        <v>671</v>
      </c>
      <c r="C21" s="100">
        <v>2019</v>
      </c>
      <c r="D21" s="100">
        <v>700909</v>
      </c>
      <c r="E21" s="101">
        <v>7404472.1600000001</v>
      </c>
      <c r="F21" s="101">
        <v>-563718.32999999996</v>
      </c>
      <c r="G21" s="101">
        <f t="shared" si="0"/>
        <v>6840753.8300000001</v>
      </c>
    </row>
    <row r="22" spans="1:7" x14ac:dyDescent="0.25">
      <c r="A22" s="99" t="s">
        <v>34</v>
      </c>
      <c r="B22" s="99" t="s">
        <v>670</v>
      </c>
      <c r="C22" s="100">
        <v>2019</v>
      </c>
      <c r="D22" s="100" t="s">
        <v>656</v>
      </c>
      <c r="E22" s="101">
        <v>200</v>
      </c>
      <c r="F22" s="101">
        <v>0</v>
      </c>
      <c r="G22" s="101">
        <f t="shared" si="0"/>
        <v>200</v>
      </c>
    </row>
    <row r="23" spans="1:7" x14ac:dyDescent="0.25">
      <c r="A23" s="99" t="s">
        <v>34</v>
      </c>
      <c r="B23" s="99" t="s">
        <v>670</v>
      </c>
      <c r="C23" s="100">
        <v>2019</v>
      </c>
      <c r="D23" s="100" t="s">
        <v>657</v>
      </c>
      <c r="E23" s="101">
        <v>1000</v>
      </c>
      <c r="F23" s="101">
        <v>0</v>
      </c>
      <c r="G23" s="101">
        <f t="shared" si="0"/>
        <v>1000</v>
      </c>
    </row>
    <row r="24" spans="1:7" x14ac:dyDescent="0.25">
      <c r="A24" s="99" t="s">
        <v>34</v>
      </c>
      <c r="B24" s="99" t="s">
        <v>670</v>
      </c>
      <c r="C24" s="100">
        <v>2019</v>
      </c>
      <c r="D24" s="100" t="s">
        <v>658</v>
      </c>
      <c r="E24" s="101">
        <v>160000</v>
      </c>
      <c r="F24" s="101">
        <v>0</v>
      </c>
      <c r="G24" s="101">
        <f t="shared" si="0"/>
        <v>160000</v>
      </c>
    </row>
    <row r="25" spans="1:7" x14ac:dyDescent="0.25">
      <c r="A25" s="99" t="s">
        <v>34</v>
      </c>
      <c r="B25" s="99" t="s">
        <v>670</v>
      </c>
      <c r="C25" s="100">
        <v>2019</v>
      </c>
      <c r="D25" s="100" t="s">
        <v>659</v>
      </c>
      <c r="E25" s="101">
        <v>1531.62</v>
      </c>
      <c r="F25" s="101">
        <v>0</v>
      </c>
      <c r="G25" s="101">
        <f t="shared" si="0"/>
        <v>1531.62</v>
      </c>
    </row>
    <row r="26" spans="1:7" x14ac:dyDescent="0.25">
      <c r="A26" s="99" t="s">
        <v>34</v>
      </c>
      <c r="B26" s="99" t="s">
        <v>670</v>
      </c>
      <c r="C26" s="100">
        <v>2019</v>
      </c>
      <c r="D26" s="100" t="s">
        <v>660</v>
      </c>
      <c r="E26" s="101">
        <v>142503</v>
      </c>
      <c r="F26" s="101">
        <v>0</v>
      </c>
      <c r="G26" s="101">
        <f t="shared" si="0"/>
        <v>142503</v>
      </c>
    </row>
    <row r="27" spans="1:7" x14ac:dyDescent="0.25">
      <c r="A27" s="99" t="s">
        <v>34</v>
      </c>
      <c r="B27" s="99" t="s">
        <v>671</v>
      </c>
      <c r="C27" s="100">
        <v>2019</v>
      </c>
      <c r="D27" s="100" t="s">
        <v>661</v>
      </c>
      <c r="E27" s="101">
        <v>40000</v>
      </c>
      <c r="F27" s="101">
        <v>0</v>
      </c>
      <c r="G27" s="101">
        <f t="shared" si="0"/>
        <v>40000</v>
      </c>
    </row>
    <row r="28" spans="1:7" x14ac:dyDescent="0.25">
      <c r="A28" s="99" t="s">
        <v>650</v>
      </c>
      <c r="B28" s="99" t="s">
        <v>651</v>
      </c>
      <c r="C28" s="100">
        <v>2019</v>
      </c>
      <c r="D28" s="100">
        <v>700910</v>
      </c>
      <c r="E28" s="101">
        <v>1641.62</v>
      </c>
      <c r="F28" s="101">
        <v>0</v>
      </c>
      <c r="G28" s="101">
        <f t="shared" si="0"/>
        <v>1641.62</v>
      </c>
    </row>
    <row r="29" spans="1:7" x14ac:dyDescent="0.25">
      <c r="A29" s="99" t="s">
        <v>413</v>
      </c>
      <c r="B29" s="99" t="s">
        <v>672</v>
      </c>
      <c r="C29" s="100">
        <v>2019</v>
      </c>
      <c r="D29" s="100">
        <v>700945</v>
      </c>
      <c r="E29" s="101">
        <v>7929.92</v>
      </c>
      <c r="F29" s="101">
        <v>0</v>
      </c>
      <c r="G29" s="101">
        <f t="shared" si="0"/>
        <v>7929.92</v>
      </c>
    </row>
    <row r="30" spans="1:7" x14ac:dyDescent="0.25">
      <c r="A30" s="99" t="s">
        <v>413</v>
      </c>
      <c r="B30" s="99" t="s">
        <v>673</v>
      </c>
      <c r="C30" s="100">
        <v>2019</v>
      </c>
      <c r="D30" s="100">
        <v>700943</v>
      </c>
      <c r="E30" s="101">
        <v>8809.65</v>
      </c>
      <c r="F30" s="101">
        <v>0</v>
      </c>
      <c r="G30" s="101">
        <f t="shared" si="0"/>
        <v>8809.65</v>
      </c>
    </row>
    <row r="31" spans="1:7" x14ac:dyDescent="0.25">
      <c r="A31" s="99" t="s">
        <v>413</v>
      </c>
      <c r="B31" s="99" t="s">
        <v>674</v>
      </c>
      <c r="C31" s="100">
        <v>2019</v>
      </c>
      <c r="D31" s="100">
        <v>700944</v>
      </c>
      <c r="E31" s="101">
        <v>4284.55</v>
      </c>
      <c r="F31" s="101">
        <v>0</v>
      </c>
      <c r="G31" s="101">
        <f t="shared" si="0"/>
        <v>4284.55</v>
      </c>
    </row>
    <row r="32" spans="1:7" x14ac:dyDescent="0.25">
      <c r="A32" s="99" t="s">
        <v>652</v>
      </c>
      <c r="B32" s="99" t="s">
        <v>675</v>
      </c>
      <c r="C32" s="100">
        <v>2019</v>
      </c>
      <c r="D32" s="100">
        <v>700913</v>
      </c>
      <c r="E32" s="101">
        <v>271.26</v>
      </c>
      <c r="F32" s="101">
        <v>0</v>
      </c>
      <c r="G32" s="101">
        <f t="shared" si="0"/>
        <v>271.26</v>
      </c>
    </row>
    <row r="33" spans="1:7" x14ac:dyDescent="0.25">
      <c r="A33" s="99" t="s">
        <v>652</v>
      </c>
      <c r="B33" s="99" t="s">
        <v>676</v>
      </c>
      <c r="C33" s="100">
        <v>2019</v>
      </c>
      <c r="D33" s="100">
        <v>700914</v>
      </c>
      <c r="E33" s="101">
        <v>474.93</v>
      </c>
      <c r="F33" s="101">
        <v>0</v>
      </c>
      <c r="G33" s="101">
        <f t="shared" si="0"/>
        <v>474.93</v>
      </c>
    </row>
    <row r="34" spans="1:7" x14ac:dyDescent="0.25">
      <c r="A34" s="99" t="s">
        <v>652</v>
      </c>
      <c r="B34" s="99" t="s">
        <v>677</v>
      </c>
      <c r="C34" s="100">
        <v>2019</v>
      </c>
      <c r="D34" s="100">
        <v>700915</v>
      </c>
      <c r="E34" s="101">
        <v>738.66</v>
      </c>
      <c r="F34" s="101">
        <v>0</v>
      </c>
      <c r="G34" s="101">
        <f t="shared" si="0"/>
        <v>738.66</v>
      </c>
    </row>
    <row r="35" spans="1:7" x14ac:dyDescent="0.25">
      <c r="A35" s="99" t="s">
        <v>653</v>
      </c>
      <c r="B35" s="99" t="s">
        <v>678</v>
      </c>
      <c r="C35" s="100">
        <v>2019</v>
      </c>
      <c r="D35" s="100">
        <v>700916</v>
      </c>
      <c r="E35" s="101">
        <v>739.83</v>
      </c>
      <c r="F35" s="101">
        <v>0</v>
      </c>
      <c r="G35" s="101">
        <f t="shared" si="0"/>
        <v>739.83</v>
      </c>
    </row>
    <row r="36" spans="1:7" x14ac:dyDescent="0.25">
      <c r="A36" s="99" t="s">
        <v>662</v>
      </c>
      <c r="B36" s="99" t="s">
        <v>679</v>
      </c>
      <c r="C36" s="100">
        <v>2019</v>
      </c>
      <c r="D36" s="100">
        <v>700917</v>
      </c>
      <c r="E36" s="101">
        <v>1184.07</v>
      </c>
      <c r="F36" s="101">
        <v>0</v>
      </c>
      <c r="G36" s="101">
        <f t="shared" si="0"/>
        <v>1184.07</v>
      </c>
    </row>
    <row r="37" spans="1:7" x14ac:dyDescent="0.25">
      <c r="A37" s="99" t="s">
        <v>662</v>
      </c>
      <c r="B37" s="99" t="s">
        <v>680</v>
      </c>
      <c r="C37" s="100">
        <v>2019</v>
      </c>
      <c r="D37" s="100">
        <v>700918</v>
      </c>
      <c r="E37" s="101">
        <v>1557.71</v>
      </c>
      <c r="F37" s="101">
        <v>0</v>
      </c>
      <c r="G37" s="101">
        <f t="shared" si="0"/>
        <v>1557.71</v>
      </c>
    </row>
    <row r="38" spans="1:7" x14ac:dyDescent="0.25">
      <c r="A38" s="99" t="s">
        <v>662</v>
      </c>
      <c r="B38" s="99" t="s">
        <v>681</v>
      </c>
      <c r="C38" s="100">
        <v>2019</v>
      </c>
      <c r="D38" s="100">
        <v>700919</v>
      </c>
      <c r="E38" s="101">
        <v>2184.7600000000002</v>
      </c>
      <c r="F38" s="101">
        <v>0</v>
      </c>
      <c r="G38" s="101">
        <f t="shared" si="0"/>
        <v>2184.7600000000002</v>
      </c>
    </row>
    <row r="39" spans="1:7" x14ac:dyDescent="0.25">
      <c r="A39" s="99" t="s">
        <v>662</v>
      </c>
      <c r="B39" s="99" t="s">
        <v>682</v>
      </c>
      <c r="C39" s="100">
        <v>2019</v>
      </c>
      <c r="D39" s="100">
        <v>700920</v>
      </c>
      <c r="E39" s="101">
        <v>1404.81</v>
      </c>
      <c r="F39" s="101">
        <v>0</v>
      </c>
      <c r="G39" s="101">
        <f t="shared" si="0"/>
        <v>1404.81</v>
      </c>
    </row>
    <row r="40" spans="1:7" x14ac:dyDescent="0.25">
      <c r="A40" s="99" t="s">
        <v>662</v>
      </c>
      <c r="B40" s="99" t="s">
        <v>683</v>
      </c>
      <c r="C40" s="100">
        <v>2019</v>
      </c>
      <c r="D40" s="100">
        <v>700921</v>
      </c>
      <c r="E40" s="101">
        <v>695.82</v>
      </c>
      <c r="F40" s="101">
        <v>0</v>
      </c>
      <c r="G40" s="101">
        <f t="shared" si="0"/>
        <v>695.82</v>
      </c>
    </row>
    <row r="41" spans="1:7" x14ac:dyDescent="0.25">
      <c r="A41" s="99" t="s">
        <v>662</v>
      </c>
      <c r="B41" s="99" t="s">
        <v>684</v>
      </c>
      <c r="C41" s="100">
        <v>2019</v>
      </c>
      <c r="D41" s="100">
        <v>700922</v>
      </c>
      <c r="E41" s="101">
        <v>752.94</v>
      </c>
      <c r="F41" s="101">
        <v>0</v>
      </c>
      <c r="G41" s="101">
        <f t="shared" si="0"/>
        <v>752.94</v>
      </c>
    </row>
    <row r="42" spans="1:7" x14ac:dyDescent="0.25">
      <c r="A42" s="99" t="s">
        <v>662</v>
      </c>
      <c r="B42" s="99" t="s">
        <v>685</v>
      </c>
      <c r="C42" s="100">
        <v>2019</v>
      </c>
      <c r="D42" s="100">
        <v>700923</v>
      </c>
      <c r="E42" s="101">
        <v>597.75</v>
      </c>
      <c r="F42" s="101">
        <v>0</v>
      </c>
      <c r="G42" s="101">
        <f t="shared" si="0"/>
        <v>597.75</v>
      </c>
    </row>
    <row r="43" spans="1:7" x14ac:dyDescent="0.25">
      <c r="A43" s="99" t="s">
        <v>662</v>
      </c>
      <c r="B43" s="99" t="s">
        <v>686</v>
      </c>
      <c r="C43" s="100">
        <v>2019</v>
      </c>
      <c r="D43" s="100">
        <v>700924</v>
      </c>
      <c r="E43" s="101">
        <v>440.73</v>
      </c>
      <c r="F43" s="101">
        <v>-14.24</v>
      </c>
      <c r="G43" s="101">
        <f t="shared" si="0"/>
        <v>426.49</v>
      </c>
    </row>
    <row r="44" spans="1:7" x14ac:dyDescent="0.25">
      <c r="A44" s="99" t="s">
        <v>662</v>
      </c>
      <c r="B44" s="99" t="s">
        <v>687</v>
      </c>
      <c r="C44" s="100">
        <v>2019</v>
      </c>
      <c r="D44" s="100">
        <v>700925</v>
      </c>
      <c r="E44" s="101">
        <v>128.52000000000001</v>
      </c>
      <c r="F44" s="101">
        <v>0</v>
      </c>
      <c r="G44" s="101">
        <f t="shared" si="0"/>
        <v>128.52000000000001</v>
      </c>
    </row>
    <row r="45" spans="1:7" x14ac:dyDescent="0.25">
      <c r="A45" s="99" t="s">
        <v>662</v>
      </c>
      <c r="B45" s="99" t="s">
        <v>688</v>
      </c>
      <c r="C45" s="100">
        <v>2019</v>
      </c>
      <c r="D45" s="100">
        <v>700926</v>
      </c>
      <c r="E45" s="101">
        <v>801.42</v>
      </c>
      <c r="F45" s="101">
        <v>0</v>
      </c>
      <c r="G45" s="101">
        <f t="shared" si="0"/>
        <v>801.42</v>
      </c>
    </row>
    <row r="46" spans="1:7" x14ac:dyDescent="0.25">
      <c r="A46" s="99" t="s">
        <v>662</v>
      </c>
      <c r="B46" s="99" t="s">
        <v>689</v>
      </c>
      <c r="C46" s="100">
        <v>2019</v>
      </c>
      <c r="D46" s="100">
        <v>700927</v>
      </c>
      <c r="E46" s="101">
        <v>907.02</v>
      </c>
      <c r="F46" s="101">
        <v>0</v>
      </c>
      <c r="G46" s="101">
        <f t="shared" si="0"/>
        <v>907.02</v>
      </c>
    </row>
    <row r="47" spans="1:7" x14ac:dyDescent="0.25">
      <c r="A47" s="99" t="s">
        <v>662</v>
      </c>
      <c r="B47" s="99" t="s">
        <v>690</v>
      </c>
      <c r="C47" s="100">
        <v>2019</v>
      </c>
      <c r="D47" s="100">
        <v>700928</v>
      </c>
      <c r="E47" s="101">
        <v>57.12</v>
      </c>
      <c r="F47" s="101">
        <v>0</v>
      </c>
      <c r="G47" s="101">
        <f t="shared" si="0"/>
        <v>57.12</v>
      </c>
    </row>
    <row r="48" spans="1:7" x14ac:dyDescent="0.25">
      <c r="A48" s="99" t="s">
        <v>9</v>
      </c>
      <c r="B48" s="99" t="s">
        <v>10</v>
      </c>
      <c r="C48" s="100">
        <v>2019</v>
      </c>
      <c r="D48" s="100">
        <v>701000</v>
      </c>
      <c r="E48" s="101">
        <v>399.72</v>
      </c>
      <c r="F48" s="101">
        <v>0</v>
      </c>
      <c r="G48" s="101">
        <f t="shared" si="0"/>
        <v>399.72</v>
      </c>
    </row>
    <row r="49" spans="1:7" x14ac:dyDescent="0.25">
      <c r="A49" s="99" t="s">
        <v>98</v>
      </c>
      <c r="B49" s="99" t="s">
        <v>691</v>
      </c>
      <c r="C49" s="100">
        <v>2019</v>
      </c>
      <c r="D49" s="100">
        <v>700936</v>
      </c>
      <c r="E49" s="101">
        <v>4283.4799999999996</v>
      </c>
      <c r="F49" s="101">
        <v>602.77</v>
      </c>
      <c r="G49" s="101">
        <f t="shared" si="0"/>
        <v>4886.25</v>
      </c>
    </row>
    <row r="50" spans="1:7" x14ac:dyDescent="0.25">
      <c r="A50" s="99" t="s">
        <v>9</v>
      </c>
      <c r="B50" s="99" t="s">
        <v>170</v>
      </c>
      <c r="C50" s="100">
        <v>2019</v>
      </c>
      <c r="D50" s="100">
        <v>700961</v>
      </c>
      <c r="E50" s="101">
        <v>8026.45</v>
      </c>
      <c r="F50" s="101">
        <v>-145.54</v>
      </c>
      <c r="G50" s="101">
        <f t="shared" si="0"/>
        <v>7880.91</v>
      </c>
    </row>
    <row r="51" spans="1:7" x14ac:dyDescent="0.25">
      <c r="A51" s="99" t="s">
        <v>9</v>
      </c>
      <c r="B51" s="99" t="s">
        <v>655</v>
      </c>
      <c r="C51" s="100">
        <v>2019</v>
      </c>
      <c r="D51" s="100">
        <v>701042</v>
      </c>
      <c r="E51" s="101">
        <v>326.49</v>
      </c>
      <c r="F51" s="101">
        <v>0</v>
      </c>
      <c r="G51" s="101">
        <f t="shared" si="0"/>
        <v>326.49</v>
      </c>
    </row>
    <row r="53" spans="1:7" ht="21" x14ac:dyDescent="0.25">
      <c r="D53" s="102"/>
      <c r="E53" s="114" t="s">
        <v>36</v>
      </c>
      <c r="F53" s="114" t="s">
        <v>37</v>
      </c>
      <c r="G53" s="114" t="s">
        <v>38</v>
      </c>
    </row>
    <row r="54" spans="1:7" x14ac:dyDescent="0.25">
      <c r="D54" s="102"/>
      <c r="E54" s="109" t="s">
        <v>39</v>
      </c>
      <c r="F54" s="109" t="s">
        <v>39</v>
      </c>
      <c r="G54" s="109" t="s">
        <v>39</v>
      </c>
    </row>
    <row r="55" spans="1:7" x14ac:dyDescent="0.25">
      <c r="D55" s="115" t="s">
        <v>40</v>
      </c>
      <c r="E55" s="101">
        <f>SUM(E4:E51)</f>
        <v>20473480.250000007</v>
      </c>
      <c r="F55" s="101">
        <f>SUM(F4:F51)</f>
        <v>-542592.07999999996</v>
      </c>
      <c r="G55" s="101">
        <f>SUM(G4:G51)</f>
        <v>19930888.170000002</v>
      </c>
    </row>
  </sheetData>
  <autoFilter ref="A4:G51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ColWidth="9.1796875" defaultRowHeight="10.5" x14ac:dyDescent="0.25"/>
  <cols>
    <col min="1" max="1" width="73" style="98" bestFit="1" customWidth="1"/>
    <col min="2" max="2" width="82.26953125" style="98" bestFit="1" customWidth="1"/>
    <col min="3" max="3" width="14" style="98" customWidth="1"/>
    <col min="4" max="4" width="14.26953125" style="98" customWidth="1"/>
    <col min="5" max="5" width="12.453125" style="98" customWidth="1"/>
    <col min="6" max="6" width="11.7265625" style="98" customWidth="1"/>
    <col min="7" max="7" width="15.26953125" style="98" customWidth="1"/>
    <col min="8" max="16384" width="9.1796875" style="98"/>
  </cols>
  <sheetData>
    <row r="1" spans="1:7" x14ac:dyDescent="0.25">
      <c r="A1" s="109" t="s">
        <v>0</v>
      </c>
      <c r="B1" s="96">
        <v>2019</v>
      </c>
      <c r="C1" s="97"/>
      <c r="D1" s="97"/>
      <c r="E1" s="97"/>
      <c r="F1" s="97"/>
      <c r="G1" s="97"/>
    </row>
    <row r="2" spans="1:7" x14ac:dyDescent="0.25">
      <c r="A2" s="109" t="s">
        <v>1</v>
      </c>
      <c r="B2" s="105" t="s">
        <v>42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x14ac:dyDescent="0.25">
      <c r="A4" s="109" t="s">
        <v>3</v>
      </c>
      <c r="B4" s="109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413</v>
      </c>
      <c r="B5" s="99" t="s">
        <v>643</v>
      </c>
      <c r="C5" s="100">
        <v>2019</v>
      </c>
      <c r="D5" s="100">
        <v>700930</v>
      </c>
      <c r="E5" s="101">
        <v>305.2</v>
      </c>
      <c r="F5" s="101">
        <v>-14.52</v>
      </c>
      <c r="G5" s="101">
        <f>E5+F5</f>
        <v>290.68</v>
      </c>
    </row>
    <row r="6" spans="1:7" x14ac:dyDescent="0.25">
      <c r="A6" s="99" t="s">
        <v>664</v>
      </c>
      <c r="B6" s="99"/>
      <c r="C6" s="100">
        <v>2019</v>
      </c>
      <c r="D6" s="100">
        <v>700912</v>
      </c>
      <c r="E6" s="101">
        <v>29212</v>
      </c>
      <c r="F6" s="101">
        <v>-373.68</v>
      </c>
      <c r="G6" s="101">
        <f t="shared" ref="G6:G47" si="0">E6+F6</f>
        <v>28838.32</v>
      </c>
    </row>
    <row r="7" spans="1:7" x14ac:dyDescent="0.25">
      <c r="A7" s="99" t="s">
        <v>664</v>
      </c>
      <c r="B7" s="99" t="s">
        <v>717</v>
      </c>
      <c r="C7" s="100">
        <v>2019</v>
      </c>
      <c r="D7" s="100" t="s">
        <v>694</v>
      </c>
      <c r="E7" s="101">
        <v>21.8</v>
      </c>
      <c r="F7" s="101">
        <v>0</v>
      </c>
      <c r="G7" s="101">
        <f t="shared" si="0"/>
        <v>21.8</v>
      </c>
    </row>
    <row r="8" spans="1:7" x14ac:dyDescent="0.25">
      <c r="A8" s="99" t="s">
        <v>718</v>
      </c>
      <c r="B8" s="99" t="s">
        <v>645</v>
      </c>
      <c r="C8" s="100">
        <v>2019</v>
      </c>
      <c r="D8" s="100">
        <v>700937</v>
      </c>
      <c r="E8" s="101">
        <v>225106.8</v>
      </c>
      <c r="F8" s="101">
        <v>-2948.78</v>
      </c>
      <c r="G8" s="101">
        <f t="shared" si="0"/>
        <v>222158.02</v>
      </c>
    </row>
    <row r="9" spans="1:7" x14ac:dyDescent="0.25">
      <c r="A9" s="99" t="s">
        <v>664</v>
      </c>
      <c r="B9" s="99" t="s">
        <v>692</v>
      </c>
      <c r="C9" s="100">
        <v>2019</v>
      </c>
      <c r="D9" s="100">
        <v>700946</v>
      </c>
      <c r="E9" s="101">
        <v>77956.800000000003</v>
      </c>
      <c r="F9" s="101">
        <v>-957.44</v>
      </c>
      <c r="G9" s="101">
        <f t="shared" si="0"/>
        <v>76999.360000000001</v>
      </c>
    </row>
    <row r="10" spans="1:7" x14ac:dyDescent="0.25">
      <c r="A10" s="99" t="s">
        <v>718</v>
      </c>
      <c r="B10" s="99" t="s">
        <v>646</v>
      </c>
      <c r="C10" s="100">
        <v>2019</v>
      </c>
      <c r="D10" s="100">
        <v>700929</v>
      </c>
      <c r="E10" s="101">
        <v>27424.400000000001</v>
      </c>
      <c r="F10" s="101">
        <v>157.91999999999999</v>
      </c>
      <c r="G10" s="101">
        <f t="shared" si="0"/>
        <v>27582.32</v>
      </c>
    </row>
    <row r="11" spans="1:7" x14ac:dyDescent="0.25">
      <c r="A11" s="99" t="s">
        <v>718</v>
      </c>
      <c r="B11" s="99" t="s">
        <v>647</v>
      </c>
      <c r="C11" s="100">
        <v>2019</v>
      </c>
      <c r="D11" s="100">
        <v>700938</v>
      </c>
      <c r="E11" s="101">
        <v>22366.799999999999</v>
      </c>
      <c r="F11" s="101">
        <v>-20.66</v>
      </c>
      <c r="G11" s="101">
        <f t="shared" si="0"/>
        <v>22346.14</v>
      </c>
    </row>
    <row r="12" spans="1:7" x14ac:dyDescent="0.25">
      <c r="A12" s="99" t="s">
        <v>666</v>
      </c>
      <c r="B12" s="99" t="s">
        <v>669</v>
      </c>
      <c r="C12" s="100">
        <v>2019</v>
      </c>
      <c r="D12" s="100">
        <v>700939</v>
      </c>
      <c r="E12" s="101">
        <v>3858.6</v>
      </c>
      <c r="F12" s="101">
        <v>-16.420000000000002</v>
      </c>
      <c r="G12" s="101">
        <f t="shared" si="0"/>
        <v>3842.18</v>
      </c>
    </row>
    <row r="13" spans="1:7" x14ac:dyDescent="0.25">
      <c r="A13" s="99" t="s">
        <v>716</v>
      </c>
      <c r="B13" s="99" t="s">
        <v>669</v>
      </c>
      <c r="C13" s="100">
        <v>2019</v>
      </c>
      <c r="D13" s="100">
        <v>700941</v>
      </c>
      <c r="E13" s="101">
        <v>261.60000000000002</v>
      </c>
      <c r="F13" s="101">
        <v>0</v>
      </c>
      <c r="G13" s="101">
        <f t="shared" si="0"/>
        <v>261.60000000000002</v>
      </c>
    </row>
    <row r="14" spans="1:7" x14ac:dyDescent="0.25">
      <c r="A14" s="99" t="s">
        <v>715</v>
      </c>
      <c r="B14" s="99" t="s">
        <v>668</v>
      </c>
      <c r="C14" s="100">
        <v>2019</v>
      </c>
      <c r="D14" s="100">
        <v>700935</v>
      </c>
      <c r="E14" s="101">
        <v>480951.6</v>
      </c>
      <c r="F14" s="101">
        <v>-3519.26</v>
      </c>
      <c r="G14" s="101">
        <f t="shared" si="0"/>
        <v>477432.33999999997</v>
      </c>
    </row>
    <row r="15" spans="1:7" x14ac:dyDescent="0.25">
      <c r="A15" s="99" t="s">
        <v>715</v>
      </c>
      <c r="B15" s="99" t="s">
        <v>668</v>
      </c>
      <c r="C15" s="100">
        <v>2019</v>
      </c>
      <c r="D15" s="100" t="s">
        <v>695</v>
      </c>
      <c r="E15" s="101">
        <v>33441.199999999997</v>
      </c>
      <c r="F15" s="101">
        <v>0</v>
      </c>
      <c r="G15" s="101">
        <f t="shared" si="0"/>
        <v>33441.199999999997</v>
      </c>
    </row>
    <row r="16" spans="1:7" x14ac:dyDescent="0.25">
      <c r="A16" s="99" t="s">
        <v>664</v>
      </c>
      <c r="B16" s="99" t="s">
        <v>648</v>
      </c>
      <c r="C16" s="100">
        <v>2019</v>
      </c>
      <c r="D16" s="100">
        <v>700931</v>
      </c>
      <c r="E16" s="101">
        <v>110013.06</v>
      </c>
      <c r="F16" s="101">
        <v>89.16</v>
      </c>
      <c r="G16" s="101">
        <f t="shared" si="0"/>
        <v>110102.22</v>
      </c>
    </row>
    <row r="17" spans="1:7" x14ac:dyDescent="0.25">
      <c r="A17" s="99" t="s">
        <v>649</v>
      </c>
      <c r="B17" s="99"/>
      <c r="C17" s="100">
        <v>2019</v>
      </c>
      <c r="D17" s="100">
        <v>700942</v>
      </c>
      <c r="E17" s="101">
        <v>2027.4</v>
      </c>
      <c r="F17" s="101">
        <v>-34.32</v>
      </c>
      <c r="G17" s="101">
        <f t="shared" si="0"/>
        <v>1993.0800000000002</v>
      </c>
    </row>
    <row r="18" spans="1:7" x14ac:dyDescent="0.25">
      <c r="A18" s="99" t="s">
        <v>649</v>
      </c>
      <c r="B18" s="99" t="s">
        <v>94</v>
      </c>
      <c r="C18" s="100">
        <v>2019</v>
      </c>
      <c r="D18" s="100">
        <v>700947</v>
      </c>
      <c r="E18" s="101">
        <v>654</v>
      </c>
      <c r="F18" s="101">
        <v>19.98</v>
      </c>
      <c r="G18" s="101">
        <f t="shared" si="0"/>
        <v>673.98</v>
      </c>
    </row>
    <row r="19" spans="1:7" x14ac:dyDescent="0.25">
      <c r="A19" s="99" t="s">
        <v>34</v>
      </c>
      <c r="B19" s="99" t="s">
        <v>670</v>
      </c>
      <c r="C19" s="100">
        <v>2019</v>
      </c>
      <c r="D19" s="100">
        <v>700908</v>
      </c>
      <c r="E19" s="101">
        <v>239720.04</v>
      </c>
      <c r="F19" s="101">
        <v>3688.16</v>
      </c>
      <c r="G19" s="101">
        <f t="shared" si="0"/>
        <v>243408.2</v>
      </c>
    </row>
    <row r="20" spans="1:7" x14ac:dyDescent="0.25">
      <c r="A20" s="99" t="s">
        <v>34</v>
      </c>
      <c r="B20" s="99" t="s">
        <v>671</v>
      </c>
      <c r="C20" s="100">
        <v>2019</v>
      </c>
      <c r="D20" s="100">
        <v>700909</v>
      </c>
      <c r="E20" s="101">
        <v>257269.88</v>
      </c>
      <c r="F20" s="101">
        <v>-16658.88</v>
      </c>
      <c r="G20" s="101">
        <f t="shared" si="0"/>
        <v>240611</v>
      </c>
    </row>
    <row r="21" spans="1:7" x14ac:dyDescent="0.25">
      <c r="A21" s="99" t="s">
        <v>34</v>
      </c>
      <c r="B21" s="99" t="s">
        <v>670</v>
      </c>
      <c r="C21" s="100">
        <v>2019</v>
      </c>
      <c r="D21" s="100" t="s">
        <v>660</v>
      </c>
      <c r="E21" s="101">
        <v>3007.86</v>
      </c>
      <c r="F21" s="101">
        <v>0</v>
      </c>
      <c r="G21" s="101">
        <f t="shared" si="0"/>
        <v>3007.86</v>
      </c>
    </row>
    <row r="22" spans="1:7" x14ac:dyDescent="0.25">
      <c r="A22" s="99" t="s">
        <v>714</v>
      </c>
      <c r="B22" s="99" t="s">
        <v>651</v>
      </c>
      <c r="C22" s="100">
        <v>2019</v>
      </c>
      <c r="D22" s="100">
        <v>700910</v>
      </c>
      <c r="E22" s="101">
        <v>130.80000000000001</v>
      </c>
      <c r="F22" s="101">
        <v>0</v>
      </c>
      <c r="G22" s="101">
        <f t="shared" si="0"/>
        <v>130.80000000000001</v>
      </c>
    </row>
    <row r="23" spans="1:7" x14ac:dyDescent="0.25">
      <c r="A23" s="99" t="s">
        <v>44</v>
      </c>
      <c r="B23" s="99" t="s">
        <v>693</v>
      </c>
      <c r="C23" s="100">
        <v>2019</v>
      </c>
      <c r="D23" s="100" t="s">
        <v>696</v>
      </c>
      <c r="E23" s="101">
        <v>130.80000000000001</v>
      </c>
      <c r="F23" s="101">
        <v>0</v>
      </c>
      <c r="G23" s="101">
        <f t="shared" si="0"/>
        <v>130.80000000000001</v>
      </c>
    </row>
    <row r="24" spans="1:7" x14ac:dyDescent="0.25">
      <c r="A24" s="99" t="s">
        <v>413</v>
      </c>
      <c r="B24" s="99" t="s">
        <v>713</v>
      </c>
      <c r="C24" s="100">
        <v>2019</v>
      </c>
      <c r="D24" s="100">
        <v>700945</v>
      </c>
      <c r="E24" s="101">
        <v>1090</v>
      </c>
      <c r="F24" s="101">
        <v>0</v>
      </c>
      <c r="G24" s="101">
        <f t="shared" si="0"/>
        <v>1090</v>
      </c>
    </row>
    <row r="25" spans="1:7" x14ac:dyDescent="0.25">
      <c r="A25" s="99" t="s">
        <v>413</v>
      </c>
      <c r="B25" s="99" t="s">
        <v>673</v>
      </c>
      <c r="C25" s="100">
        <v>2019</v>
      </c>
      <c r="D25" s="100">
        <v>700943</v>
      </c>
      <c r="E25" s="101">
        <v>806.6</v>
      </c>
      <c r="F25" s="101">
        <v>0</v>
      </c>
      <c r="G25" s="101">
        <f t="shared" si="0"/>
        <v>806.6</v>
      </c>
    </row>
    <row r="26" spans="1:7" x14ac:dyDescent="0.25">
      <c r="A26" s="99" t="s">
        <v>413</v>
      </c>
      <c r="B26" s="99" t="s">
        <v>674</v>
      </c>
      <c r="C26" s="100">
        <v>2019</v>
      </c>
      <c r="D26" s="100">
        <v>700944</v>
      </c>
      <c r="E26" s="101">
        <v>632.20000000000005</v>
      </c>
      <c r="F26" s="101">
        <v>0</v>
      </c>
      <c r="G26" s="101">
        <f t="shared" si="0"/>
        <v>632.20000000000005</v>
      </c>
    </row>
    <row r="27" spans="1:7" x14ac:dyDescent="0.25">
      <c r="A27" s="99" t="s">
        <v>652</v>
      </c>
      <c r="B27" s="99" t="s">
        <v>712</v>
      </c>
      <c r="C27" s="100">
        <v>2019</v>
      </c>
      <c r="D27" s="100">
        <v>700913</v>
      </c>
      <c r="E27" s="101">
        <v>130.80000000000001</v>
      </c>
      <c r="F27" s="101">
        <v>0</v>
      </c>
      <c r="G27" s="101">
        <f t="shared" si="0"/>
        <v>130.80000000000001</v>
      </c>
    </row>
    <row r="28" spans="1:7" x14ac:dyDescent="0.25">
      <c r="A28" s="99" t="s">
        <v>652</v>
      </c>
      <c r="B28" s="99" t="s">
        <v>711</v>
      </c>
      <c r="C28" s="100">
        <v>2019</v>
      </c>
      <c r="D28" s="100">
        <v>700914</v>
      </c>
      <c r="E28" s="101">
        <v>130.80000000000001</v>
      </c>
      <c r="F28" s="101">
        <v>0</v>
      </c>
      <c r="G28" s="101">
        <f t="shared" si="0"/>
        <v>130.80000000000001</v>
      </c>
    </row>
    <row r="29" spans="1:7" x14ac:dyDescent="0.25">
      <c r="A29" s="99" t="s">
        <v>652</v>
      </c>
      <c r="B29" s="99" t="s">
        <v>710</v>
      </c>
      <c r="C29" s="100">
        <v>2019</v>
      </c>
      <c r="D29" s="100">
        <v>700915</v>
      </c>
      <c r="E29" s="101">
        <v>174.4</v>
      </c>
      <c r="F29" s="101">
        <v>0</v>
      </c>
      <c r="G29" s="101">
        <f t="shared" si="0"/>
        <v>174.4</v>
      </c>
    </row>
    <row r="30" spans="1:7" x14ac:dyDescent="0.25">
      <c r="A30" s="99" t="s">
        <v>653</v>
      </c>
      <c r="B30" s="99" t="s">
        <v>709</v>
      </c>
      <c r="C30" s="100">
        <v>2019</v>
      </c>
      <c r="D30" s="100">
        <v>700916</v>
      </c>
      <c r="E30" s="101">
        <v>109</v>
      </c>
      <c r="F30" s="101">
        <v>0</v>
      </c>
      <c r="G30" s="101">
        <f t="shared" si="0"/>
        <v>109</v>
      </c>
    </row>
    <row r="31" spans="1:7" x14ac:dyDescent="0.25">
      <c r="A31" s="99" t="s">
        <v>652</v>
      </c>
      <c r="B31" s="99" t="s">
        <v>708</v>
      </c>
      <c r="C31" s="100">
        <v>2019</v>
      </c>
      <c r="D31" s="100">
        <v>700917</v>
      </c>
      <c r="E31" s="101">
        <v>174.4</v>
      </c>
      <c r="F31" s="101">
        <v>0</v>
      </c>
      <c r="G31" s="101">
        <f t="shared" si="0"/>
        <v>174.4</v>
      </c>
    </row>
    <row r="32" spans="1:7" x14ac:dyDescent="0.25">
      <c r="A32" s="99" t="s">
        <v>652</v>
      </c>
      <c r="B32" s="99" t="s">
        <v>707</v>
      </c>
      <c r="C32" s="100">
        <v>2019</v>
      </c>
      <c r="D32" s="100">
        <v>700918</v>
      </c>
      <c r="E32" s="101">
        <v>239.8</v>
      </c>
      <c r="F32" s="101">
        <v>0</v>
      </c>
      <c r="G32" s="101">
        <f t="shared" si="0"/>
        <v>239.8</v>
      </c>
    </row>
    <row r="33" spans="1:7" x14ac:dyDescent="0.25">
      <c r="A33" s="99" t="s">
        <v>652</v>
      </c>
      <c r="B33" s="99" t="s">
        <v>706</v>
      </c>
      <c r="C33" s="100">
        <v>2019</v>
      </c>
      <c r="D33" s="100">
        <v>700919</v>
      </c>
      <c r="E33" s="101">
        <v>501.4</v>
      </c>
      <c r="F33" s="101">
        <v>0</v>
      </c>
      <c r="G33" s="101">
        <f t="shared" si="0"/>
        <v>501.4</v>
      </c>
    </row>
    <row r="34" spans="1:7" x14ac:dyDescent="0.25">
      <c r="A34" s="99" t="s">
        <v>652</v>
      </c>
      <c r="B34" s="99" t="s">
        <v>705</v>
      </c>
      <c r="C34" s="100">
        <v>2019</v>
      </c>
      <c r="D34" s="100">
        <v>700920</v>
      </c>
      <c r="E34" s="101">
        <v>196.2</v>
      </c>
      <c r="F34" s="101">
        <v>0</v>
      </c>
      <c r="G34" s="101">
        <f t="shared" si="0"/>
        <v>196.2</v>
      </c>
    </row>
    <row r="35" spans="1:7" x14ac:dyDescent="0.25">
      <c r="A35" s="99" t="s">
        <v>652</v>
      </c>
      <c r="B35" s="99" t="s">
        <v>704</v>
      </c>
      <c r="C35" s="100">
        <v>2019</v>
      </c>
      <c r="D35" s="100">
        <v>700921</v>
      </c>
      <c r="E35" s="101">
        <v>109</v>
      </c>
      <c r="F35" s="101">
        <v>0</v>
      </c>
      <c r="G35" s="101">
        <f t="shared" si="0"/>
        <v>109</v>
      </c>
    </row>
    <row r="36" spans="1:7" x14ac:dyDescent="0.25">
      <c r="A36" s="99" t="s">
        <v>652</v>
      </c>
      <c r="B36" s="99" t="s">
        <v>703</v>
      </c>
      <c r="C36" s="100">
        <v>2019</v>
      </c>
      <c r="D36" s="100">
        <v>700922</v>
      </c>
      <c r="E36" s="101">
        <v>196.2</v>
      </c>
      <c r="F36" s="101">
        <v>0</v>
      </c>
      <c r="G36" s="101">
        <f t="shared" si="0"/>
        <v>196.2</v>
      </c>
    </row>
    <row r="37" spans="1:7" x14ac:dyDescent="0.25">
      <c r="A37" s="99" t="s">
        <v>652</v>
      </c>
      <c r="B37" s="99" t="s">
        <v>702</v>
      </c>
      <c r="C37" s="100">
        <v>2019</v>
      </c>
      <c r="D37" s="100">
        <v>700923</v>
      </c>
      <c r="E37" s="101">
        <v>152.6</v>
      </c>
      <c r="F37" s="101">
        <v>0</v>
      </c>
      <c r="G37" s="101">
        <f t="shared" si="0"/>
        <v>152.6</v>
      </c>
    </row>
    <row r="38" spans="1:7" x14ac:dyDescent="0.25">
      <c r="A38" s="99" t="s">
        <v>652</v>
      </c>
      <c r="B38" s="99" t="s">
        <v>701</v>
      </c>
      <c r="C38" s="100">
        <v>2019</v>
      </c>
      <c r="D38" s="100">
        <v>700924</v>
      </c>
      <c r="E38" s="101">
        <v>196.2</v>
      </c>
      <c r="F38" s="101">
        <v>-21.74</v>
      </c>
      <c r="G38" s="101">
        <f t="shared" si="0"/>
        <v>174.45999999999998</v>
      </c>
    </row>
    <row r="39" spans="1:7" x14ac:dyDescent="0.25">
      <c r="A39" s="99" t="s">
        <v>652</v>
      </c>
      <c r="B39" s="99" t="s">
        <v>700</v>
      </c>
      <c r="C39" s="100">
        <v>2019</v>
      </c>
      <c r="D39" s="100">
        <v>700925</v>
      </c>
      <c r="E39" s="101">
        <v>196.2</v>
      </c>
      <c r="F39" s="101">
        <v>0</v>
      </c>
      <c r="G39" s="101">
        <f t="shared" si="0"/>
        <v>196.2</v>
      </c>
    </row>
    <row r="40" spans="1:7" x14ac:dyDescent="0.25">
      <c r="A40" s="99" t="s">
        <v>652</v>
      </c>
      <c r="B40" s="99" t="s">
        <v>699</v>
      </c>
      <c r="C40" s="100">
        <v>2019</v>
      </c>
      <c r="D40" s="100">
        <v>700926</v>
      </c>
      <c r="E40" s="101">
        <v>152.6</v>
      </c>
      <c r="F40" s="101">
        <v>0</v>
      </c>
      <c r="G40" s="101">
        <f t="shared" si="0"/>
        <v>152.6</v>
      </c>
    </row>
    <row r="41" spans="1:7" x14ac:dyDescent="0.25">
      <c r="A41" s="99" t="s">
        <v>652</v>
      </c>
      <c r="B41" s="99" t="s">
        <v>698</v>
      </c>
      <c r="C41" s="100">
        <v>2019</v>
      </c>
      <c r="D41" s="100">
        <v>700927</v>
      </c>
      <c r="E41" s="101">
        <v>196.2</v>
      </c>
      <c r="F41" s="101">
        <v>0</v>
      </c>
      <c r="G41" s="101">
        <f t="shared" si="0"/>
        <v>196.2</v>
      </c>
    </row>
    <row r="42" spans="1:7" x14ac:dyDescent="0.25">
      <c r="A42" s="99" t="s">
        <v>652</v>
      </c>
      <c r="B42" s="99" t="s">
        <v>697</v>
      </c>
      <c r="C42" s="100">
        <v>2019</v>
      </c>
      <c r="D42" s="100">
        <v>700928</v>
      </c>
      <c r="E42" s="101">
        <v>87.2</v>
      </c>
      <c r="F42" s="101">
        <v>0</v>
      </c>
      <c r="G42" s="101">
        <f t="shared" si="0"/>
        <v>87.2</v>
      </c>
    </row>
    <row r="43" spans="1:7" x14ac:dyDescent="0.25">
      <c r="A43" s="99" t="s">
        <v>9</v>
      </c>
      <c r="B43" s="99" t="s">
        <v>10</v>
      </c>
      <c r="C43" s="100">
        <v>2019</v>
      </c>
      <c r="D43" s="100">
        <v>701000</v>
      </c>
      <c r="E43" s="101">
        <v>43.6</v>
      </c>
      <c r="F43" s="101">
        <v>0</v>
      </c>
      <c r="G43" s="101">
        <f t="shared" si="0"/>
        <v>43.6</v>
      </c>
    </row>
    <row r="44" spans="1:7" x14ac:dyDescent="0.25">
      <c r="A44" s="99" t="s">
        <v>98</v>
      </c>
      <c r="B44" s="99" t="s">
        <v>654</v>
      </c>
      <c r="C44" s="100">
        <v>2019</v>
      </c>
      <c r="D44" s="100">
        <v>700936</v>
      </c>
      <c r="E44" s="101">
        <v>588.6</v>
      </c>
      <c r="F44" s="101">
        <v>57.42</v>
      </c>
      <c r="G44" s="101">
        <f t="shared" si="0"/>
        <v>646.02</v>
      </c>
    </row>
    <row r="45" spans="1:7" x14ac:dyDescent="0.25">
      <c r="A45" s="99" t="s">
        <v>9</v>
      </c>
      <c r="B45" s="99" t="s">
        <v>170</v>
      </c>
      <c r="C45" s="100">
        <v>2019</v>
      </c>
      <c r="D45" s="100">
        <v>700961</v>
      </c>
      <c r="E45" s="101">
        <v>719.4</v>
      </c>
      <c r="F45" s="101">
        <v>-13.02</v>
      </c>
      <c r="G45" s="101">
        <f t="shared" si="0"/>
        <v>706.38</v>
      </c>
    </row>
    <row r="46" spans="1:7" x14ac:dyDescent="0.25">
      <c r="A46" s="99" t="s">
        <v>9</v>
      </c>
      <c r="B46" s="99" t="s">
        <v>655</v>
      </c>
      <c r="C46" s="100">
        <v>2019</v>
      </c>
      <c r="D46" s="100">
        <v>701042</v>
      </c>
      <c r="E46" s="101">
        <v>21.8</v>
      </c>
      <c r="F46" s="101">
        <v>0</v>
      </c>
      <c r="G46" s="101">
        <f t="shared" si="0"/>
        <v>21.8</v>
      </c>
    </row>
    <row r="47" spans="1:7" x14ac:dyDescent="0.25">
      <c r="A47" s="99" t="s">
        <v>413</v>
      </c>
      <c r="B47" s="99" t="s">
        <v>644</v>
      </c>
      <c r="C47" s="100">
        <v>2019</v>
      </c>
      <c r="D47" s="100">
        <v>700934</v>
      </c>
      <c r="E47" s="101">
        <v>0</v>
      </c>
      <c r="F47" s="101">
        <v>-283.39999999999998</v>
      </c>
      <c r="G47" s="101">
        <f t="shared" si="0"/>
        <v>-283.39999999999998</v>
      </c>
    </row>
    <row r="48" spans="1:7" x14ac:dyDescent="0.25">
      <c r="G48" s="106"/>
    </row>
    <row r="49" spans="4:7" ht="21" x14ac:dyDescent="0.25">
      <c r="D49" s="102"/>
      <c r="E49" s="114" t="s">
        <v>36</v>
      </c>
      <c r="F49" s="114" t="s">
        <v>37</v>
      </c>
      <c r="G49" s="114" t="s">
        <v>38</v>
      </c>
    </row>
    <row r="50" spans="4:7" x14ac:dyDescent="0.25">
      <c r="D50" s="102"/>
      <c r="E50" s="109" t="s">
        <v>39</v>
      </c>
      <c r="F50" s="109" t="s">
        <v>39</v>
      </c>
      <c r="G50" s="109" t="s">
        <v>39</v>
      </c>
    </row>
    <row r="51" spans="4:7" x14ac:dyDescent="0.25">
      <c r="D51" s="115" t="s">
        <v>40</v>
      </c>
      <c r="E51" s="101">
        <f>SUM(E5:E47)</f>
        <v>1520705.8399999999</v>
      </c>
      <c r="F51" s="101">
        <f>SUM(F5:F47)</f>
        <v>-20849.480000000007</v>
      </c>
      <c r="G51" s="101">
        <f>SUM(G5:G47)</f>
        <v>1499856.36</v>
      </c>
    </row>
  </sheetData>
  <autoFilter ref="A4:G47"/>
  <conditionalFormatting sqref="B2">
    <cfRule type="cellIs" dxfId="452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defaultRowHeight="10.5" x14ac:dyDescent="0.25"/>
  <cols>
    <col min="1" max="1" width="64.26953125" style="98" bestFit="1" customWidth="1"/>
    <col min="2" max="2" width="85.54296875" style="98" bestFit="1" customWidth="1"/>
    <col min="3" max="3" width="14.54296875" style="98" customWidth="1"/>
    <col min="4" max="4" width="20.54296875" style="98" bestFit="1" customWidth="1"/>
    <col min="5" max="6" width="12.81640625" style="98" bestFit="1" customWidth="1"/>
    <col min="7" max="7" width="15.1796875" style="98" bestFit="1" customWidth="1"/>
    <col min="8" max="16384" width="8.7265625" style="98"/>
  </cols>
  <sheetData>
    <row r="1" spans="1:7" x14ac:dyDescent="0.25">
      <c r="A1" s="107" t="s">
        <v>0</v>
      </c>
      <c r="B1" s="108">
        <v>2019</v>
      </c>
    </row>
    <row r="2" spans="1:7" x14ac:dyDescent="0.25">
      <c r="A2" s="107" t="s">
        <v>1</v>
      </c>
      <c r="B2" s="108" t="s">
        <v>63</v>
      </c>
    </row>
    <row r="4" spans="1:7" x14ac:dyDescent="0.25">
      <c r="A4" s="109" t="s">
        <v>3</v>
      </c>
      <c r="B4" s="109" t="s">
        <v>4</v>
      </c>
      <c r="C4" s="109" t="s">
        <v>163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81</v>
      </c>
      <c r="B5" s="99" t="s">
        <v>728</v>
      </c>
      <c r="C5" s="99">
        <v>2019</v>
      </c>
      <c r="D5" s="100">
        <v>701130</v>
      </c>
      <c r="E5" s="101">
        <v>13.004878048780489</v>
      </c>
      <c r="F5" s="101">
        <v>441.40199999999999</v>
      </c>
      <c r="G5" s="101">
        <f>E5+F5</f>
        <v>454.40687804878047</v>
      </c>
    </row>
    <row r="6" spans="1:7" x14ac:dyDescent="0.25">
      <c r="A6" s="99" t="s">
        <v>727</v>
      </c>
      <c r="B6" s="99" t="s">
        <v>643</v>
      </c>
      <c r="C6" s="99">
        <v>2019</v>
      </c>
      <c r="D6" s="100">
        <v>701064</v>
      </c>
      <c r="E6" s="101">
        <v>62.400000000000006</v>
      </c>
      <c r="F6" s="101">
        <v>42.403399999999998</v>
      </c>
      <c r="G6" s="101">
        <f t="shared" ref="G6:G52" si="0">E6+F6</f>
        <v>104.80340000000001</v>
      </c>
    </row>
    <row r="7" spans="1:7" x14ac:dyDescent="0.25">
      <c r="A7" s="99" t="s">
        <v>33</v>
      </c>
      <c r="B7" s="99" t="s">
        <v>729</v>
      </c>
      <c r="C7" s="99">
        <v>2019</v>
      </c>
      <c r="D7" s="100">
        <v>701060</v>
      </c>
      <c r="E7" s="101">
        <v>1820.0000000000002</v>
      </c>
      <c r="F7" s="101">
        <v>335.79675999999995</v>
      </c>
      <c r="G7" s="101">
        <f t="shared" si="0"/>
        <v>2155.7967600000002</v>
      </c>
    </row>
    <row r="8" spans="1:7" x14ac:dyDescent="0.25">
      <c r="A8" s="99" t="s">
        <v>664</v>
      </c>
      <c r="B8" s="99" t="s">
        <v>717</v>
      </c>
      <c r="C8" s="99">
        <v>2019</v>
      </c>
      <c r="D8" s="100">
        <v>701048</v>
      </c>
      <c r="E8" s="101">
        <v>824.20487804878053</v>
      </c>
      <c r="F8" s="101">
        <v>-65.101399999999998</v>
      </c>
      <c r="G8" s="101">
        <f t="shared" si="0"/>
        <v>759.10347804878052</v>
      </c>
    </row>
    <row r="9" spans="1:7" x14ac:dyDescent="0.25">
      <c r="A9" s="99" t="s">
        <v>25</v>
      </c>
      <c r="B9" s="99" t="s">
        <v>730</v>
      </c>
      <c r="C9" s="99">
        <v>2019</v>
      </c>
      <c r="D9" s="100">
        <v>701134</v>
      </c>
      <c r="E9" s="101">
        <v>5.2</v>
      </c>
      <c r="F9" s="101">
        <v>0.29899999999999999</v>
      </c>
      <c r="G9" s="101">
        <f t="shared" si="0"/>
        <v>5.4990000000000006</v>
      </c>
    </row>
    <row r="10" spans="1:7" x14ac:dyDescent="0.25">
      <c r="A10" s="99" t="s">
        <v>727</v>
      </c>
      <c r="B10" s="99" t="s">
        <v>720</v>
      </c>
      <c r="C10" s="99">
        <v>2019</v>
      </c>
      <c r="D10" s="100">
        <v>701120</v>
      </c>
      <c r="E10" s="101">
        <v>13.004878048780489</v>
      </c>
      <c r="F10" s="101">
        <v>-3.8323999999999998</v>
      </c>
      <c r="G10" s="101">
        <f t="shared" si="0"/>
        <v>9.1724780487804889</v>
      </c>
    </row>
    <row r="11" spans="1:7" x14ac:dyDescent="0.25">
      <c r="A11" s="99" t="s">
        <v>25</v>
      </c>
      <c r="B11" s="99" t="s">
        <v>669</v>
      </c>
      <c r="C11" s="99">
        <v>2019</v>
      </c>
      <c r="D11" s="100">
        <v>701062</v>
      </c>
      <c r="E11" s="101">
        <v>585.00487804878048</v>
      </c>
      <c r="F11" s="101">
        <v>-552.0788</v>
      </c>
      <c r="G11" s="101">
        <f t="shared" si="0"/>
        <v>32.926078048780482</v>
      </c>
    </row>
    <row r="12" spans="1:7" x14ac:dyDescent="0.25">
      <c r="A12" s="99" t="s">
        <v>44</v>
      </c>
      <c r="B12" s="99" t="s">
        <v>693</v>
      </c>
      <c r="C12" s="99">
        <v>2019</v>
      </c>
      <c r="D12" s="100">
        <v>701138</v>
      </c>
      <c r="E12" s="101">
        <v>36.400000000000006</v>
      </c>
      <c r="F12" s="101">
        <v>18.2988</v>
      </c>
      <c r="G12" s="101">
        <f t="shared" si="0"/>
        <v>54.698800000000006</v>
      </c>
    </row>
    <row r="13" spans="1:7" x14ac:dyDescent="0.25">
      <c r="A13" s="99" t="s">
        <v>20</v>
      </c>
      <c r="B13" s="99" t="s">
        <v>731</v>
      </c>
      <c r="C13" s="99">
        <v>2019</v>
      </c>
      <c r="D13" s="100">
        <v>701132</v>
      </c>
      <c r="E13" s="101">
        <v>260</v>
      </c>
      <c r="F13" s="101">
        <v>89.577799999999996</v>
      </c>
      <c r="G13" s="101">
        <f t="shared" si="0"/>
        <v>349.57780000000002</v>
      </c>
    </row>
    <row r="14" spans="1:7" x14ac:dyDescent="0.25">
      <c r="A14" s="99" t="s">
        <v>727</v>
      </c>
      <c r="B14" s="99" t="s">
        <v>721</v>
      </c>
      <c r="C14" s="99">
        <v>2019</v>
      </c>
      <c r="D14" s="100">
        <v>701112</v>
      </c>
      <c r="E14" s="101">
        <v>200.2048780487805</v>
      </c>
      <c r="F14" s="101">
        <v>-52.740427999999994</v>
      </c>
      <c r="G14" s="101">
        <f t="shared" si="0"/>
        <v>147.46445004878052</v>
      </c>
    </row>
    <row r="15" spans="1:7" x14ac:dyDescent="0.25">
      <c r="A15" s="99" t="s">
        <v>727</v>
      </c>
      <c r="B15" s="99" t="s">
        <v>674</v>
      </c>
      <c r="C15" s="99">
        <v>2019</v>
      </c>
      <c r="D15" s="100">
        <v>701110</v>
      </c>
      <c r="E15" s="101">
        <v>18980</v>
      </c>
      <c r="F15" s="101">
        <v>17025.527999999998</v>
      </c>
      <c r="G15" s="101">
        <f t="shared" si="0"/>
        <v>36005.527999999998</v>
      </c>
    </row>
    <row r="16" spans="1:7" x14ac:dyDescent="0.25">
      <c r="A16" s="99" t="s">
        <v>662</v>
      </c>
      <c r="B16" s="99" t="s">
        <v>732</v>
      </c>
      <c r="C16" s="99">
        <v>2019</v>
      </c>
      <c r="D16" s="100">
        <v>701076</v>
      </c>
      <c r="E16" s="101">
        <v>1.307317073170732</v>
      </c>
      <c r="F16" s="101">
        <v>-0.57199999999999995</v>
      </c>
      <c r="G16" s="101">
        <f t="shared" si="0"/>
        <v>0.73531707317073203</v>
      </c>
    </row>
    <row r="17" spans="1:7" x14ac:dyDescent="0.25">
      <c r="A17" s="99" t="s">
        <v>662</v>
      </c>
      <c r="B17" s="99" t="s">
        <v>733</v>
      </c>
      <c r="C17" s="99">
        <v>2019</v>
      </c>
      <c r="D17" s="100">
        <v>701104</v>
      </c>
      <c r="E17" s="101">
        <v>104</v>
      </c>
      <c r="F17" s="101">
        <v>1.6172</v>
      </c>
      <c r="G17" s="101">
        <f t="shared" si="0"/>
        <v>105.6172</v>
      </c>
    </row>
    <row r="18" spans="1:7" x14ac:dyDescent="0.25">
      <c r="A18" s="99" t="s">
        <v>662</v>
      </c>
      <c r="B18" s="99" t="s">
        <v>734</v>
      </c>
      <c r="C18" s="99">
        <v>2019</v>
      </c>
      <c r="D18" s="100">
        <v>701078</v>
      </c>
      <c r="E18" s="101">
        <v>49.404878048780496</v>
      </c>
      <c r="F18" s="101">
        <v>7.02</v>
      </c>
      <c r="G18" s="101">
        <f t="shared" si="0"/>
        <v>56.424878048780499</v>
      </c>
    </row>
    <row r="19" spans="1:7" x14ac:dyDescent="0.25">
      <c r="A19" s="99" t="s">
        <v>662</v>
      </c>
      <c r="B19" s="99" t="s">
        <v>735</v>
      </c>
      <c r="C19" s="99">
        <v>2019</v>
      </c>
      <c r="D19" s="100">
        <v>701080</v>
      </c>
      <c r="E19" s="101">
        <v>31.200000000000003</v>
      </c>
      <c r="F19" s="101">
        <v>-12.5502</v>
      </c>
      <c r="G19" s="101">
        <f t="shared" si="0"/>
        <v>18.649800000000003</v>
      </c>
    </row>
    <row r="20" spans="1:7" x14ac:dyDescent="0.25">
      <c r="A20" s="99" t="s">
        <v>662</v>
      </c>
      <c r="B20" s="99" t="s">
        <v>736</v>
      </c>
      <c r="C20" s="99">
        <v>2019</v>
      </c>
      <c r="D20" s="100">
        <v>701082</v>
      </c>
      <c r="E20" s="101">
        <v>10.409756097560976</v>
      </c>
      <c r="F20" s="101">
        <v>-3.3565999999999998</v>
      </c>
      <c r="G20" s="101">
        <f t="shared" si="0"/>
        <v>7.0531560975609757</v>
      </c>
    </row>
    <row r="21" spans="1:7" x14ac:dyDescent="0.25">
      <c r="A21" s="99" t="s">
        <v>662</v>
      </c>
      <c r="B21" s="99" t="s">
        <v>737</v>
      </c>
      <c r="C21" s="99">
        <v>2019</v>
      </c>
      <c r="D21" s="100">
        <v>701084</v>
      </c>
      <c r="E21" s="101">
        <v>72.800000000000011</v>
      </c>
      <c r="F21" s="101">
        <v>-0.37439999999999996</v>
      </c>
      <c r="G21" s="101">
        <f t="shared" si="0"/>
        <v>72.425600000000017</v>
      </c>
    </row>
    <row r="22" spans="1:7" x14ac:dyDescent="0.25">
      <c r="A22" s="99" t="s">
        <v>662</v>
      </c>
      <c r="B22" s="99" t="s">
        <v>738</v>
      </c>
      <c r="C22" s="99">
        <v>2019</v>
      </c>
      <c r="D22" s="100">
        <v>701086</v>
      </c>
      <c r="E22" s="101">
        <v>59.804878048780488</v>
      </c>
      <c r="F22" s="101">
        <v>-0.75139999999999996</v>
      </c>
      <c r="G22" s="101">
        <f t="shared" si="0"/>
        <v>59.053478048780491</v>
      </c>
    </row>
    <row r="23" spans="1:7" x14ac:dyDescent="0.25">
      <c r="A23" s="99" t="s">
        <v>662</v>
      </c>
      <c r="B23" s="99" t="s">
        <v>739</v>
      </c>
      <c r="C23" s="99">
        <v>2019</v>
      </c>
      <c r="D23" s="100">
        <v>701088</v>
      </c>
      <c r="E23" s="101">
        <v>182.00000000000003</v>
      </c>
      <c r="F23" s="101">
        <v>-87.581000000000003</v>
      </c>
      <c r="G23" s="101">
        <f t="shared" si="0"/>
        <v>94.419000000000025</v>
      </c>
    </row>
    <row r="24" spans="1:7" x14ac:dyDescent="0.25">
      <c r="A24" s="99" t="s">
        <v>662</v>
      </c>
      <c r="B24" s="99" t="s">
        <v>740</v>
      </c>
      <c r="C24" s="99">
        <v>2019</v>
      </c>
      <c r="D24" s="100">
        <v>701090</v>
      </c>
      <c r="E24" s="101">
        <v>65.004878048780483</v>
      </c>
      <c r="F24" s="101">
        <v>-20.123999999999999</v>
      </c>
      <c r="G24" s="101">
        <f t="shared" si="0"/>
        <v>44.880878048780488</v>
      </c>
    </row>
    <row r="25" spans="1:7" x14ac:dyDescent="0.25">
      <c r="A25" s="99" t="s">
        <v>662</v>
      </c>
      <c r="B25" s="99" t="s">
        <v>741</v>
      </c>
      <c r="C25" s="99">
        <v>2019</v>
      </c>
      <c r="D25" s="100">
        <v>701092</v>
      </c>
      <c r="E25" s="101">
        <v>28.604878048780492</v>
      </c>
      <c r="F25" s="101">
        <v>-3.5437999999999996</v>
      </c>
      <c r="G25" s="101">
        <f t="shared" si="0"/>
        <v>25.061078048780491</v>
      </c>
    </row>
    <row r="26" spans="1:7" x14ac:dyDescent="0.25">
      <c r="A26" s="99" t="s">
        <v>662</v>
      </c>
      <c r="B26" s="99" t="s">
        <v>742</v>
      </c>
      <c r="C26" s="99">
        <v>2019</v>
      </c>
      <c r="D26" s="100">
        <v>701094</v>
      </c>
      <c r="E26" s="101">
        <v>156.00000000000003</v>
      </c>
      <c r="F26" s="101">
        <v>-9.0350000000000001</v>
      </c>
      <c r="G26" s="101">
        <f t="shared" si="0"/>
        <v>146.96500000000003</v>
      </c>
    </row>
    <row r="27" spans="1:7" x14ac:dyDescent="0.25">
      <c r="A27" s="99" t="s">
        <v>662</v>
      </c>
      <c r="B27" s="99" t="s">
        <v>743</v>
      </c>
      <c r="C27" s="99">
        <v>2019</v>
      </c>
      <c r="D27" s="100">
        <v>701096</v>
      </c>
      <c r="E27" s="101">
        <v>182.00000000000003</v>
      </c>
      <c r="F27" s="101">
        <v>-3.6295999999999999</v>
      </c>
      <c r="G27" s="101">
        <f t="shared" si="0"/>
        <v>178.37040000000002</v>
      </c>
    </row>
    <row r="28" spans="1:7" x14ac:dyDescent="0.25">
      <c r="A28" s="99" t="s">
        <v>662</v>
      </c>
      <c r="B28" s="99" t="s">
        <v>744</v>
      </c>
      <c r="C28" s="99">
        <v>2019</v>
      </c>
      <c r="D28" s="100">
        <v>701098</v>
      </c>
      <c r="E28" s="101">
        <v>527.80487804878055</v>
      </c>
      <c r="F28" s="101">
        <v>2.6</v>
      </c>
      <c r="G28" s="101">
        <f t="shared" si="0"/>
        <v>530.40487804878057</v>
      </c>
    </row>
    <row r="29" spans="1:7" x14ac:dyDescent="0.25">
      <c r="A29" s="99" t="s">
        <v>662</v>
      </c>
      <c r="B29" s="99" t="s">
        <v>745</v>
      </c>
      <c r="C29" s="99">
        <v>2019</v>
      </c>
      <c r="D29" s="100">
        <v>701100</v>
      </c>
      <c r="E29" s="101">
        <v>130</v>
      </c>
      <c r="F29" s="101">
        <v>-7.5659999999999998</v>
      </c>
      <c r="G29" s="101">
        <f t="shared" si="0"/>
        <v>122.434</v>
      </c>
    </row>
    <row r="30" spans="1:7" x14ac:dyDescent="0.25">
      <c r="A30" s="99" t="s">
        <v>662</v>
      </c>
      <c r="B30" s="99" t="s">
        <v>746</v>
      </c>
      <c r="C30" s="99">
        <v>2019</v>
      </c>
      <c r="D30" s="100">
        <v>701102</v>
      </c>
      <c r="E30" s="101">
        <v>78.000000000000014</v>
      </c>
      <c r="F30" s="101">
        <v>-7.8468</v>
      </c>
      <c r="G30" s="101">
        <f t="shared" si="0"/>
        <v>70.153200000000012</v>
      </c>
    </row>
    <row r="31" spans="1:7" x14ac:dyDescent="0.25">
      <c r="A31" s="99" t="s">
        <v>98</v>
      </c>
      <c r="B31" s="99" t="s">
        <v>691</v>
      </c>
      <c r="C31" s="99">
        <v>2019</v>
      </c>
      <c r="D31" s="100">
        <v>701144</v>
      </c>
      <c r="E31" s="101">
        <v>87.960975609756105</v>
      </c>
      <c r="F31" s="101">
        <v>-22.099999999999998</v>
      </c>
      <c r="G31" s="101">
        <f t="shared" si="0"/>
        <v>65.86097560975611</v>
      </c>
    </row>
    <row r="32" spans="1:7" x14ac:dyDescent="0.25">
      <c r="A32" s="99" t="s">
        <v>727</v>
      </c>
      <c r="B32" s="99" t="s">
        <v>722</v>
      </c>
      <c r="C32" s="99">
        <v>2019</v>
      </c>
      <c r="D32" s="100">
        <v>701146</v>
      </c>
      <c r="E32" s="101">
        <v>806</v>
      </c>
      <c r="F32" s="101">
        <v>-289.84019999999998</v>
      </c>
      <c r="G32" s="101">
        <f t="shared" si="0"/>
        <v>516.15980000000002</v>
      </c>
    </row>
    <row r="33" spans="1:7" x14ac:dyDescent="0.25">
      <c r="A33" s="99" t="s">
        <v>77</v>
      </c>
      <c r="B33" s="99" t="s">
        <v>723</v>
      </c>
      <c r="C33" s="99">
        <v>2019</v>
      </c>
      <c r="D33" s="100">
        <v>701122</v>
      </c>
      <c r="E33" s="101">
        <v>26000.000000000004</v>
      </c>
      <c r="F33" s="101">
        <v>7560.0789419999992</v>
      </c>
      <c r="G33" s="101">
        <f t="shared" si="0"/>
        <v>33560.078942</v>
      </c>
    </row>
    <row r="34" spans="1:7" x14ac:dyDescent="0.25">
      <c r="A34" s="99" t="s">
        <v>72</v>
      </c>
      <c r="B34" s="99" t="s">
        <v>724</v>
      </c>
      <c r="C34" s="99">
        <v>2019</v>
      </c>
      <c r="D34" s="100">
        <v>701141</v>
      </c>
      <c r="E34" s="101">
        <v>858.00000000000011</v>
      </c>
      <c r="F34" s="101">
        <v>-205.68236000000002</v>
      </c>
      <c r="G34" s="101">
        <f t="shared" si="0"/>
        <v>652.3176400000001</v>
      </c>
    </row>
    <row r="35" spans="1:7" x14ac:dyDescent="0.25">
      <c r="A35" s="99" t="s">
        <v>727</v>
      </c>
      <c r="B35" s="99" t="s">
        <v>725</v>
      </c>
      <c r="C35" s="99">
        <v>2019</v>
      </c>
      <c r="D35" s="100">
        <v>701050</v>
      </c>
      <c r="E35" s="101">
        <v>46.800000000000004</v>
      </c>
      <c r="F35" s="101">
        <v>6.63</v>
      </c>
      <c r="G35" s="101">
        <f t="shared" si="0"/>
        <v>53.430000000000007</v>
      </c>
    </row>
    <row r="36" spans="1:7" x14ac:dyDescent="0.25">
      <c r="A36" s="99" t="s">
        <v>727</v>
      </c>
      <c r="B36" s="99" t="s">
        <v>725</v>
      </c>
      <c r="C36" s="99">
        <v>2019</v>
      </c>
      <c r="D36" s="100">
        <v>701074</v>
      </c>
      <c r="E36" s="101">
        <v>213.20000000000002</v>
      </c>
      <c r="F36" s="101">
        <v>645.79840000000002</v>
      </c>
      <c r="G36" s="101">
        <f t="shared" si="0"/>
        <v>858.99840000000006</v>
      </c>
    </row>
    <row r="37" spans="1:7" x14ac:dyDescent="0.25">
      <c r="A37" s="99" t="s">
        <v>727</v>
      </c>
      <c r="B37" s="99" t="s">
        <v>725</v>
      </c>
      <c r="C37" s="99">
        <v>2019</v>
      </c>
      <c r="D37" s="100">
        <v>701128</v>
      </c>
      <c r="E37" s="101">
        <v>314.59999999999997</v>
      </c>
      <c r="F37" s="101">
        <v>42.278599999999997</v>
      </c>
      <c r="G37" s="101">
        <f t="shared" si="0"/>
        <v>356.87859999999995</v>
      </c>
    </row>
    <row r="38" spans="1:7" x14ac:dyDescent="0.25">
      <c r="A38" s="99" t="s">
        <v>727</v>
      </c>
      <c r="B38" s="99" t="s">
        <v>725</v>
      </c>
      <c r="C38" s="99">
        <v>2019</v>
      </c>
      <c r="D38" s="100">
        <v>701070</v>
      </c>
      <c r="E38" s="101">
        <v>13.004878048780489</v>
      </c>
      <c r="F38" s="101">
        <v>-6.6195999999999993</v>
      </c>
      <c r="G38" s="101">
        <f t="shared" si="0"/>
        <v>6.3852780487804894</v>
      </c>
    </row>
    <row r="39" spans="1:7" x14ac:dyDescent="0.25">
      <c r="A39" s="99" t="s">
        <v>65</v>
      </c>
      <c r="B39" s="99" t="s">
        <v>726</v>
      </c>
      <c r="C39" s="99">
        <v>2019</v>
      </c>
      <c r="D39" s="100">
        <v>701056</v>
      </c>
      <c r="E39" s="101">
        <v>1.307317073170732</v>
      </c>
      <c r="F39" s="101">
        <v>-1.3</v>
      </c>
      <c r="G39" s="101">
        <f t="shared" si="0"/>
        <v>7.3170731707319359E-3</v>
      </c>
    </row>
    <row r="40" spans="1:7" x14ac:dyDescent="0.25">
      <c r="A40" s="99" t="s">
        <v>65</v>
      </c>
      <c r="B40" s="99" t="s">
        <v>726</v>
      </c>
      <c r="C40" s="99">
        <v>2019</v>
      </c>
      <c r="D40" s="100">
        <v>701058</v>
      </c>
      <c r="E40" s="101">
        <v>1.307317073170732</v>
      </c>
      <c r="F40" s="101">
        <v>110.08919999999999</v>
      </c>
      <c r="G40" s="101">
        <f t="shared" si="0"/>
        <v>111.39651707317073</v>
      </c>
    </row>
    <row r="41" spans="1:7" x14ac:dyDescent="0.25">
      <c r="A41" s="99" t="s">
        <v>65</v>
      </c>
      <c r="B41" s="99" t="s">
        <v>726</v>
      </c>
      <c r="C41" s="99">
        <v>2019</v>
      </c>
      <c r="D41" s="100">
        <v>701054</v>
      </c>
      <c r="E41" s="101">
        <v>390.00000000000006</v>
      </c>
      <c r="F41" s="101">
        <v>-49.503999999999998</v>
      </c>
      <c r="G41" s="101">
        <f t="shared" si="0"/>
        <v>340.49600000000004</v>
      </c>
    </row>
    <row r="42" spans="1:7" x14ac:dyDescent="0.25">
      <c r="A42" s="99" t="s">
        <v>65</v>
      </c>
      <c r="B42" s="99" t="s">
        <v>726</v>
      </c>
      <c r="C42" s="99">
        <v>2019</v>
      </c>
      <c r="D42" s="100">
        <v>701052</v>
      </c>
      <c r="E42" s="101">
        <v>1.307317073170732</v>
      </c>
      <c r="F42" s="101">
        <v>16.993600000000001</v>
      </c>
      <c r="G42" s="101">
        <f t="shared" si="0"/>
        <v>18.300917073170734</v>
      </c>
    </row>
    <row r="43" spans="1:7" x14ac:dyDescent="0.25">
      <c r="A43" s="99" t="s">
        <v>727</v>
      </c>
      <c r="B43" s="99" t="s">
        <v>725</v>
      </c>
      <c r="C43" s="99">
        <v>2019</v>
      </c>
      <c r="D43" s="100">
        <v>701124</v>
      </c>
      <c r="E43" s="101">
        <v>234.00000000000003</v>
      </c>
      <c r="F43" s="101">
        <v>-100.8176</v>
      </c>
      <c r="G43" s="101">
        <f t="shared" si="0"/>
        <v>133.18240000000003</v>
      </c>
    </row>
    <row r="44" spans="1:7" x14ac:dyDescent="0.25">
      <c r="A44" s="99" t="s">
        <v>727</v>
      </c>
      <c r="B44" s="99" t="s">
        <v>725</v>
      </c>
      <c r="C44" s="99">
        <v>2019</v>
      </c>
      <c r="D44" s="100">
        <v>701126</v>
      </c>
      <c r="E44" s="101">
        <v>31.200000000000003</v>
      </c>
      <c r="F44" s="101">
        <v>-2.5324</v>
      </c>
      <c r="G44" s="101">
        <f t="shared" si="0"/>
        <v>28.667600000000004</v>
      </c>
    </row>
    <row r="45" spans="1:7" x14ac:dyDescent="0.25">
      <c r="A45" s="99" t="s">
        <v>727</v>
      </c>
      <c r="B45" s="99" t="s">
        <v>725</v>
      </c>
      <c r="C45" s="99">
        <v>2019</v>
      </c>
      <c r="D45" s="100">
        <v>701114</v>
      </c>
      <c r="E45" s="101">
        <v>4.6829268292682933</v>
      </c>
      <c r="F45" s="101">
        <v>0.70199999999999996</v>
      </c>
      <c r="G45" s="101">
        <f t="shared" si="0"/>
        <v>5.3849268292682932</v>
      </c>
    </row>
    <row r="46" spans="1:7" x14ac:dyDescent="0.25">
      <c r="A46" s="99" t="s">
        <v>727</v>
      </c>
      <c r="B46" s="99" t="s">
        <v>725</v>
      </c>
      <c r="C46" s="99">
        <v>2019</v>
      </c>
      <c r="D46" s="100">
        <v>701116</v>
      </c>
      <c r="E46" s="101">
        <v>41.609756097560975</v>
      </c>
      <c r="F46" s="101">
        <v>-30.232799999999997</v>
      </c>
      <c r="G46" s="101">
        <f t="shared" si="0"/>
        <v>11.376956097560978</v>
      </c>
    </row>
    <row r="47" spans="1:7" x14ac:dyDescent="0.25">
      <c r="A47" s="99" t="s">
        <v>727</v>
      </c>
      <c r="B47" s="99" t="s">
        <v>725</v>
      </c>
      <c r="C47" s="99">
        <v>2019</v>
      </c>
      <c r="D47" s="100">
        <v>701118</v>
      </c>
      <c r="E47" s="101">
        <v>85.804878048780495</v>
      </c>
      <c r="F47" s="101">
        <v>65.6708</v>
      </c>
      <c r="G47" s="101">
        <f t="shared" si="0"/>
        <v>151.47567804878048</v>
      </c>
    </row>
    <row r="48" spans="1:7" x14ac:dyDescent="0.25">
      <c r="A48" s="99" t="s">
        <v>727</v>
      </c>
      <c r="B48" s="99" t="s">
        <v>725</v>
      </c>
      <c r="C48" s="99">
        <v>2019</v>
      </c>
      <c r="D48" s="100">
        <v>701072</v>
      </c>
      <c r="E48" s="101">
        <v>260</v>
      </c>
      <c r="F48" s="101">
        <v>15.872999999999999</v>
      </c>
      <c r="G48" s="101">
        <f t="shared" si="0"/>
        <v>275.87299999999999</v>
      </c>
    </row>
    <row r="49" spans="1:7" x14ac:dyDescent="0.25">
      <c r="A49" s="99" t="s">
        <v>727</v>
      </c>
      <c r="B49" s="99" t="s">
        <v>725</v>
      </c>
      <c r="C49" s="99">
        <v>2019</v>
      </c>
      <c r="D49" s="100">
        <v>701106</v>
      </c>
      <c r="E49" s="101">
        <v>208</v>
      </c>
      <c r="F49" s="101">
        <v>93.5792</v>
      </c>
      <c r="G49" s="101">
        <f t="shared" si="0"/>
        <v>301.57920000000001</v>
      </c>
    </row>
    <row r="50" spans="1:7" x14ac:dyDescent="0.25">
      <c r="A50" s="99" t="s">
        <v>727</v>
      </c>
      <c r="B50" s="99" t="s">
        <v>747</v>
      </c>
      <c r="C50" s="99">
        <v>2019</v>
      </c>
      <c r="D50" s="100">
        <v>701066</v>
      </c>
      <c r="E50" s="101">
        <v>247.00487804878051</v>
      </c>
      <c r="F50" s="101">
        <v>-189.31119999999999</v>
      </c>
      <c r="G50" s="101">
        <f t="shared" si="0"/>
        <v>57.693678048780527</v>
      </c>
    </row>
    <row r="51" spans="1:7" x14ac:dyDescent="0.25">
      <c r="A51" s="99" t="s">
        <v>65</v>
      </c>
      <c r="B51" s="99" t="s">
        <v>726</v>
      </c>
      <c r="C51" s="99">
        <v>2019</v>
      </c>
      <c r="D51" s="100">
        <v>701068</v>
      </c>
      <c r="E51" s="101">
        <v>195.10243902439026</v>
      </c>
      <c r="F51" s="101">
        <v>-39.415999999999997</v>
      </c>
      <c r="G51" s="101">
        <f t="shared" si="0"/>
        <v>155.68643902439027</v>
      </c>
    </row>
    <row r="52" spans="1:7" x14ac:dyDescent="0.25">
      <c r="A52" s="99" t="s">
        <v>727</v>
      </c>
      <c r="B52" s="99" t="s">
        <v>725</v>
      </c>
      <c r="C52" s="99">
        <v>2019</v>
      </c>
      <c r="D52" s="100">
        <v>701108</v>
      </c>
      <c r="E52" s="101">
        <v>234.00000000000003</v>
      </c>
      <c r="F52" s="101">
        <v>-74.705799999999996</v>
      </c>
      <c r="G52" s="101">
        <f t="shared" si="0"/>
        <v>159.29420000000005</v>
      </c>
    </row>
    <row r="54" spans="1:7" ht="21" x14ac:dyDescent="0.25">
      <c r="D54" s="102"/>
      <c r="E54" s="114" t="s">
        <v>36</v>
      </c>
      <c r="F54" s="114" t="s">
        <v>37</v>
      </c>
      <c r="G54" s="114" t="s">
        <v>38</v>
      </c>
    </row>
    <row r="55" spans="1:7" x14ac:dyDescent="0.25">
      <c r="D55" s="102"/>
      <c r="E55" s="109" t="s">
        <v>39</v>
      </c>
      <c r="F55" s="109" t="s">
        <v>39</v>
      </c>
      <c r="G55" s="109" t="s">
        <v>39</v>
      </c>
    </row>
    <row r="56" spans="1:7" x14ac:dyDescent="0.25">
      <c r="D56" s="115" t="s">
        <v>40</v>
      </c>
      <c r="E56" s="101">
        <f>SUM(E5:E52)</f>
        <v>54752.658536585368</v>
      </c>
      <c r="F56" s="101">
        <f>SUM(F5:F52)</f>
        <v>24679.490914000002</v>
      </c>
      <c r="G56" s="101">
        <f>SUM(G5:G52)</f>
        <v>79432.149450585348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/>
  </sheetViews>
  <sheetFormatPr defaultRowHeight="10.5" x14ac:dyDescent="0.25"/>
  <cols>
    <col min="1" max="1" width="44.81640625" style="98" customWidth="1"/>
    <col min="2" max="2" width="77.54296875" style="113" bestFit="1" customWidth="1"/>
    <col min="3" max="3" width="22.1796875" style="97" customWidth="1"/>
    <col min="4" max="4" width="19.26953125" style="98" bestFit="1" customWidth="1"/>
    <col min="5" max="6" width="11.54296875" style="98" bestFit="1" customWidth="1"/>
    <col min="7" max="7" width="13.1796875" style="98" bestFit="1" customWidth="1"/>
    <col min="8" max="16384" width="8.7265625" style="98"/>
  </cols>
  <sheetData>
    <row r="1" spans="1:7" x14ac:dyDescent="0.25">
      <c r="A1" s="107" t="s">
        <v>0</v>
      </c>
      <c r="B1" s="108">
        <v>2019</v>
      </c>
      <c r="C1" s="98"/>
    </row>
    <row r="2" spans="1:7" x14ac:dyDescent="0.25">
      <c r="A2" s="107" t="s">
        <v>1</v>
      </c>
      <c r="B2" s="99" t="s">
        <v>90</v>
      </c>
      <c r="C2" s="98"/>
    </row>
    <row r="4" spans="1:7" ht="21" x14ac:dyDescent="0.25">
      <c r="A4" s="109" t="s">
        <v>3</v>
      </c>
      <c r="B4" s="110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81</v>
      </c>
      <c r="B5" s="99" t="s">
        <v>728</v>
      </c>
      <c r="C5" s="100">
        <v>2019</v>
      </c>
      <c r="D5" s="111">
        <v>701129</v>
      </c>
      <c r="E5" s="112">
        <v>110</v>
      </c>
      <c r="F5" s="112">
        <v>3734.9399999999996</v>
      </c>
      <c r="G5" s="112">
        <f>E5+F5</f>
        <v>3844.9399999999996</v>
      </c>
    </row>
    <row r="6" spans="1:7" x14ac:dyDescent="0.25">
      <c r="A6" s="99" t="s">
        <v>413</v>
      </c>
      <c r="B6" s="99" t="s">
        <v>643</v>
      </c>
      <c r="C6" s="100">
        <v>2019</v>
      </c>
      <c r="D6" s="111">
        <v>701063</v>
      </c>
      <c r="E6" s="112">
        <v>528</v>
      </c>
      <c r="F6" s="112">
        <v>358.798</v>
      </c>
      <c r="G6" s="112">
        <f t="shared" ref="G6:G52" si="0">E6+F6</f>
        <v>886.798</v>
      </c>
    </row>
    <row r="7" spans="1:7" x14ac:dyDescent="0.25">
      <c r="A7" s="99" t="s">
        <v>33</v>
      </c>
      <c r="B7" s="99" t="s">
        <v>729</v>
      </c>
      <c r="C7" s="100">
        <v>2019</v>
      </c>
      <c r="D7" s="111">
        <v>701059</v>
      </c>
      <c r="E7" s="112">
        <v>15400</v>
      </c>
      <c r="F7" s="112">
        <v>2841.3571999999995</v>
      </c>
      <c r="G7" s="112">
        <f t="shared" si="0"/>
        <v>18241.357199999999</v>
      </c>
    </row>
    <row r="8" spans="1:7" x14ac:dyDescent="0.25">
      <c r="A8" s="99" t="s">
        <v>664</v>
      </c>
      <c r="B8" s="99" t="s">
        <v>717</v>
      </c>
      <c r="C8" s="100">
        <v>2019</v>
      </c>
      <c r="D8" s="111">
        <v>701047</v>
      </c>
      <c r="E8" s="112">
        <v>6974</v>
      </c>
      <c r="F8" s="112">
        <v>-550.85799999999995</v>
      </c>
      <c r="G8" s="112">
        <f t="shared" si="0"/>
        <v>6423.1419999999998</v>
      </c>
    </row>
    <row r="9" spans="1:7" x14ac:dyDescent="0.25">
      <c r="A9" s="99" t="s">
        <v>719</v>
      </c>
      <c r="B9" s="99" t="s">
        <v>730</v>
      </c>
      <c r="C9" s="100">
        <v>2019</v>
      </c>
      <c r="D9" s="111">
        <v>701133</v>
      </c>
      <c r="E9" s="112">
        <v>44</v>
      </c>
      <c r="F9" s="112">
        <v>2.5299999999999998</v>
      </c>
      <c r="G9" s="112">
        <f t="shared" si="0"/>
        <v>46.53</v>
      </c>
    </row>
    <row r="10" spans="1:7" x14ac:dyDescent="0.25">
      <c r="A10" s="99" t="s">
        <v>413</v>
      </c>
      <c r="B10" s="99" t="s">
        <v>720</v>
      </c>
      <c r="C10" s="100">
        <v>2019</v>
      </c>
      <c r="D10" s="111">
        <v>701119</v>
      </c>
      <c r="E10" s="112">
        <v>110</v>
      </c>
      <c r="F10" s="112">
        <v>-32.427999999999997</v>
      </c>
      <c r="G10" s="112">
        <f t="shared" si="0"/>
        <v>77.572000000000003</v>
      </c>
    </row>
    <row r="11" spans="1:7" x14ac:dyDescent="0.25">
      <c r="A11" s="99" t="s">
        <v>719</v>
      </c>
      <c r="B11" s="99" t="s">
        <v>669</v>
      </c>
      <c r="C11" s="100">
        <v>2019</v>
      </c>
      <c r="D11" s="111">
        <v>701061</v>
      </c>
      <c r="E11" s="112">
        <v>4950</v>
      </c>
      <c r="F11" s="112">
        <v>-4671.4359999999997</v>
      </c>
      <c r="G11" s="112">
        <f t="shared" si="0"/>
        <v>278.56400000000031</v>
      </c>
    </row>
    <row r="12" spans="1:7" x14ac:dyDescent="0.25">
      <c r="A12" s="99" t="s">
        <v>44</v>
      </c>
      <c r="B12" s="99" t="s">
        <v>693</v>
      </c>
      <c r="C12" s="100">
        <v>2019</v>
      </c>
      <c r="D12" s="111">
        <v>701137</v>
      </c>
      <c r="E12" s="112">
        <v>308</v>
      </c>
      <c r="F12" s="112">
        <v>154.83599999999998</v>
      </c>
      <c r="G12" s="112">
        <f t="shared" si="0"/>
        <v>462.83600000000001</v>
      </c>
    </row>
    <row r="13" spans="1:7" x14ac:dyDescent="0.25">
      <c r="A13" s="99" t="s">
        <v>20</v>
      </c>
      <c r="B13" s="99" t="s">
        <v>731</v>
      </c>
      <c r="C13" s="100">
        <v>2019</v>
      </c>
      <c r="D13" s="111">
        <v>701131</v>
      </c>
      <c r="E13" s="112">
        <v>2200</v>
      </c>
      <c r="F13" s="112">
        <v>757.96600000000001</v>
      </c>
      <c r="G13" s="112">
        <f t="shared" si="0"/>
        <v>2957.9659999999999</v>
      </c>
    </row>
    <row r="14" spans="1:7" x14ac:dyDescent="0.25">
      <c r="A14" s="99" t="s">
        <v>413</v>
      </c>
      <c r="B14" s="99" t="s">
        <v>721</v>
      </c>
      <c r="C14" s="100">
        <v>2019</v>
      </c>
      <c r="D14" s="111">
        <v>701111</v>
      </c>
      <c r="E14" s="112">
        <v>1694</v>
      </c>
      <c r="F14" s="112">
        <v>-446.26515999999992</v>
      </c>
      <c r="G14" s="112">
        <f t="shared" si="0"/>
        <v>1247.7348400000001</v>
      </c>
    </row>
    <row r="15" spans="1:7" x14ac:dyDescent="0.25">
      <c r="A15" s="99" t="s">
        <v>413</v>
      </c>
      <c r="B15" s="99" t="s">
        <v>674</v>
      </c>
      <c r="C15" s="100">
        <v>2019</v>
      </c>
      <c r="D15" s="111">
        <v>701109</v>
      </c>
      <c r="E15" s="112">
        <v>160600</v>
      </c>
      <c r="F15" s="112">
        <v>144062.16</v>
      </c>
      <c r="G15" s="112">
        <f t="shared" si="0"/>
        <v>304662.16000000003</v>
      </c>
    </row>
    <row r="16" spans="1:7" x14ac:dyDescent="0.25">
      <c r="A16" s="99" t="s">
        <v>662</v>
      </c>
      <c r="B16" s="99" t="s">
        <v>732</v>
      </c>
      <c r="C16" s="100">
        <v>2019</v>
      </c>
      <c r="D16" s="111">
        <v>701075</v>
      </c>
      <c r="E16" s="112">
        <v>11.004405286343612</v>
      </c>
      <c r="F16" s="112">
        <v>-4.84</v>
      </c>
      <c r="G16" s="112">
        <f t="shared" si="0"/>
        <v>6.1644052863436123</v>
      </c>
    </row>
    <row r="17" spans="1:7" x14ac:dyDescent="0.25">
      <c r="A17" s="99" t="s">
        <v>662</v>
      </c>
      <c r="B17" s="99" t="s">
        <v>733</v>
      </c>
      <c r="C17" s="100">
        <v>2019</v>
      </c>
      <c r="D17" s="111">
        <v>701103</v>
      </c>
      <c r="E17" s="112">
        <v>880</v>
      </c>
      <c r="F17" s="112">
        <v>13.683999999999999</v>
      </c>
      <c r="G17" s="112">
        <f t="shared" si="0"/>
        <v>893.68399999999997</v>
      </c>
    </row>
    <row r="18" spans="1:7" x14ac:dyDescent="0.25">
      <c r="A18" s="99" t="s">
        <v>662</v>
      </c>
      <c r="B18" s="99" t="s">
        <v>734</v>
      </c>
      <c r="C18" s="100">
        <v>2019</v>
      </c>
      <c r="D18" s="111">
        <v>701077</v>
      </c>
      <c r="E18" s="112">
        <v>418</v>
      </c>
      <c r="F18" s="112">
        <v>59.4</v>
      </c>
      <c r="G18" s="112">
        <f t="shared" si="0"/>
        <v>477.4</v>
      </c>
    </row>
    <row r="19" spans="1:7" x14ac:dyDescent="0.25">
      <c r="A19" s="99" t="s">
        <v>662</v>
      </c>
      <c r="B19" s="99" t="s">
        <v>735</v>
      </c>
      <c r="C19" s="100">
        <v>2019</v>
      </c>
      <c r="D19" s="111">
        <v>701079</v>
      </c>
      <c r="E19" s="112">
        <v>264</v>
      </c>
      <c r="F19" s="112">
        <v>-106.19399999999999</v>
      </c>
      <c r="G19" s="112">
        <f t="shared" si="0"/>
        <v>157.80600000000001</v>
      </c>
    </row>
    <row r="20" spans="1:7" x14ac:dyDescent="0.25">
      <c r="A20" s="99" t="s">
        <v>662</v>
      </c>
      <c r="B20" s="99" t="s">
        <v>736</v>
      </c>
      <c r="C20" s="100">
        <v>2019</v>
      </c>
      <c r="D20" s="111">
        <v>701081</v>
      </c>
      <c r="E20" s="112">
        <v>88</v>
      </c>
      <c r="F20" s="112">
        <v>-28.401999999999997</v>
      </c>
      <c r="G20" s="112">
        <f t="shared" si="0"/>
        <v>59.597999999999999</v>
      </c>
    </row>
    <row r="21" spans="1:7" x14ac:dyDescent="0.25">
      <c r="A21" s="99" t="s">
        <v>662</v>
      </c>
      <c r="B21" s="99" t="s">
        <v>737</v>
      </c>
      <c r="C21" s="100">
        <v>2019</v>
      </c>
      <c r="D21" s="111">
        <v>701083</v>
      </c>
      <c r="E21" s="112">
        <v>616</v>
      </c>
      <c r="F21" s="112">
        <v>-3.1679999999999997</v>
      </c>
      <c r="G21" s="112">
        <f t="shared" si="0"/>
        <v>612.83199999999999</v>
      </c>
    </row>
    <row r="22" spans="1:7" x14ac:dyDescent="0.25">
      <c r="A22" s="99" t="s">
        <v>662</v>
      </c>
      <c r="B22" s="99" t="s">
        <v>738</v>
      </c>
      <c r="C22" s="100">
        <v>2019</v>
      </c>
      <c r="D22" s="111">
        <v>701085</v>
      </c>
      <c r="E22" s="112">
        <v>505.99999999999994</v>
      </c>
      <c r="F22" s="112">
        <v>-6.3579999999999997</v>
      </c>
      <c r="G22" s="112">
        <f t="shared" si="0"/>
        <v>499.64199999999994</v>
      </c>
    </row>
    <row r="23" spans="1:7" x14ac:dyDescent="0.25">
      <c r="A23" s="99" t="s">
        <v>662</v>
      </c>
      <c r="B23" s="99" t="s">
        <v>739</v>
      </c>
      <c r="C23" s="100">
        <v>2019</v>
      </c>
      <c r="D23" s="111">
        <v>701087</v>
      </c>
      <c r="E23" s="112">
        <v>1540</v>
      </c>
      <c r="F23" s="112">
        <v>-741.06999999999994</v>
      </c>
      <c r="G23" s="112">
        <f t="shared" si="0"/>
        <v>798.93000000000006</v>
      </c>
    </row>
    <row r="24" spans="1:7" x14ac:dyDescent="0.25">
      <c r="A24" s="99" t="s">
        <v>662</v>
      </c>
      <c r="B24" s="99" t="s">
        <v>740</v>
      </c>
      <c r="C24" s="100">
        <v>2019</v>
      </c>
      <c r="D24" s="111">
        <v>701089</v>
      </c>
      <c r="E24" s="112">
        <v>550</v>
      </c>
      <c r="F24" s="112">
        <v>-170.28</v>
      </c>
      <c r="G24" s="112">
        <f t="shared" si="0"/>
        <v>379.72</v>
      </c>
    </row>
    <row r="25" spans="1:7" x14ac:dyDescent="0.25">
      <c r="A25" s="99" t="s">
        <v>662</v>
      </c>
      <c r="B25" s="99" t="s">
        <v>741</v>
      </c>
      <c r="C25" s="100">
        <v>2019</v>
      </c>
      <c r="D25" s="111">
        <v>701091</v>
      </c>
      <c r="E25" s="112">
        <v>242</v>
      </c>
      <c r="F25" s="112">
        <v>-29.985999999999997</v>
      </c>
      <c r="G25" s="112">
        <f t="shared" si="0"/>
        <v>212.01400000000001</v>
      </c>
    </row>
    <row r="26" spans="1:7" x14ac:dyDescent="0.25">
      <c r="A26" s="99" t="s">
        <v>662</v>
      </c>
      <c r="B26" s="99" t="s">
        <v>742</v>
      </c>
      <c r="C26" s="100">
        <v>2019</v>
      </c>
      <c r="D26" s="111">
        <v>701093</v>
      </c>
      <c r="E26" s="112">
        <v>1320</v>
      </c>
      <c r="F26" s="112">
        <v>-76.449999999999989</v>
      </c>
      <c r="G26" s="112">
        <f t="shared" si="0"/>
        <v>1243.55</v>
      </c>
    </row>
    <row r="27" spans="1:7" x14ac:dyDescent="0.25">
      <c r="A27" s="99" t="s">
        <v>662</v>
      </c>
      <c r="B27" s="99" t="s">
        <v>743</v>
      </c>
      <c r="C27" s="100">
        <v>2019</v>
      </c>
      <c r="D27" s="111">
        <v>701095</v>
      </c>
      <c r="E27" s="112">
        <v>1540</v>
      </c>
      <c r="F27" s="112">
        <v>-30.712</v>
      </c>
      <c r="G27" s="112">
        <f t="shared" si="0"/>
        <v>1509.288</v>
      </c>
    </row>
    <row r="28" spans="1:7" x14ac:dyDescent="0.25">
      <c r="A28" s="99" t="s">
        <v>662</v>
      </c>
      <c r="B28" s="99" t="s">
        <v>744</v>
      </c>
      <c r="C28" s="100">
        <v>2019</v>
      </c>
      <c r="D28" s="111">
        <v>701097</v>
      </c>
      <c r="E28" s="112">
        <v>4466</v>
      </c>
      <c r="F28" s="112">
        <v>22</v>
      </c>
      <c r="G28" s="112">
        <f t="shared" si="0"/>
        <v>4488</v>
      </c>
    </row>
    <row r="29" spans="1:7" x14ac:dyDescent="0.25">
      <c r="A29" s="99" t="s">
        <v>662</v>
      </c>
      <c r="B29" s="99" t="s">
        <v>745</v>
      </c>
      <c r="C29" s="100">
        <v>2019</v>
      </c>
      <c r="D29" s="111">
        <v>701099</v>
      </c>
      <c r="E29" s="112">
        <v>1100</v>
      </c>
      <c r="F29" s="112">
        <v>-64.02</v>
      </c>
      <c r="G29" s="112">
        <f t="shared" si="0"/>
        <v>1035.98</v>
      </c>
    </row>
    <row r="30" spans="1:7" x14ac:dyDescent="0.25">
      <c r="A30" s="99" t="s">
        <v>662</v>
      </c>
      <c r="B30" s="99" t="s">
        <v>746</v>
      </c>
      <c r="C30" s="100">
        <v>2019</v>
      </c>
      <c r="D30" s="111">
        <v>701101</v>
      </c>
      <c r="E30" s="112">
        <v>660</v>
      </c>
      <c r="F30" s="112">
        <v>-66.396000000000001</v>
      </c>
      <c r="G30" s="112">
        <f t="shared" si="0"/>
        <v>593.60400000000004</v>
      </c>
    </row>
    <row r="31" spans="1:7" x14ac:dyDescent="0.25">
      <c r="A31" s="99" t="s">
        <v>98</v>
      </c>
      <c r="B31" s="99" t="s">
        <v>691</v>
      </c>
      <c r="C31" s="100">
        <v>2019</v>
      </c>
      <c r="D31" s="111">
        <v>701143</v>
      </c>
      <c r="E31" s="112">
        <v>744.33480176211458</v>
      </c>
      <c r="F31" s="112">
        <v>-187</v>
      </c>
      <c r="G31" s="112">
        <f t="shared" si="0"/>
        <v>557.33480176211458</v>
      </c>
    </row>
    <row r="32" spans="1:7" x14ac:dyDescent="0.25">
      <c r="A32" s="99" t="s">
        <v>413</v>
      </c>
      <c r="B32" s="99" t="s">
        <v>722</v>
      </c>
      <c r="C32" s="100">
        <v>2019</v>
      </c>
      <c r="D32" s="111">
        <v>701145</v>
      </c>
      <c r="E32" s="112">
        <v>6820</v>
      </c>
      <c r="F32" s="112">
        <v>-2452.4939999999997</v>
      </c>
      <c r="G32" s="112">
        <f t="shared" si="0"/>
        <v>4367.5060000000003</v>
      </c>
    </row>
    <row r="33" spans="1:7" x14ac:dyDescent="0.25">
      <c r="A33" s="99" t="s">
        <v>77</v>
      </c>
      <c r="B33" s="99" t="s">
        <v>723</v>
      </c>
      <c r="C33" s="100">
        <v>2019</v>
      </c>
      <c r="D33" s="111">
        <v>701121</v>
      </c>
      <c r="E33" s="112">
        <v>220000</v>
      </c>
      <c r="F33" s="112">
        <v>63969.898739999997</v>
      </c>
      <c r="G33" s="112">
        <f t="shared" si="0"/>
        <v>283969.89873999998</v>
      </c>
    </row>
    <row r="34" spans="1:7" x14ac:dyDescent="0.25">
      <c r="A34" s="99" t="s">
        <v>72</v>
      </c>
      <c r="B34" s="99" t="s">
        <v>724</v>
      </c>
      <c r="C34" s="100">
        <v>2019</v>
      </c>
      <c r="D34" s="111">
        <v>701140</v>
      </c>
      <c r="E34" s="112">
        <v>7260</v>
      </c>
      <c r="F34" s="112">
        <v>-1740.3892000000001</v>
      </c>
      <c r="G34" s="112">
        <f t="shared" si="0"/>
        <v>5519.6108000000004</v>
      </c>
    </row>
    <row r="35" spans="1:7" x14ac:dyDescent="0.25">
      <c r="A35" s="99" t="s">
        <v>413</v>
      </c>
      <c r="B35" s="99" t="s">
        <v>725</v>
      </c>
      <c r="C35" s="100">
        <v>2019</v>
      </c>
      <c r="D35" s="111">
        <v>701049</v>
      </c>
      <c r="E35" s="112">
        <v>396</v>
      </c>
      <c r="F35" s="112">
        <v>56.099999999999994</v>
      </c>
      <c r="G35" s="112">
        <f t="shared" si="0"/>
        <v>452.1</v>
      </c>
    </row>
    <row r="36" spans="1:7" x14ac:dyDescent="0.25">
      <c r="A36" s="99" t="s">
        <v>413</v>
      </c>
      <c r="B36" s="99" t="s">
        <v>725</v>
      </c>
      <c r="C36" s="100">
        <v>2019</v>
      </c>
      <c r="D36" s="111">
        <v>701073</v>
      </c>
      <c r="E36" s="112">
        <v>1804</v>
      </c>
      <c r="F36" s="112">
        <v>5464.4479999999994</v>
      </c>
      <c r="G36" s="112">
        <f t="shared" si="0"/>
        <v>7268.4479999999994</v>
      </c>
    </row>
    <row r="37" spans="1:7" x14ac:dyDescent="0.25">
      <c r="A37" s="99" t="s">
        <v>413</v>
      </c>
      <c r="B37" s="99" t="s">
        <v>725</v>
      </c>
      <c r="C37" s="100">
        <v>2019</v>
      </c>
      <c r="D37" s="111">
        <v>701127</v>
      </c>
      <c r="E37" s="112">
        <v>2662</v>
      </c>
      <c r="F37" s="112">
        <v>357.74199999999996</v>
      </c>
      <c r="G37" s="112">
        <f t="shared" si="0"/>
        <v>3019.7420000000002</v>
      </c>
    </row>
    <row r="38" spans="1:7" x14ac:dyDescent="0.25">
      <c r="A38" s="99" t="s">
        <v>413</v>
      </c>
      <c r="B38" s="99" t="s">
        <v>725</v>
      </c>
      <c r="C38" s="100">
        <v>2019</v>
      </c>
      <c r="D38" s="111">
        <v>701069</v>
      </c>
      <c r="E38" s="112">
        <v>110</v>
      </c>
      <c r="F38" s="112">
        <v>-56.011999999999993</v>
      </c>
      <c r="G38" s="112">
        <f t="shared" si="0"/>
        <v>53.988000000000007</v>
      </c>
    </row>
    <row r="39" spans="1:7" x14ac:dyDescent="0.25">
      <c r="A39" s="99" t="s">
        <v>65</v>
      </c>
      <c r="B39" s="99" t="s">
        <v>726</v>
      </c>
      <c r="C39" s="100">
        <v>2019</v>
      </c>
      <c r="D39" s="111">
        <v>701055</v>
      </c>
      <c r="E39" s="112">
        <v>11.004405286343612</v>
      </c>
      <c r="F39" s="112">
        <v>-11</v>
      </c>
      <c r="G39" s="112">
        <f t="shared" si="0"/>
        <v>4.405286343612147E-3</v>
      </c>
    </row>
    <row r="40" spans="1:7" x14ac:dyDescent="0.25">
      <c r="A40" s="99" t="s">
        <v>65</v>
      </c>
      <c r="B40" s="99" t="s">
        <v>726</v>
      </c>
      <c r="C40" s="100">
        <v>2019</v>
      </c>
      <c r="D40" s="111">
        <v>701057</v>
      </c>
      <c r="E40" s="112">
        <v>11.004405286343612</v>
      </c>
      <c r="F40" s="112">
        <v>931.524</v>
      </c>
      <c r="G40" s="112">
        <f t="shared" si="0"/>
        <v>942.52840528634363</v>
      </c>
    </row>
    <row r="41" spans="1:7" x14ac:dyDescent="0.25">
      <c r="A41" s="99" t="s">
        <v>65</v>
      </c>
      <c r="B41" s="99" t="s">
        <v>726</v>
      </c>
      <c r="C41" s="100">
        <v>2019</v>
      </c>
      <c r="D41" s="111">
        <v>701053</v>
      </c>
      <c r="E41" s="112">
        <v>3300</v>
      </c>
      <c r="F41" s="112">
        <v>-418.88</v>
      </c>
      <c r="G41" s="112">
        <f t="shared" si="0"/>
        <v>2881.12</v>
      </c>
    </row>
    <row r="42" spans="1:7" x14ac:dyDescent="0.25">
      <c r="A42" s="99" t="s">
        <v>65</v>
      </c>
      <c r="B42" s="99" t="s">
        <v>726</v>
      </c>
      <c r="C42" s="100">
        <v>2019</v>
      </c>
      <c r="D42" s="111">
        <v>701051</v>
      </c>
      <c r="E42" s="112">
        <v>11.004405286343612</v>
      </c>
      <c r="F42" s="112">
        <v>143.792</v>
      </c>
      <c r="G42" s="112">
        <f t="shared" si="0"/>
        <v>154.7964052863436</v>
      </c>
    </row>
    <row r="43" spans="1:7" x14ac:dyDescent="0.25">
      <c r="A43" s="99" t="s">
        <v>413</v>
      </c>
      <c r="B43" s="99" t="s">
        <v>725</v>
      </c>
      <c r="C43" s="100">
        <v>2019</v>
      </c>
      <c r="D43" s="111">
        <v>701123</v>
      </c>
      <c r="E43" s="112">
        <v>1980.0000000000002</v>
      </c>
      <c r="F43" s="112">
        <v>-853.072</v>
      </c>
      <c r="G43" s="112">
        <f t="shared" si="0"/>
        <v>1126.9280000000003</v>
      </c>
    </row>
    <row r="44" spans="1:7" x14ac:dyDescent="0.25">
      <c r="A44" s="99" t="s">
        <v>413</v>
      </c>
      <c r="B44" s="99" t="s">
        <v>725</v>
      </c>
      <c r="C44" s="100">
        <v>2019</v>
      </c>
      <c r="D44" s="111">
        <v>701125</v>
      </c>
      <c r="E44" s="112">
        <v>264</v>
      </c>
      <c r="F44" s="112">
        <v>-21.427999999999997</v>
      </c>
      <c r="G44" s="112">
        <f t="shared" si="0"/>
        <v>242.572</v>
      </c>
    </row>
    <row r="45" spans="1:7" x14ac:dyDescent="0.25">
      <c r="A45" s="99" t="s">
        <v>413</v>
      </c>
      <c r="B45" s="99" t="s">
        <v>725</v>
      </c>
      <c r="C45" s="100">
        <v>2019</v>
      </c>
      <c r="D45" s="111">
        <v>701113</v>
      </c>
      <c r="E45" s="112">
        <v>39.603524229074893</v>
      </c>
      <c r="F45" s="112">
        <v>5.9399999999999995</v>
      </c>
      <c r="G45" s="112">
        <f t="shared" si="0"/>
        <v>45.54352422907489</v>
      </c>
    </row>
    <row r="46" spans="1:7" x14ac:dyDescent="0.25">
      <c r="A46" s="99" t="s">
        <v>413</v>
      </c>
      <c r="B46" s="99" t="s">
        <v>725</v>
      </c>
      <c r="C46" s="100">
        <v>2019</v>
      </c>
      <c r="D46" s="111">
        <v>701115</v>
      </c>
      <c r="E46" s="112">
        <v>352</v>
      </c>
      <c r="F46" s="112">
        <v>-255.81599999999997</v>
      </c>
      <c r="G46" s="112">
        <f t="shared" si="0"/>
        <v>96.184000000000026</v>
      </c>
    </row>
    <row r="47" spans="1:7" x14ac:dyDescent="0.25">
      <c r="A47" s="99" t="s">
        <v>413</v>
      </c>
      <c r="B47" s="99" t="s">
        <v>725</v>
      </c>
      <c r="C47" s="100">
        <v>2019</v>
      </c>
      <c r="D47" s="111">
        <v>701117</v>
      </c>
      <c r="E47" s="112">
        <v>726</v>
      </c>
      <c r="F47" s="112">
        <v>555.67599999999993</v>
      </c>
      <c r="G47" s="112">
        <f t="shared" si="0"/>
        <v>1281.6759999999999</v>
      </c>
    </row>
    <row r="48" spans="1:7" x14ac:dyDescent="0.25">
      <c r="A48" s="99" t="s">
        <v>413</v>
      </c>
      <c r="B48" s="99" t="s">
        <v>725</v>
      </c>
      <c r="C48" s="100">
        <v>2019</v>
      </c>
      <c r="D48" s="111">
        <v>701071</v>
      </c>
      <c r="E48" s="112">
        <v>2200</v>
      </c>
      <c r="F48" s="112">
        <v>134.31</v>
      </c>
      <c r="G48" s="112">
        <f t="shared" si="0"/>
        <v>2334.31</v>
      </c>
    </row>
    <row r="49" spans="1:7" x14ac:dyDescent="0.25">
      <c r="A49" s="99" t="s">
        <v>413</v>
      </c>
      <c r="B49" s="99" t="s">
        <v>725</v>
      </c>
      <c r="C49" s="100">
        <v>2019</v>
      </c>
      <c r="D49" s="111">
        <v>701105</v>
      </c>
      <c r="E49" s="112">
        <v>1760</v>
      </c>
      <c r="F49" s="112">
        <v>791.82399999999996</v>
      </c>
      <c r="G49" s="112">
        <f t="shared" si="0"/>
        <v>2551.8240000000001</v>
      </c>
    </row>
    <row r="50" spans="1:7" x14ac:dyDescent="0.25">
      <c r="A50" s="99" t="s">
        <v>413</v>
      </c>
      <c r="B50" s="99" t="s">
        <v>748</v>
      </c>
      <c r="C50" s="100">
        <v>2019</v>
      </c>
      <c r="D50" s="111">
        <v>701065</v>
      </c>
      <c r="E50" s="112">
        <v>2090</v>
      </c>
      <c r="F50" s="112">
        <v>-1601.8639999999998</v>
      </c>
      <c r="G50" s="112">
        <f t="shared" si="0"/>
        <v>488.13600000000019</v>
      </c>
    </row>
    <row r="51" spans="1:7" x14ac:dyDescent="0.25">
      <c r="A51" s="99" t="s">
        <v>65</v>
      </c>
      <c r="B51" s="99" t="s">
        <v>726</v>
      </c>
      <c r="C51" s="100">
        <v>2019</v>
      </c>
      <c r="D51" s="111">
        <v>701067</v>
      </c>
      <c r="E51" s="112">
        <v>1650</v>
      </c>
      <c r="F51" s="112">
        <v>-333.52</v>
      </c>
      <c r="G51" s="112">
        <f t="shared" si="0"/>
        <v>1316.48</v>
      </c>
    </row>
    <row r="52" spans="1:7" x14ac:dyDescent="0.25">
      <c r="A52" s="99" t="s">
        <v>413</v>
      </c>
      <c r="B52" s="99" t="s">
        <v>725</v>
      </c>
      <c r="C52" s="100">
        <v>2019</v>
      </c>
      <c r="D52" s="111">
        <v>701107</v>
      </c>
      <c r="E52" s="112">
        <v>1980.0000000000002</v>
      </c>
      <c r="F52" s="112">
        <v>-632.12599999999998</v>
      </c>
      <c r="G52" s="112">
        <f t="shared" si="0"/>
        <v>1347.8740000000003</v>
      </c>
    </row>
    <row r="53" spans="1:7" x14ac:dyDescent="0.25">
      <c r="D53" s="97"/>
    </row>
    <row r="54" spans="1:7" ht="21" x14ac:dyDescent="0.25">
      <c r="D54" s="102"/>
      <c r="E54" s="114" t="s">
        <v>36</v>
      </c>
      <c r="F54" s="114" t="s">
        <v>37</v>
      </c>
      <c r="G54" s="114" t="s">
        <v>38</v>
      </c>
    </row>
    <row r="55" spans="1:7" x14ac:dyDescent="0.25">
      <c r="D55" s="102"/>
      <c r="E55" s="109" t="s">
        <v>39</v>
      </c>
      <c r="F55" s="109" t="s">
        <v>39</v>
      </c>
      <c r="G55" s="109" t="s">
        <v>39</v>
      </c>
    </row>
    <row r="56" spans="1:7" x14ac:dyDescent="0.25">
      <c r="D56" s="115" t="s">
        <v>40</v>
      </c>
      <c r="E56" s="101">
        <f>SUM(E4:E52)</f>
        <v>463289.95594713651</v>
      </c>
      <c r="F56" s="101">
        <f>SUM(F4:F52)</f>
        <v>208826.46158</v>
      </c>
      <c r="G56" s="101">
        <f>SUM(G4:G52)</f>
        <v>672116.41752713663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76"/>
  <sheetViews>
    <sheetView topLeftCell="B1" zoomScale="90" zoomScaleNormal="90" workbookViewId="0">
      <pane ySplit="4" topLeftCell="A5" activePane="bottomLeft" state="frozen"/>
      <selection pane="bottomLeft"/>
    </sheetView>
  </sheetViews>
  <sheetFormatPr defaultColWidth="13" defaultRowHeight="12" x14ac:dyDescent="0.35"/>
  <cols>
    <col min="1" max="1" width="35.7265625" style="60" customWidth="1"/>
    <col min="2" max="2" width="64.26953125" style="60" customWidth="1"/>
    <col min="3" max="3" width="21.26953125" style="61" customWidth="1"/>
    <col min="4" max="4" width="14.26953125" style="119" customWidth="1"/>
    <col min="5" max="5" width="14.26953125" style="26" customWidth="1"/>
    <col min="6" max="6" width="14.26953125" style="27" customWidth="1"/>
    <col min="7" max="7" width="14.26953125" style="26" customWidth="1"/>
    <col min="8" max="9" width="14.26953125" style="119" customWidth="1"/>
    <col min="10" max="10" width="14.26953125" style="26" customWidth="1"/>
    <col min="11" max="11" width="14.26953125" style="119" customWidth="1"/>
    <col min="12" max="12" width="14.26953125" style="28" customWidth="1"/>
    <col min="13" max="13" width="14.26953125" style="27" customWidth="1"/>
    <col min="14" max="14" width="17.7265625" style="26" customWidth="1"/>
    <col min="15" max="16" width="14.26953125" style="119" customWidth="1"/>
    <col min="17" max="17" width="14.26953125" style="26" customWidth="1"/>
    <col min="18" max="18" width="14.26953125" style="29" customWidth="1"/>
    <col min="19" max="19" width="14.26953125" style="62" customWidth="1"/>
    <col min="20" max="20" width="14.26953125" style="29" customWidth="1"/>
    <col min="21" max="21" width="14.26953125" style="62" customWidth="1"/>
    <col min="22" max="23" width="14.26953125" style="29" customWidth="1"/>
    <col min="24" max="24" width="14.26953125" style="62" customWidth="1"/>
    <col min="25" max="25" width="14.26953125" style="29" customWidth="1"/>
    <col min="26" max="26" width="14.26953125" style="62" customWidth="1"/>
    <col min="27" max="27" width="14.26953125" style="29" customWidth="1"/>
    <col min="28" max="28" width="14.26953125" style="62" customWidth="1"/>
    <col min="29" max="30" width="14.26953125" style="29" customWidth="1"/>
    <col min="31" max="31" width="14.26953125" style="62" customWidth="1"/>
    <col min="32" max="38" width="14.26953125" style="29" customWidth="1"/>
    <col min="39" max="16384" width="13" style="29"/>
  </cols>
  <sheetData>
    <row r="1" spans="1:38" x14ac:dyDescent="0.35">
      <c r="A1" s="333" t="s">
        <v>1</v>
      </c>
      <c r="B1" s="24" t="s">
        <v>2</v>
      </c>
      <c r="C1" s="25"/>
      <c r="D1" s="26"/>
      <c r="E1" s="27"/>
      <c r="F1" s="26"/>
      <c r="G1" s="119"/>
      <c r="I1" s="26"/>
      <c r="J1" s="119"/>
      <c r="K1" s="28"/>
      <c r="L1" s="27"/>
      <c r="M1" s="26"/>
      <c r="N1" s="119"/>
      <c r="P1" s="26"/>
      <c r="Q1" s="29"/>
      <c r="S1" s="29"/>
      <c r="U1" s="29"/>
      <c r="X1" s="29"/>
      <c r="Z1" s="29"/>
      <c r="AB1" s="29"/>
      <c r="AE1" s="29"/>
    </row>
    <row r="2" spans="1:38" x14ac:dyDescent="0.35">
      <c r="A2" s="333" t="s">
        <v>0</v>
      </c>
      <c r="B2" s="24">
        <v>2019</v>
      </c>
      <c r="C2" s="30"/>
      <c r="D2" s="31"/>
      <c r="E2" s="32"/>
      <c r="F2" s="31"/>
      <c r="G2" s="33"/>
      <c r="H2" s="33"/>
      <c r="I2" s="31"/>
      <c r="J2" s="33"/>
      <c r="K2" s="34"/>
      <c r="L2" s="32"/>
      <c r="M2" s="31"/>
      <c r="N2" s="33"/>
      <c r="O2" s="33"/>
      <c r="P2" s="31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</row>
    <row r="3" spans="1:38" s="38" customFormat="1" x14ac:dyDescent="0.35">
      <c r="A3" s="36"/>
      <c r="B3" s="36"/>
      <c r="C3" s="37"/>
      <c r="D3" s="334" t="s">
        <v>791</v>
      </c>
      <c r="E3" s="334"/>
      <c r="F3" s="334"/>
      <c r="G3" s="334"/>
      <c r="H3" s="334"/>
      <c r="I3" s="334"/>
      <c r="J3" s="334"/>
      <c r="K3" s="334" t="s">
        <v>792</v>
      </c>
      <c r="L3" s="334"/>
      <c r="M3" s="334"/>
      <c r="N3" s="334"/>
      <c r="O3" s="334"/>
      <c r="P3" s="334"/>
      <c r="Q3" s="334"/>
      <c r="R3" s="334" t="s">
        <v>793</v>
      </c>
      <c r="S3" s="334"/>
      <c r="T3" s="334"/>
      <c r="U3" s="334"/>
      <c r="V3" s="334"/>
      <c r="W3" s="334"/>
      <c r="X3" s="334"/>
      <c r="Y3" s="334" t="s">
        <v>794</v>
      </c>
      <c r="Z3" s="334"/>
      <c r="AA3" s="334"/>
      <c r="AB3" s="334"/>
      <c r="AC3" s="334"/>
      <c r="AD3" s="334"/>
      <c r="AE3" s="334"/>
      <c r="AF3" s="334" t="s">
        <v>795</v>
      </c>
      <c r="AG3" s="334"/>
      <c r="AH3" s="334"/>
      <c r="AI3" s="334"/>
      <c r="AJ3" s="334"/>
      <c r="AK3" s="334"/>
      <c r="AL3" s="334"/>
    </row>
    <row r="4" spans="1:38" s="38" customFormat="1" ht="24" x14ac:dyDescent="0.35">
      <c r="A4" s="14" t="s">
        <v>757</v>
      </c>
      <c r="B4" s="14" t="s">
        <v>758</v>
      </c>
      <c r="C4" s="14" t="s">
        <v>759</v>
      </c>
      <c r="D4" s="39" t="s">
        <v>811</v>
      </c>
      <c r="E4" s="14" t="s">
        <v>812</v>
      </c>
      <c r="F4" s="40" t="s">
        <v>813</v>
      </c>
      <c r="G4" s="14" t="s">
        <v>814</v>
      </c>
      <c r="H4" s="39" t="s">
        <v>815</v>
      </c>
      <c r="I4" s="39" t="s">
        <v>809</v>
      </c>
      <c r="J4" s="14" t="s">
        <v>810</v>
      </c>
      <c r="K4" s="39" t="s">
        <v>811</v>
      </c>
      <c r="L4" s="14" t="s">
        <v>812</v>
      </c>
      <c r="M4" s="40" t="s">
        <v>813</v>
      </c>
      <c r="N4" s="14" t="s">
        <v>814</v>
      </c>
      <c r="O4" s="39" t="s">
        <v>815</v>
      </c>
      <c r="P4" s="39" t="s">
        <v>809</v>
      </c>
      <c r="Q4" s="14" t="s">
        <v>810</v>
      </c>
      <c r="R4" s="41" t="s">
        <v>811</v>
      </c>
      <c r="S4" s="42" t="s">
        <v>812</v>
      </c>
      <c r="T4" s="43" t="s">
        <v>813</v>
      </c>
      <c r="U4" s="42" t="s">
        <v>814</v>
      </c>
      <c r="V4" s="41" t="s">
        <v>815</v>
      </c>
      <c r="W4" s="41" t="s">
        <v>809</v>
      </c>
      <c r="X4" s="42" t="s">
        <v>810</v>
      </c>
      <c r="Y4" s="39" t="s">
        <v>811</v>
      </c>
      <c r="Z4" s="14" t="s">
        <v>812</v>
      </c>
      <c r="AA4" s="40" t="s">
        <v>813</v>
      </c>
      <c r="AB4" s="14" t="s">
        <v>814</v>
      </c>
      <c r="AC4" s="39" t="s">
        <v>815</v>
      </c>
      <c r="AD4" s="39" t="s">
        <v>809</v>
      </c>
      <c r="AE4" s="14" t="s">
        <v>810</v>
      </c>
      <c r="AF4" s="41" t="s">
        <v>811</v>
      </c>
      <c r="AG4" s="42" t="s">
        <v>812</v>
      </c>
      <c r="AH4" s="43" t="s">
        <v>813</v>
      </c>
      <c r="AI4" s="42" t="s">
        <v>814</v>
      </c>
      <c r="AJ4" s="41" t="s">
        <v>815</v>
      </c>
      <c r="AK4" s="41" t="s">
        <v>809</v>
      </c>
      <c r="AL4" s="42" t="s">
        <v>810</v>
      </c>
    </row>
    <row r="5" spans="1:38" ht="25.5" customHeight="1" x14ac:dyDescent="0.35">
      <c r="A5" s="44" t="s">
        <v>9</v>
      </c>
      <c r="B5" s="44" t="s">
        <v>17</v>
      </c>
      <c r="C5" s="16">
        <v>700961</v>
      </c>
      <c r="D5" s="45"/>
      <c r="E5" s="46"/>
      <c r="F5" s="47"/>
      <c r="G5" s="46"/>
      <c r="H5" s="24"/>
      <c r="I5" s="24"/>
      <c r="J5" s="46"/>
      <c r="K5" s="45"/>
      <c r="L5" s="46"/>
      <c r="M5" s="47"/>
      <c r="N5" s="46"/>
      <c r="O5" s="24">
        <v>1</v>
      </c>
      <c r="P5" s="75">
        <v>1</v>
      </c>
      <c r="Q5" s="46">
        <v>1810</v>
      </c>
      <c r="R5" s="48"/>
      <c r="S5" s="46"/>
      <c r="T5" s="47"/>
      <c r="U5" s="46"/>
      <c r="V5" s="24"/>
      <c r="W5" s="24">
        <v>1</v>
      </c>
      <c r="X5" s="49">
        <v>4211</v>
      </c>
      <c r="Y5" s="24"/>
      <c r="Z5" s="46"/>
      <c r="AA5" s="47"/>
      <c r="AB5" s="46"/>
      <c r="AC5" s="24"/>
      <c r="AD5" s="24"/>
      <c r="AE5" s="49"/>
      <c r="AF5" s="24"/>
      <c r="AG5" s="46"/>
      <c r="AH5" s="47"/>
      <c r="AI5" s="46"/>
      <c r="AJ5" s="24"/>
      <c r="AK5" s="24"/>
      <c r="AL5" s="49"/>
    </row>
    <row r="6" spans="1:38" ht="25.5" customHeight="1" x14ac:dyDescent="0.35">
      <c r="A6" s="44" t="s">
        <v>9</v>
      </c>
      <c r="B6" s="44" t="s">
        <v>17</v>
      </c>
      <c r="C6" s="16"/>
      <c r="D6" s="45"/>
      <c r="E6" s="46"/>
      <c r="F6" s="47"/>
      <c r="G6" s="46"/>
      <c r="H6" s="24"/>
      <c r="I6" s="24"/>
      <c r="J6" s="46"/>
      <c r="K6" s="45"/>
      <c r="L6" s="46"/>
      <c r="M6" s="47"/>
      <c r="N6" s="46"/>
      <c r="O6" s="24"/>
      <c r="P6" s="24"/>
      <c r="Q6" s="46"/>
      <c r="R6" s="48"/>
      <c r="S6" s="46"/>
      <c r="T6" s="47"/>
      <c r="U6" s="46"/>
      <c r="V6" s="24"/>
      <c r="W6" s="24"/>
      <c r="X6" s="49"/>
      <c r="Y6" s="24"/>
      <c r="Z6" s="46"/>
      <c r="AA6" s="47"/>
      <c r="AB6" s="46"/>
      <c r="AC6" s="24"/>
      <c r="AD6" s="24"/>
      <c r="AE6" s="49"/>
      <c r="AF6" s="24"/>
      <c r="AG6" s="46"/>
      <c r="AH6" s="47"/>
      <c r="AI6" s="46"/>
      <c r="AJ6" s="24"/>
      <c r="AK6" s="24"/>
      <c r="AL6" s="49"/>
    </row>
    <row r="7" spans="1:38" ht="25.5" customHeight="1" x14ac:dyDescent="0.35">
      <c r="A7" s="44" t="s">
        <v>839</v>
      </c>
      <c r="B7" s="44" t="s">
        <v>840</v>
      </c>
      <c r="C7" s="16">
        <v>700929</v>
      </c>
      <c r="D7" s="45"/>
      <c r="E7" s="46"/>
      <c r="F7" s="47"/>
      <c r="G7" s="46"/>
      <c r="H7" s="24"/>
      <c r="I7" s="24"/>
      <c r="J7" s="46"/>
      <c r="K7" s="45"/>
      <c r="L7" s="46"/>
      <c r="M7" s="47"/>
      <c r="N7" s="46"/>
      <c r="O7" s="24"/>
      <c r="P7" s="24"/>
      <c r="Q7" s="46"/>
      <c r="R7" s="48"/>
      <c r="S7" s="46"/>
      <c r="T7" s="47"/>
      <c r="U7" s="46"/>
      <c r="V7" s="24">
        <v>5</v>
      </c>
      <c r="W7" s="24">
        <v>2</v>
      </c>
      <c r="X7" s="49">
        <v>17409</v>
      </c>
      <c r="Y7" s="24"/>
      <c r="Z7" s="46"/>
      <c r="AA7" s="47"/>
      <c r="AB7" s="46"/>
      <c r="AC7" s="24"/>
      <c r="AD7" s="24"/>
      <c r="AE7" s="49"/>
      <c r="AF7" s="24"/>
      <c r="AG7" s="46"/>
      <c r="AH7" s="47"/>
      <c r="AI7" s="46"/>
      <c r="AJ7" s="24"/>
      <c r="AK7" s="24"/>
      <c r="AL7" s="49"/>
    </row>
    <row r="8" spans="1:38" ht="25.5" customHeight="1" x14ac:dyDescent="0.35">
      <c r="A8" s="44" t="s">
        <v>9</v>
      </c>
      <c r="B8" s="44" t="s">
        <v>841</v>
      </c>
      <c r="C8" s="16">
        <v>700933</v>
      </c>
      <c r="D8" s="45"/>
      <c r="E8" s="46"/>
      <c r="F8" s="47"/>
      <c r="G8" s="46"/>
      <c r="H8" s="24"/>
      <c r="I8" s="24"/>
      <c r="J8" s="46"/>
      <c r="K8" s="45"/>
      <c r="L8" s="46"/>
      <c r="M8" s="47"/>
      <c r="N8" s="46"/>
      <c r="O8" s="24"/>
      <c r="P8" s="24"/>
      <c r="Q8" s="46"/>
      <c r="R8" s="48"/>
      <c r="S8" s="46"/>
      <c r="T8" s="47"/>
      <c r="U8" s="46"/>
      <c r="V8" s="24"/>
      <c r="W8" s="24">
        <v>1</v>
      </c>
      <c r="X8" s="49">
        <v>6779</v>
      </c>
      <c r="Y8" s="24"/>
      <c r="Z8" s="46"/>
      <c r="AA8" s="47"/>
      <c r="AB8" s="46"/>
      <c r="AC8" s="24"/>
      <c r="AD8" s="24"/>
      <c r="AE8" s="49"/>
      <c r="AF8" s="24"/>
      <c r="AG8" s="46"/>
      <c r="AH8" s="47"/>
      <c r="AI8" s="46"/>
      <c r="AJ8" s="24"/>
      <c r="AK8" s="24"/>
      <c r="AL8" s="49"/>
    </row>
    <row r="9" spans="1:38" ht="25.5" customHeight="1" x14ac:dyDescent="0.35">
      <c r="A9" s="50" t="s">
        <v>20</v>
      </c>
      <c r="B9" s="50" t="s">
        <v>531</v>
      </c>
      <c r="C9" s="51">
        <v>700935</v>
      </c>
      <c r="D9" s="52">
        <v>39</v>
      </c>
      <c r="E9" s="53">
        <v>31309</v>
      </c>
      <c r="F9" s="54">
        <v>14</v>
      </c>
      <c r="G9" s="53">
        <v>-65408</v>
      </c>
      <c r="H9" s="55">
        <v>101</v>
      </c>
      <c r="I9" s="55">
        <v>845</v>
      </c>
      <c r="J9" s="53">
        <v>891980</v>
      </c>
      <c r="K9" s="52">
        <v>1</v>
      </c>
      <c r="L9" s="53">
        <v>9870</v>
      </c>
      <c r="M9" s="54">
        <v>10</v>
      </c>
      <c r="N9" s="53">
        <v>17412</v>
      </c>
      <c r="O9" s="55">
        <v>161</v>
      </c>
      <c r="P9" s="83">
        <v>387</v>
      </c>
      <c r="Q9" s="53">
        <v>721225</v>
      </c>
      <c r="R9" s="56">
        <v>7</v>
      </c>
      <c r="S9" s="53">
        <v>102208</v>
      </c>
      <c r="T9" s="54">
        <v>4</v>
      </c>
      <c r="U9" s="53">
        <v>6759</v>
      </c>
      <c r="V9" s="55">
        <v>341</v>
      </c>
      <c r="W9" s="55">
        <v>234</v>
      </c>
      <c r="X9" s="57">
        <v>1594178</v>
      </c>
      <c r="Y9" s="55">
        <v>2</v>
      </c>
      <c r="Z9" s="53">
        <v>9226</v>
      </c>
      <c r="AA9" s="54"/>
      <c r="AB9" s="53"/>
      <c r="AC9" s="55">
        <v>5</v>
      </c>
      <c r="AD9" s="55">
        <v>133</v>
      </c>
      <c r="AE9" s="57">
        <v>1129380</v>
      </c>
      <c r="AF9" s="55">
        <v>9</v>
      </c>
      <c r="AG9" s="53">
        <v>236231</v>
      </c>
      <c r="AH9" s="54"/>
      <c r="AI9" s="53"/>
      <c r="AJ9" s="55">
        <v>22</v>
      </c>
      <c r="AK9" s="55">
        <v>56</v>
      </c>
      <c r="AL9" s="57">
        <v>1667354</v>
      </c>
    </row>
    <row r="10" spans="1:38" ht="25.5" customHeight="1" x14ac:dyDescent="0.35">
      <c r="A10" s="50" t="s">
        <v>33</v>
      </c>
      <c r="B10" s="50" t="s">
        <v>842</v>
      </c>
      <c r="C10" s="16"/>
      <c r="D10" s="52"/>
      <c r="E10" s="53"/>
      <c r="F10" s="54"/>
      <c r="G10" s="53"/>
      <c r="H10" s="55"/>
      <c r="I10" s="55"/>
      <c r="J10" s="53"/>
      <c r="K10" s="52"/>
      <c r="L10" s="53"/>
      <c r="M10" s="54"/>
      <c r="N10" s="53"/>
      <c r="O10" s="55"/>
      <c r="P10" s="55"/>
      <c r="Q10" s="53"/>
      <c r="R10" s="56"/>
      <c r="S10" s="53"/>
      <c r="T10" s="54"/>
      <c r="U10" s="53"/>
      <c r="V10" s="55"/>
      <c r="W10" s="55"/>
      <c r="X10" s="57"/>
      <c r="Y10" s="24"/>
      <c r="Z10" s="46"/>
      <c r="AA10" s="47"/>
      <c r="AB10" s="46"/>
      <c r="AC10" s="24"/>
      <c r="AD10" s="24"/>
      <c r="AE10" s="49"/>
      <c r="AF10" s="24"/>
      <c r="AG10" s="46"/>
      <c r="AH10" s="47"/>
      <c r="AI10" s="46"/>
      <c r="AJ10" s="24"/>
      <c r="AK10" s="24"/>
      <c r="AL10" s="49"/>
    </row>
    <row r="11" spans="1:38" ht="25.5" customHeight="1" x14ac:dyDescent="0.35">
      <c r="A11" s="50" t="s">
        <v>839</v>
      </c>
      <c r="B11" s="44" t="s">
        <v>840</v>
      </c>
      <c r="C11" s="58" t="s">
        <v>316</v>
      </c>
      <c r="D11" s="45"/>
      <c r="E11" s="46"/>
      <c r="F11" s="47"/>
      <c r="G11" s="46"/>
      <c r="H11" s="24"/>
      <c r="I11" s="24"/>
      <c r="J11" s="46"/>
      <c r="K11" s="45"/>
      <c r="L11" s="46"/>
      <c r="M11" s="47"/>
      <c r="N11" s="46"/>
      <c r="O11" s="24"/>
      <c r="P11" s="24"/>
      <c r="Q11" s="46"/>
      <c r="R11" s="48"/>
      <c r="S11" s="46"/>
      <c r="T11" s="47">
        <v>1</v>
      </c>
      <c r="U11" s="46">
        <v>3750</v>
      </c>
      <c r="V11" s="24"/>
      <c r="W11" s="24">
        <v>1</v>
      </c>
      <c r="X11" s="49">
        <v>73</v>
      </c>
      <c r="Y11" s="24"/>
      <c r="Z11" s="46"/>
      <c r="AA11" s="47"/>
      <c r="AB11" s="46"/>
      <c r="AC11" s="24"/>
      <c r="AD11" s="24"/>
      <c r="AE11" s="49"/>
      <c r="AF11" s="24"/>
      <c r="AG11" s="46"/>
      <c r="AH11" s="47"/>
      <c r="AI11" s="46"/>
      <c r="AJ11" s="24"/>
      <c r="AK11" s="24"/>
      <c r="AL11" s="49"/>
    </row>
    <row r="12" spans="1:38" ht="25.5" customHeight="1" x14ac:dyDescent="0.35">
      <c r="A12" s="44" t="s">
        <v>9</v>
      </c>
      <c r="B12" s="44" t="s">
        <v>843</v>
      </c>
      <c r="C12" s="16">
        <v>700945</v>
      </c>
      <c r="D12" s="45"/>
      <c r="E12" s="46"/>
      <c r="F12" s="47"/>
      <c r="G12" s="46"/>
      <c r="H12" s="24"/>
      <c r="I12" s="24"/>
      <c r="J12" s="46"/>
      <c r="K12" s="45"/>
      <c r="L12" s="46"/>
      <c r="M12" s="47"/>
      <c r="N12" s="46"/>
      <c r="O12" s="24"/>
      <c r="P12" s="24"/>
      <c r="Q12" s="46"/>
      <c r="R12" s="48"/>
      <c r="S12" s="46"/>
      <c r="T12" s="47"/>
      <c r="U12" s="46"/>
      <c r="V12" s="24">
        <v>1</v>
      </c>
      <c r="W12" s="24">
        <v>2</v>
      </c>
      <c r="X12" s="49">
        <v>162</v>
      </c>
      <c r="Y12" s="24"/>
      <c r="Z12" s="46"/>
      <c r="AA12" s="47"/>
      <c r="AB12" s="46"/>
      <c r="AC12" s="24"/>
      <c r="AD12" s="24"/>
      <c r="AE12" s="49"/>
      <c r="AF12" s="24"/>
      <c r="AG12" s="46"/>
      <c r="AH12" s="47"/>
      <c r="AI12" s="46"/>
      <c r="AJ12" s="24"/>
      <c r="AK12" s="24"/>
      <c r="AL12" s="49"/>
    </row>
    <row r="13" spans="1:38" ht="25.5" customHeight="1" x14ac:dyDescent="0.35">
      <c r="A13" s="44" t="s">
        <v>9</v>
      </c>
      <c r="B13" s="44" t="s">
        <v>24</v>
      </c>
      <c r="C13" s="58">
        <v>700943</v>
      </c>
      <c r="D13" s="52"/>
      <c r="E13" s="53"/>
      <c r="F13" s="54"/>
      <c r="G13" s="53"/>
      <c r="H13" s="55"/>
      <c r="I13" s="55"/>
      <c r="J13" s="53"/>
      <c r="K13" s="52"/>
      <c r="L13" s="53"/>
      <c r="M13" s="54"/>
      <c r="N13" s="53"/>
      <c r="O13" s="55"/>
      <c r="P13" s="55"/>
      <c r="Q13" s="53"/>
      <c r="R13" s="56"/>
      <c r="S13" s="53"/>
      <c r="T13" s="54"/>
      <c r="U13" s="53"/>
      <c r="V13" s="55"/>
      <c r="W13" s="55"/>
      <c r="X13" s="57"/>
      <c r="Y13" s="55"/>
      <c r="Z13" s="53"/>
      <c r="AA13" s="54"/>
      <c r="AB13" s="53"/>
      <c r="AC13" s="55"/>
      <c r="AD13" s="55"/>
      <c r="AE13" s="57"/>
      <c r="AF13" s="55"/>
      <c r="AG13" s="53"/>
      <c r="AH13" s="54"/>
      <c r="AI13" s="53"/>
      <c r="AJ13" s="55">
        <v>1</v>
      </c>
      <c r="AK13" s="55"/>
      <c r="AL13" s="57"/>
    </row>
    <row r="14" spans="1:38" ht="25.5" customHeight="1" x14ac:dyDescent="0.35">
      <c r="A14" s="50" t="s">
        <v>20</v>
      </c>
      <c r="B14" s="50" t="s">
        <v>531</v>
      </c>
      <c r="C14" s="16"/>
      <c r="D14" s="52"/>
      <c r="E14" s="53"/>
      <c r="F14" s="54"/>
      <c r="G14" s="53"/>
      <c r="H14" s="55"/>
      <c r="I14" s="55"/>
      <c r="J14" s="53"/>
      <c r="K14" s="52"/>
      <c r="L14" s="53"/>
      <c r="M14" s="54"/>
      <c r="N14" s="53"/>
      <c r="O14" s="55"/>
      <c r="P14" s="55"/>
      <c r="Q14" s="53"/>
      <c r="R14" s="56"/>
      <c r="S14" s="53"/>
      <c r="T14" s="54"/>
      <c r="U14" s="53"/>
      <c r="V14" s="55"/>
      <c r="W14" s="55"/>
      <c r="X14" s="57"/>
      <c r="Y14" s="55"/>
      <c r="Z14" s="53"/>
      <c r="AA14" s="54"/>
      <c r="AB14" s="53"/>
      <c r="AC14" s="55"/>
      <c r="AD14" s="55"/>
      <c r="AE14" s="57"/>
      <c r="AF14" s="55"/>
      <c r="AG14" s="53"/>
      <c r="AH14" s="54"/>
      <c r="AI14" s="53"/>
      <c r="AJ14" s="55"/>
      <c r="AK14" s="55"/>
      <c r="AL14" s="57"/>
    </row>
    <row r="15" spans="1:38" ht="25.5" customHeight="1" x14ac:dyDescent="0.35">
      <c r="A15" s="44" t="s">
        <v>25</v>
      </c>
      <c r="B15" s="44" t="s">
        <v>844</v>
      </c>
      <c r="C15" s="16"/>
      <c r="D15" s="52"/>
      <c r="E15" s="53"/>
      <c r="F15" s="54"/>
      <c r="G15" s="53"/>
      <c r="H15" s="55"/>
      <c r="I15" s="55"/>
      <c r="J15" s="53"/>
      <c r="K15" s="52"/>
      <c r="L15" s="53"/>
      <c r="M15" s="54"/>
      <c r="N15" s="53"/>
      <c r="O15" s="55"/>
      <c r="P15" s="55"/>
      <c r="Q15" s="53"/>
      <c r="R15" s="56"/>
      <c r="S15" s="53"/>
      <c r="T15" s="54"/>
      <c r="U15" s="53"/>
      <c r="V15" s="55"/>
      <c r="W15" s="55"/>
      <c r="X15" s="57"/>
      <c r="Y15" s="55"/>
      <c r="Z15" s="53"/>
      <c r="AA15" s="54"/>
      <c r="AB15" s="53"/>
      <c r="AC15" s="55"/>
      <c r="AD15" s="55"/>
      <c r="AE15" s="57"/>
      <c r="AF15" s="55"/>
      <c r="AG15" s="53"/>
      <c r="AH15" s="54"/>
      <c r="AI15" s="53"/>
      <c r="AJ15" s="55"/>
      <c r="AK15" s="55"/>
      <c r="AL15" s="57"/>
    </row>
    <row r="16" spans="1:38" ht="25.5" customHeight="1" x14ac:dyDescent="0.35">
      <c r="A16" s="44" t="s">
        <v>25</v>
      </c>
      <c r="B16" s="44" t="s">
        <v>26</v>
      </c>
      <c r="C16" s="16">
        <v>700939</v>
      </c>
      <c r="D16" s="52"/>
      <c r="E16" s="53"/>
      <c r="F16" s="54"/>
      <c r="G16" s="53"/>
      <c r="H16" s="55"/>
      <c r="I16" s="55">
        <v>5</v>
      </c>
      <c r="J16" s="53">
        <v>-1259</v>
      </c>
      <c r="K16" s="52"/>
      <c r="L16" s="53"/>
      <c r="M16" s="54"/>
      <c r="N16" s="53"/>
      <c r="O16" s="55"/>
      <c r="P16" s="55"/>
      <c r="Q16" s="53"/>
      <c r="R16" s="56"/>
      <c r="S16" s="53"/>
      <c r="T16" s="54"/>
      <c r="U16" s="53"/>
      <c r="V16" s="55">
        <v>1</v>
      </c>
      <c r="W16" s="55">
        <v>1</v>
      </c>
      <c r="X16" s="57">
        <v>651</v>
      </c>
      <c r="Y16" s="55"/>
      <c r="Z16" s="53"/>
      <c r="AA16" s="54"/>
      <c r="AB16" s="53"/>
      <c r="AC16" s="55"/>
      <c r="AD16" s="55"/>
      <c r="AE16" s="57"/>
      <c r="AF16" s="55"/>
      <c r="AG16" s="53"/>
      <c r="AH16" s="54"/>
      <c r="AI16" s="53"/>
      <c r="AJ16" s="55"/>
      <c r="AK16" s="55"/>
      <c r="AL16" s="57"/>
    </row>
    <row r="17" spans="1:38" ht="25.5" customHeight="1" x14ac:dyDescent="0.35">
      <c r="A17" s="50" t="s">
        <v>34</v>
      </c>
      <c r="B17" s="44" t="s">
        <v>845</v>
      </c>
      <c r="C17" s="16"/>
      <c r="D17" s="52"/>
      <c r="E17" s="53"/>
      <c r="F17" s="54"/>
      <c r="G17" s="53"/>
      <c r="H17" s="55"/>
      <c r="I17" s="55"/>
      <c r="J17" s="53"/>
      <c r="K17" s="52"/>
      <c r="L17" s="53"/>
      <c r="M17" s="54"/>
      <c r="N17" s="53"/>
      <c r="O17" s="55"/>
      <c r="P17" s="55"/>
      <c r="Q17" s="53"/>
      <c r="R17" s="56"/>
      <c r="S17" s="53"/>
      <c r="T17" s="54"/>
      <c r="U17" s="53"/>
      <c r="V17" s="55"/>
      <c r="W17" s="55"/>
      <c r="X17" s="57"/>
      <c r="Y17" s="55"/>
      <c r="Z17" s="53"/>
      <c r="AA17" s="54"/>
      <c r="AB17" s="53"/>
      <c r="AC17" s="55"/>
      <c r="AD17" s="55"/>
      <c r="AE17" s="57"/>
      <c r="AF17" s="55"/>
      <c r="AG17" s="53"/>
      <c r="AH17" s="54"/>
      <c r="AI17" s="53"/>
      <c r="AJ17" s="55"/>
      <c r="AK17" s="55"/>
      <c r="AL17" s="57"/>
    </row>
    <row r="18" spans="1:38" ht="25.5" customHeight="1" x14ac:dyDescent="0.35">
      <c r="A18" s="44" t="s">
        <v>9</v>
      </c>
      <c r="B18" s="44" t="s">
        <v>13</v>
      </c>
      <c r="C18" s="16"/>
      <c r="D18" s="52"/>
      <c r="E18" s="53"/>
      <c r="F18" s="54"/>
      <c r="G18" s="53"/>
      <c r="H18" s="55"/>
      <c r="I18" s="55"/>
      <c r="J18" s="53"/>
      <c r="K18" s="52"/>
      <c r="L18" s="53"/>
      <c r="M18" s="54"/>
      <c r="N18" s="53"/>
      <c r="O18" s="55"/>
      <c r="P18" s="55"/>
      <c r="Q18" s="53"/>
      <c r="R18" s="56"/>
      <c r="S18" s="53"/>
      <c r="T18" s="54"/>
      <c r="U18" s="53"/>
      <c r="V18" s="55"/>
      <c r="W18" s="55"/>
      <c r="X18" s="57"/>
      <c r="Y18" s="55"/>
      <c r="Z18" s="53"/>
      <c r="AA18" s="54"/>
      <c r="AB18" s="53"/>
      <c r="AC18" s="55"/>
      <c r="AD18" s="55"/>
      <c r="AE18" s="57"/>
      <c r="AF18" s="55"/>
      <c r="AG18" s="53"/>
      <c r="AH18" s="54"/>
      <c r="AI18" s="53"/>
      <c r="AJ18" s="55"/>
      <c r="AK18" s="55"/>
      <c r="AL18" s="57"/>
    </row>
    <row r="19" spans="1:38" ht="25.5" customHeight="1" x14ac:dyDescent="0.35">
      <c r="A19" s="44" t="s">
        <v>839</v>
      </c>
      <c r="B19" s="44" t="s">
        <v>846</v>
      </c>
      <c r="C19" s="16">
        <v>700937</v>
      </c>
      <c r="D19" s="45">
        <v>1</v>
      </c>
      <c r="E19" s="46">
        <v>23024</v>
      </c>
      <c r="F19" s="47">
        <v>5</v>
      </c>
      <c r="G19" s="46">
        <v>-45756</v>
      </c>
      <c r="H19" s="24">
        <v>18</v>
      </c>
      <c r="I19" s="24">
        <v>215</v>
      </c>
      <c r="J19" s="46">
        <v>157636</v>
      </c>
      <c r="K19" s="45"/>
      <c r="L19" s="46"/>
      <c r="M19" s="47">
        <v>4</v>
      </c>
      <c r="N19" s="46">
        <v>7806</v>
      </c>
      <c r="O19" s="24">
        <v>10</v>
      </c>
      <c r="P19" s="75">
        <v>80</v>
      </c>
      <c r="Q19" s="46">
        <v>162087</v>
      </c>
      <c r="R19" s="48">
        <v>1</v>
      </c>
      <c r="S19" s="46">
        <v>1111730</v>
      </c>
      <c r="T19" s="47">
        <v>1</v>
      </c>
      <c r="U19" s="46">
        <v>3144</v>
      </c>
      <c r="V19" s="24">
        <v>81</v>
      </c>
      <c r="W19" s="24">
        <v>45</v>
      </c>
      <c r="X19" s="49">
        <v>569382</v>
      </c>
      <c r="Y19" s="24">
        <v>1</v>
      </c>
      <c r="Z19" s="46">
        <v>773</v>
      </c>
      <c r="AA19" s="47"/>
      <c r="AB19" s="46"/>
      <c r="AC19" s="24">
        <v>1</v>
      </c>
      <c r="AD19" s="24">
        <v>21</v>
      </c>
      <c r="AE19" s="49">
        <v>50346</v>
      </c>
      <c r="AF19" s="24">
        <v>1</v>
      </c>
      <c r="AG19" s="46">
        <v>3110</v>
      </c>
      <c r="AH19" s="47"/>
      <c r="AI19" s="46"/>
      <c r="AJ19" s="24">
        <v>2</v>
      </c>
      <c r="AK19" s="24">
        <v>10</v>
      </c>
      <c r="AL19" s="49">
        <v>157470</v>
      </c>
    </row>
    <row r="20" spans="1:38" ht="25.5" customHeight="1" x14ac:dyDescent="0.35">
      <c r="A20" s="44" t="s">
        <v>839</v>
      </c>
      <c r="B20" s="44" t="s">
        <v>19</v>
      </c>
      <c r="C20" s="16"/>
      <c r="D20" s="45"/>
      <c r="E20" s="46"/>
      <c r="F20" s="47"/>
      <c r="G20" s="46"/>
      <c r="H20" s="24"/>
      <c r="I20" s="24"/>
      <c r="J20" s="46"/>
      <c r="K20" s="45"/>
      <c r="L20" s="46"/>
      <c r="M20" s="47"/>
      <c r="N20" s="46"/>
      <c r="O20" s="24"/>
      <c r="P20" s="24"/>
      <c r="Q20" s="46"/>
      <c r="R20" s="48"/>
      <c r="S20" s="46"/>
      <c r="T20" s="47"/>
      <c r="U20" s="46"/>
      <c r="V20" s="24"/>
      <c r="W20" s="24"/>
      <c r="X20" s="49"/>
      <c r="Y20" s="24"/>
      <c r="Z20" s="46"/>
      <c r="AA20" s="47"/>
      <c r="AB20" s="46"/>
      <c r="AC20" s="24"/>
      <c r="AD20" s="24"/>
      <c r="AE20" s="49"/>
      <c r="AF20" s="24"/>
      <c r="AG20" s="46"/>
      <c r="AH20" s="47"/>
      <c r="AI20" s="46"/>
      <c r="AJ20" s="24"/>
      <c r="AK20" s="24"/>
      <c r="AL20" s="49"/>
    </row>
    <row r="21" spans="1:38" ht="25.5" customHeight="1" x14ac:dyDescent="0.35">
      <c r="A21" s="44" t="s">
        <v>9</v>
      </c>
      <c r="B21" s="44" t="s">
        <v>841</v>
      </c>
      <c r="C21" s="16">
        <v>700934</v>
      </c>
      <c r="D21" s="52"/>
      <c r="E21" s="53"/>
      <c r="F21" s="54"/>
      <c r="G21" s="53"/>
      <c r="H21" s="55"/>
      <c r="I21" s="55"/>
      <c r="J21" s="53"/>
      <c r="K21" s="52"/>
      <c r="L21" s="53"/>
      <c r="M21" s="54"/>
      <c r="N21" s="53"/>
      <c r="O21" s="55"/>
      <c r="P21" s="55"/>
      <c r="Q21" s="53"/>
      <c r="R21" s="56"/>
      <c r="S21" s="53"/>
      <c r="T21" s="54"/>
      <c r="U21" s="53"/>
      <c r="V21" s="55">
        <v>2</v>
      </c>
      <c r="W21" s="55">
        <v>4</v>
      </c>
      <c r="X21" s="57">
        <v>7185</v>
      </c>
      <c r="Y21" s="24"/>
      <c r="Z21" s="46"/>
      <c r="AA21" s="47"/>
      <c r="AB21" s="46"/>
      <c r="AC21" s="24"/>
      <c r="AD21" s="24"/>
      <c r="AE21" s="49"/>
      <c r="AF21" s="55"/>
      <c r="AG21" s="53"/>
      <c r="AH21" s="54"/>
      <c r="AI21" s="53"/>
      <c r="AJ21" s="55"/>
      <c r="AK21" s="55"/>
      <c r="AL21" s="57"/>
    </row>
    <row r="22" spans="1:38" ht="25.5" customHeight="1" x14ac:dyDescent="0.35">
      <c r="A22" s="44" t="s">
        <v>9</v>
      </c>
      <c r="B22" s="44" t="s">
        <v>847</v>
      </c>
      <c r="C22" s="16">
        <v>700940</v>
      </c>
      <c r="D22" s="52"/>
      <c r="E22" s="53"/>
      <c r="F22" s="54"/>
      <c r="G22" s="53"/>
      <c r="H22" s="55">
        <v>3</v>
      </c>
      <c r="I22" s="24">
        <v>22</v>
      </c>
      <c r="J22" s="46">
        <v>-10612</v>
      </c>
      <c r="K22" s="52"/>
      <c r="L22" s="53"/>
      <c r="M22" s="54"/>
      <c r="N22" s="53"/>
      <c r="O22" s="55">
        <v>5</v>
      </c>
      <c r="P22" s="83">
        <v>10</v>
      </c>
      <c r="Q22" s="53">
        <v>18248</v>
      </c>
      <c r="R22" s="56"/>
      <c r="S22" s="53"/>
      <c r="T22" s="54"/>
      <c r="U22" s="53"/>
      <c r="V22" s="55">
        <v>6</v>
      </c>
      <c r="W22" s="55">
        <v>3</v>
      </c>
      <c r="X22" s="57">
        <v>43407</v>
      </c>
      <c r="Y22" s="24"/>
      <c r="Z22" s="46"/>
      <c r="AA22" s="47"/>
      <c r="AB22" s="46"/>
      <c r="AC22" s="24"/>
      <c r="AD22" s="24">
        <v>2</v>
      </c>
      <c r="AE22" s="49">
        <v>2440</v>
      </c>
      <c r="AF22" s="55"/>
      <c r="AG22" s="53"/>
      <c r="AH22" s="54"/>
      <c r="AI22" s="53"/>
      <c r="AJ22" s="55"/>
      <c r="AK22" s="55">
        <v>1</v>
      </c>
      <c r="AL22" s="57">
        <v>9362</v>
      </c>
    </row>
    <row r="23" spans="1:38" ht="25.5" customHeight="1" x14ac:dyDescent="0.35">
      <c r="A23" s="44" t="s">
        <v>20</v>
      </c>
      <c r="B23" s="44" t="s">
        <v>531</v>
      </c>
      <c r="C23" s="16"/>
      <c r="D23" s="52"/>
      <c r="E23" s="53"/>
      <c r="F23" s="54"/>
      <c r="G23" s="53"/>
      <c r="H23" s="55"/>
      <c r="I23" s="55"/>
      <c r="J23" s="53"/>
      <c r="K23" s="52"/>
      <c r="L23" s="53"/>
      <c r="M23" s="54"/>
      <c r="N23" s="53"/>
      <c r="O23" s="55"/>
      <c r="P23" s="55"/>
      <c r="Q23" s="53"/>
      <c r="R23" s="56"/>
      <c r="S23" s="53"/>
      <c r="T23" s="54"/>
      <c r="U23" s="53"/>
      <c r="V23" s="55"/>
      <c r="W23" s="55"/>
      <c r="X23" s="57"/>
      <c r="Y23" s="55"/>
      <c r="Z23" s="53"/>
      <c r="AA23" s="54"/>
      <c r="AB23" s="53"/>
      <c r="AC23" s="55"/>
      <c r="AD23" s="55"/>
      <c r="AE23" s="57"/>
      <c r="AF23" s="55"/>
      <c r="AG23" s="53"/>
      <c r="AH23" s="54"/>
      <c r="AI23" s="53"/>
      <c r="AJ23" s="55"/>
      <c r="AK23" s="55"/>
      <c r="AL23" s="57"/>
    </row>
    <row r="24" spans="1:38" ht="25.5" customHeight="1" x14ac:dyDescent="0.35">
      <c r="A24" s="44" t="s">
        <v>9</v>
      </c>
      <c r="B24" s="44" t="s">
        <v>843</v>
      </c>
      <c r="C24" s="16">
        <v>700944</v>
      </c>
      <c r="D24" s="45"/>
      <c r="E24" s="46"/>
      <c r="F24" s="47"/>
      <c r="G24" s="46"/>
      <c r="H24" s="24"/>
      <c r="I24" s="24"/>
      <c r="J24" s="46"/>
      <c r="K24" s="45"/>
      <c r="L24" s="46"/>
      <c r="M24" s="47"/>
      <c r="N24" s="46"/>
      <c r="O24" s="24"/>
      <c r="P24" s="24"/>
      <c r="Q24" s="46"/>
      <c r="R24" s="48"/>
      <c r="S24" s="46"/>
      <c r="T24" s="47"/>
      <c r="U24" s="46"/>
      <c r="V24" s="24"/>
      <c r="W24" s="24">
        <v>1</v>
      </c>
      <c r="X24" s="49">
        <v>1400</v>
      </c>
      <c r="Y24" s="24"/>
      <c r="Z24" s="46"/>
      <c r="AA24" s="47"/>
      <c r="AB24" s="46"/>
      <c r="AC24" s="24"/>
      <c r="AD24" s="24"/>
      <c r="AE24" s="49"/>
      <c r="AF24" s="24"/>
      <c r="AG24" s="46"/>
      <c r="AH24" s="47"/>
      <c r="AI24" s="46"/>
      <c r="AJ24" s="24"/>
      <c r="AK24" s="24"/>
      <c r="AL24" s="49"/>
    </row>
    <row r="25" spans="1:38" ht="25.5" customHeight="1" x14ac:dyDescent="0.35">
      <c r="A25" s="44" t="s">
        <v>93</v>
      </c>
      <c r="B25" s="44" t="s">
        <v>15</v>
      </c>
      <c r="C25" s="16">
        <v>700942</v>
      </c>
      <c r="D25" s="52"/>
      <c r="E25" s="53"/>
      <c r="F25" s="54"/>
      <c r="G25" s="53"/>
      <c r="H25" s="55"/>
      <c r="I25" s="55">
        <v>1</v>
      </c>
      <c r="J25" s="53">
        <v>-1263</v>
      </c>
      <c r="K25" s="52"/>
      <c r="L25" s="53"/>
      <c r="M25" s="54"/>
      <c r="N25" s="53"/>
      <c r="O25" s="55"/>
      <c r="P25" s="83">
        <v>2</v>
      </c>
      <c r="Q25" s="53">
        <v>3620</v>
      </c>
      <c r="R25" s="56"/>
      <c r="S25" s="53"/>
      <c r="T25" s="54"/>
      <c r="U25" s="53"/>
      <c r="V25" s="55">
        <v>1</v>
      </c>
      <c r="W25" s="55"/>
      <c r="X25" s="57"/>
      <c r="Y25" s="55"/>
      <c r="Z25" s="53"/>
      <c r="AA25" s="54"/>
      <c r="AB25" s="53"/>
      <c r="AC25" s="55"/>
      <c r="AD25" s="55"/>
      <c r="AE25" s="57"/>
      <c r="AF25" s="55"/>
      <c r="AG25" s="53"/>
      <c r="AH25" s="54"/>
      <c r="AI25" s="53"/>
      <c r="AJ25" s="55"/>
      <c r="AK25" s="55"/>
      <c r="AL25" s="57"/>
    </row>
    <row r="26" spans="1:38" ht="25.5" customHeight="1" x14ac:dyDescent="0.35">
      <c r="A26" s="44" t="s">
        <v>33</v>
      </c>
      <c r="B26" s="50" t="s">
        <v>848</v>
      </c>
      <c r="C26" s="51">
        <v>700931</v>
      </c>
      <c r="D26" s="52"/>
      <c r="E26" s="53"/>
      <c r="F26" s="54"/>
      <c r="G26" s="53"/>
      <c r="H26" s="55">
        <v>1</v>
      </c>
      <c r="I26" s="55">
        <v>4</v>
      </c>
      <c r="J26" s="53">
        <v>-1345</v>
      </c>
      <c r="K26" s="52"/>
      <c r="L26" s="53"/>
      <c r="M26" s="54"/>
      <c r="N26" s="53"/>
      <c r="O26" s="55">
        <v>1</v>
      </c>
      <c r="P26" s="83">
        <v>6</v>
      </c>
      <c r="Q26" s="53">
        <v>14126</v>
      </c>
      <c r="R26" s="56"/>
      <c r="S26" s="53"/>
      <c r="T26" s="54"/>
      <c r="U26" s="53"/>
      <c r="V26" s="55">
        <v>3</v>
      </c>
      <c r="W26" s="55">
        <v>2</v>
      </c>
      <c r="X26" s="57">
        <v>704</v>
      </c>
      <c r="Y26" s="55"/>
      <c r="Z26" s="53"/>
      <c r="AA26" s="54"/>
      <c r="AB26" s="53"/>
      <c r="AC26" s="55"/>
      <c r="AD26" s="55">
        <v>2</v>
      </c>
      <c r="AE26" s="57">
        <v>2881</v>
      </c>
      <c r="AF26" s="24"/>
      <c r="AG26" s="46"/>
      <c r="AH26" s="47"/>
      <c r="AI26" s="46"/>
      <c r="AJ26" s="24"/>
      <c r="AK26" s="24"/>
      <c r="AL26" s="49"/>
    </row>
    <row r="27" spans="1:38" ht="25.5" customHeight="1" x14ac:dyDescent="0.35">
      <c r="A27" s="44" t="s">
        <v>33</v>
      </c>
      <c r="B27" s="50" t="s">
        <v>849</v>
      </c>
      <c r="C27" s="51">
        <v>700946</v>
      </c>
      <c r="D27" s="52">
        <v>1</v>
      </c>
      <c r="E27" s="53">
        <v>14663</v>
      </c>
      <c r="F27" s="54"/>
      <c r="G27" s="53"/>
      <c r="H27" s="55">
        <v>16</v>
      </c>
      <c r="I27" s="55">
        <v>55</v>
      </c>
      <c r="J27" s="53">
        <v>-3053</v>
      </c>
      <c r="K27" s="52"/>
      <c r="L27" s="53"/>
      <c r="M27" s="54">
        <v>2</v>
      </c>
      <c r="N27" s="53">
        <v>3903</v>
      </c>
      <c r="O27" s="55">
        <v>10</v>
      </c>
      <c r="P27" s="83">
        <v>49</v>
      </c>
      <c r="Q27" s="53">
        <v>90531</v>
      </c>
      <c r="R27" s="56">
        <v>1</v>
      </c>
      <c r="S27" s="53">
        <v>13393</v>
      </c>
      <c r="T27" s="54"/>
      <c r="U27" s="53"/>
      <c r="V27" s="55">
        <v>25</v>
      </c>
      <c r="W27" s="55">
        <v>31</v>
      </c>
      <c r="X27" s="57">
        <v>102906</v>
      </c>
      <c r="Y27" s="24"/>
      <c r="Z27" s="46"/>
      <c r="AA27" s="47"/>
      <c r="AB27" s="46"/>
      <c r="AC27" s="24">
        <v>1</v>
      </c>
      <c r="AD27" s="24">
        <v>20</v>
      </c>
      <c r="AE27" s="49">
        <v>28665</v>
      </c>
      <c r="AF27" s="24">
        <v>1</v>
      </c>
      <c r="AG27" s="46">
        <v>117271</v>
      </c>
      <c r="AH27" s="47"/>
      <c r="AI27" s="46"/>
      <c r="AJ27" s="24">
        <v>1</v>
      </c>
      <c r="AK27" s="24">
        <v>3</v>
      </c>
      <c r="AL27" s="49">
        <v>4524</v>
      </c>
    </row>
    <row r="28" spans="1:38" ht="25.5" customHeight="1" x14ac:dyDescent="0.35">
      <c r="A28" s="44" t="s">
        <v>33</v>
      </c>
      <c r="B28" s="50" t="s">
        <v>850</v>
      </c>
      <c r="C28" s="16">
        <v>700912</v>
      </c>
      <c r="D28" s="52">
        <v>1</v>
      </c>
      <c r="E28" s="53">
        <v>-158</v>
      </c>
      <c r="F28" s="54">
        <v>1</v>
      </c>
      <c r="G28" s="53">
        <v>-3200</v>
      </c>
      <c r="H28" s="55">
        <v>4</v>
      </c>
      <c r="I28" s="55">
        <v>39</v>
      </c>
      <c r="J28" s="53">
        <v>21543</v>
      </c>
      <c r="K28" s="52"/>
      <c r="L28" s="53"/>
      <c r="M28" s="54"/>
      <c r="N28" s="53"/>
      <c r="O28" s="55">
        <v>8</v>
      </c>
      <c r="P28" s="83">
        <v>21</v>
      </c>
      <c r="Q28" s="53">
        <v>47624</v>
      </c>
      <c r="R28" s="56"/>
      <c r="S28" s="53"/>
      <c r="T28" s="54"/>
      <c r="U28" s="53"/>
      <c r="V28" s="55">
        <v>5</v>
      </c>
      <c r="W28" s="55">
        <v>9</v>
      </c>
      <c r="X28" s="57">
        <v>19966</v>
      </c>
      <c r="Y28" s="55"/>
      <c r="Z28" s="53"/>
      <c r="AA28" s="54"/>
      <c r="AB28" s="53"/>
      <c r="AC28" s="55"/>
      <c r="AD28" s="55">
        <v>10</v>
      </c>
      <c r="AE28" s="57">
        <v>29595</v>
      </c>
      <c r="AF28" s="24"/>
      <c r="AG28" s="46"/>
      <c r="AH28" s="47"/>
      <c r="AI28" s="46"/>
      <c r="AJ28" s="24"/>
      <c r="AK28" s="24"/>
      <c r="AL28" s="49"/>
    </row>
    <row r="29" spans="1:38" ht="25.5" customHeight="1" x14ac:dyDescent="0.35">
      <c r="A29" s="44" t="s">
        <v>31</v>
      </c>
      <c r="B29" s="44" t="s">
        <v>533</v>
      </c>
      <c r="C29" s="16">
        <v>700910</v>
      </c>
      <c r="D29" s="45"/>
      <c r="E29" s="46"/>
      <c r="F29" s="47"/>
      <c r="G29" s="46"/>
      <c r="H29" s="24"/>
      <c r="I29" s="24"/>
      <c r="J29" s="46"/>
      <c r="K29" s="45"/>
      <c r="L29" s="46"/>
      <c r="M29" s="47"/>
      <c r="N29" s="46"/>
      <c r="O29" s="24"/>
      <c r="P29" s="24"/>
      <c r="Q29" s="46"/>
      <c r="R29" s="48"/>
      <c r="S29" s="46"/>
      <c r="T29" s="47"/>
      <c r="U29" s="46"/>
      <c r="V29" s="24"/>
      <c r="W29" s="24">
        <v>1</v>
      </c>
      <c r="X29" s="49">
        <v>1052</v>
      </c>
      <c r="Y29" s="24"/>
      <c r="Z29" s="46"/>
      <c r="AA29" s="47"/>
      <c r="AB29" s="46"/>
      <c r="AC29" s="24"/>
      <c r="AD29" s="24"/>
      <c r="AE29" s="49"/>
      <c r="AF29" s="24"/>
      <c r="AG29" s="46"/>
      <c r="AH29" s="47"/>
      <c r="AI29" s="46"/>
      <c r="AJ29" s="24"/>
      <c r="AK29" s="24"/>
      <c r="AL29" s="49"/>
    </row>
    <row r="30" spans="1:38" ht="25.5" customHeight="1" x14ac:dyDescent="0.35">
      <c r="A30" s="44" t="s">
        <v>29</v>
      </c>
      <c r="B30" s="50" t="s">
        <v>851</v>
      </c>
      <c r="C30" s="16">
        <v>700913</v>
      </c>
      <c r="D30" s="52"/>
      <c r="E30" s="53"/>
      <c r="F30" s="54"/>
      <c r="G30" s="53"/>
      <c r="H30" s="55"/>
      <c r="I30" s="55"/>
      <c r="J30" s="53"/>
      <c r="K30" s="52"/>
      <c r="L30" s="53"/>
      <c r="M30" s="54"/>
      <c r="N30" s="53"/>
      <c r="O30" s="55"/>
      <c r="P30" s="83">
        <v>1</v>
      </c>
      <c r="Q30" s="53">
        <v>1810</v>
      </c>
      <c r="R30" s="56"/>
      <c r="S30" s="53"/>
      <c r="T30" s="54"/>
      <c r="U30" s="53"/>
      <c r="V30" s="55"/>
      <c r="W30" s="55"/>
      <c r="X30" s="57"/>
      <c r="Y30" s="55"/>
      <c r="Z30" s="53"/>
      <c r="AA30" s="54"/>
      <c r="AB30" s="53"/>
      <c r="AC30" s="55"/>
      <c r="AD30" s="55"/>
      <c r="AE30" s="57"/>
      <c r="AF30" s="55"/>
      <c r="AG30" s="53"/>
      <c r="AH30" s="54"/>
      <c r="AI30" s="53"/>
      <c r="AJ30" s="55"/>
      <c r="AK30" s="55"/>
      <c r="AL30" s="57"/>
    </row>
    <row r="31" spans="1:38" ht="25.5" customHeight="1" x14ac:dyDescent="0.35">
      <c r="A31" s="44" t="s">
        <v>29</v>
      </c>
      <c r="B31" s="50" t="s">
        <v>852</v>
      </c>
      <c r="C31" s="16">
        <v>700922</v>
      </c>
      <c r="D31" s="52"/>
      <c r="E31" s="53"/>
      <c r="F31" s="54"/>
      <c r="G31" s="53"/>
      <c r="H31" s="55"/>
      <c r="I31" s="55"/>
      <c r="J31" s="53"/>
      <c r="K31" s="52"/>
      <c r="L31" s="53"/>
      <c r="M31" s="54"/>
      <c r="N31" s="53"/>
      <c r="O31" s="55"/>
      <c r="P31" s="55"/>
      <c r="Q31" s="53"/>
      <c r="R31" s="56"/>
      <c r="S31" s="53"/>
      <c r="T31" s="54"/>
      <c r="U31" s="53"/>
      <c r="V31" s="55"/>
      <c r="W31" s="55"/>
      <c r="X31" s="57"/>
      <c r="Y31" s="55"/>
      <c r="Z31" s="53"/>
      <c r="AA31" s="54"/>
      <c r="AB31" s="53"/>
      <c r="AC31" s="55"/>
      <c r="AD31" s="55"/>
      <c r="AE31" s="57"/>
      <c r="AF31" s="55"/>
      <c r="AG31" s="53"/>
      <c r="AH31" s="54"/>
      <c r="AI31" s="53"/>
      <c r="AJ31" s="55"/>
      <c r="AK31" s="55"/>
      <c r="AL31" s="57"/>
    </row>
    <row r="32" spans="1:38" ht="25.5" customHeight="1" x14ac:dyDescent="0.35">
      <c r="A32" s="44" t="s">
        <v>29</v>
      </c>
      <c r="B32" s="50" t="s">
        <v>853</v>
      </c>
      <c r="C32" s="16">
        <v>700926</v>
      </c>
      <c r="D32" s="52"/>
      <c r="E32" s="53"/>
      <c r="F32" s="54"/>
      <c r="G32" s="53"/>
      <c r="H32" s="55"/>
      <c r="I32" s="55"/>
      <c r="J32" s="53"/>
      <c r="K32" s="52"/>
      <c r="L32" s="53"/>
      <c r="M32" s="54"/>
      <c r="N32" s="53"/>
      <c r="O32" s="55"/>
      <c r="P32" s="55"/>
      <c r="Q32" s="53"/>
      <c r="R32" s="56"/>
      <c r="S32" s="53"/>
      <c r="T32" s="54"/>
      <c r="U32" s="53"/>
      <c r="V32" s="55"/>
      <c r="W32" s="55"/>
      <c r="X32" s="57"/>
      <c r="Y32" s="55"/>
      <c r="Z32" s="53"/>
      <c r="AA32" s="54"/>
      <c r="AB32" s="53"/>
      <c r="AC32" s="55"/>
      <c r="AD32" s="55"/>
      <c r="AE32" s="57"/>
      <c r="AF32" s="55"/>
      <c r="AG32" s="53"/>
      <c r="AH32" s="54"/>
      <c r="AI32" s="53"/>
      <c r="AJ32" s="55"/>
      <c r="AK32" s="55"/>
      <c r="AL32" s="57"/>
    </row>
    <row r="33" spans="1:38" ht="25.5" customHeight="1" x14ac:dyDescent="0.35">
      <c r="A33" s="44" t="s">
        <v>29</v>
      </c>
      <c r="B33" s="50" t="s">
        <v>856</v>
      </c>
      <c r="C33" s="16">
        <v>700917</v>
      </c>
      <c r="D33" s="52"/>
      <c r="E33" s="53"/>
      <c r="F33" s="54"/>
      <c r="G33" s="53"/>
      <c r="H33" s="55">
        <v>1</v>
      </c>
      <c r="I33" s="55"/>
      <c r="J33" s="53"/>
      <c r="K33" s="52"/>
      <c r="L33" s="53"/>
      <c r="M33" s="54"/>
      <c r="N33" s="53"/>
      <c r="O33" s="55"/>
      <c r="P33" s="55"/>
      <c r="Q33" s="53"/>
      <c r="R33" s="56"/>
      <c r="S33" s="53"/>
      <c r="T33" s="54"/>
      <c r="U33" s="53"/>
      <c r="V33" s="55"/>
      <c r="W33" s="55"/>
      <c r="X33" s="57"/>
      <c r="Y33" s="55"/>
      <c r="Z33" s="53"/>
      <c r="AA33" s="54"/>
      <c r="AB33" s="53"/>
      <c r="AC33" s="55"/>
      <c r="AD33" s="55"/>
      <c r="AE33" s="57"/>
      <c r="AF33" s="55"/>
      <c r="AG33" s="53"/>
      <c r="AH33" s="54"/>
      <c r="AI33" s="53"/>
      <c r="AJ33" s="55"/>
      <c r="AK33" s="55">
        <v>1</v>
      </c>
      <c r="AL33" s="57">
        <v>14624</v>
      </c>
    </row>
    <row r="34" spans="1:38" ht="25.5" customHeight="1" x14ac:dyDescent="0.35">
      <c r="A34" s="44" t="s">
        <v>29</v>
      </c>
      <c r="B34" s="50" t="s">
        <v>857</v>
      </c>
      <c r="C34" s="16">
        <v>700924</v>
      </c>
      <c r="D34" s="52"/>
      <c r="E34" s="53"/>
      <c r="F34" s="54"/>
      <c r="G34" s="53"/>
      <c r="H34" s="55"/>
      <c r="I34" s="55">
        <v>1</v>
      </c>
      <c r="J34" s="53">
        <v>1018</v>
      </c>
      <c r="K34" s="52"/>
      <c r="L34" s="53"/>
      <c r="M34" s="54"/>
      <c r="N34" s="53"/>
      <c r="O34" s="55">
        <v>1</v>
      </c>
      <c r="P34" s="55"/>
      <c r="Q34" s="53"/>
      <c r="R34" s="56"/>
      <c r="S34" s="53"/>
      <c r="T34" s="54"/>
      <c r="U34" s="53"/>
      <c r="V34" s="55"/>
      <c r="W34" s="55"/>
      <c r="X34" s="57"/>
      <c r="Y34" s="55"/>
      <c r="Z34" s="53"/>
      <c r="AA34" s="54"/>
      <c r="AB34" s="53"/>
      <c r="AC34" s="55"/>
      <c r="AD34" s="55"/>
      <c r="AE34" s="57"/>
      <c r="AF34" s="55"/>
      <c r="AG34" s="53"/>
      <c r="AH34" s="54"/>
      <c r="AI34" s="53"/>
      <c r="AJ34" s="55"/>
      <c r="AK34" s="55"/>
      <c r="AL34" s="57"/>
    </row>
    <row r="35" spans="1:38" ht="25.5" customHeight="1" x14ac:dyDescent="0.35">
      <c r="A35" s="44" t="s">
        <v>29</v>
      </c>
      <c r="B35" s="50" t="s">
        <v>30</v>
      </c>
      <c r="C35" s="16"/>
      <c r="D35" s="52"/>
      <c r="E35" s="53"/>
      <c r="F35" s="54"/>
      <c r="G35" s="53"/>
      <c r="H35" s="55"/>
      <c r="I35" s="55"/>
      <c r="J35" s="53"/>
      <c r="K35" s="52"/>
      <c r="L35" s="53"/>
      <c r="M35" s="54"/>
      <c r="N35" s="53"/>
      <c r="O35" s="55"/>
      <c r="P35" s="55"/>
      <c r="Q35" s="53"/>
      <c r="R35" s="56"/>
      <c r="S35" s="53"/>
      <c r="T35" s="54"/>
      <c r="U35" s="53"/>
      <c r="V35" s="55"/>
      <c r="W35" s="55"/>
      <c r="X35" s="57"/>
      <c r="Y35" s="55"/>
      <c r="Z35" s="53"/>
      <c r="AA35" s="54"/>
      <c r="AB35" s="53"/>
      <c r="AC35" s="55"/>
      <c r="AD35" s="55"/>
      <c r="AE35" s="57"/>
      <c r="AF35" s="55"/>
      <c r="AG35" s="53"/>
      <c r="AH35" s="54"/>
      <c r="AI35" s="53"/>
      <c r="AJ35" s="55"/>
      <c r="AK35" s="55"/>
      <c r="AL35" s="57"/>
    </row>
    <row r="36" spans="1:38" ht="25.5" customHeight="1" x14ac:dyDescent="0.35">
      <c r="A36" s="44" t="s">
        <v>29</v>
      </c>
      <c r="B36" s="50" t="s">
        <v>30</v>
      </c>
      <c r="C36" s="16"/>
      <c r="D36" s="52"/>
      <c r="E36" s="53"/>
      <c r="F36" s="54"/>
      <c r="G36" s="53"/>
      <c r="H36" s="55"/>
      <c r="I36" s="55"/>
      <c r="J36" s="53"/>
      <c r="K36" s="52"/>
      <c r="L36" s="53"/>
      <c r="M36" s="54"/>
      <c r="N36" s="53"/>
      <c r="O36" s="55"/>
      <c r="P36" s="55"/>
      <c r="Q36" s="53"/>
      <c r="R36" s="56"/>
      <c r="S36" s="53"/>
      <c r="T36" s="54"/>
      <c r="U36" s="53"/>
      <c r="V36" s="55"/>
      <c r="W36" s="55"/>
      <c r="X36" s="57"/>
      <c r="Y36" s="55"/>
      <c r="Z36" s="53"/>
      <c r="AA36" s="54"/>
      <c r="AB36" s="53"/>
      <c r="AC36" s="55"/>
      <c r="AD36" s="55"/>
      <c r="AE36" s="57"/>
      <c r="AF36" s="55"/>
      <c r="AG36" s="53"/>
      <c r="AH36" s="54"/>
      <c r="AI36" s="53"/>
      <c r="AJ36" s="55"/>
      <c r="AK36" s="55"/>
      <c r="AL36" s="57"/>
    </row>
    <row r="37" spans="1:38" ht="25.5" customHeight="1" x14ac:dyDescent="0.35">
      <c r="A37" s="44" t="s">
        <v>29</v>
      </c>
      <c r="B37" s="50" t="s">
        <v>30</v>
      </c>
      <c r="C37" s="16"/>
      <c r="D37" s="52"/>
      <c r="E37" s="53"/>
      <c r="F37" s="54"/>
      <c r="G37" s="53"/>
      <c r="H37" s="55"/>
      <c r="I37" s="55"/>
      <c r="J37" s="53"/>
      <c r="K37" s="52"/>
      <c r="L37" s="53"/>
      <c r="M37" s="54"/>
      <c r="N37" s="53"/>
      <c r="O37" s="55"/>
      <c r="P37" s="55"/>
      <c r="Q37" s="53"/>
      <c r="R37" s="56"/>
      <c r="S37" s="53"/>
      <c r="T37" s="54"/>
      <c r="U37" s="53"/>
      <c r="V37" s="55"/>
      <c r="W37" s="55"/>
      <c r="X37" s="57"/>
      <c r="Y37" s="55"/>
      <c r="Z37" s="53"/>
      <c r="AA37" s="54"/>
      <c r="AB37" s="53"/>
      <c r="AC37" s="55"/>
      <c r="AD37" s="55"/>
      <c r="AE37" s="57"/>
      <c r="AF37" s="55"/>
      <c r="AG37" s="53"/>
      <c r="AH37" s="54"/>
      <c r="AI37" s="53"/>
      <c r="AJ37" s="55"/>
      <c r="AK37" s="55"/>
      <c r="AL37" s="57"/>
    </row>
    <row r="38" spans="1:38" ht="25.5" customHeight="1" x14ac:dyDescent="0.35">
      <c r="A38" s="44" t="s">
        <v>29</v>
      </c>
      <c r="B38" s="50" t="s">
        <v>30</v>
      </c>
      <c r="C38" s="16"/>
      <c r="D38" s="52"/>
      <c r="E38" s="53"/>
      <c r="F38" s="54"/>
      <c r="G38" s="53"/>
      <c r="H38" s="55"/>
      <c r="I38" s="55"/>
      <c r="J38" s="53"/>
      <c r="K38" s="52"/>
      <c r="L38" s="53"/>
      <c r="M38" s="54"/>
      <c r="N38" s="53"/>
      <c r="O38" s="55"/>
      <c r="P38" s="55"/>
      <c r="Q38" s="53"/>
      <c r="R38" s="56"/>
      <c r="S38" s="53"/>
      <c r="T38" s="54"/>
      <c r="U38" s="53"/>
      <c r="V38" s="55"/>
      <c r="W38" s="55"/>
      <c r="X38" s="57"/>
      <c r="Y38" s="55"/>
      <c r="Z38" s="53"/>
      <c r="AA38" s="54"/>
      <c r="AB38" s="53"/>
      <c r="AC38" s="55"/>
      <c r="AD38" s="55"/>
      <c r="AE38" s="57"/>
      <c r="AF38" s="55"/>
      <c r="AG38" s="53"/>
      <c r="AH38" s="54"/>
      <c r="AI38" s="53"/>
      <c r="AJ38" s="55"/>
      <c r="AK38" s="55"/>
      <c r="AL38" s="57"/>
    </row>
    <row r="39" spans="1:38" ht="25.5" customHeight="1" x14ac:dyDescent="0.35">
      <c r="A39" s="44" t="s">
        <v>29</v>
      </c>
      <c r="B39" s="50" t="s">
        <v>30</v>
      </c>
      <c r="C39" s="16"/>
      <c r="D39" s="52"/>
      <c r="E39" s="53"/>
      <c r="F39" s="54"/>
      <c r="G39" s="53"/>
      <c r="H39" s="55"/>
      <c r="I39" s="55"/>
      <c r="J39" s="53"/>
      <c r="K39" s="52"/>
      <c r="L39" s="53"/>
      <c r="M39" s="54"/>
      <c r="N39" s="53"/>
      <c r="O39" s="55"/>
      <c r="P39" s="55"/>
      <c r="Q39" s="53"/>
      <c r="R39" s="56"/>
      <c r="S39" s="53"/>
      <c r="T39" s="54"/>
      <c r="U39" s="53"/>
      <c r="V39" s="55"/>
      <c r="W39" s="55"/>
      <c r="X39" s="57"/>
      <c r="Y39" s="55"/>
      <c r="Z39" s="53"/>
      <c r="AA39" s="54"/>
      <c r="AB39" s="53"/>
      <c r="AC39" s="55"/>
      <c r="AD39" s="55"/>
      <c r="AE39" s="57"/>
      <c r="AF39" s="55"/>
      <c r="AG39" s="53"/>
      <c r="AH39" s="54"/>
      <c r="AI39" s="53"/>
      <c r="AJ39" s="55"/>
      <c r="AK39" s="55"/>
      <c r="AL39" s="57"/>
    </row>
    <row r="40" spans="1:38" ht="25.5" customHeight="1" x14ac:dyDescent="0.35">
      <c r="A40" s="44" t="s">
        <v>29</v>
      </c>
      <c r="B40" s="50" t="s">
        <v>30</v>
      </c>
      <c r="C40" s="16"/>
      <c r="D40" s="52"/>
      <c r="E40" s="53"/>
      <c r="F40" s="54"/>
      <c r="G40" s="53"/>
      <c r="H40" s="55"/>
      <c r="I40" s="55"/>
      <c r="J40" s="53"/>
      <c r="K40" s="52"/>
      <c r="L40" s="53"/>
      <c r="M40" s="54"/>
      <c r="N40" s="53"/>
      <c r="O40" s="55"/>
      <c r="P40" s="55"/>
      <c r="Q40" s="53"/>
      <c r="R40" s="56"/>
      <c r="S40" s="53"/>
      <c r="T40" s="54"/>
      <c r="U40" s="53"/>
      <c r="V40" s="55"/>
      <c r="W40" s="55"/>
      <c r="X40" s="57"/>
      <c r="Y40" s="55"/>
      <c r="Z40" s="53"/>
      <c r="AA40" s="54"/>
      <c r="AB40" s="53"/>
      <c r="AC40" s="55"/>
      <c r="AD40" s="55"/>
      <c r="AE40" s="57"/>
      <c r="AF40" s="55"/>
      <c r="AG40" s="53"/>
      <c r="AH40" s="54"/>
      <c r="AI40" s="53"/>
      <c r="AJ40" s="55"/>
      <c r="AK40" s="55"/>
      <c r="AL40" s="57"/>
    </row>
    <row r="41" spans="1:38" ht="25.5" customHeight="1" x14ac:dyDescent="0.35">
      <c r="A41" s="44" t="s">
        <v>29</v>
      </c>
      <c r="B41" s="50" t="s">
        <v>30</v>
      </c>
      <c r="C41" s="16"/>
      <c r="D41" s="52"/>
      <c r="E41" s="53"/>
      <c r="F41" s="54"/>
      <c r="G41" s="53"/>
      <c r="H41" s="55"/>
      <c r="I41" s="55"/>
      <c r="J41" s="53"/>
      <c r="K41" s="52"/>
      <c r="L41" s="53"/>
      <c r="M41" s="54"/>
      <c r="N41" s="53"/>
      <c r="O41" s="55"/>
      <c r="P41" s="55"/>
      <c r="Q41" s="53"/>
      <c r="R41" s="56"/>
      <c r="S41" s="53"/>
      <c r="T41" s="54"/>
      <c r="U41" s="53"/>
      <c r="V41" s="55"/>
      <c r="W41" s="55"/>
      <c r="X41" s="57"/>
      <c r="Y41" s="55"/>
      <c r="Z41" s="53"/>
      <c r="AA41" s="54"/>
      <c r="AB41" s="53"/>
      <c r="AC41" s="55"/>
      <c r="AD41" s="55"/>
      <c r="AE41" s="57"/>
      <c r="AF41" s="55"/>
      <c r="AG41" s="53"/>
      <c r="AH41" s="54"/>
      <c r="AI41" s="53"/>
      <c r="AJ41" s="55"/>
      <c r="AK41" s="55"/>
      <c r="AL41" s="57"/>
    </row>
    <row r="42" spans="1:38" ht="25.5" customHeight="1" x14ac:dyDescent="0.35">
      <c r="A42" s="44" t="s">
        <v>29</v>
      </c>
      <c r="B42" s="50" t="s">
        <v>30</v>
      </c>
      <c r="C42" s="16"/>
      <c r="D42" s="52"/>
      <c r="E42" s="53"/>
      <c r="F42" s="54"/>
      <c r="G42" s="53"/>
      <c r="H42" s="55"/>
      <c r="I42" s="55"/>
      <c r="J42" s="53"/>
      <c r="K42" s="52"/>
      <c r="L42" s="53"/>
      <c r="M42" s="54"/>
      <c r="N42" s="53"/>
      <c r="O42" s="55"/>
      <c r="P42" s="55"/>
      <c r="Q42" s="53"/>
      <c r="R42" s="56"/>
      <c r="S42" s="53"/>
      <c r="T42" s="54"/>
      <c r="U42" s="53"/>
      <c r="V42" s="55"/>
      <c r="W42" s="55"/>
      <c r="X42" s="57"/>
      <c r="Y42" s="55"/>
      <c r="Z42" s="53"/>
      <c r="AA42" s="54"/>
      <c r="AB42" s="53"/>
      <c r="AC42" s="55"/>
      <c r="AD42" s="55"/>
      <c r="AE42" s="57"/>
      <c r="AF42" s="55"/>
      <c r="AG42" s="53"/>
      <c r="AH42" s="54"/>
      <c r="AI42" s="53"/>
      <c r="AJ42" s="55"/>
      <c r="AK42" s="55"/>
      <c r="AL42" s="57"/>
    </row>
    <row r="43" spans="1:38" ht="25.5" customHeight="1" x14ac:dyDescent="0.35">
      <c r="A43" s="44" t="s">
        <v>29</v>
      </c>
      <c r="B43" s="50" t="s">
        <v>30</v>
      </c>
      <c r="C43" s="16"/>
      <c r="D43" s="52"/>
      <c r="E43" s="53"/>
      <c r="F43" s="54"/>
      <c r="G43" s="53"/>
      <c r="H43" s="55"/>
      <c r="I43" s="55"/>
      <c r="J43" s="53"/>
      <c r="K43" s="52"/>
      <c r="L43" s="53"/>
      <c r="M43" s="54"/>
      <c r="N43" s="53"/>
      <c r="O43" s="55"/>
      <c r="P43" s="55"/>
      <c r="Q43" s="53"/>
      <c r="R43" s="56"/>
      <c r="S43" s="53"/>
      <c r="T43" s="54"/>
      <c r="U43" s="53"/>
      <c r="V43" s="55"/>
      <c r="W43" s="55"/>
      <c r="X43" s="57"/>
      <c r="Y43" s="55"/>
      <c r="Z43" s="53"/>
      <c r="AA43" s="54"/>
      <c r="AB43" s="53"/>
      <c r="AC43" s="55"/>
      <c r="AD43" s="55"/>
      <c r="AE43" s="57"/>
      <c r="AF43" s="55"/>
      <c r="AG43" s="53"/>
      <c r="AH43" s="54"/>
      <c r="AI43" s="53"/>
      <c r="AJ43" s="55"/>
      <c r="AK43" s="55"/>
      <c r="AL43" s="57"/>
    </row>
    <row r="44" spans="1:38" ht="25.5" customHeight="1" x14ac:dyDescent="0.35">
      <c r="A44" s="44" t="s">
        <v>29</v>
      </c>
      <c r="B44" s="50" t="s">
        <v>30</v>
      </c>
      <c r="C44" s="16"/>
      <c r="D44" s="52"/>
      <c r="E44" s="53"/>
      <c r="F44" s="54"/>
      <c r="G44" s="53"/>
      <c r="H44" s="55"/>
      <c r="I44" s="55"/>
      <c r="J44" s="53"/>
      <c r="K44" s="52"/>
      <c r="L44" s="53"/>
      <c r="M44" s="54"/>
      <c r="N44" s="53"/>
      <c r="O44" s="55"/>
      <c r="P44" s="55"/>
      <c r="Q44" s="53"/>
      <c r="R44" s="56"/>
      <c r="S44" s="53"/>
      <c r="T44" s="54"/>
      <c r="U44" s="53"/>
      <c r="V44" s="55"/>
      <c r="W44" s="55"/>
      <c r="X44" s="57"/>
      <c r="Y44" s="55"/>
      <c r="Z44" s="53"/>
      <c r="AA44" s="54"/>
      <c r="AB44" s="53"/>
      <c r="AC44" s="55"/>
      <c r="AD44" s="55"/>
      <c r="AE44" s="57"/>
      <c r="AF44" s="55"/>
      <c r="AG44" s="53"/>
      <c r="AH44" s="54"/>
      <c r="AI44" s="53"/>
      <c r="AJ44" s="55"/>
      <c r="AK44" s="55"/>
      <c r="AL44" s="57"/>
    </row>
    <row r="45" spans="1:38" ht="25.5" customHeight="1" x14ac:dyDescent="0.35">
      <c r="A45" s="44" t="s">
        <v>29</v>
      </c>
      <c r="B45" s="50" t="s">
        <v>30</v>
      </c>
      <c r="C45" s="16"/>
      <c r="D45" s="52"/>
      <c r="E45" s="53"/>
      <c r="F45" s="54"/>
      <c r="G45" s="53"/>
      <c r="H45" s="55"/>
      <c r="I45" s="55"/>
      <c r="J45" s="53"/>
      <c r="K45" s="52"/>
      <c r="L45" s="53"/>
      <c r="M45" s="54"/>
      <c r="N45" s="53"/>
      <c r="O45" s="55"/>
      <c r="P45" s="55"/>
      <c r="Q45" s="53"/>
      <c r="R45" s="56"/>
      <c r="S45" s="53"/>
      <c r="T45" s="54"/>
      <c r="U45" s="53"/>
      <c r="V45" s="55"/>
      <c r="W45" s="55"/>
      <c r="X45" s="57"/>
      <c r="Y45" s="55"/>
      <c r="Z45" s="53"/>
      <c r="AA45" s="54"/>
      <c r="AB45" s="53"/>
      <c r="AC45" s="55"/>
      <c r="AD45" s="55"/>
      <c r="AE45" s="57"/>
      <c r="AF45" s="55"/>
      <c r="AG45" s="53"/>
      <c r="AH45" s="54"/>
      <c r="AI45" s="53"/>
      <c r="AJ45" s="55"/>
      <c r="AK45" s="55"/>
      <c r="AL45" s="57"/>
    </row>
    <row r="46" spans="1:38" ht="25.5" customHeight="1" x14ac:dyDescent="0.35">
      <c r="A46" s="44" t="s">
        <v>34</v>
      </c>
      <c r="B46" s="44" t="s">
        <v>854</v>
      </c>
      <c r="C46" s="16"/>
      <c r="D46" s="52"/>
      <c r="E46" s="53"/>
      <c r="F46" s="54"/>
      <c r="G46" s="53"/>
      <c r="H46" s="55"/>
      <c r="I46" s="55"/>
      <c r="J46" s="53"/>
      <c r="K46" s="52"/>
      <c r="L46" s="53"/>
      <c r="M46" s="54"/>
      <c r="N46" s="53"/>
      <c r="O46" s="55"/>
      <c r="P46" s="55"/>
      <c r="Q46" s="53"/>
      <c r="R46" s="56"/>
      <c r="S46" s="53"/>
      <c r="T46" s="54"/>
      <c r="U46" s="53"/>
      <c r="V46" s="55"/>
      <c r="W46" s="55"/>
      <c r="X46" s="57"/>
      <c r="Y46" s="55"/>
      <c r="Z46" s="53"/>
      <c r="AA46" s="54"/>
      <c r="AB46" s="53"/>
      <c r="AC46" s="55"/>
      <c r="AD46" s="55"/>
      <c r="AE46" s="57"/>
      <c r="AF46" s="55"/>
      <c r="AG46" s="53"/>
      <c r="AH46" s="54"/>
      <c r="AI46" s="53"/>
      <c r="AJ46" s="55"/>
      <c r="AK46" s="55"/>
      <c r="AL46" s="57"/>
    </row>
    <row r="47" spans="1:38" ht="25.5" customHeight="1" x14ac:dyDescent="0.35">
      <c r="A47" s="44" t="s">
        <v>34</v>
      </c>
      <c r="B47" s="44" t="s">
        <v>854</v>
      </c>
      <c r="C47" s="16"/>
      <c r="D47" s="52"/>
      <c r="E47" s="53"/>
      <c r="F47" s="54"/>
      <c r="G47" s="53"/>
      <c r="H47" s="55"/>
      <c r="I47" s="55"/>
      <c r="J47" s="53"/>
      <c r="K47" s="52"/>
      <c r="L47" s="53"/>
      <c r="M47" s="54"/>
      <c r="N47" s="53"/>
      <c r="O47" s="55"/>
      <c r="P47" s="55"/>
      <c r="Q47" s="53"/>
      <c r="R47" s="56"/>
      <c r="S47" s="53"/>
      <c r="T47" s="54"/>
      <c r="U47" s="53"/>
      <c r="V47" s="55"/>
      <c r="W47" s="55"/>
      <c r="X47" s="57"/>
      <c r="Y47" s="55"/>
      <c r="Z47" s="53"/>
      <c r="AA47" s="54"/>
      <c r="AB47" s="53"/>
      <c r="AC47" s="55"/>
      <c r="AD47" s="55"/>
      <c r="AE47" s="57"/>
      <c r="AF47" s="55"/>
      <c r="AG47" s="53"/>
      <c r="AH47" s="54"/>
      <c r="AI47" s="53"/>
      <c r="AJ47" s="55"/>
      <c r="AK47" s="55"/>
      <c r="AL47" s="57"/>
    </row>
    <row r="48" spans="1:38" ht="25.5" customHeight="1" x14ac:dyDescent="0.35">
      <c r="A48" s="44" t="s">
        <v>34</v>
      </c>
      <c r="B48" s="44" t="s">
        <v>854</v>
      </c>
      <c r="C48" s="16"/>
      <c r="D48" s="52"/>
      <c r="E48" s="53"/>
      <c r="F48" s="54"/>
      <c r="G48" s="53"/>
      <c r="H48" s="55"/>
      <c r="I48" s="55"/>
      <c r="J48" s="53"/>
      <c r="K48" s="52"/>
      <c r="L48" s="53"/>
      <c r="M48" s="54"/>
      <c r="N48" s="53"/>
      <c r="O48" s="55"/>
      <c r="P48" s="55"/>
      <c r="Q48" s="53"/>
      <c r="R48" s="56"/>
      <c r="S48" s="53"/>
      <c r="T48" s="54"/>
      <c r="U48" s="53"/>
      <c r="V48" s="55"/>
      <c r="W48" s="55"/>
      <c r="X48" s="57"/>
      <c r="Y48" s="55"/>
      <c r="Z48" s="53"/>
      <c r="AA48" s="54"/>
      <c r="AB48" s="53"/>
      <c r="AC48" s="55"/>
      <c r="AD48" s="55"/>
      <c r="AE48" s="57"/>
      <c r="AF48" s="55"/>
      <c r="AG48" s="53"/>
      <c r="AH48" s="54"/>
      <c r="AI48" s="53"/>
      <c r="AJ48" s="55"/>
      <c r="AK48" s="55"/>
      <c r="AL48" s="57"/>
    </row>
    <row r="49" spans="1:240" ht="25.5" customHeight="1" x14ac:dyDescent="0.35">
      <c r="A49" s="44" t="s">
        <v>34</v>
      </c>
      <c r="B49" s="44" t="s">
        <v>854</v>
      </c>
      <c r="C49" s="16">
        <v>700908</v>
      </c>
      <c r="D49" s="52">
        <v>3</v>
      </c>
      <c r="E49" s="53">
        <v>76842</v>
      </c>
      <c r="F49" s="54">
        <v>1</v>
      </c>
      <c r="G49" s="53">
        <v>-11184</v>
      </c>
      <c r="H49" s="55">
        <v>59</v>
      </c>
      <c r="I49" s="55">
        <v>231</v>
      </c>
      <c r="J49" s="53">
        <v>146231</v>
      </c>
      <c r="K49" s="52"/>
      <c r="L49" s="53"/>
      <c r="M49" s="54">
        <v>4</v>
      </c>
      <c r="N49" s="53">
        <v>6989</v>
      </c>
      <c r="O49" s="55">
        <v>44</v>
      </c>
      <c r="P49" s="83">
        <v>249</v>
      </c>
      <c r="Q49" s="53">
        <v>438515</v>
      </c>
      <c r="R49" s="56">
        <v>1</v>
      </c>
      <c r="S49" s="53">
        <v>6984</v>
      </c>
      <c r="T49" s="54">
        <v>1</v>
      </c>
      <c r="U49" s="53">
        <v>21123</v>
      </c>
      <c r="V49" s="55">
        <v>92</v>
      </c>
      <c r="W49" s="55">
        <v>114</v>
      </c>
      <c r="X49" s="57">
        <v>541073</v>
      </c>
      <c r="Y49" s="55"/>
      <c r="Z49" s="53"/>
      <c r="AA49" s="54"/>
      <c r="AB49" s="53"/>
      <c r="AC49" s="55">
        <v>3</v>
      </c>
      <c r="AD49" s="55">
        <v>48</v>
      </c>
      <c r="AE49" s="57">
        <v>56682</v>
      </c>
      <c r="AF49" s="55">
        <v>1</v>
      </c>
      <c r="AG49" s="53">
        <v>23320</v>
      </c>
      <c r="AH49" s="54"/>
      <c r="AI49" s="53"/>
      <c r="AJ49" s="55">
        <v>3</v>
      </c>
      <c r="AK49" s="55">
        <v>14</v>
      </c>
      <c r="AL49" s="57">
        <v>48584</v>
      </c>
    </row>
    <row r="50" spans="1:240" ht="25.5" customHeight="1" x14ac:dyDescent="0.35">
      <c r="A50" s="44" t="s">
        <v>34</v>
      </c>
      <c r="B50" s="44" t="s">
        <v>854</v>
      </c>
      <c r="C50" s="16">
        <v>700909</v>
      </c>
      <c r="D50" s="52">
        <v>23</v>
      </c>
      <c r="E50" s="53">
        <v>1131</v>
      </c>
      <c r="F50" s="54">
        <v>13</v>
      </c>
      <c r="G50" s="53">
        <v>-69607</v>
      </c>
      <c r="H50" s="55">
        <v>55</v>
      </c>
      <c r="I50" s="55">
        <v>706</v>
      </c>
      <c r="J50" s="53">
        <v>753989</v>
      </c>
      <c r="K50" s="52">
        <v>1</v>
      </c>
      <c r="L50" s="53">
        <v>13516</v>
      </c>
      <c r="M50" s="54">
        <v>6</v>
      </c>
      <c r="N50" s="53">
        <v>10894</v>
      </c>
      <c r="O50" s="55">
        <v>63</v>
      </c>
      <c r="P50" s="83">
        <v>155</v>
      </c>
      <c r="Q50" s="53">
        <v>301205</v>
      </c>
      <c r="R50" s="56">
        <v>3</v>
      </c>
      <c r="S50" s="53">
        <v>57278</v>
      </c>
      <c r="T50" s="54">
        <v>2</v>
      </c>
      <c r="U50" s="53">
        <v>8890</v>
      </c>
      <c r="V50" s="55">
        <v>267</v>
      </c>
      <c r="W50" s="55">
        <v>153</v>
      </c>
      <c r="X50" s="57">
        <v>469989</v>
      </c>
      <c r="Y50" s="55">
        <v>5</v>
      </c>
      <c r="Z50" s="53">
        <v>28323</v>
      </c>
      <c r="AA50" s="54"/>
      <c r="AB50" s="53"/>
      <c r="AC50" s="55"/>
      <c r="AD50" s="55">
        <v>71</v>
      </c>
      <c r="AE50" s="57">
        <v>165859</v>
      </c>
      <c r="AF50" s="55">
        <v>5</v>
      </c>
      <c r="AG50" s="53">
        <v>201903</v>
      </c>
      <c r="AH50" s="54"/>
      <c r="AI50" s="53"/>
      <c r="AJ50" s="55">
        <v>14</v>
      </c>
      <c r="AK50" s="55">
        <v>27</v>
      </c>
      <c r="AL50" s="57">
        <v>198488</v>
      </c>
    </row>
    <row r="51" spans="1:240" ht="25.5" customHeight="1" x14ac:dyDescent="0.35">
      <c r="A51" s="44" t="s">
        <v>93</v>
      </c>
      <c r="B51" s="44" t="s">
        <v>16</v>
      </c>
      <c r="C51" s="16"/>
      <c r="D51" s="45"/>
      <c r="E51" s="46"/>
      <c r="F51" s="47"/>
      <c r="G51" s="46"/>
      <c r="H51" s="24"/>
      <c r="I51" s="24"/>
      <c r="J51" s="46"/>
      <c r="K51" s="45"/>
      <c r="L51" s="46"/>
      <c r="M51" s="47"/>
      <c r="N51" s="46"/>
      <c r="O51" s="24"/>
      <c r="P51" s="24"/>
      <c r="Q51" s="46"/>
      <c r="R51" s="48"/>
      <c r="S51" s="46"/>
      <c r="T51" s="47"/>
      <c r="U51" s="46"/>
      <c r="V51" s="24"/>
      <c r="W51" s="24"/>
      <c r="X51" s="49"/>
      <c r="Y51" s="24"/>
      <c r="Z51" s="46"/>
      <c r="AA51" s="47"/>
      <c r="AB51" s="46"/>
      <c r="AC51" s="24"/>
      <c r="AD51" s="24"/>
      <c r="AE51" s="49"/>
      <c r="AF51" s="24"/>
      <c r="AG51" s="46"/>
      <c r="AH51" s="47"/>
      <c r="AI51" s="46"/>
      <c r="AJ51" s="24"/>
      <c r="AK51" s="24"/>
      <c r="AL51" s="49"/>
    </row>
    <row r="52" spans="1:240" ht="25.5" customHeight="1" x14ac:dyDescent="0.35">
      <c r="A52" s="44" t="s">
        <v>9</v>
      </c>
      <c r="B52" s="44" t="s">
        <v>855</v>
      </c>
      <c r="C52" s="16"/>
      <c r="D52" s="45"/>
      <c r="E52" s="46"/>
      <c r="F52" s="47"/>
      <c r="G52" s="46"/>
      <c r="H52" s="24"/>
      <c r="I52" s="24"/>
      <c r="J52" s="46"/>
      <c r="K52" s="45"/>
      <c r="L52" s="46"/>
      <c r="M52" s="47"/>
      <c r="N52" s="46"/>
      <c r="O52" s="24"/>
      <c r="P52" s="24"/>
      <c r="Q52" s="46"/>
      <c r="R52" s="48"/>
      <c r="S52" s="46"/>
      <c r="T52" s="47"/>
      <c r="U52" s="46"/>
      <c r="V52" s="24"/>
      <c r="W52" s="24"/>
      <c r="X52" s="49"/>
      <c r="Y52" s="24"/>
      <c r="Z52" s="46"/>
      <c r="AA52" s="47"/>
      <c r="AB52" s="46"/>
      <c r="AC52" s="24"/>
      <c r="AD52" s="24"/>
      <c r="AE52" s="49"/>
      <c r="AF52" s="24"/>
      <c r="AG52" s="46"/>
      <c r="AH52" s="47"/>
      <c r="AI52" s="46"/>
      <c r="AJ52" s="24"/>
      <c r="AK52" s="24"/>
      <c r="AL52" s="49"/>
    </row>
    <row r="53" spans="1:240" ht="25.5" customHeight="1" x14ac:dyDescent="0.35">
      <c r="A53" s="44" t="s">
        <v>98</v>
      </c>
      <c r="B53" s="44" t="s">
        <v>641</v>
      </c>
      <c r="C53" s="59">
        <v>700936</v>
      </c>
      <c r="D53" s="45"/>
      <c r="E53" s="46"/>
      <c r="F53" s="47"/>
      <c r="G53" s="46"/>
      <c r="H53" s="24"/>
      <c r="I53" s="24"/>
      <c r="J53" s="46"/>
      <c r="K53" s="45"/>
      <c r="L53" s="46"/>
      <c r="M53" s="47"/>
      <c r="N53" s="46"/>
      <c r="O53" s="24"/>
      <c r="P53" s="24"/>
      <c r="Q53" s="46"/>
      <c r="R53" s="48"/>
      <c r="S53" s="46"/>
      <c r="T53" s="47"/>
      <c r="U53" s="46"/>
      <c r="V53" s="24"/>
      <c r="W53" s="24"/>
      <c r="X53" s="49"/>
      <c r="Y53" s="24"/>
      <c r="Z53" s="46"/>
      <c r="AA53" s="47"/>
      <c r="AB53" s="46"/>
      <c r="AC53" s="24"/>
      <c r="AD53" s="24"/>
      <c r="AE53" s="49"/>
      <c r="AF53" s="24"/>
      <c r="AG53" s="46"/>
      <c r="AH53" s="47"/>
      <c r="AI53" s="46"/>
      <c r="AJ53" s="24"/>
      <c r="AK53" s="24"/>
      <c r="AL53" s="49"/>
    </row>
    <row r="54" spans="1:240" x14ac:dyDescent="0.35">
      <c r="D54" s="26"/>
      <c r="E54" s="27"/>
      <c r="F54" s="26"/>
      <c r="G54" s="119"/>
      <c r="I54" s="26"/>
      <c r="J54" s="119"/>
      <c r="K54" s="28"/>
      <c r="L54" s="27"/>
      <c r="M54" s="26"/>
      <c r="N54" s="119"/>
      <c r="P54" s="26"/>
      <c r="Q54" s="29"/>
      <c r="R54" s="62"/>
      <c r="S54" s="29"/>
      <c r="T54" s="62"/>
      <c r="U54" s="29"/>
      <c r="W54" s="62"/>
      <c r="X54" s="29"/>
      <c r="Y54" s="62"/>
      <c r="Z54" s="29"/>
      <c r="AA54" s="62"/>
      <c r="AB54" s="29"/>
      <c r="AD54" s="62"/>
      <c r="AE54" s="29"/>
    </row>
    <row r="55" spans="1:240" x14ac:dyDescent="0.35">
      <c r="A55" s="63"/>
      <c r="B55" s="63"/>
      <c r="C55" s="64" t="s">
        <v>796</v>
      </c>
      <c r="D55" s="45">
        <f t="shared" ref="D55:AL55" si="0">SUM(D5:D54)</f>
        <v>68</v>
      </c>
      <c r="E55" s="45">
        <f t="shared" si="0"/>
        <v>146811</v>
      </c>
      <c r="F55" s="45">
        <f t="shared" si="0"/>
        <v>34</v>
      </c>
      <c r="G55" s="45">
        <f t="shared" si="0"/>
        <v>-195155</v>
      </c>
      <c r="H55" s="45">
        <f t="shared" si="0"/>
        <v>258</v>
      </c>
      <c r="I55" s="45">
        <f t="shared" si="0"/>
        <v>2124</v>
      </c>
      <c r="J55" s="45">
        <f t="shared" si="0"/>
        <v>1954865</v>
      </c>
      <c r="K55" s="45">
        <f t="shared" si="0"/>
        <v>2</v>
      </c>
      <c r="L55" s="45">
        <f t="shared" si="0"/>
        <v>23386</v>
      </c>
      <c r="M55" s="45">
        <f t="shared" si="0"/>
        <v>26</v>
      </c>
      <c r="N55" s="45">
        <f t="shared" si="0"/>
        <v>47004</v>
      </c>
      <c r="O55" s="45">
        <f t="shared" si="0"/>
        <v>304</v>
      </c>
      <c r="P55" s="45">
        <f t="shared" si="0"/>
        <v>961</v>
      </c>
      <c r="Q55" s="45">
        <f t="shared" si="0"/>
        <v>1800801</v>
      </c>
      <c r="R55" s="45">
        <f t="shared" si="0"/>
        <v>13</v>
      </c>
      <c r="S55" s="45">
        <f t="shared" si="0"/>
        <v>1291593</v>
      </c>
      <c r="T55" s="45">
        <f t="shared" si="0"/>
        <v>9</v>
      </c>
      <c r="U55" s="45">
        <f t="shared" si="0"/>
        <v>43666</v>
      </c>
      <c r="V55" s="45">
        <f t="shared" si="0"/>
        <v>830</v>
      </c>
      <c r="W55" s="45">
        <f t="shared" si="0"/>
        <v>605</v>
      </c>
      <c r="X55" s="45">
        <f t="shared" si="0"/>
        <v>3380527</v>
      </c>
      <c r="Y55" s="45">
        <f t="shared" si="0"/>
        <v>8</v>
      </c>
      <c r="Z55" s="45">
        <f t="shared" si="0"/>
        <v>38322</v>
      </c>
      <c r="AA55" s="45">
        <f t="shared" si="0"/>
        <v>0</v>
      </c>
      <c r="AB55" s="45">
        <f t="shared" si="0"/>
        <v>0</v>
      </c>
      <c r="AC55" s="45">
        <f t="shared" si="0"/>
        <v>10</v>
      </c>
      <c r="AD55" s="45">
        <f t="shared" si="0"/>
        <v>307</v>
      </c>
      <c r="AE55" s="45">
        <f t="shared" si="0"/>
        <v>1465848</v>
      </c>
      <c r="AF55" s="45">
        <f t="shared" si="0"/>
        <v>17</v>
      </c>
      <c r="AG55" s="45">
        <f t="shared" si="0"/>
        <v>581835</v>
      </c>
      <c r="AH55" s="45">
        <f t="shared" si="0"/>
        <v>0</v>
      </c>
      <c r="AI55" s="45">
        <f t="shared" si="0"/>
        <v>0</v>
      </c>
      <c r="AJ55" s="45">
        <f t="shared" si="0"/>
        <v>43</v>
      </c>
      <c r="AK55" s="45">
        <f t="shared" si="0"/>
        <v>112</v>
      </c>
      <c r="AL55" s="45">
        <f t="shared" si="0"/>
        <v>2100406</v>
      </c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65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5"/>
      <c r="FV55" s="65"/>
      <c r="FW55" s="65"/>
      <c r="FX55" s="65"/>
      <c r="FY55" s="65"/>
      <c r="FZ55" s="65"/>
      <c r="GA55" s="65"/>
      <c r="GB55" s="65"/>
      <c r="GC55" s="65"/>
      <c r="GD55" s="65"/>
      <c r="GE55" s="65"/>
      <c r="GF55" s="65"/>
      <c r="GG55" s="65"/>
      <c r="GH55" s="65"/>
      <c r="GI55" s="65"/>
      <c r="GJ55" s="65"/>
      <c r="GK55" s="65"/>
      <c r="GL55" s="65"/>
      <c r="GM55" s="65"/>
      <c r="GN55" s="65"/>
      <c r="GO55" s="65"/>
      <c r="GP55" s="65"/>
      <c r="GQ55" s="65"/>
      <c r="GR55" s="65"/>
      <c r="GS55" s="65"/>
      <c r="GT55" s="65"/>
      <c r="GU55" s="65"/>
      <c r="GV55" s="65"/>
      <c r="GW55" s="65"/>
      <c r="GX55" s="65"/>
      <c r="GY55" s="65"/>
      <c r="GZ55" s="65"/>
      <c r="HA55" s="65"/>
      <c r="HB55" s="65"/>
      <c r="HC55" s="65"/>
      <c r="HD55" s="65"/>
      <c r="HE55" s="65"/>
      <c r="HF55" s="65"/>
      <c r="HG55" s="65"/>
      <c r="HH55" s="65"/>
      <c r="HI55" s="65"/>
      <c r="HJ55" s="65"/>
      <c r="HK55" s="65"/>
      <c r="HL55" s="65"/>
      <c r="HM55" s="65"/>
      <c r="HN55" s="65"/>
      <c r="HO55" s="65"/>
      <c r="HP55" s="65"/>
      <c r="HQ55" s="65"/>
      <c r="HR55" s="65"/>
      <c r="HS55" s="65"/>
      <c r="HT55" s="65"/>
      <c r="HU55" s="65"/>
      <c r="HV55" s="65"/>
      <c r="HW55" s="65"/>
      <c r="HX55" s="65"/>
      <c r="HY55" s="65"/>
      <c r="HZ55" s="65"/>
      <c r="IA55" s="65"/>
      <c r="IB55" s="65"/>
      <c r="IC55" s="65"/>
      <c r="ID55" s="65"/>
      <c r="IE55" s="65"/>
      <c r="IF55" s="65"/>
    </row>
    <row r="56" spans="1:240" x14ac:dyDescent="0.35">
      <c r="D56" s="26"/>
      <c r="E56" s="27"/>
      <c r="F56" s="26"/>
      <c r="G56" s="119"/>
      <c r="I56" s="26"/>
      <c r="J56" s="119"/>
      <c r="K56" s="28"/>
      <c r="L56" s="27"/>
      <c r="M56" s="26"/>
      <c r="N56" s="119"/>
      <c r="P56" s="26"/>
      <c r="Q56" s="29"/>
      <c r="R56" s="62"/>
      <c r="S56" s="29"/>
      <c r="T56" s="62"/>
      <c r="U56" s="29"/>
      <c r="W56" s="62"/>
      <c r="X56" s="29"/>
      <c r="Y56" s="62"/>
      <c r="Z56" s="29"/>
      <c r="AA56" s="62"/>
      <c r="AB56" s="29"/>
      <c r="AD56" s="62"/>
      <c r="AE56" s="29"/>
    </row>
    <row r="57" spans="1:240" x14ac:dyDescent="0.35">
      <c r="B57" s="335"/>
      <c r="C57" s="441" t="s">
        <v>791</v>
      </c>
      <c r="D57" s="442"/>
      <c r="E57" s="441" t="s">
        <v>792</v>
      </c>
      <c r="F57" s="442"/>
      <c r="G57" s="441" t="s">
        <v>793</v>
      </c>
      <c r="H57" s="442"/>
      <c r="I57" s="441" t="s">
        <v>794</v>
      </c>
      <c r="J57" s="442"/>
      <c r="K57" s="441" t="s">
        <v>795</v>
      </c>
      <c r="L57" s="442"/>
      <c r="M57" s="443" t="s">
        <v>796</v>
      </c>
      <c r="N57" s="444"/>
    </row>
    <row r="58" spans="1:240" x14ac:dyDescent="0.35">
      <c r="B58" s="335" t="s">
        <v>797</v>
      </c>
      <c r="C58" s="39" t="s">
        <v>798</v>
      </c>
      <c r="D58" s="39" t="s">
        <v>799</v>
      </c>
      <c r="E58" s="39" t="s">
        <v>798</v>
      </c>
      <c r="F58" s="39" t="s">
        <v>799</v>
      </c>
      <c r="G58" s="39" t="s">
        <v>798</v>
      </c>
      <c r="H58" s="39" t="s">
        <v>799</v>
      </c>
      <c r="I58" s="39" t="s">
        <v>798</v>
      </c>
      <c r="J58" s="39" t="s">
        <v>799</v>
      </c>
      <c r="K58" s="39" t="s">
        <v>798</v>
      </c>
      <c r="L58" s="39" t="s">
        <v>799</v>
      </c>
      <c r="M58" s="39" t="s">
        <v>798</v>
      </c>
      <c r="N58" s="39" t="s">
        <v>799</v>
      </c>
    </row>
    <row r="59" spans="1:240" x14ac:dyDescent="0.35">
      <c r="B59" s="66" t="s">
        <v>800</v>
      </c>
      <c r="C59" s="67">
        <f>D55+F55+H55+I55</f>
        <v>2484</v>
      </c>
      <c r="D59" s="46">
        <f>E55+G55+J55</f>
        <v>1906521</v>
      </c>
      <c r="E59" s="67">
        <f>K55+M55+O55+P55</f>
        <v>1293</v>
      </c>
      <c r="F59" s="46">
        <f>L55+N55+Q55</f>
        <v>1871191</v>
      </c>
      <c r="G59" s="67">
        <f>R55+T55+V55+W55</f>
        <v>1457</v>
      </c>
      <c r="H59" s="46">
        <f>S55+U55+X55</f>
        <v>4715786</v>
      </c>
      <c r="I59" s="67">
        <f>Y55+AA55+AC55+AD55</f>
        <v>325</v>
      </c>
      <c r="J59" s="46">
        <f>Z55+AB55+AE55</f>
        <v>1504170</v>
      </c>
      <c r="K59" s="67">
        <f>AF55+AH55+AJ55+AK55</f>
        <v>172</v>
      </c>
      <c r="L59" s="46">
        <f>AG55+AI55+AL55</f>
        <v>2682241</v>
      </c>
      <c r="M59" s="67">
        <f>C59+E59+G59+I59+K59</f>
        <v>5731</v>
      </c>
      <c r="N59" s="46">
        <f>D59+F59+H59+J59+L59</f>
        <v>12679909</v>
      </c>
    </row>
    <row r="60" spans="1:240" x14ac:dyDescent="0.35">
      <c r="A60" s="44"/>
      <c r="B60" s="66" t="s">
        <v>801</v>
      </c>
      <c r="C60" s="67">
        <f>F55</f>
        <v>34</v>
      </c>
      <c r="D60" s="46">
        <f>G55</f>
        <v>-195155</v>
      </c>
      <c r="E60" s="67">
        <f>M55</f>
        <v>26</v>
      </c>
      <c r="F60" s="46">
        <f>N55</f>
        <v>47004</v>
      </c>
      <c r="G60" s="67">
        <f>T55</f>
        <v>9</v>
      </c>
      <c r="H60" s="46">
        <f>U55</f>
        <v>43666</v>
      </c>
      <c r="I60" s="67">
        <f>AA55</f>
        <v>0</v>
      </c>
      <c r="J60" s="46">
        <f>AB55</f>
        <v>0</v>
      </c>
      <c r="K60" s="67">
        <f>AH55</f>
        <v>0</v>
      </c>
      <c r="L60" s="46">
        <f>AI55</f>
        <v>0</v>
      </c>
      <c r="M60" s="67">
        <f>C60+E60+G60+I60+K60</f>
        <v>69</v>
      </c>
      <c r="N60" s="46">
        <f t="shared" ref="N60:N62" si="1">D60+F60+H60+J60+L60</f>
        <v>-104485</v>
      </c>
    </row>
    <row r="61" spans="1:240" x14ac:dyDescent="0.35">
      <c r="B61" s="66" t="s">
        <v>802</v>
      </c>
      <c r="C61" s="67">
        <f>D55+I55</f>
        <v>2192</v>
      </c>
      <c r="D61" s="46">
        <f>E55+J55</f>
        <v>2101676</v>
      </c>
      <c r="E61" s="67">
        <f>K55+P55</f>
        <v>963</v>
      </c>
      <c r="F61" s="46">
        <f>L55+Q55</f>
        <v>1824187</v>
      </c>
      <c r="G61" s="67">
        <f>R55+W55</f>
        <v>618</v>
      </c>
      <c r="H61" s="46">
        <f>S55+X55</f>
        <v>4672120</v>
      </c>
      <c r="I61" s="67">
        <f>Y55+AD55</f>
        <v>315</v>
      </c>
      <c r="J61" s="46">
        <f>Z55+AE55</f>
        <v>1504170</v>
      </c>
      <c r="K61" s="67">
        <f>AF55+AK55</f>
        <v>129</v>
      </c>
      <c r="L61" s="46">
        <f>AG55+AL55</f>
        <v>2682241</v>
      </c>
      <c r="M61" s="67">
        <f>C61+E61+G61+I61+K61</f>
        <v>4217</v>
      </c>
      <c r="N61" s="46">
        <f t="shared" si="1"/>
        <v>12784394</v>
      </c>
    </row>
    <row r="62" spans="1:240" x14ac:dyDescent="0.35">
      <c r="B62" s="66" t="s">
        <v>803</v>
      </c>
      <c r="C62" s="67">
        <f t="shared" ref="C62:L62" si="2">C61+C60</f>
        <v>2226</v>
      </c>
      <c r="D62" s="46">
        <f t="shared" si="2"/>
        <v>1906521</v>
      </c>
      <c r="E62" s="67">
        <f t="shared" si="2"/>
        <v>989</v>
      </c>
      <c r="F62" s="46">
        <f t="shared" si="2"/>
        <v>1871191</v>
      </c>
      <c r="G62" s="67">
        <f t="shared" si="2"/>
        <v>627</v>
      </c>
      <c r="H62" s="46">
        <f t="shared" si="2"/>
        <v>4715786</v>
      </c>
      <c r="I62" s="67">
        <f t="shared" si="2"/>
        <v>315</v>
      </c>
      <c r="J62" s="46">
        <f t="shared" si="2"/>
        <v>1504170</v>
      </c>
      <c r="K62" s="67">
        <f t="shared" si="2"/>
        <v>129</v>
      </c>
      <c r="L62" s="46">
        <f t="shared" si="2"/>
        <v>2682241</v>
      </c>
      <c r="M62" s="67">
        <f>C62+E62+G62+I62+K62</f>
        <v>4286</v>
      </c>
      <c r="N62" s="46">
        <f t="shared" si="1"/>
        <v>12679909</v>
      </c>
    </row>
    <row r="63" spans="1:240" x14ac:dyDescent="0.35">
      <c r="E63" s="68"/>
      <c r="F63" s="69"/>
      <c r="G63" s="70"/>
      <c r="H63" s="68"/>
      <c r="I63" s="68"/>
      <c r="J63" s="68"/>
      <c r="K63" s="68"/>
      <c r="L63" s="68"/>
      <c r="M63" s="69"/>
      <c r="N63" s="70"/>
    </row>
    <row r="64" spans="1:240" s="119" customFormat="1" x14ac:dyDescent="0.35">
      <c r="B64" s="72"/>
      <c r="C64" s="441" t="s">
        <v>791</v>
      </c>
      <c r="D64" s="442"/>
      <c r="E64" s="441" t="s">
        <v>792</v>
      </c>
      <c r="F64" s="442"/>
      <c r="G64" s="441" t="s">
        <v>793</v>
      </c>
      <c r="H64" s="442"/>
      <c r="I64" s="441" t="s">
        <v>794</v>
      </c>
      <c r="J64" s="442"/>
      <c r="K64" s="441" t="s">
        <v>795</v>
      </c>
      <c r="L64" s="442"/>
      <c r="M64" s="443" t="s">
        <v>796</v>
      </c>
      <c r="N64" s="444"/>
    </row>
    <row r="65" spans="2:15" s="119" customFormat="1" x14ac:dyDescent="0.35">
      <c r="B65" s="335" t="s">
        <v>102</v>
      </c>
      <c r="C65" s="39" t="s">
        <v>798</v>
      </c>
      <c r="D65" s="39" t="s">
        <v>799</v>
      </c>
      <c r="E65" s="39" t="s">
        <v>798</v>
      </c>
      <c r="F65" s="39" t="s">
        <v>799</v>
      </c>
      <c r="G65" s="39" t="s">
        <v>798</v>
      </c>
      <c r="H65" s="39" t="s">
        <v>799</v>
      </c>
      <c r="I65" s="39" t="s">
        <v>798</v>
      </c>
      <c r="J65" s="39" t="s">
        <v>799</v>
      </c>
      <c r="K65" s="39" t="s">
        <v>798</v>
      </c>
      <c r="L65" s="39" t="s">
        <v>799</v>
      </c>
      <c r="M65" s="39" t="s">
        <v>798</v>
      </c>
      <c r="N65" s="39" t="s">
        <v>799</v>
      </c>
    </row>
    <row r="66" spans="2:15" s="119" customFormat="1" x14ac:dyDescent="0.35">
      <c r="B66" s="66" t="s">
        <v>800</v>
      </c>
      <c r="C66" s="67">
        <v>1091</v>
      </c>
      <c r="D66" s="46">
        <v>897400.91000000085</v>
      </c>
      <c r="E66" s="67">
        <v>522</v>
      </c>
      <c r="F66" s="46">
        <v>771118.89000000013</v>
      </c>
      <c r="G66" s="67">
        <v>633</v>
      </c>
      <c r="H66" s="46">
        <v>1105336.2700000005</v>
      </c>
      <c r="I66" s="47">
        <v>127</v>
      </c>
      <c r="J66" s="46">
        <v>250863.72</v>
      </c>
      <c r="K66" s="47">
        <v>64</v>
      </c>
      <c r="L66" s="46">
        <v>472294.49999999994</v>
      </c>
      <c r="M66" s="67">
        <f>C66+E66+G66+I66+K66</f>
        <v>2437</v>
      </c>
      <c r="N66" s="46">
        <f>D66+F66+H66+J66+L66</f>
        <v>3497014.2900000014</v>
      </c>
    </row>
    <row r="67" spans="2:15" s="119" customFormat="1" x14ac:dyDescent="0.35">
      <c r="B67" s="66" t="s">
        <v>801</v>
      </c>
      <c r="C67" s="67">
        <v>14</v>
      </c>
      <c r="D67" s="46">
        <v>-80790.870000000024</v>
      </c>
      <c r="E67" s="67">
        <v>10</v>
      </c>
      <c r="F67" s="46">
        <v>17883</v>
      </c>
      <c r="G67" s="67">
        <v>3</v>
      </c>
      <c r="H67" s="46">
        <v>30013.199999999997</v>
      </c>
      <c r="I67" s="47">
        <v>0</v>
      </c>
      <c r="J67" s="46">
        <v>0</v>
      </c>
      <c r="K67" s="47">
        <v>0</v>
      </c>
      <c r="L67" s="46">
        <v>0</v>
      </c>
      <c r="M67" s="67">
        <f>C67+E67+G67+I67+K67</f>
        <v>27</v>
      </c>
      <c r="N67" s="46">
        <f t="shared" ref="N67:N69" si="3">D67+F67+H67+J67+L67</f>
        <v>-32894.670000000027</v>
      </c>
    </row>
    <row r="68" spans="2:15" s="119" customFormat="1" x14ac:dyDescent="0.35">
      <c r="B68" s="66" t="s">
        <v>802</v>
      </c>
      <c r="C68" s="67">
        <v>963</v>
      </c>
      <c r="D68" s="46">
        <v>978191.78000000014</v>
      </c>
      <c r="E68" s="67">
        <v>405</v>
      </c>
      <c r="F68" s="46">
        <v>753235.89000000013</v>
      </c>
      <c r="G68" s="67">
        <v>271</v>
      </c>
      <c r="H68" s="46">
        <v>1075323.0700000003</v>
      </c>
      <c r="I68" s="47">
        <v>124</v>
      </c>
      <c r="J68" s="46">
        <v>250863.71999999997</v>
      </c>
      <c r="K68" s="47">
        <v>47</v>
      </c>
      <c r="L68" s="46">
        <v>472294.5</v>
      </c>
      <c r="M68" s="67">
        <f>C68+E68+G68+I68+K68</f>
        <v>1810</v>
      </c>
      <c r="N68" s="46">
        <f t="shared" si="3"/>
        <v>3529908.9600000009</v>
      </c>
    </row>
    <row r="69" spans="2:15" s="119" customFormat="1" x14ac:dyDescent="0.35">
      <c r="B69" s="66" t="s">
        <v>803</v>
      </c>
      <c r="C69" s="67">
        <v>977</v>
      </c>
      <c r="D69" s="46">
        <v>897400.91000000015</v>
      </c>
      <c r="E69" s="67">
        <v>415</v>
      </c>
      <c r="F69" s="46">
        <v>771118.89000000013</v>
      </c>
      <c r="G69" s="67">
        <v>274</v>
      </c>
      <c r="H69" s="46">
        <v>1105336.2700000003</v>
      </c>
      <c r="I69" s="47">
        <v>124</v>
      </c>
      <c r="J69" s="46">
        <v>250863.71999999997</v>
      </c>
      <c r="K69" s="47">
        <v>47</v>
      </c>
      <c r="L69" s="46">
        <v>472294.5</v>
      </c>
      <c r="M69" s="67">
        <f>C69+E69+G69+I69+K69</f>
        <v>1837</v>
      </c>
      <c r="N69" s="46">
        <f t="shared" si="3"/>
        <v>3497014.29</v>
      </c>
    </row>
    <row r="70" spans="2:15" s="119" customFormat="1" x14ac:dyDescent="0.35">
      <c r="B70" s="336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</row>
    <row r="71" spans="2:15" s="119" customFormat="1" x14ac:dyDescent="0.35">
      <c r="B71" s="72"/>
      <c r="C71" s="441" t="s">
        <v>791</v>
      </c>
      <c r="D71" s="442"/>
      <c r="E71" s="441" t="s">
        <v>792</v>
      </c>
      <c r="F71" s="442"/>
      <c r="G71" s="441" t="s">
        <v>793</v>
      </c>
      <c r="H71" s="442"/>
      <c r="I71" s="441" t="s">
        <v>794</v>
      </c>
      <c r="J71" s="442"/>
      <c r="K71" s="441" t="s">
        <v>795</v>
      </c>
      <c r="L71" s="442"/>
      <c r="M71" s="443" t="s">
        <v>796</v>
      </c>
      <c r="N71" s="444"/>
    </row>
    <row r="72" spans="2:15" s="119" customFormat="1" x14ac:dyDescent="0.35">
      <c r="B72" s="335" t="s">
        <v>858</v>
      </c>
      <c r="C72" s="39" t="s">
        <v>798</v>
      </c>
      <c r="D72" s="39" t="s">
        <v>799</v>
      </c>
      <c r="E72" s="39" t="s">
        <v>798</v>
      </c>
      <c r="F72" s="39" t="s">
        <v>799</v>
      </c>
      <c r="G72" s="39" t="s">
        <v>798</v>
      </c>
      <c r="H72" s="39" t="s">
        <v>799</v>
      </c>
      <c r="I72" s="39" t="s">
        <v>798</v>
      </c>
      <c r="J72" s="39" t="s">
        <v>799</v>
      </c>
      <c r="K72" s="39" t="s">
        <v>798</v>
      </c>
      <c r="L72" s="39" t="s">
        <v>799</v>
      </c>
      <c r="M72" s="39" t="s">
        <v>798</v>
      </c>
      <c r="N72" s="39" t="s">
        <v>799</v>
      </c>
    </row>
    <row r="73" spans="2:15" s="119" customFormat="1" x14ac:dyDescent="0.35">
      <c r="B73" s="66" t="s">
        <v>800</v>
      </c>
      <c r="C73" s="67">
        <f t="shared" ref="C73:N76" si="4">C59-C66</f>
        <v>1393</v>
      </c>
      <c r="D73" s="46">
        <f t="shared" si="4"/>
        <v>1009120.0899999992</v>
      </c>
      <c r="E73" s="67">
        <f t="shared" si="4"/>
        <v>771</v>
      </c>
      <c r="F73" s="46">
        <f t="shared" si="4"/>
        <v>1100072.1099999999</v>
      </c>
      <c r="G73" s="67">
        <f t="shared" si="4"/>
        <v>824</v>
      </c>
      <c r="H73" s="46">
        <f t="shared" si="4"/>
        <v>3610449.7299999995</v>
      </c>
      <c r="I73" s="67">
        <f t="shared" si="4"/>
        <v>198</v>
      </c>
      <c r="J73" s="46">
        <f t="shared" si="4"/>
        <v>1253306.28</v>
      </c>
      <c r="K73" s="67">
        <f t="shared" si="4"/>
        <v>108</v>
      </c>
      <c r="L73" s="46">
        <f t="shared" si="4"/>
        <v>2209946.5</v>
      </c>
      <c r="M73" s="67">
        <f t="shared" si="4"/>
        <v>3294</v>
      </c>
      <c r="N73" s="46">
        <f t="shared" si="4"/>
        <v>9182894.709999999</v>
      </c>
    </row>
    <row r="74" spans="2:15" s="119" customFormat="1" x14ac:dyDescent="0.35">
      <c r="B74" s="66" t="s">
        <v>801</v>
      </c>
      <c r="C74" s="67">
        <f t="shared" si="4"/>
        <v>20</v>
      </c>
      <c r="D74" s="46">
        <f t="shared" si="4"/>
        <v>-114364.12999999998</v>
      </c>
      <c r="E74" s="67">
        <f t="shared" si="4"/>
        <v>16</v>
      </c>
      <c r="F74" s="46">
        <f t="shared" si="4"/>
        <v>29121</v>
      </c>
      <c r="G74" s="67">
        <f t="shared" si="4"/>
        <v>6</v>
      </c>
      <c r="H74" s="46">
        <f t="shared" si="4"/>
        <v>13652.800000000003</v>
      </c>
      <c r="I74" s="67">
        <f t="shared" si="4"/>
        <v>0</v>
      </c>
      <c r="J74" s="46">
        <f t="shared" si="4"/>
        <v>0</v>
      </c>
      <c r="K74" s="67">
        <f t="shared" si="4"/>
        <v>0</v>
      </c>
      <c r="L74" s="46">
        <f t="shared" si="4"/>
        <v>0</v>
      </c>
      <c r="M74" s="67">
        <f t="shared" si="4"/>
        <v>42</v>
      </c>
      <c r="N74" s="46">
        <f t="shared" si="4"/>
        <v>-71590.329999999973</v>
      </c>
    </row>
    <row r="75" spans="2:15" s="119" customFormat="1" x14ac:dyDescent="0.35">
      <c r="B75" s="66" t="s">
        <v>802</v>
      </c>
      <c r="C75" s="67">
        <f t="shared" si="4"/>
        <v>1229</v>
      </c>
      <c r="D75" s="46">
        <f t="shared" si="4"/>
        <v>1123484.2199999997</v>
      </c>
      <c r="E75" s="67">
        <f t="shared" si="4"/>
        <v>558</v>
      </c>
      <c r="F75" s="46">
        <f t="shared" si="4"/>
        <v>1070951.1099999999</v>
      </c>
      <c r="G75" s="67">
        <f t="shared" si="4"/>
        <v>347</v>
      </c>
      <c r="H75" s="46">
        <f t="shared" si="4"/>
        <v>3596796.9299999997</v>
      </c>
      <c r="I75" s="67">
        <f t="shared" si="4"/>
        <v>191</v>
      </c>
      <c r="J75" s="46">
        <f t="shared" si="4"/>
        <v>1253306.28</v>
      </c>
      <c r="K75" s="67">
        <f t="shared" si="4"/>
        <v>82</v>
      </c>
      <c r="L75" s="46">
        <f t="shared" si="4"/>
        <v>2209946.5</v>
      </c>
      <c r="M75" s="67">
        <f t="shared" si="4"/>
        <v>2407</v>
      </c>
      <c r="N75" s="46">
        <f t="shared" si="4"/>
        <v>9254485.0399999991</v>
      </c>
    </row>
    <row r="76" spans="2:15" s="119" customFormat="1" x14ac:dyDescent="0.35">
      <c r="B76" s="66" t="s">
        <v>803</v>
      </c>
      <c r="C76" s="67">
        <f t="shared" si="4"/>
        <v>1249</v>
      </c>
      <c r="D76" s="46">
        <f t="shared" si="4"/>
        <v>1009120.0899999999</v>
      </c>
      <c r="E76" s="67">
        <f t="shared" si="4"/>
        <v>574</v>
      </c>
      <c r="F76" s="46">
        <f t="shared" si="4"/>
        <v>1100072.1099999999</v>
      </c>
      <c r="G76" s="67">
        <f t="shared" si="4"/>
        <v>353</v>
      </c>
      <c r="H76" s="46">
        <f t="shared" si="4"/>
        <v>3610449.7299999995</v>
      </c>
      <c r="I76" s="67">
        <f t="shared" si="4"/>
        <v>191</v>
      </c>
      <c r="J76" s="46">
        <f t="shared" si="4"/>
        <v>1253306.28</v>
      </c>
      <c r="K76" s="67">
        <f t="shared" si="4"/>
        <v>82</v>
      </c>
      <c r="L76" s="46">
        <f t="shared" si="4"/>
        <v>2209946.5</v>
      </c>
      <c r="M76" s="67">
        <f t="shared" si="4"/>
        <v>2449</v>
      </c>
      <c r="N76" s="46">
        <f t="shared" si="4"/>
        <v>9182894.7100000009</v>
      </c>
    </row>
  </sheetData>
  <mergeCells count="18">
    <mergeCell ref="M57:N57"/>
    <mergeCell ref="C57:D57"/>
    <mergeCell ref="E57:F57"/>
    <mergeCell ref="G57:H57"/>
    <mergeCell ref="I57:J57"/>
    <mergeCell ref="K57:L57"/>
    <mergeCell ref="M71:N71"/>
    <mergeCell ref="C64:D64"/>
    <mergeCell ref="E64:F64"/>
    <mergeCell ref="G64:H64"/>
    <mergeCell ref="I64:J64"/>
    <mergeCell ref="K64:L64"/>
    <mergeCell ref="M64:N64"/>
    <mergeCell ref="C71:D71"/>
    <mergeCell ref="E71:F71"/>
    <mergeCell ref="G71:H71"/>
    <mergeCell ref="I71:J71"/>
    <mergeCell ref="K71:L71"/>
  </mergeCells>
  <conditionalFormatting sqref="B1:B2 C44:C48 C53 C12:C14 C28:C33 C16:C26 Q6:Q26 C6:C9 J6:J21 J23:J53 Q28:Q53">
    <cfRule type="cellIs" dxfId="451" priority="13" stopIfTrue="1" operator="equal">
      <formula>"&lt;&gt;"""""</formula>
    </cfRule>
  </conditionalFormatting>
  <conditionalFormatting sqref="A55:C55">
    <cfRule type="cellIs" dxfId="450" priority="12" stopIfTrue="1" operator="equal">
      <formula>"&lt;&gt;"""""</formula>
    </cfRule>
  </conditionalFormatting>
  <conditionalFormatting sqref="J5">
    <cfRule type="cellIs" dxfId="449" priority="11" stopIfTrue="1" operator="equal">
      <formula>"&lt;&gt;"""""</formula>
    </cfRule>
  </conditionalFormatting>
  <conditionalFormatting sqref="Q5">
    <cfRule type="cellIs" dxfId="448" priority="10" stopIfTrue="1" operator="equal">
      <formula>"&lt;&gt;"""""</formula>
    </cfRule>
  </conditionalFormatting>
  <conditionalFormatting sqref="C25 C28:C49">
    <cfRule type="cellIs" dxfId="447" priority="9" stopIfTrue="1" operator="equal">
      <formula>"&lt;&gt;"""""</formula>
    </cfRule>
  </conditionalFormatting>
  <conditionalFormatting sqref="C49:C52">
    <cfRule type="cellIs" dxfId="446" priority="8" stopIfTrue="1" operator="equal">
      <formula>"&lt;&gt;"""""</formula>
    </cfRule>
  </conditionalFormatting>
  <conditionalFormatting sqref="C5">
    <cfRule type="cellIs" dxfId="445" priority="7" stopIfTrue="1" operator="equal">
      <formula>"&lt;&gt;"""""</formula>
    </cfRule>
  </conditionalFormatting>
  <conditionalFormatting sqref="C15">
    <cfRule type="cellIs" dxfId="444" priority="6" stopIfTrue="1" operator="equal">
      <formula>"&lt;&gt;"""""</formula>
    </cfRule>
  </conditionalFormatting>
  <conditionalFormatting sqref="C10">
    <cfRule type="cellIs" dxfId="443" priority="5" stopIfTrue="1" operator="equal">
      <formula>"&lt;&gt;"""""</formula>
    </cfRule>
  </conditionalFormatting>
  <conditionalFormatting sqref="C10">
    <cfRule type="cellIs" dxfId="442" priority="4" stopIfTrue="1" operator="equal">
      <formula>"&lt;&gt;"""""</formula>
    </cfRule>
  </conditionalFormatting>
  <conditionalFormatting sqref="C11">
    <cfRule type="cellIs" dxfId="441" priority="3" stopIfTrue="1" operator="equal">
      <formula>"&lt;&gt;"""""</formula>
    </cfRule>
  </conditionalFormatting>
  <conditionalFormatting sqref="J22">
    <cfRule type="cellIs" dxfId="440" priority="2" stopIfTrue="1" operator="equal">
      <formula>"&lt;&gt;"""""</formula>
    </cfRule>
  </conditionalFormatting>
  <conditionalFormatting sqref="C27">
    <cfRule type="cellIs" dxfId="439" priority="1" stopIfTrue="1" operator="equal">
      <formula>"&lt;&gt;"""""</formula>
    </cfRule>
  </conditionalFormatting>
  <pageMargins left="0.7" right="0.7" top="0.75" bottom="0.75" header="0.3" footer="0.3"/>
  <pageSetup paperSize="9" orientation="portrait" verticalDpi="0" r:id="rId1"/>
  <headerFooter>
    <oddFooter xml:space="preserve">&amp;C&amp;"arial,Regular"&amp;8&amp;K990000Internal&amp;8&amp;K000000
</oddFooter>
    <evenFooter xml:space="preserve">&amp;C&amp;"arial,Regular"&amp;8&amp;K990000Internal&amp;8&amp;K000000
</evenFooter>
    <firstFooter xml:space="preserve">&amp;C&amp;"arial,Regular"&amp;8&amp;K990000Internal&amp;8&amp;K000000
</first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5"/>
  <sheetViews>
    <sheetView showGridLines="0" zoomScale="85" zoomScaleNormal="85" workbookViewId="0">
      <pane ySplit="4" topLeftCell="A5" activePane="bottomLeft" state="frozen"/>
      <selection pane="bottomLeft"/>
    </sheetView>
  </sheetViews>
  <sheetFormatPr defaultColWidth="9.1796875" defaultRowHeight="13" x14ac:dyDescent="0.35"/>
  <cols>
    <col min="1" max="1" width="35.7265625" style="192" customWidth="1"/>
    <col min="2" max="2" width="40.54296875" style="192" customWidth="1"/>
    <col min="3" max="3" width="20" style="266" customWidth="1"/>
    <col min="4" max="4" width="14.26953125" style="262" customWidth="1"/>
    <col min="5" max="5" width="11.1796875" style="261" customWidth="1"/>
    <col min="6" max="6" width="4.7265625" style="262" customWidth="1"/>
    <col min="7" max="7" width="14" style="261" customWidth="1"/>
    <col min="8" max="9" width="10.453125" style="262" customWidth="1"/>
    <col min="10" max="10" width="14" style="261" customWidth="1"/>
    <col min="11" max="11" width="25.7265625" style="192" customWidth="1"/>
    <col min="12" max="24" width="18.7265625" style="192" customWidth="1"/>
    <col min="25" max="16384" width="9.1796875" style="192"/>
  </cols>
  <sheetData>
    <row r="1" spans="1:11" s="246" customFormat="1" x14ac:dyDescent="0.3">
      <c r="A1" s="203" t="s">
        <v>806</v>
      </c>
      <c r="B1" s="242" t="s">
        <v>807</v>
      </c>
      <c r="C1" s="243"/>
      <c r="D1" s="244"/>
      <c r="E1" s="245"/>
      <c r="F1" s="244"/>
      <c r="G1" s="245"/>
      <c r="H1" s="245"/>
      <c r="I1" s="245"/>
      <c r="J1" s="245"/>
    </row>
    <row r="2" spans="1:11" s="246" customFormat="1" x14ac:dyDescent="0.3">
      <c r="A2" s="203" t="s">
        <v>808</v>
      </c>
      <c r="B2" s="242">
        <v>2019</v>
      </c>
      <c r="C2" s="243"/>
      <c r="D2" s="244"/>
      <c r="E2" s="245"/>
      <c r="F2" s="244"/>
      <c r="G2" s="245"/>
      <c r="H2" s="245"/>
      <c r="I2" s="245"/>
      <c r="J2" s="245"/>
    </row>
    <row r="3" spans="1:11" s="246" customFormat="1" x14ac:dyDescent="0.3">
      <c r="A3" s="247"/>
      <c r="B3" s="248"/>
      <c r="C3" s="243"/>
      <c r="D3" s="244"/>
      <c r="E3" s="245"/>
      <c r="F3" s="244"/>
      <c r="G3" s="245"/>
      <c r="H3" s="245"/>
      <c r="I3" s="245"/>
      <c r="J3" s="245"/>
    </row>
    <row r="4" spans="1:11" s="246" customFormat="1" ht="52" x14ac:dyDescent="0.3">
      <c r="A4" s="203" t="s">
        <v>757</v>
      </c>
      <c r="B4" s="203" t="s">
        <v>758</v>
      </c>
      <c r="C4" s="203" t="s">
        <v>759</v>
      </c>
      <c r="D4" s="204" t="s">
        <v>811</v>
      </c>
      <c r="E4" s="203" t="s">
        <v>812</v>
      </c>
      <c r="F4" s="204" t="s">
        <v>813</v>
      </c>
      <c r="G4" s="203" t="s">
        <v>814</v>
      </c>
      <c r="H4" s="204" t="s">
        <v>815</v>
      </c>
      <c r="I4" s="204" t="s">
        <v>809</v>
      </c>
      <c r="J4" s="203" t="s">
        <v>810</v>
      </c>
      <c r="K4" s="203" t="s">
        <v>859</v>
      </c>
    </row>
    <row r="5" spans="1:11" s="247" customFormat="1" x14ac:dyDescent="0.3">
      <c r="A5" s="209" t="s">
        <v>757</v>
      </c>
      <c r="B5" s="209" t="s">
        <v>758</v>
      </c>
      <c r="C5" s="218" t="s">
        <v>759</v>
      </c>
      <c r="D5" s="186"/>
      <c r="E5" s="212"/>
      <c r="F5" s="186"/>
      <c r="G5" s="212"/>
      <c r="H5" s="186"/>
      <c r="I5" s="186"/>
      <c r="J5" s="212"/>
      <c r="K5" s="249"/>
    </row>
    <row r="6" spans="1:11" s="247" customFormat="1" ht="26" x14ac:dyDescent="0.3">
      <c r="A6" s="209" t="s">
        <v>9</v>
      </c>
      <c r="B6" s="209" t="s">
        <v>17</v>
      </c>
      <c r="C6" s="218">
        <v>700961</v>
      </c>
      <c r="D6" s="186"/>
      <c r="E6" s="212"/>
      <c r="F6" s="186"/>
      <c r="G6" s="212"/>
      <c r="H6" s="186"/>
      <c r="I6" s="186">
        <v>1</v>
      </c>
      <c r="J6" s="212">
        <v>629</v>
      </c>
      <c r="K6" s="249"/>
    </row>
    <row r="7" spans="1:11" s="247" customFormat="1" ht="26" x14ac:dyDescent="0.3">
      <c r="A7" s="209" t="s">
        <v>9</v>
      </c>
      <c r="B7" s="209" t="s">
        <v>17</v>
      </c>
      <c r="C7" s="218"/>
      <c r="D7" s="186"/>
      <c r="E7" s="212"/>
      <c r="F7" s="186"/>
      <c r="G7" s="212"/>
      <c r="H7" s="186"/>
      <c r="I7" s="186"/>
      <c r="J7" s="212"/>
      <c r="K7" s="249"/>
    </row>
    <row r="8" spans="1:11" s="247" customFormat="1" ht="26" x14ac:dyDescent="0.3">
      <c r="A8" s="209" t="s">
        <v>839</v>
      </c>
      <c r="B8" s="209" t="s">
        <v>840</v>
      </c>
      <c r="C8" s="218">
        <v>700929</v>
      </c>
      <c r="D8" s="186"/>
      <c r="E8" s="212"/>
      <c r="F8" s="186"/>
      <c r="G8" s="212"/>
      <c r="H8" s="186"/>
      <c r="I8" s="186"/>
      <c r="J8" s="212"/>
      <c r="K8" s="249"/>
    </row>
    <row r="9" spans="1:11" s="247" customFormat="1" ht="26" x14ac:dyDescent="0.3">
      <c r="A9" s="209" t="s">
        <v>9</v>
      </c>
      <c r="B9" s="209" t="s">
        <v>841</v>
      </c>
      <c r="C9" s="218">
        <v>700933</v>
      </c>
      <c r="D9" s="186"/>
      <c r="E9" s="212"/>
      <c r="F9" s="186"/>
      <c r="G9" s="212"/>
      <c r="H9" s="186"/>
      <c r="I9" s="186"/>
      <c r="J9" s="212"/>
      <c r="K9" s="249"/>
    </row>
    <row r="10" spans="1:11" s="247" customFormat="1" ht="39" x14ac:dyDescent="0.3">
      <c r="A10" s="209" t="s">
        <v>20</v>
      </c>
      <c r="B10" s="209" t="s">
        <v>531</v>
      </c>
      <c r="C10" s="218">
        <v>700935</v>
      </c>
      <c r="D10" s="186">
        <v>1</v>
      </c>
      <c r="E10" s="212">
        <v>0</v>
      </c>
      <c r="F10" s="186">
        <v>1</v>
      </c>
      <c r="G10" s="212">
        <v>1060</v>
      </c>
      <c r="H10" s="186">
        <v>91</v>
      </c>
      <c r="I10" s="186">
        <v>705</v>
      </c>
      <c r="J10" s="212">
        <v>376623.03000000055</v>
      </c>
      <c r="K10" s="249"/>
    </row>
    <row r="11" spans="1:11" s="247" customFormat="1" ht="26" x14ac:dyDescent="0.3">
      <c r="A11" s="209" t="s">
        <v>33</v>
      </c>
      <c r="B11" s="209" t="s">
        <v>842</v>
      </c>
      <c r="C11" s="218"/>
      <c r="D11" s="186"/>
      <c r="E11" s="212"/>
      <c r="F11" s="186"/>
      <c r="G11" s="212"/>
      <c r="H11" s="186"/>
      <c r="I11" s="186"/>
      <c r="J11" s="212"/>
      <c r="K11" s="249"/>
    </row>
    <row r="12" spans="1:11" s="247" customFormat="1" ht="26" x14ac:dyDescent="0.3">
      <c r="A12" s="209" t="s">
        <v>839</v>
      </c>
      <c r="B12" s="209" t="s">
        <v>840</v>
      </c>
      <c r="C12" s="218" t="s">
        <v>316</v>
      </c>
      <c r="D12" s="186"/>
      <c r="E12" s="212"/>
      <c r="F12" s="186"/>
      <c r="G12" s="212"/>
      <c r="H12" s="186"/>
      <c r="I12" s="186"/>
      <c r="J12" s="212"/>
      <c r="K12" s="249"/>
    </row>
    <row r="13" spans="1:11" s="247" customFormat="1" ht="39" x14ac:dyDescent="0.3">
      <c r="A13" s="209" t="s">
        <v>9</v>
      </c>
      <c r="B13" s="209" t="s">
        <v>843</v>
      </c>
      <c r="C13" s="218">
        <v>700945</v>
      </c>
      <c r="D13" s="186"/>
      <c r="E13" s="212"/>
      <c r="F13" s="186"/>
      <c r="G13" s="212"/>
      <c r="H13" s="186"/>
      <c r="I13" s="186"/>
      <c r="J13" s="212"/>
      <c r="K13" s="249"/>
    </row>
    <row r="14" spans="1:11" s="247" customFormat="1" ht="26" x14ac:dyDescent="0.3">
      <c r="A14" s="209" t="s">
        <v>9</v>
      </c>
      <c r="B14" s="209" t="s">
        <v>24</v>
      </c>
      <c r="C14" s="218">
        <v>700943</v>
      </c>
      <c r="D14" s="186"/>
      <c r="E14" s="212"/>
      <c r="F14" s="186"/>
      <c r="G14" s="212"/>
      <c r="H14" s="186"/>
      <c r="I14" s="186"/>
      <c r="J14" s="212"/>
      <c r="K14" s="249"/>
    </row>
    <row r="15" spans="1:11" s="247" customFormat="1" ht="39" x14ac:dyDescent="0.3">
      <c r="A15" s="209" t="s">
        <v>20</v>
      </c>
      <c r="B15" s="209" t="s">
        <v>531</v>
      </c>
      <c r="C15" s="218"/>
      <c r="D15" s="186"/>
      <c r="E15" s="212"/>
      <c r="F15" s="186"/>
      <c r="G15" s="212"/>
      <c r="H15" s="186"/>
      <c r="I15" s="186"/>
      <c r="J15" s="212"/>
      <c r="K15" s="249"/>
    </row>
    <row r="16" spans="1:11" s="247" customFormat="1" ht="52" x14ac:dyDescent="0.3">
      <c r="A16" s="209" t="s">
        <v>25</v>
      </c>
      <c r="B16" s="209" t="s">
        <v>844</v>
      </c>
      <c r="C16" s="218"/>
      <c r="D16" s="186"/>
      <c r="E16" s="212"/>
      <c r="F16" s="186"/>
      <c r="G16" s="212"/>
      <c r="H16" s="186"/>
      <c r="I16" s="186"/>
      <c r="J16" s="212"/>
      <c r="K16" s="249"/>
    </row>
    <row r="17" spans="1:11" s="247" customFormat="1" ht="39" x14ac:dyDescent="0.3">
      <c r="A17" s="209" t="s">
        <v>25</v>
      </c>
      <c r="B17" s="209" t="s">
        <v>26</v>
      </c>
      <c r="C17" s="218">
        <v>700939</v>
      </c>
      <c r="D17" s="186"/>
      <c r="E17" s="212"/>
      <c r="F17" s="186"/>
      <c r="G17" s="212"/>
      <c r="H17" s="186"/>
      <c r="I17" s="186">
        <v>5</v>
      </c>
      <c r="J17" s="212">
        <v>1445.6899999999998</v>
      </c>
      <c r="K17" s="249"/>
    </row>
    <row r="18" spans="1:11" s="247" customFormat="1" ht="39" x14ac:dyDescent="0.3">
      <c r="A18" s="209" t="s">
        <v>34</v>
      </c>
      <c r="B18" s="209" t="s">
        <v>845</v>
      </c>
      <c r="C18" s="218"/>
      <c r="D18" s="186"/>
      <c r="E18" s="212"/>
      <c r="F18" s="186"/>
      <c r="G18" s="212"/>
      <c r="H18" s="186"/>
      <c r="I18" s="186"/>
      <c r="J18" s="212"/>
      <c r="K18" s="249"/>
    </row>
    <row r="19" spans="1:11" s="247" customFormat="1" ht="39" x14ac:dyDescent="0.3">
      <c r="A19" s="209" t="s">
        <v>9</v>
      </c>
      <c r="B19" s="209" t="s">
        <v>13</v>
      </c>
      <c r="C19" s="218"/>
      <c r="D19" s="186"/>
      <c r="E19" s="212"/>
      <c r="F19" s="186"/>
      <c r="G19" s="212"/>
      <c r="H19" s="186"/>
      <c r="I19" s="186"/>
      <c r="J19" s="212"/>
      <c r="K19" s="249"/>
    </row>
    <row r="20" spans="1:11" s="247" customFormat="1" ht="26" x14ac:dyDescent="0.3">
      <c r="A20" s="209" t="s">
        <v>839</v>
      </c>
      <c r="B20" s="209" t="s">
        <v>846</v>
      </c>
      <c r="C20" s="218">
        <v>700937</v>
      </c>
      <c r="D20" s="186"/>
      <c r="E20" s="212"/>
      <c r="F20" s="186"/>
      <c r="G20" s="212"/>
      <c r="H20" s="186">
        <v>16</v>
      </c>
      <c r="I20" s="186">
        <v>392</v>
      </c>
      <c r="J20" s="212">
        <v>150638</v>
      </c>
      <c r="K20" s="249"/>
    </row>
    <row r="21" spans="1:11" s="247" customFormat="1" ht="26" x14ac:dyDescent="0.3">
      <c r="A21" s="209" t="s">
        <v>839</v>
      </c>
      <c r="B21" s="209" t="s">
        <v>19</v>
      </c>
      <c r="C21" s="218"/>
      <c r="D21" s="186"/>
      <c r="E21" s="212"/>
      <c r="F21" s="186"/>
      <c r="G21" s="212"/>
      <c r="H21" s="186"/>
      <c r="I21" s="186"/>
      <c r="J21" s="212"/>
      <c r="K21" s="249"/>
    </row>
    <row r="22" spans="1:11" s="247" customFormat="1" ht="26" x14ac:dyDescent="0.3">
      <c r="A22" s="209" t="s">
        <v>9</v>
      </c>
      <c r="B22" s="209" t="s">
        <v>841</v>
      </c>
      <c r="C22" s="218">
        <v>700934</v>
      </c>
      <c r="D22" s="186"/>
      <c r="E22" s="212"/>
      <c r="F22" s="186"/>
      <c r="G22" s="212"/>
      <c r="H22" s="186"/>
      <c r="I22" s="186"/>
      <c r="J22" s="212"/>
      <c r="K22" s="249"/>
    </row>
    <row r="23" spans="1:11" s="247" customFormat="1" ht="39" x14ac:dyDescent="0.3">
      <c r="A23" s="209" t="s">
        <v>9</v>
      </c>
      <c r="B23" s="209" t="s">
        <v>847</v>
      </c>
      <c r="C23" s="218">
        <v>700940</v>
      </c>
      <c r="D23" s="186"/>
      <c r="E23" s="212"/>
      <c r="F23" s="186"/>
      <c r="G23" s="212"/>
      <c r="H23" s="186">
        <v>2</v>
      </c>
      <c r="I23" s="186">
        <v>15</v>
      </c>
      <c r="J23" s="212">
        <v>6750.21</v>
      </c>
      <c r="K23" s="249"/>
    </row>
    <row r="24" spans="1:11" s="247" customFormat="1" ht="39" x14ac:dyDescent="0.3">
      <c r="A24" s="209" t="s">
        <v>20</v>
      </c>
      <c r="B24" s="209" t="s">
        <v>531</v>
      </c>
      <c r="C24" s="218"/>
      <c r="D24" s="186"/>
      <c r="E24" s="212"/>
      <c r="F24" s="186"/>
      <c r="G24" s="212"/>
      <c r="H24" s="186"/>
      <c r="I24" s="186"/>
      <c r="J24" s="212"/>
      <c r="K24" s="249"/>
    </row>
    <row r="25" spans="1:11" s="247" customFormat="1" ht="39" x14ac:dyDescent="0.3">
      <c r="A25" s="209" t="s">
        <v>9</v>
      </c>
      <c r="B25" s="209" t="s">
        <v>843</v>
      </c>
      <c r="C25" s="218">
        <v>700944</v>
      </c>
      <c r="D25" s="186"/>
      <c r="E25" s="212"/>
      <c r="F25" s="186"/>
      <c r="G25" s="212"/>
      <c r="H25" s="186"/>
      <c r="I25" s="186"/>
      <c r="J25" s="212"/>
      <c r="K25" s="249"/>
    </row>
    <row r="26" spans="1:11" s="247" customFormat="1" x14ac:dyDescent="0.3">
      <c r="A26" s="209" t="s">
        <v>93</v>
      </c>
      <c r="B26" s="209" t="s">
        <v>15</v>
      </c>
      <c r="C26" s="218">
        <v>700942</v>
      </c>
      <c r="D26" s="186"/>
      <c r="E26" s="212"/>
      <c r="F26" s="186"/>
      <c r="G26" s="212"/>
      <c r="H26" s="186"/>
      <c r="I26" s="186">
        <v>5</v>
      </c>
      <c r="J26" s="212">
        <v>3782.92</v>
      </c>
      <c r="K26" s="249"/>
    </row>
    <row r="27" spans="1:11" s="247" customFormat="1" x14ac:dyDescent="0.3">
      <c r="A27" s="209" t="s">
        <v>33</v>
      </c>
      <c r="B27" s="209" t="s">
        <v>1036</v>
      </c>
      <c r="C27" s="218">
        <v>700931</v>
      </c>
      <c r="D27" s="186"/>
      <c r="E27" s="212"/>
      <c r="F27" s="186"/>
      <c r="G27" s="212"/>
      <c r="H27" s="186"/>
      <c r="I27" s="186">
        <v>4</v>
      </c>
      <c r="J27" s="212">
        <v>2231.8900000000003</v>
      </c>
      <c r="K27" s="249"/>
    </row>
    <row r="28" spans="1:11" s="247" customFormat="1" ht="26" x14ac:dyDescent="0.3">
      <c r="A28" s="209" t="s">
        <v>33</v>
      </c>
      <c r="B28" s="209" t="s">
        <v>849</v>
      </c>
      <c r="C28" s="218">
        <v>700946</v>
      </c>
      <c r="D28" s="186"/>
      <c r="E28" s="212"/>
      <c r="F28" s="186"/>
      <c r="G28" s="212"/>
      <c r="H28" s="186">
        <v>23</v>
      </c>
      <c r="I28" s="186">
        <v>54</v>
      </c>
      <c r="J28" s="212">
        <v>33382.669999999991</v>
      </c>
      <c r="K28" s="249"/>
    </row>
    <row r="29" spans="1:11" s="247" customFormat="1" ht="26" x14ac:dyDescent="0.3">
      <c r="A29" s="209" t="s">
        <v>33</v>
      </c>
      <c r="B29" s="209" t="s">
        <v>1037</v>
      </c>
      <c r="C29" s="218">
        <v>700912</v>
      </c>
      <c r="D29" s="186"/>
      <c r="E29" s="212"/>
      <c r="F29" s="186"/>
      <c r="G29" s="212"/>
      <c r="H29" s="186">
        <v>2</v>
      </c>
      <c r="I29" s="186">
        <v>2</v>
      </c>
      <c r="J29" s="212">
        <v>798.51</v>
      </c>
      <c r="K29" s="249"/>
    </row>
    <row r="30" spans="1:11" s="247" customFormat="1" ht="39" x14ac:dyDescent="0.3">
      <c r="A30" s="209" t="s">
        <v>31</v>
      </c>
      <c r="B30" s="209" t="s">
        <v>533</v>
      </c>
      <c r="C30" s="218">
        <v>700910</v>
      </c>
      <c r="D30" s="186"/>
      <c r="E30" s="212"/>
      <c r="F30" s="186"/>
      <c r="G30" s="212"/>
      <c r="H30" s="186"/>
      <c r="I30" s="186"/>
      <c r="J30" s="212"/>
      <c r="K30" s="249"/>
    </row>
    <row r="31" spans="1:11" s="247" customFormat="1" ht="39" x14ac:dyDescent="0.3">
      <c r="A31" s="209" t="s">
        <v>29</v>
      </c>
      <c r="B31" s="209" t="s">
        <v>851</v>
      </c>
      <c r="C31" s="218">
        <v>700913</v>
      </c>
      <c r="D31" s="186"/>
      <c r="E31" s="212"/>
      <c r="F31" s="186"/>
      <c r="G31" s="212"/>
      <c r="H31" s="186"/>
      <c r="I31" s="186"/>
      <c r="J31" s="212"/>
      <c r="K31" s="249"/>
    </row>
    <row r="32" spans="1:11" s="247" customFormat="1" ht="39" x14ac:dyDescent="0.3">
      <c r="A32" s="209" t="s">
        <v>29</v>
      </c>
      <c r="B32" s="209" t="s">
        <v>852</v>
      </c>
      <c r="C32" s="218">
        <v>700922</v>
      </c>
      <c r="D32" s="186"/>
      <c r="E32" s="212"/>
      <c r="F32" s="186"/>
      <c r="G32" s="212"/>
      <c r="H32" s="186"/>
      <c r="I32" s="186"/>
      <c r="J32" s="212"/>
      <c r="K32" s="249"/>
    </row>
    <row r="33" spans="1:11" s="247" customFormat="1" ht="39" x14ac:dyDescent="0.3">
      <c r="A33" s="209" t="s">
        <v>29</v>
      </c>
      <c r="B33" s="209" t="s">
        <v>853</v>
      </c>
      <c r="C33" s="218">
        <v>700926</v>
      </c>
      <c r="D33" s="186"/>
      <c r="E33" s="212"/>
      <c r="F33" s="186"/>
      <c r="G33" s="212"/>
      <c r="H33" s="186"/>
      <c r="I33" s="186"/>
      <c r="J33" s="212"/>
      <c r="K33" s="249"/>
    </row>
    <row r="34" spans="1:11" s="247" customFormat="1" ht="39" x14ac:dyDescent="0.3">
      <c r="A34" s="209" t="s">
        <v>29</v>
      </c>
      <c r="B34" s="209" t="s">
        <v>856</v>
      </c>
      <c r="C34" s="218">
        <v>700917</v>
      </c>
      <c r="D34" s="186"/>
      <c r="E34" s="212"/>
      <c r="F34" s="186"/>
      <c r="G34" s="212"/>
      <c r="H34" s="186"/>
      <c r="I34" s="186"/>
      <c r="J34" s="212"/>
      <c r="K34" s="249"/>
    </row>
    <row r="35" spans="1:11" s="247" customFormat="1" ht="39" x14ac:dyDescent="0.3">
      <c r="A35" s="209" t="s">
        <v>29</v>
      </c>
      <c r="B35" s="209" t="s">
        <v>857</v>
      </c>
      <c r="C35" s="218">
        <v>700924</v>
      </c>
      <c r="D35" s="186"/>
      <c r="E35" s="212"/>
      <c r="F35" s="186"/>
      <c r="G35" s="212"/>
      <c r="H35" s="186"/>
      <c r="I35" s="186"/>
      <c r="J35" s="212"/>
      <c r="K35" s="249"/>
    </row>
    <row r="36" spans="1:11" s="247" customFormat="1" ht="26" x14ac:dyDescent="0.3">
      <c r="A36" s="209" t="s">
        <v>29</v>
      </c>
      <c r="B36" s="209" t="s">
        <v>30</v>
      </c>
      <c r="C36" s="218"/>
      <c r="D36" s="186"/>
      <c r="E36" s="212"/>
      <c r="F36" s="186"/>
      <c r="G36" s="212"/>
      <c r="H36" s="186"/>
      <c r="I36" s="186"/>
      <c r="J36" s="212"/>
      <c r="K36" s="249"/>
    </row>
    <row r="37" spans="1:11" s="247" customFormat="1" ht="26" x14ac:dyDescent="0.3">
      <c r="A37" s="209" t="s">
        <v>29</v>
      </c>
      <c r="B37" s="209" t="s">
        <v>30</v>
      </c>
      <c r="C37" s="218"/>
      <c r="D37" s="186"/>
      <c r="E37" s="212"/>
      <c r="F37" s="186"/>
      <c r="G37" s="212"/>
      <c r="H37" s="186"/>
      <c r="I37" s="186"/>
      <c r="J37" s="212"/>
      <c r="K37" s="249"/>
    </row>
    <row r="38" spans="1:11" s="247" customFormat="1" ht="26" x14ac:dyDescent="0.3">
      <c r="A38" s="209" t="s">
        <v>29</v>
      </c>
      <c r="B38" s="209" t="s">
        <v>30</v>
      </c>
      <c r="C38" s="218"/>
      <c r="D38" s="186"/>
      <c r="E38" s="212"/>
      <c r="F38" s="186"/>
      <c r="G38" s="212"/>
      <c r="H38" s="186"/>
      <c r="I38" s="186"/>
      <c r="J38" s="212"/>
      <c r="K38" s="249"/>
    </row>
    <row r="39" spans="1:11" s="247" customFormat="1" ht="26" x14ac:dyDescent="0.3">
      <c r="A39" s="209" t="s">
        <v>29</v>
      </c>
      <c r="B39" s="209" t="s">
        <v>30</v>
      </c>
      <c r="C39" s="218"/>
      <c r="D39" s="186"/>
      <c r="E39" s="212"/>
      <c r="F39" s="186"/>
      <c r="G39" s="212"/>
      <c r="H39" s="186"/>
      <c r="I39" s="186"/>
      <c r="J39" s="212"/>
      <c r="K39" s="249"/>
    </row>
    <row r="40" spans="1:11" s="247" customFormat="1" ht="26" x14ac:dyDescent="0.3">
      <c r="A40" s="209" t="s">
        <v>29</v>
      </c>
      <c r="B40" s="209" t="s">
        <v>30</v>
      </c>
      <c r="C40" s="218"/>
      <c r="D40" s="186"/>
      <c r="E40" s="212"/>
      <c r="F40" s="186"/>
      <c r="G40" s="212"/>
      <c r="H40" s="186"/>
      <c r="I40" s="186"/>
      <c r="J40" s="212"/>
      <c r="K40" s="249"/>
    </row>
    <row r="41" spans="1:11" s="247" customFormat="1" ht="26" x14ac:dyDescent="0.3">
      <c r="A41" s="209" t="s">
        <v>29</v>
      </c>
      <c r="B41" s="209" t="s">
        <v>30</v>
      </c>
      <c r="C41" s="218"/>
      <c r="D41" s="186"/>
      <c r="E41" s="212"/>
      <c r="F41" s="186"/>
      <c r="G41" s="212"/>
      <c r="H41" s="186"/>
      <c r="I41" s="186"/>
      <c r="J41" s="212"/>
      <c r="K41" s="249"/>
    </row>
    <row r="42" spans="1:11" s="247" customFormat="1" ht="26" x14ac:dyDescent="0.3">
      <c r="A42" s="209" t="s">
        <v>29</v>
      </c>
      <c r="B42" s="209" t="s">
        <v>30</v>
      </c>
      <c r="C42" s="218"/>
      <c r="D42" s="186"/>
      <c r="E42" s="212"/>
      <c r="F42" s="186"/>
      <c r="G42" s="212"/>
      <c r="H42" s="186"/>
      <c r="I42" s="186"/>
      <c r="J42" s="212"/>
      <c r="K42" s="249"/>
    </row>
    <row r="43" spans="1:11" s="247" customFormat="1" ht="26" x14ac:dyDescent="0.3">
      <c r="A43" s="209" t="s">
        <v>29</v>
      </c>
      <c r="B43" s="209" t="s">
        <v>30</v>
      </c>
      <c r="C43" s="218"/>
      <c r="D43" s="210"/>
      <c r="E43" s="210"/>
      <c r="F43" s="210"/>
      <c r="G43" s="210"/>
      <c r="H43" s="210"/>
      <c r="I43" s="210"/>
      <c r="J43" s="210"/>
      <c r="K43" s="210"/>
    </row>
    <row r="44" spans="1:11" s="247" customFormat="1" ht="26" x14ac:dyDescent="0.3">
      <c r="A44" s="209" t="s">
        <v>29</v>
      </c>
      <c r="B44" s="209" t="s">
        <v>30</v>
      </c>
      <c r="C44" s="218"/>
      <c r="D44" s="210"/>
      <c r="E44" s="210"/>
      <c r="F44" s="210"/>
      <c r="G44" s="210"/>
      <c r="H44" s="210"/>
      <c r="I44" s="210"/>
      <c r="J44" s="210"/>
      <c r="K44" s="210"/>
    </row>
    <row r="45" spans="1:11" s="247" customFormat="1" ht="26" x14ac:dyDescent="0.3">
      <c r="A45" s="209" t="s">
        <v>29</v>
      </c>
      <c r="B45" s="209" t="s">
        <v>30</v>
      </c>
      <c r="C45" s="218"/>
      <c r="D45" s="186"/>
      <c r="E45" s="212"/>
      <c r="F45" s="222"/>
      <c r="G45" s="220"/>
      <c r="H45" s="222"/>
      <c r="I45" s="222"/>
      <c r="J45" s="220"/>
      <c r="K45" s="249"/>
    </row>
    <row r="46" spans="1:11" s="247" customFormat="1" ht="26" x14ac:dyDescent="0.3">
      <c r="A46" s="209" t="s">
        <v>29</v>
      </c>
      <c r="B46" s="209" t="s">
        <v>30</v>
      </c>
      <c r="C46" s="218"/>
      <c r="D46" s="186"/>
      <c r="E46" s="212"/>
      <c r="F46" s="186"/>
      <c r="G46" s="212"/>
      <c r="H46" s="186"/>
      <c r="I46" s="186"/>
      <c r="J46" s="212"/>
      <c r="K46" s="249"/>
    </row>
    <row r="47" spans="1:11" s="247" customFormat="1" ht="26" x14ac:dyDescent="0.3">
      <c r="A47" s="209" t="s">
        <v>34</v>
      </c>
      <c r="B47" s="209" t="s">
        <v>854</v>
      </c>
      <c r="C47" s="218"/>
      <c r="D47" s="186"/>
      <c r="E47" s="212"/>
      <c r="F47" s="186"/>
      <c r="G47" s="212"/>
      <c r="H47" s="186"/>
      <c r="I47" s="186"/>
      <c r="J47" s="212"/>
      <c r="K47" s="249"/>
    </row>
    <row r="48" spans="1:11" s="247" customFormat="1" ht="26" x14ac:dyDescent="0.3">
      <c r="A48" s="209" t="s">
        <v>34</v>
      </c>
      <c r="B48" s="209" t="s">
        <v>854</v>
      </c>
      <c r="C48" s="218"/>
      <c r="D48" s="186"/>
      <c r="E48" s="212"/>
      <c r="F48" s="186"/>
      <c r="G48" s="212"/>
      <c r="H48" s="186"/>
      <c r="I48" s="186"/>
      <c r="J48" s="212"/>
      <c r="K48" s="249"/>
    </row>
    <row r="49" spans="1:11" s="247" customFormat="1" ht="26" x14ac:dyDescent="0.3">
      <c r="A49" s="209" t="s">
        <v>34</v>
      </c>
      <c r="B49" s="209" t="s">
        <v>854</v>
      </c>
      <c r="C49" s="218"/>
      <c r="D49" s="186"/>
      <c r="E49" s="212"/>
      <c r="F49" s="186"/>
      <c r="G49" s="212"/>
      <c r="H49" s="186"/>
      <c r="I49" s="186"/>
      <c r="J49" s="212"/>
      <c r="K49" s="249"/>
    </row>
    <row r="50" spans="1:11" s="247" customFormat="1" ht="26" x14ac:dyDescent="0.3">
      <c r="A50" s="209" t="s">
        <v>34</v>
      </c>
      <c r="B50" s="209" t="s">
        <v>854</v>
      </c>
      <c r="C50" s="218">
        <v>700908</v>
      </c>
      <c r="D50" s="186"/>
      <c r="E50" s="212"/>
      <c r="F50" s="186">
        <v>1</v>
      </c>
      <c r="G50" s="212">
        <v>1060</v>
      </c>
      <c r="H50" s="186">
        <v>53</v>
      </c>
      <c r="I50" s="186">
        <v>336</v>
      </c>
      <c r="J50" s="212">
        <v>212783.75999999998</v>
      </c>
      <c r="K50" s="249"/>
    </row>
    <row r="51" spans="1:11" s="247" customFormat="1" ht="26" x14ac:dyDescent="0.3">
      <c r="A51" s="209" t="s">
        <v>34</v>
      </c>
      <c r="B51" s="209" t="s">
        <v>854</v>
      </c>
      <c r="C51" s="218">
        <v>700909</v>
      </c>
      <c r="D51" s="186">
        <v>6</v>
      </c>
      <c r="E51" s="212">
        <v>2175</v>
      </c>
      <c r="F51" s="186"/>
      <c r="G51" s="212"/>
      <c r="H51" s="186">
        <v>75</v>
      </c>
      <c r="I51" s="186">
        <v>524</v>
      </c>
      <c r="J51" s="212">
        <v>245849.49000000063</v>
      </c>
      <c r="K51" s="249"/>
    </row>
    <row r="52" spans="1:11" s="247" customFormat="1" ht="26" x14ac:dyDescent="0.3">
      <c r="A52" s="209" t="s">
        <v>93</v>
      </c>
      <c r="B52" s="209" t="s">
        <v>16</v>
      </c>
      <c r="C52" s="218"/>
      <c r="D52" s="186"/>
      <c r="E52" s="212"/>
      <c r="F52" s="186"/>
      <c r="G52" s="212"/>
      <c r="H52" s="186"/>
      <c r="I52" s="186"/>
      <c r="J52" s="212"/>
      <c r="K52" s="249"/>
    </row>
    <row r="53" spans="1:11" s="247" customFormat="1" ht="26" x14ac:dyDescent="0.3">
      <c r="A53" s="209" t="s">
        <v>9</v>
      </c>
      <c r="B53" s="209" t="s">
        <v>855</v>
      </c>
      <c r="C53" s="218"/>
      <c r="D53" s="186"/>
      <c r="E53" s="212"/>
      <c r="F53" s="186"/>
      <c r="G53" s="212"/>
      <c r="H53" s="186"/>
      <c r="I53" s="186"/>
      <c r="J53" s="212"/>
      <c r="K53" s="249"/>
    </row>
    <row r="54" spans="1:11" s="247" customFormat="1" ht="52" x14ac:dyDescent="0.3">
      <c r="A54" s="209" t="s">
        <v>98</v>
      </c>
      <c r="B54" s="209" t="s">
        <v>641</v>
      </c>
      <c r="C54" s="218">
        <v>700936</v>
      </c>
      <c r="D54" s="186"/>
      <c r="E54" s="212"/>
      <c r="F54" s="186"/>
      <c r="G54" s="212"/>
      <c r="H54" s="186"/>
      <c r="I54" s="186"/>
      <c r="J54" s="212"/>
      <c r="K54" s="249"/>
    </row>
    <row r="55" spans="1:11" s="247" customFormat="1" ht="26" x14ac:dyDescent="0.3">
      <c r="A55" s="209" t="s">
        <v>9</v>
      </c>
      <c r="B55" s="209" t="s">
        <v>17</v>
      </c>
      <c r="C55" s="218"/>
      <c r="D55" s="186"/>
      <c r="E55" s="212"/>
      <c r="F55" s="186"/>
      <c r="G55" s="212"/>
      <c r="H55" s="186"/>
      <c r="I55" s="186"/>
      <c r="J55" s="212"/>
      <c r="K55" s="249"/>
    </row>
    <row r="56" spans="1:11" s="247" customFormat="1" ht="26" x14ac:dyDescent="0.3">
      <c r="A56" s="209" t="s">
        <v>9</v>
      </c>
      <c r="B56" s="209" t="s">
        <v>17</v>
      </c>
      <c r="C56" s="218"/>
      <c r="D56" s="186"/>
      <c r="E56" s="212"/>
      <c r="F56" s="186"/>
      <c r="G56" s="212"/>
      <c r="H56" s="186"/>
      <c r="I56" s="186"/>
      <c r="J56" s="212"/>
      <c r="K56" s="249"/>
    </row>
    <row r="57" spans="1:11" s="247" customFormat="1" ht="26" x14ac:dyDescent="0.3">
      <c r="A57" s="209" t="s">
        <v>9</v>
      </c>
      <c r="B57" s="209" t="s">
        <v>17</v>
      </c>
      <c r="C57" s="218"/>
      <c r="D57" s="186"/>
      <c r="E57" s="212"/>
      <c r="F57" s="186"/>
      <c r="G57" s="212"/>
      <c r="H57" s="186"/>
      <c r="I57" s="186"/>
      <c r="J57" s="212"/>
      <c r="K57" s="249"/>
    </row>
    <row r="58" spans="1:11" s="247" customFormat="1" ht="26" x14ac:dyDescent="0.3">
      <c r="A58" s="209" t="s">
        <v>9</v>
      </c>
      <c r="B58" s="209" t="s">
        <v>17</v>
      </c>
      <c r="C58" s="218"/>
      <c r="D58" s="186"/>
      <c r="E58" s="212"/>
      <c r="F58" s="186"/>
      <c r="G58" s="212"/>
      <c r="H58" s="186"/>
      <c r="I58" s="186"/>
      <c r="J58" s="212"/>
      <c r="K58" s="249"/>
    </row>
    <row r="59" spans="1:11" s="247" customFormat="1" ht="26" x14ac:dyDescent="0.3">
      <c r="A59" s="209" t="s">
        <v>9</v>
      </c>
      <c r="B59" s="209" t="s">
        <v>17</v>
      </c>
      <c r="C59" s="218"/>
      <c r="D59" s="186"/>
      <c r="E59" s="212"/>
      <c r="F59" s="186"/>
      <c r="G59" s="212"/>
      <c r="H59" s="186"/>
      <c r="I59" s="186"/>
      <c r="J59" s="212"/>
      <c r="K59" s="249"/>
    </row>
    <row r="60" spans="1:11" s="247" customFormat="1" ht="26" x14ac:dyDescent="0.3">
      <c r="A60" s="209" t="s">
        <v>9</v>
      </c>
      <c r="B60" s="209" t="s">
        <v>17</v>
      </c>
      <c r="C60" s="218"/>
      <c r="D60" s="186"/>
      <c r="E60" s="212"/>
      <c r="F60" s="186"/>
      <c r="G60" s="212"/>
      <c r="H60" s="186"/>
      <c r="I60" s="186"/>
      <c r="J60" s="212"/>
      <c r="K60" s="249"/>
    </row>
    <row r="61" spans="1:11" s="247" customFormat="1" ht="26" x14ac:dyDescent="0.3">
      <c r="A61" s="209" t="s">
        <v>9</v>
      </c>
      <c r="B61" s="209" t="s">
        <v>17</v>
      </c>
      <c r="C61" s="218"/>
      <c r="D61" s="186"/>
      <c r="E61" s="212"/>
      <c r="F61" s="186"/>
      <c r="G61" s="212"/>
      <c r="H61" s="186"/>
      <c r="I61" s="186"/>
      <c r="J61" s="212"/>
      <c r="K61" s="249"/>
    </row>
    <row r="62" spans="1:11" s="247" customFormat="1" ht="26" x14ac:dyDescent="0.3">
      <c r="A62" s="209" t="s">
        <v>9</v>
      </c>
      <c r="B62" s="209" t="s">
        <v>17</v>
      </c>
      <c r="C62" s="218"/>
      <c r="D62" s="186"/>
      <c r="E62" s="212"/>
      <c r="F62" s="186"/>
      <c r="G62" s="212"/>
      <c r="H62" s="186"/>
      <c r="I62" s="186"/>
      <c r="J62" s="212"/>
      <c r="K62" s="249"/>
    </row>
    <row r="63" spans="1:11" s="247" customFormat="1" ht="26" x14ac:dyDescent="0.3">
      <c r="A63" s="209" t="s">
        <v>9</v>
      </c>
      <c r="B63" s="209" t="s">
        <v>17</v>
      </c>
      <c r="C63" s="218"/>
      <c r="D63" s="186"/>
      <c r="E63" s="212"/>
      <c r="F63" s="186"/>
      <c r="G63" s="212"/>
      <c r="H63" s="186"/>
      <c r="I63" s="186"/>
      <c r="J63" s="212"/>
      <c r="K63" s="249"/>
    </row>
    <row r="64" spans="1:11" s="247" customFormat="1" ht="26" x14ac:dyDescent="0.3">
      <c r="A64" s="209" t="s">
        <v>9</v>
      </c>
      <c r="B64" s="209" t="s">
        <v>17</v>
      </c>
      <c r="C64" s="218"/>
      <c r="D64" s="186"/>
      <c r="E64" s="212"/>
      <c r="F64" s="186"/>
      <c r="G64" s="212"/>
      <c r="H64" s="186"/>
      <c r="I64" s="186"/>
      <c r="J64" s="212"/>
      <c r="K64" s="249"/>
    </row>
    <row r="65" spans="1:11" s="247" customFormat="1" ht="26" x14ac:dyDescent="0.3">
      <c r="A65" s="209" t="s">
        <v>9</v>
      </c>
      <c r="B65" s="209" t="s">
        <v>17</v>
      </c>
      <c r="C65" s="218"/>
      <c r="D65" s="186"/>
      <c r="E65" s="212"/>
      <c r="F65" s="186"/>
      <c r="G65" s="212"/>
      <c r="H65" s="186"/>
      <c r="I65" s="186"/>
      <c r="J65" s="212"/>
      <c r="K65" s="249"/>
    </row>
    <row r="66" spans="1:11" s="247" customFormat="1" ht="26" x14ac:dyDescent="0.3">
      <c r="A66" s="209" t="s">
        <v>9</v>
      </c>
      <c r="B66" s="209" t="s">
        <v>861</v>
      </c>
      <c r="C66" s="227"/>
      <c r="D66" s="186"/>
      <c r="E66" s="212"/>
      <c r="F66" s="186"/>
      <c r="G66" s="212"/>
      <c r="H66" s="186"/>
      <c r="I66" s="186"/>
      <c r="J66" s="212"/>
      <c r="K66" s="249"/>
    </row>
    <row r="67" spans="1:11" s="247" customFormat="1" ht="26" x14ac:dyDescent="0.3">
      <c r="A67" s="217" t="s">
        <v>33</v>
      </c>
      <c r="B67" s="217" t="s">
        <v>842</v>
      </c>
      <c r="C67" s="218"/>
      <c r="D67" s="186"/>
      <c r="E67" s="212"/>
      <c r="F67" s="186"/>
      <c r="G67" s="212"/>
      <c r="H67" s="186"/>
      <c r="I67" s="186"/>
      <c r="J67" s="212"/>
      <c r="K67" s="249"/>
    </row>
    <row r="68" spans="1:11" s="247" customFormat="1" ht="26" x14ac:dyDescent="0.3">
      <c r="A68" s="217" t="s">
        <v>839</v>
      </c>
      <c r="B68" s="217" t="s">
        <v>19</v>
      </c>
      <c r="C68" s="218"/>
      <c r="D68" s="186"/>
      <c r="E68" s="212"/>
      <c r="F68" s="186"/>
      <c r="G68" s="212"/>
      <c r="H68" s="186"/>
      <c r="I68" s="186"/>
      <c r="J68" s="212"/>
      <c r="K68" s="249"/>
    </row>
    <row r="69" spans="1:11" s="247" customFormat="1" ht="39" x14ac:dyDescent="0.3">
      <c r="A69" s="209" t="s">
        <v>9</v>
      </c>
      <c r="B69" s="209" t="s">
        <v>843</v>
      </c>
      <c r="C69" s="218"/>
      <c r="D69" s="186"/>
      <c r="E69" s="212"/>
      <c r="F69" s="186"/>
      <c r="G69" s="212"/>
      <c r="H69" s="186"/>
      <c r="I69" s="186"/>
      <c r="J69" s="212"/>
      <c r="K69" s="249"/>
    </row>
    <row r="70" spans="1:11" s="247" customFormat="1" ht="26" x14ac:dyDescent="0.3">
      <c r="A70" s="209" t="s">
        <v>9</v>
      </c>
      <c r="B70" s="209" t="s">
        <v>24</v>
      </c>
      <c r="C70" s="250"/>
      <c r="D70" s="186"/>
      <c r="E70" s="212"/>
      <c r="F70" s="186"/>
      <c r="G70" s="212"/>
      <c r="H70" s="186"/>
      <c r="I70" s="186"/>
      <c r="J70" s="212"/>
      <c r="K70" s="249"/>
    </row>
    <row r="71" spans="1:11" s="247" customFormat="1" ht="39" x14ac:dyDescent="0.3">
      <c r="A71" s="217" t="s">
        <v>20</v>
      </c>
      <c r="B71" s="217" t="s">
        <v>531</v>
      </c>
      <c r="C71" s="218"/>
      <c r="D71" s="222"/>
      <c r="E71" s="220"/>
      <c r="F71" s="222"/>
      <c r="G71" s="220"/>
      <c r="H71" s="222"/>
      <c r="I71" s="222"/>
      <c r="J71" s="220"/>
      <c r="K71" s="249"/>
    </row>
    <row r="72" spans="1:11" s="247" customFormat="1" ht="52" x14ac:dyDescent="0.3">
      <c r="A72" s="209" t="s">
        <v>25</v>
      </c>
      <c r="B72" s="209" t="s">
        <v>844</v>
      </c>
      <c r="C72" s="251"/>
      <c r="D72" s="186"/>
      <c r="E72" s="212"/>
      <c r="F72" s="186"/>
      <c r="G72" s="212"/>
      <c r="H72" s="186"/>
      <c r="I72" s="186"/>
      <c r="J72" s="212"/>
      <c r="K72" s="249"/>
    </row>
    <row r="73" spans="1:11" s="247" customFormat="1" ht="39" x14ac:dyDescent="0.3">
      <c r="A73" s="217" t="s">
        <v>34</v>
      </c>
      <c r="B73" s="209" t="s">
        <v>845</v>
      </c>
      <c r="C73" s="218"/>
      <c r="D73" s="222"/>
      <c r="E73" s="220"/>
      <c r="F73" s="222"/>
      <c r="G73" s="220"/>
      <c r="H73" s="222"/>
      <c r="I73" s="222"/>
      <c r="J73" s="220"/>
      <c r="K73" s="249"/>
    </row>
    <row r="74" spans="1:11" s="247" customFormat="1" ht="39" x14ac:dyDescent="0.3">
      <c r="A74" s="209" t="s">
        <v>9</v>
      </c>
      <c r="B74" s="209" t="s">
        <v>13</v>
      </c>
      <c r="C74" s="218"/>
      <c r="D74" s="186"/>
      <c r="E74" s="212"/>
      <c r="F74" s="186"/>
      <c r="G74" s="212"/>
      <c r="H74" s="186"/>
      <c r="I74" s="186"/>
      <c r="J74" s="212"/>
      <c r="K74" s="249"/>
    </row>
    <row r="75" spans="1:11" s="247" customFormat="1" ht="26" x14ac:dyDescent="0.3">
      <c r="A75" s="209" t="s">
        <v>839</v>
      </c>
      <c r="B75" s="209" t="s">
        <v>19</v>
      </c>
      <c r="C75" s="218"/>
      <c r="D75" s="186"/>
      <c r="E75" s="212"/>
      <c r="F75" s="186"/>
      <c r="G75" s="212"/>
      <c r="H75" s="186"/>
      <c r="I75" s="186"/>
      <c r="J75" s="212"/>
      <c r="K75" s="249"/>
    </row>
    <row r="76" spans="1:11" s="247" customFormat="1" ht="26" x14ac:dyDescent="0.3">
      <c r="A76" s="209" t="s">
        <v>839</v>
      </c>
      <c r="B76" s="209" t="s">
        <v>19</v>
      </c>
      <c r="C76" s="218"/>
      <c r="D76" s="186"/>
      <c r="E76" s="212"/>
      <c r="F76" s="186"/>
      <c r="G76" s="212"/>
      <c r="H76" s="186"/>
      <c r="I76" s="186"/>
      <c r="J76" s="212"/>
      <c r="K76" s="249"/>
    </row>
    <row r="77" spans="1:11" s="247" customFormat="1" ht="39" x14ac:dyDescent="0.3">
      <c r="A77" s="209" t="s">
        <v>9</v>
      </c>
      <c r="B77" s="209" t="s">
        <v>847</v>
      </c>
      <c r="C77" s="218"/>
      <c r="D77" s="186"/>
      <c r="E77" s="212"/>
      <c r="F77" s="222"/>
      <c r="G77" s="220"/>
      <c r="H77" s="222"/>
      <c r="I77" s="222"/>
      <c r="J77" s="220"/>
      <c r="K77" s="249"/>
    </row>
    <row r="78" spans="1:11" s="247" customFormat="1" x14ac:dyDescent="0.3">
      <c r="A78" s="209"/>
      <c r="B78" s="209" t="s">
        <v>863</v>
      </c>
      <c r="C78" s="218"/>
      <c r="D78" s="186"/>
      <c r="E78" s="212"/>
      <c r="F78" s="186"/>
      <c r="G78" s="212"/>
      <c r="H78" s="186"/>
      <c r="I78" s="186"/>
      <c r="J78" s="212"/>
      <c r="K78" s="249"/>
    </row>
    <row r="79" spans="1:11" s="247" customFormat="1" ht="39" x14ac:dyDescent="0.3">
      <c r="A79" s="209" t="s">
        <v>20</v>
      </c>
      <c r="B79" s="209" t="s">
        <v>531</v>
      </c>
      <c r="C79" s="218"/>
      <c r="D79" s="186"/>
      <c r="E79" s="212"/>
      <c r="F79" s="186"/>
      <c r="G79" s="212"/>
      <c r="H79" s="186"/>
      <c r="I79" s="186"/>
      <c r="J79" s="212"/>
      <c r="K79" s="249"/>
    </row>
    <row r="80" spans="1:11" s="247" customFormat="1" ht="39" x14ac:dyDescent="0.3">
      <c r="A80" s="209" t="s">
        <v>9</v>
      </c>
      <c r="B80" s="209" t="s">
        <v>843</v>
      </c>
      <c r="C80" s="218"/>
      <c r="D80" s="186"/>
      <c r="E80" s="212"/>
      <c r="F80" s="186"/>
      <c r="G80" s="212"/>
      <c r="H80" s="186"/>
      <c r="I80" s="186"/>
      <c r="J80" s="212"/>
      <c r="K80" s="249"/>
    </row>
    <row r="81" spans="1:11" s="247" customFormat="1" ht="39" x14ac:dyDescent="0.3">
      <c r="A81" s="209" t="s">
        <v>31</v>
      </c>
      <c r="B81" s="209" t="s">
        <v>533</v>
      </c>
      <c r="C81" s="227"/>
      <c r="D81" s="186"/>
      <c r="E81" s="212"/>
      <c r="F81" s="186"/>
      <c r="G81" s="212"/>
      <c r="H81" s="186"/>
      <c r="I81" s="186"/>
      <c r="J81" s="212"/>
      <c r="K81" s="249"/>
    </row>
    <row r="82" spans="1:11" s="247" customFormat="1" ht="26" x14ac:dyDescent="0.3">
      <c r="A82" s="209" t="s">
        <v>29</v>
      </c>
      <c r="B82" s="217" t="s">
        <v>30</v>
      </c>
      <c r="C82" s="227"/>
      <c r="D82" s="186"/>
      <c r="E82" s="212"/>
      <c r="F82" s="186"/>
      <c r="G82" s="212"/>
      <c r="H82" s="186"/>
      <c r="I82" s="186"/>
      <c r="J82" s="212"/>
      <c r="K82" s="249"/>
    </row>
    <row r="83" spans="1:11" s="247" customFormat="1" ht="26" x14ac:dyDescent="0.3">
      <c r="A83" s="209" t="s">
        <v>29</v>
      </c>
      <c r="B83" s="217" t="s">
        <v>30</v>
      </c>
      <c r="C83" s="227"/>
      <c r="D83" s="186"/>
      <c r="E83" s="212"/>
      <c r="F83" s="186"/>
      <c r="G83" s="212"/>
      <c r="H83" s="186"/>
      <c r="I83" s="186"/>
      <c r="J83" s="212"/>
      <c r="K83" s="249"/>
    </row>
    <row r="84" spans="1:11" s="247" customFormat="1" ht="26" x14ac:dyDescent="0.3">
      <c r="A84" s="209" t="s">
        <v>29</v>
      </c>
      <c r="B84" s="217" t="s">
        <v>30</v>
      </c>
      <c r="C84" s="218"/>
      <c r="D84" s="186"/>
      <c r="E84" s="212"/>
      <c r="F84" s="186"/>
      <c r="G84" s="212"/>
      <c r="H84" s="186"/>
      <c r="I84" s="186"/>
      <c r="J84" s="212"/>
      <c r="K84" s="249"/>
    </row>
    <row r="85" spans="1:11" s="247" customFormat="1" ht="26" x14ac:dyDescent="0.3">
      <c r="A85" s="209" t="s">
        <v>29</v>
      </c>
      <c r="B85" s="217" t="s">
        <v>30</v>
      </c>
      <c r="C85" s="227"/>
      <c r="D85" s="186"/>
      <c r="E85" s="212"/>
      <c r="F85" s="186"/>
      <c r="G85" s="212"/>
      <c r="H85" s="186"/>
      <c r="I85" s="186"/>
      <c r="J85" s="212"/>
      <c r="K85" s="249"/>
    </row>
    <row r="86" spans="1:11" s="247" customFormat="1" ht="26" x14ac:dyDescent="0.3">
      <c r="A86" s="209" t="s">
        <v>29</v>
      </c>
      <c r="B86" s="217" t="s">
        <v>30</v>
      </c>
      <c r="C86" s="227"/>
      <c r="D86" s="186"/>
      <c r="E86" s="212"/>
      <c r="F86" s="186"/>
      <c r="G86" s="212"/>
      <c r="H86" s="186"/>
      <c r="I86" s="186"/>
      <c r="J86" s="212"/>
      <c r="K86" s="249"/>
    </row>
    <row r="87" spans="1:11" s="247" customFormat="1" ht="26" x14ac:dyDescent="0.3">
      <c r="A87" s="209" t="s">
        <v>29</v>
      </c>
      <c r="B87" s="217" t="s">
        <v>30</v>
      </c>
      <c r="C87" s="218"/>
      <c r="D87" s="186"/>
      <c r="E87" s="212"/>
      <c r="F87" s="186"/>
      <c r="G87" s="212"/>
      <c r="H87" s="186"/>
      <c r="I87" s="186"/>
      <c r="J87" s="212"/>
      <c r="K87" s="249"/>
    </row>
    <row r="88" spans="1:11" s="247" customFormat="1" ht="26" x14ac:dyDescent="0.3">
      <c r="A88" s="209" t="s">
        <v>29</v>
      </c>
      <c r="B88" s="217" t="s">
        <v>30</v>
      </c>
      <c r="C88" s="227"/>
      <c r="D88" s="186"/>
      <c r="E88" s="212"/>
      <c r="F88" s="186"/>
      <c r="G88" s="212"/>
      <c r="H88" s="186"/>
      <c r="I88" s="186"/>
      <c r="J88" s="212"/>
      <c r="K88" s="249"/>
    </row>
    <row r="89" spans="1:11" s="247" customFormat="1" ht="26" x14ac:dyDescent="0.3">
      <c r="A89" s="209" t="s">
        <v>29</v>
      </c>
      <c r="B89" s="217" t="s">
        <v>30</v>
      </c>
      <c r="C89" s="227"/>
      <c r="D89" s="186"/>
      <c r="E89" s="212"/>
      <c r="F89" s="186"/>
      <c r="G89" s="212"/>
      <c r="H89" s="186"/>
      <c r="I89" s="186"/>
      <c r="J89" s="212"/>
      <c r="K89" s="249"/>
    </row>
    <row r="90" spans="1:11" s="247" customFormat="1" ht="26" x14ac:dyDescent="0.3">
      <c r="A90" s="209" t="s">
        <v>29</v>
      </c>
      <c r="B90" s="217" t="s">
        <v>30</v>
      </c>
      <c r="C90" s="227"/>
      <c r="D90" s="186"/>
      <c r="E90" s="212"/>
      <c r="F90" s="186"/>
      <c r="G90" s="212"/>
      <c r="H90" s="186"/>
      <c r="I90" s="186"/>
      <c r="J90" s="212"/>
      <c r="K90" s="249"/>
    </row>
    <row r="91" spans="1:11" s="247" customFormat="1" ht="26" x14ac:dyDescent="0.3">
      <c r="A91" s="209" t="s">
        <v>29</v>
      </c>
      <c r="B91" s="217" t="s">
        <v>30</v>
      </c>
      <c r="C91" s="227"/>
      <c r="D91" s="186"/>
      <c r="E91" s="212"/>
      <c r="F91" s="186"/>
      <c r="G91" s="212"/>
      <c r="H91" s="186"/>
      <c r="I91" s="186"/>
      <c r="J91" s="212"/>
      <c r="K91" s="249"/>
    </row>
    <row r="92" spans="1:11" s="247" customFormat="1" ht="26" x14ac:dyDescent="0.3">
      <c r="A92" s="209" t="s">
        <v>29</v>
      </c>
      <c r="B92" s="217" t="s">
        <v>30</v>
      </c>
      <c r="C92" s="218"/>
      <c r="D92" s="186"/>
      <c r="E92" s="212"/>
      <c r="F92" s="186"/>
      <c r="G92" s="212"/>
      <c r="H92" s="186"/>
      <c r="I92" s="186"/>
      <c r="J92" s="212"/>
      <c r="K92" s="249"/>
    </row>
    <row r="93" spans="1:11" s="247" customFormat="1" ht="26" x14ac:dyDescent="0.3">
      <c r="A93" s="209" t="s">
        <v>29</v>
      </c>
      <c r="B93" s="217" t="s">
        <v>30</v>
      </c>
      <c r="C93" s="218"/>
      <c r="D93" s="186"/>
      <c r="E93" s="212"/>
      <c r="F93" s="186"/>
      <c r="G93" s="212"/>
      <c r="H93" s="186"/>
      <c r="I93" s="186"/>
      <c r="J93" s="212"/>
      <c r="K93" s="249"/>
    </row>
    <row r="94" spans="1:11" s="247" customFormat="1" ht="26" x14ac:dyDescent="0.3">
      <c r="A94" s="209" t="s">
        <v>29</v>
      </c>
      <c r="B94" s="217" t="s">
        <v>30</v>
      </c>
      <c r="C94" s="218"/>
      <c r="D94" s="186"/>
      <c r="E94" s="212"/>
      <c r="F94" s="186"/>
      <c r="G94" s="212"/>
      <c r="H94" s="186"/>
      <c r="I94" s="186"/>
      <c r="J94" s="212"/>
      <c r="K94" s="249"/>
    </row>
    <row r="95" spans="1:11" s="247" customFormat="1" ht="26" x14ac:dyDescent="0.3">
      <c r="A95" s="209" t="s">
        <v>29</v>
      </c>
      <c r="B95" s="217" t="s">
        <v>30</v>
      </c>
      <c r="C95" s="218"/>
      <c r="D95" s="186"/>
      <c r="E95" s="212"/>
      <c r="F95" s="186"/>
      <c r="G95" s="212"/>
      <c r="H95" s="186"/>
      <c r="I95" s="186"/>
      <c r="J95" s="212"/>
      <c r="K95" s="249"/>
    </row>
    <row r="96" spans="1:11" s="247" customFormat="1" ht="26" x14ac:dyDescent="0.3">
      <c r="A96" s="209" t="s">
        <v>29</v>
      </c>
      <c r="B96" s="217" t="s">
        <v>30</v>
      </c>
      <c r="C96" s="227"/>
      <c r="D96" s="186"/>
      <c r="E96" s="212"/>
      <c r="F96" s="186"/>
      <c r="G96" s="212"/>
      <c r="H96" s="186"/>
      <c r="I96" s="186"/>
      <c r="J96" s="212"/>
      <c r="K96" s="249"/>
    </row>
    <row r="97" spans="1:11" s="247" customFormat="1" ht="26" x14ac:dyDescent="0.3">
      <c r="A97" s="209" t="s">
        <v>29</v>
      </c>
      <c r="B97" s="217" t="s">
        <v>30</v>
      </c>
      <c r="C97" s="227"/>
      <c r="D97" s="186"/>
      <c r="E97" s="212"/>
      <c r="F97" s="186"/>
      <c r="G97" s="212"/>
      <c r="H97" s="186"/>
      <c r="I97" s="186"/>
      <c r="J97" s="212"/>
      <c r="K97" s="249"/>
    </row>
    <row r="98" spans="1:11" s="247" customFormat="1" ht="26" x14ac:dyDescent="0.3">
      <c r="A98" s="209" t="s">
        <v>34</v>
      </c>
      <c r="B98" s="209" t="s">
        <v>854</v>
      </c>
      <c r="C98" s="218"/>
      <c r="D98" s="222"/>
      <c r="E98" s="220"/>
      <c r="F98" s="222"/>
      <c r="G98" s="220"/>
      <c r="H98" s="222"/>
      <c r="I98" s="222"/>
      <c r="J98" s="220"/>
      <c r="K98" s="249"/>
    </row>
    <row r="99" spans="1:11" s="247" customFormat="1" ht="26" x14ac:dyDescent="0.3">
      <c r="A99" s="209" t="s">
        <v>34</v>
      </c>
      <c r="B99" s="209" t="s">
        <v>854</v>
      </c>
      <c r="C99" s="227"/>
      <c r="D99" s="186"/>
      <c r="E99" s="212"/>
      <c r="F99" s="186"/>
      <c r="G99" s="212"/>
      <c r="H99" s="186"/>
      <c r="I99" s="186"/>
      <c r="J99" s="212"/>
      <c r="K99" s="249"/>
    </row>
    <row r="100" spans="1:11" s="247" customFormat="1" ht="26" x14ac:dyDescent="0.3">
      <c r="A100" s="209" t="s">
        <v>34</v>
      </c>
      <c r="B100" s="209" t="s">
        <v>854</v>
      </c>
      <c r="C100" s="227"/>
      <c r="D100" s="186"/>
      <c r="E100" s="212"/>
      <c r="F100" s="186"/>
      <c r="G100" s="212"/>
      <c r="H100" s="186"/>
      <c r="I100" s="186"/>
      <c r="J100" s="212"/>
      <c r="K100" s="249"/>
    </row>
    <row r="101" spans="1:11" s="247" customFormat="1" ht="26" x14ac:dyDescent="0.3">
      <c r="A101" s="209" t="s">
        <v>93</v>
      </c>
      <c r="B101" s="209" t="s">
        <v>16</v>
      </c>
      <c r="C101" s="227"/>
      <c r="D101" s="186"/>
      <c r="E101" s="212"/>
      <c r="F101" s="186"/>
      <c r="G101" s="212"/>
      <c r="H101" s="186"/>
      <c r="I101" s="186"/>
      <c r="J101" s="212"/>
      <c r="K101" s="249"/>
    </row>
    <row r="102" spans="1:11" s="247" customFormat="1" ht="26" x14ac:dyDescent="0.3">
      <c r="A102" s="209" t="s">
        <v>9</v>
      </c>
      <c r="B102" s="209" t="s">
        <v>855</v>
      </c>
      <c r="C102" s="227"/>
      <c r="D102" s="186"/>
      <c r="E102" s="212"/>
      <c r="F102" s="186"/>
      <c r="G102" s="212"/>
      <c r="H102" s="186"/>
      <c r="I102" s="186"/>
      <c r="J102" s="212"/>
      <c r="K102" s="249"/>
    </row>
    <row r="103" spans="1:11" s="247" customFormat="1" ht="30" customHeight="1" x14ac:dyDescent="0.3">
      <c r="A103" s="217" t="s">
        <v>9</v>
      </c>
      <c r="B103" s="217" t="s">
        <v>22</v>
      </c>
      <c r="C103" s="227"/>
      <c r="D103" s="186"/>
      <c r="E103" s="212"/>
      <c r="F103" s="186"/>
      <c r="G103" s="212"/>
      <c r="H103" s="186"/>
      <c r="I103" s="186"/>
      <c r="J103" s="212"/>
      <c r="K103" s="249"/>
    </row>
    <row r="104" spans="1:11" s="247" customFormat="1" ht="52" x14ac:dyDescent="0.3">
      <c r="A104" s="209" t="s">
        <v>98</v>
      </c>
      <c r="B104" s="209" t="s">
        <v>641</v>
      </c>
      <c r="C104" s="227"/>
      <c r="D104" s="186"/>
      <c r="E104" s="212"/>
      <c r="F104" s="186"/>
      <c r="G104" s="212"/>
      <c r="H104" s="186"/>
      <c r="I104" s="186"/>
      <c r="J104" s="212"/>
      <c r="K104" s="249"/>
    </row>
    <row r="105" spans="1:11" ht="24" customHeight="1" x14ac:dyDescent="0.35">
      <c r="C105" s="252"/>
      <c r="D105" s="253"/>
      <c r="E105" s="254"/>
      <c r="F105" s="253"/>
      <c r="G105" s="254"/>
      <c r="H105" s="254"/>
      <c r="I105" s="254"/>
      <c r="J105" s="254"/>
    </row>
    <row r="106" spans="1:11" s="258" customFormat="1" x14ac:dyDescent="0.3">
      <c r="A106" s="192"/>
      <c r="B106" s="192"/>
      <c r="C106" s="255" t="s">
        <v>866</v>
      </c>
      <c r="D106" s="256">
        <f t="shared" ref="D106:J106" si="0">SUM(D5:D104)</f>
        <v>7</v>
      </c>
      <c r="E106" s="257">
        <f t="shared" si="0"/>
        <v>2175</v>
      </c>
      <c r="F106" s="256">
        <f t="shared" si="0"/>
        <v>2</v>
      </c>
      <c r="G106" s="257">
        <f t="shared" si="0"/>
        <v>2120</v>
      </c>
      <c r="H106" s="256">
        <f t="shared" si="0"/>
        <v>262</v>
      </c>
      <c r="I106" s="256">
        <f t="shared" si="0"/>
        <v>2043</v>
      </c>
      <c r="J106" s="257">
        <f t="shared" si="0"/>
        <v>1034915.1700000013</v>
      </c>
    </row>
    <row r="107" spans="1:11" x14ac:dyDescent="0.35">
      <c r="C107" s="240"/>
      <c r="D107" s="253"/>
      <c r="E107" s="254"/>
      <c r="F107" s="253"/>
      <c r="G107" s="254"/>
      <c r="H107" s="254"/>
      <c r="I107" s="254"/>
      <c r="J107" s="254"/>
    </row>
    <row r="108" spans="1:11" x14ac:dyDescent="0.35">
      <c r="B108" s="259" t="s">
        <v>797</v>
      </c>
      <c r="C108" s="260" t="s">
        <v>798</v>
      </c>
      <c r="D108" s="185" t="s">
        <v>799</v>
      </c>
      <c r="F108" s="438"/>
      <c r="G108" s="438"/>
      <c r="J108" s="192"/>
    </row>
    <row r="109" spans="1:11" ht="26" x14ac:dyDescent="0.35">
      <c r="B109" s="263" t="s">
        <v>800</v>
      </c>
      <c r="C109" s="264">
        <f>D106+F106+H106+I106</f>
        <v>2314</v>
      </c>
      <c r="D109" s="212">
        <f>J106+G106+E106</f>
        <v>1039210.1700000013</v>
      </c>
      <c r="G109" s="192"/>
      <c r="J109" s="192"/>
    </row>
    <row r="110" spans="1:11" x14ac:dyDescent="0.35">
      <c r="B110" s="263" t="s">
        <v>801</v>
      </c>
      <c r="C110" s="264">
        <f>F106</f>
        <v>2</v>
      </c>
      <c r="D110" s="212">
        <f>G106</f>
        <v>2120</v>
      </c>
      <c r="G110" s="192"/>
      <c r="J110" s="192"/>
    </row>
    <row r="111" spans="1:11" x14ac:dyDescent="0.35">
      <c r="B111" s="263" t="s">
        <v>802</v>
      </c>
      <c r="C111" s="264">
        <f>D106+I106</f>
        <v>2050</v>
      </c>
      <c r="D111" s="212">
        <f>J106+E106</f>
        <v>1037090.1700000013</v>
      </c>
    </row>
    <row r="112" spans="1:11" x14ac:dyDescent="0.35">
      <c r="B112" s="263" t="s">
        <v>803</v>
      </c>
      <c r="C112" s="264">
        <f>I106+D106+F106</f>
        <v>2052</v>
      </c>
      <c r="D112" s="212">
        <f>J106+G106+E106</f>
        <v>1039210.1700000013</v>
      </c>
    </row>
    <row r="113" spans="2:8" x14ac:dyDescent="0.35">
      <c r="C113" s="262"/>
    </row>
    <row r="114" spans="2:8" x14ac:dyDescent="0.35">
      <c r="B114" s="259" t="s">
        <v>102</v>
      </c>
      <c r="C114" s="260" t="s">
        <v>798</v>
      </c>
      <c r="D114" s="185" t="s">
        <v>799</v>
      </c>
    </row>
    <row r="115" spans="2:8" ht="26" x14ac:dyDescent="0.35">
      <c r="B115" s="263" t="s">
        <v>800</v>
      </c>
      <c r="C115" s="264">
        <v>995</v>
      </c>
      <c r="D115" s="212">
        <v>461868.54000000062</v>
      </c>
    </row>
    <row r="116" spans="2:8" x14ac:dyDescent="0.35">
      <c r="B116" s="263" t="s">
        <v>801</v>
      </c>
      <c r="C116" s="264">
        <v>1</v>
      </c>
      <c r="D116" s="212">
        <v>1060</v>
      </c>
    </row>
    <row r="117" spans="2:8" x14ac:dyDescent="0.35">
      <c r="B117" s="263" t="s">
        <v>802</v>
      </c>
      <c r="C117" s="264">
        <v>866</v>
      </c>
      <c r="D117" s="212">
        <v>460808.5399999998</v>
      </c>
    </row>
    <row r="118" spans="2:8" x14ac:dyDescent="0.35">
      <c r="B118" s="263" t="s">
        <v>803</v>
      </c>
      <c r="C118" s="264">
        <v>867</v>
      </c>
      <c r="D118" s="212">
        <v>461868.5399999998</v>
      </c>
    </row>
    <row r="119" spans="2:8" x14ac:dyDescent="0.35">
      <c r="B119" s="265"/>
      <c r="C119" s="262"/>
      <c r="D119" s="261"/>
    </row>
    <row r="120" spans="2:8" x14ac:dyDescent="0.35">
      <c r="B120" s="259" t="s">
        <v>858</v>
      </c>
      <c r="C120" s="260" t="s">
        <v>798</v>
      </c>
      <c r="D120" s="185" t="s">
        <v>799</v>
      </c>
    </row>
    <row r="121" spans="2:8" ht="26" x14ac:dyDescent="0.35">
      <c r="B121" s="263" t="s">
        <v>800</v>
      </c>
      <c r="C121" s="264">
        <f>C109-C115</f>
        <v>1319</v>
      </c>
      <c r="D121" s="212">
        <f>D109-D115</f>
        <v>577341.6300000007</v>
      </c>
      <c r="G121" s="264"/>
      <c r="H121" s="212"/>
    </row>
    <row r="122" spans="2:8" x14ac:dyDescent="0.35">
      <c r="B122" s="263" t="s">
        <v>801</v>
      </c>
      <c r="C122" s="264">
        <f t="shared" ref="C122:D124" si="1">C110-C116</f>
        <v>1</v>
      </c>
      <c r="D122" s="212">
        <f t="shared" si="1"/>
        <v>1060</v>
      </c>
    </row>
    <row r="123" spans="2:8" x14ac:dyDescent="0.35">
      <c r="B123" s="263" t="s">
        <v>802</v>
      </c>
      <c r="C123" s="264">
        <f t="shared" si="1"/>
        <v>1184</v>
      </c>
      <c r="D123" s="212">
        <f t="shared" si="1"/>
        <v>576281.63000000152</v>
      </c>
    </row>
    <row r="124" spans="2:8" x14ac:dyDescent="0.35">
      <c r="B124" s="263" t="s">
        <v>803</v>
      </c>
      <c r="C124" s="264">
        <f t="shared" si="1"/>
        <v>1185</v>
      </c>
      <c r="D124" s="212">
        <f t="shared" si="1"/>
        <v>577341.63000000152</v>
      </c>
    </row>
    <row r="125" spans="2:8" x14ac:dyDescent="0.35">
      <c r="C125" s="192"/>
      <c r="D125" s="266"/>
      <c r="E125" s="262"/>
    </row>
  </sheetData>
  <autoFilter ref="A4:K104"/>
  <mergeCells count="1">
    <mergeCell ref="F108:G108"/>
  </mergeCells>
  <conditionalFormatting sqref="K79:K80 D82:H104 C96:C104 C5:C85 D5:H80 K63:L64">
    <cfRule type="cellIs" dxfId="438" priority="27" stopIfTrue="1" operator="equal">
      <formula>"&lt;&gt;"""""</formula>
    </cfRule>
  </conditionalFormatting>
  <conditionalFormatting sqref="C106">
    <cfRule type="cellIs" dxfId="437" priority="26" stopIfTrue="1" operator="equal">
      <formula>"&lt;&gt;"""""</formula>
    </cfRule>
  </conditionalFormatting>
  <conditionalFormatting sqref="D106">
    <cfRule type="cellIs" dxfId="436" priority="25" stopIfTrue="1" operator="equal">
      <formula>"&lt;&gt;"""""</formula>
    </cfRule>
  </conditionalFormatting>
  <conditionalFormatting sqref="D110:D112">
    <cfRule type="cellIs" dxfId="435" priority="21" stopIfTrue="1" operator="equal">
      <formula>"&lt;&gt;"""""</formula>
    </cfRule>
  </conditionalFormatting>
  <conditionalFormatting sqref="D121:D124">
    <cfRule type="cellIs" dxfId="434" priority="15" stopIfTrue="1" operator="equal">
      <formula>"&lt;&gt;"""""</formula>
    </cfRule>
  </conditionalFormatting>
  <conditionalFormatting sqref="C109">
    <cfRule type="cellIs" dxfId="433" priority="24" stopIfTrue="1" operator="equal">
      <formula>"&lt;&gt;"""""</formula>
    </cfRule>
  </conditionalFormatting>
  <conditionalFormatting sqref="C110:C112">
    <cfRule type="cellIs" dxfId="432" priority="23" stopIfTrue="1" operator="equal">
      <formula>"&lt;&gt;"""""</formula>
    </cfRule>
  </conditionalFormatting>
  <conditionalFormatting sqref="D109">
    <cfRule type="cellIs" dxfId="431" priority="22" stopIfTrue="1" operator="equal">
      <formula>"&lt;&gt;"""""</formula>
    </cfRule>
  </conditionalFormatting>
  <conditionalFormatting sqref="C115">
    <cfRule type="cellIs" dxfId="430" priority="20" stopIfTrue="1" operator="equal">
      <formula>"&lt;&gt;"""""</formula>
    </cfRule>
  </conditionalFormatting>
  <conditionalFormatting sqref="C116:C118">
    <cfRule type="cellIs" dxfId="429" priority="19" stopIfTrue="1" operator="equal">
      <formula>"&lt;&gt;"""""</formula>
    </cfRule>
  </conditionalFormatting>
  <conditionalFormatting sqref="D115">
    <cfRule type="cellIs" dxfId="428" priority="18" stopIfTrue="1" operator="equal">
      <formula>"&lt;&gt;"""""</formula>
    </cfRule>
  </conditionalFormatting>
  <conditionalFormatting sqref="D116:D118">
    <cfRule type="cellIs" dxfId="427" priority="17" stopIfTrue="1" operator="equal">
      <formula>"&lt;&gt;"""""</formula>
    </cfRule>
  </conditionalFormatting>
  <conditionalFormatting sqref="C121:C124">
    <cfRule type="cellIs" dxfId="426" priority="16" stopIfTrue="1" operator="equal">
      <formula>"&lt;&gt;"""""</formula>
    </cfRule>
  </conditionalFormatting>
  <conditionalFormatting sqref="D81:H81">
    <cfRule type="cellIs" dxfId="425" priority="14" stopIfTrue="1" operator="equal">
      <formula>"&lt;&gt;"""""</formula>
    </cfRule>
  </conditionalFormatting>
  <conditionalFormatting sqref="C86:C95">
    <cfRule type="cellIs" dxfId="424" priority="13" stopIfTrue="1" operator="equal">
      <formula>"&lt;&gt;"""""</formula>
    </cfRule>
  </conditionalFormatting>
  <conditionalFormatting sqref="E106">
    <cfRule type="cellIs" dxfId="423" priority="12" stopIfTrue="1" operator="equal">
      <formula>"&lt;&gt;"""""</formula>
    </cfRule>
  </conditionalFormatting>
  <conditionalFormatting sqref="F106">
    <cfRule type="cellIs" dxfId="422" priority="11" stopIfTrue="1" operator="equal">
      <formula>"&lt;&gt;"""""</formula>
    </cfRule>
  </conditionalFormatting>
  <conditionalFormatting sqref="G106">
    <cfRule type="cellIs" dxfId="421" priority="10" stopIfTrue="1" operator="equal">
      <formula>"&lt;&gt;"""""</formula>
    </cfRule>
  </conditionalFormatting>
  <conditionalFormatting sqref="H106">
    <cfRule type="cellIs" dxfId="420" priority="9" stopIfTrue="1" operator="equal">
      <formula>"&lt;&gt;"""""</formula>
    </cfRule>
  </conditionalFormatting>
  <conditionalFormatting sqref="J81">
    <cfRule type="cellIs" dxfId="419" priority="4" stopIfTrue="1" operator="equal">
      <formula>"&lt;&gt;"""""</formula>
    </cfRule>
  </conditionalFormatting>
  <conditionalFormatting sqref="I82:I104 I5:I80">
    <cfRule type="cellIs" dxfId="418" priority="8" stopIfTrue="1" operator="equal">
      <formula>"&lt;&gt;"""""</formula>
    </cfRule>
  </conditionalFormatting>
  <conditionalFormatting sqref="J106">
    <cfRule type="cellIs" dxfId="417" priority="3" stopIfTrue="1" operator="equal">
      <formula>"&lt;&gt;"""""</formula>
    </cfRule>
  </conditionalFormatting>
  <conditionalFormatting sqref="I81">
    <cfRule type="cellIs" dxfId="416" priority="7" stopIfTrue="1" operator="equal">
      <formula>"&lt;&gt;"""""</formula>
    </cfRule>
  </conditionalFormatting>
  <conditionalFormatting sqref="I106">
    <cfRule type="cellIs" dxfId="415" priority="6" stopIfTrue="1" operator="equal">
      <formula>"&lt;&gt;"""""</formula>
    </cfRule>
  </conditionalFormatting>
  <conditionalFormatting sqref="J82:J104 J5:J80">
    <cfRule type="cellIs" dxfId="414" priority="5" stopIfTrue="1" operator="equal">
      <formula>"&lt;&gt;"""""</formula>
    </cfRule>
  </conditionalFormatting>
  <conditionalFormatting sqref="G121">
    <cfRule type="cellIs" dxfId="413" priority="2" stopIfTrue="1" operator="equal">
      <formula>"&lt;&gt;"""""</formula>
    </cfRule>
  </conditionalFormatting>
  <conditionalFormatting sqref="H121">
    <cfRule type="cellIs" dxfId="412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zoomScale="85" zoomScaleNormal="85" workbookViewId="0">
      <pane ySplit="4" topLeftCell="A5" activePane="bottomLeft" state="frozen"/>
      <selection pane="bottomLeft"/>
    </sheetView>
  </sheetViews>
  <sheetFormatPr defaultColWidth="9.1796875" defaultRowHeight="13" x14ac:dyDescent="0.35"/>
  <cols>
    <col min="1" max="1" width="22" style="192" customWidth="1"/>
    <col min="2" max="2" width="24.1796875" style="192" customWidth="1"/>
    <col min="3" max="3" width="12.1796875" style="192" customWidth="1"/>
    <col min="4" max="4" width="14.26953125" style="192" customWidth="1"/>
    <col min="5" max="5" width="14.26953125" style="230" customWidth="1"/>
    <col min="6" max="6" width="14.26953125" style="192" customWidth="1"/>
    <col min="7" max="7" width="14.26953125" style="230" customWidth="1"/>
    <col min="8" max="9" width="14.26953125" style="192" customWidth="1"/>
    <col min="10" max="10" width="14.26953125" style="230" customWidth="1"/>
    <col min="11" max="21" width="18.7265625" style="192" customWidth="1"/>
    <col min="22" max="16384" width="9.1796875" style="192"/>
  </cols>
  <sheetData>
    <row r="1" spans="1:10" x14ac:dyDescent="0.35">
      <c r="A1" s="203" t="s">
        <v>806</v>
      </c>
      <c r="B1" s="242" t="s">
        <v>42</v>
      </c>
      <c r="C1" s="267"/>
      <c r="D1" s="191"/>
      <c r="E1" s="190"/>
      <c r="F1" s="188"/>
      <c r="G1" s="190"/>
      <c r="H1" s="190"/>
      <c r="I1" s="188"/>
      <c r="J1" s="192"/>
    </row>
    <row r="2" spans="1:10" x14ac:dyDescent="0.35">
      <c r="A2" s="203" t="s">
        <v>808</v>
      </c>
      <c r="B2" s="242">
        <v>2019</v>
      </c>
      <c r="C2" s="267"/>
      <c r="D2" s="191"/>
      <c r="E2" s="190"/>
      <c r="F2" s="188"/>
      <c r="G2" s="190"/>
      <c r="H2" s="190"/>
      <c r="I2" s="188"/>
      <c r="J2" s="192"/>
    </row>
    <row r="3" spans="1:10" x14ac:dyDescent="0.35">
      <c r="A3" s="268"/>
      <c r="B3" s="268"/>
      <c r="C3" s="268"/>
      <c r="D3" s="269"/>
      <c r="E3" s="269"/>
      <c r="F3" s="269"/>
      <c r="G3" s="269"/>
      <c r="H3" s="269"/>
      <c r="I3" s="269"/>
      <c r="J3" s="192"/>
    </row>
    <row r="4" spans="1:10" s="202" customFormat="1" ht="26" x14ac:dyDescent="0.35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47" customFormat="1" ht="65" x14ac:dyDescent="0.3">
      <c r="A5" s="217" t="s">
        <v>839</v>
      </c>
      <c r="B5" s="217" t="s">
        <v>840</v>
      </c>
      <c r="C5" s="218">
        <v>700929</v>
      </c>
      <c r="D5" s="214"/>
      <c r="E5" s="270"/>
      <c r="F5" s="214"/>
      <c r="G5" s="270"/>
      <c r="H5" s="214"/>
      <c r="I5" s="214">
        <v>3</v>
      </c>
      <c r="J5" s="270">
        <v>32758</v>
      </c>
    </row>
    <row r="6" spans="1:10" s="247" customFormat="1" ht="65" x14ac:dyDescent="0.3">
      <c r="A6" s="217" t="s">
        <v>839</v>
      </c>
      <c r="B6" s="217" t="s">
        <v>860</v>
      </c>
      <c r="C6" s="218">
        <v>700937</v>
      </c>
      <c r="D6" s="214"/>
      <c r="E6" s="270"/>
      <c r="F6" s="214"/>
      <c r="G6" s="270"/>
      <c r="H6" s="214">
        <v>3</v>
      </c>
      <c r="I6" s="214">
        <v>5</v>
      </c>
      <c r="J6" s="270">
        <v>24216</v>
      </c>
    </row>
    <row r="7" spans="1:10" s="247" customFormat="1" ht="65" x14ac:dyDescent="0.3">
      <c r="A7" s="217" t="s">
        <v>839</v>
      </c>
      <c r="B7" s="217" t="s">
        <v>840</v>
      </c>
      <c r="C7" s="218">
        <v>700938</v>
      </c>
      <c r="D7" s="214"/>
      <c r="E7" s="270"/>
      <c r="F7" s="214"/>
      <c r="G7" s="270"/>
      <c r="H7" s="214"/>
      <c r="I7" s="214">
        <v>1</v>
      </c>
      <c r="J7" s="270">
        <v>7500</v>
      </c>
    </row>
    <row r="8" spans="1:10" s="247" customFormat="1" ht="65" x14ac:dyDescent="0.3">
      <c r="A8" s="217" t="s">
        <v>9</v>
      </c>
      <c r="B8" s="217" t="s">
        <v>843</v>
      </c>
      <c r="C8" s="227"/>
      <c r="D8" s="214"/>
      <c r="E8" s="270"/>
      <c r="F8" s="214"/>
      <c r="G8" s="270"/>
      <c r="H8" s="214"/>
      <c r="I8" s="214"/>
      <c r="J8" s="270"/>
    </row>
    <row r="9" spans="1:10" s="247" customFormat="1" ht="65" x14ac:dyDescent="0.3">
      <c r="A9" s="217" t="s">
        <v>9</v>
      </c>
      <c r="B9" s="217" t="s">
        <v>843</v>
      </c>
      <c r="C9" s="227"/>
      <c r="D9" s="214"/>
      <c r="E9" s="270"/>
      <c r="F9" s="214"/>
      <c r="G9" s="270"/>
      <c r="H9" s="214"/>
      <c r="I9" s="214"/>
      <c r="J9" s="270"/>
    </row>
    <row r="10" spans="1:10" s="247" customFormat="1" ht="52" x14ac:dyDescent="0.3">
      <c r="A10" s="217" t="s">
        <v>9</v>
      </c>
      <c r="B10" s="217" t="s">
        <v>10</v>
      </c>
      <c r="C10" s="227"/>
      <c r="D10" s="214"/>
      <c r="E10" s="270"/>
      <c r="F10" s="214"/>
      <c r="G10" s="270"/>
      <c r="H10" s="214"/>
      <c r="I10" s="214"/>
      <c r="J10" s="270"/>
    </row>
    <row r="11" spans="1:10" s="247" customFormat="1" ht="78" x14ac:dyDescent="0.3">
      <c r="A11" s="217" t="s">
        <v>25</v>
      </c>
      <c r="B11" s="217" t="s">
        <v>867</v>
      </c>
      <c r="C11" s="251"/>
      <c r="D11" s="214"/>
      <c r="E11" s="270"/>
      <c r="F11" s="214"/>
      <c r="G11" s="270"/>
      <c r="H11" s="214"/>
      <c r="I11" s="214"/>
      <c r="J11" s="270"/>
    </row>
    <row r="12" spans="1:10" s="247" customFormat="1" ht="65" x14ac:dyDescent="0.3">
      <c r="A12" s="217" t="s">
        <v>25</v>
      </c>
      <c r="B12" s="217" t="s">
        <v>26</v>
      </c>
      <c r="C12" s="218">
        <v>700939</v>
      </c>
      <c r="D12" s="214"/>
      <c r="E12" s="270"/>
      <c r="F12" s="214"/>
      <c r="G12" s="270"/>
      <c r="H12" s="214"/>
      <c r="I12" s="214"/>
      <c r="J12" s="270"/>
    </row>
    <row r="13" spans="1:10" s="247" customFormat="1" ht="39" x14ac:dyDescent="0.3">
      <c r="A13" s="217" t="s">
        <v>44</v>
      </c>
      <c r="B13" s="217" t="s">
        <v>868</v>
      </c>
      <c r="C13" s="227"/>
      <c r="D13" s="214"/>
      <c r="E13" s="270"/>
      <c r="F13" s="214"/>
      <c r="G13" s="270"/>
      <c r="H13" s="214"/>
      <c r="I13" s="214"/>
      <c r="J13" s="270"/>
    </row>
    <row r="14" spans="1:10" s="247" customFormat="1" ht="91" x14ac:dyDescent="0.3">
      <c r="A14" s="217" t="s">
        <v>20</v>
      </c>
      <c r="B14" s="217" t="s">
        <v>862</v>
      </c>
      <c r="C14" s="218">
        <v>700935</v>
      </c>
      <c r="D14" s="214"/>
      <c r="E14" s="270"/>
      <c r="F14" s="214">
        <v>2</v>
      </c>
      <c r="G14" s="270">
        <v>3750</v>
      </c>
      <c r="H14" s="214">
        <v>29</v>
      </c>
      <c r="I14" s="214">
        <v>65</v>
      </c>
      <c r="J14" s="270">
        <f>622764+261976</f>
        <v>884740</v>
      </c>
    </row>
    <row r="15" spans="1:10" s="247" customFormat="1" ht="65" x14ac:dyDescent="0.3">
      <c r="A15" s="217" t="s">
        <v>9</v>
      </c>
      <c r="B15" s="217" t="s">
        <v>870</v>
      </c>
      <c r="C15" s="227"/>
      <c r="D15" s="214"/>
      <c r="E15" s="270"/>
      <c r="F15" s="214"/>
      <c r="G15" s="270"/>
      <c r="H15" s="214"/>
      <c r="I15" s="214"/>
      <c r="J15" s="270"/>
    </row>
    <row r="16" spans="1:10" s="247" customFormat="1" ht="65" x14ac:dyDescent="0.3">
      <c r="A16" s="217" t="s">
        <v>34</v>
      </c>
      <c r="B16" s="217" t="s">
        <v>871</v>
      </c>
      <c r="C16" s="218">
        <v>700908</v>
      </c>
      <c r="D16" s="214"/>
      <c r="E16" s="270"/>
      <c r="F16" s="214"/>
      <c r="G16" s="270"/>
      <c r="H16" s="214">
        <v>1</v>
      </c>
      <c r="I16" s="214">
        <v>1</v>
      </c>
      <c r="J16" s="270">
        <v>2500</v>
      </c>
    </row>
    <row r="17" spans="1:10" s="247" customFormat="1" ht="65" x14ac:dyDescent="0.3">
      <c r="A17" s="217" t="s">
        <v>34</v>
      </c>
      <c r="B17" s="217" t="s">
        <v>872</v>
      </c>
      <c r="C17" s="218">
        <v>700909</v>
      </c>
      <c r="D17" s="214"/>
      <c r="E17" s="270"/>
      <c r="F17" s="214">
        <v>1</v>
      </c>
      <c r="G17" s="270">
        <v>2500</v>
      </c>
      <c r="H17" s="214">
        <v>12</v>
      </c>
      <c r="I17" s="214">
        <v>22</v>
      </c>
      <c r="J17" s="270">
        <v>237264</v>
      </c>
    </row>
    <row r="18" spans="1:10" s="247" customFormat="1" ht="39" x14ac:dyDescent="0.3">
      <c r="A18" s="217" t="s">
        <v>873</v>
      </c>
      <c r="B18" s="217" t="s">
        <v>15</v>
      </c>
      <c r="C18" s="218"/>
      <c r="D18" s="214"/>
      <c r="E18" s="270"/>
      <c r="F18" s="214"/>
      <c r="G18" s="270"/>
      <c r="H18" s="214"/>
      <c r="I18" s="214"/>
      <c r="J18" s="270"/>
    </row>
    <row r="19" spans="1:10" s="247" customFormat="1" ht="65" x14ac:dyDescent="0.3">
      <c r="A19" s="217" t="s">
        <v>31</v>
      </c>
      <c r="B19" s="217" t="s">
        <v>533</v>
      </c>
      <c r="C19" s="218"/>
      <c r="D19" s="214"/>
      <c r="E19" s="270"/>
      <c r="F19" s="214"/>
      <c r="G19" s="270"/>
      <c r="H19" s="214"/>
      <c r="I19" s="214"/>
      <c r="J19" s="270"/>
    </row>
    <row r="20" spans="1:10" s="247" customFormat="1" ht="26" x14ac:dyDescent="0.3">
      <c r="A20" s="217" t="s">
        <v>29</v>
      </c>
      <c r="B20" s="217" t="s">
        <v>874</v>
      </c>
      <c r="C20" s="218"/>
      <c r="D20" s="214"/>
      <c r="E20" s="270"/>
      <c r="F20" s="214"/>
      <c r="G20" s="270"/>
      <c r="H20" s="214"/>
      <c r="I20" s="214"/>
      <c r="J20" s="270"/>
    </row>
    <row r="21" spans="1:10" s="247" customFormat="1" ht="52" x14ac:dyDescent="0.3">
      <c r="A21" s="217" t="s">
        <v>29</v>
      </c>
      <c r="B21" s="217" t="s">
        <v>46</v>
      </c>
      <c r="C21" s="271"/>
      <c r="D21" s="214"/>
      <c r="E21" s="270"/>
      <c r="F21" s="214"/>
      <c r="G21" s="270"/>
      <c r="H21" s="214"/>
      <c r="I21" s="214"/>
      <c r="J21" s="270"/>
    </row>
    <row r="22" spans="1:10" s="247" customFormat="1" ht="52" x14ac:dyDescent="0.3">
      <c r="A22" s="217" t="s">
        <v>29</v>
      </c>
      <c r="B22" s="217" t="s">
        <v>83</v>
      </c>
      <c r="C22" s="271"/>
      <c r="D22" s="214"/>
      <c r="E22" s="270"/>
      <c r="F22" s="214"/>
      <c r="G22" s="270"/>
      <c r="H22" s="214"/>
      <c r="I22" s="214"/>
      <c r="J22" s="270"/>
    </row>
    <row r="23" spans="1:10" s="247" customFormat="1" ht="52" x14ac:dyDescent="0.3">
      <c r="A23" s="217" t="s">
        <v>29</v>
      </c>
      <c r="B23" s="217" t="s">
        <v>48</v>
      </c>
      <c r="C23" s="271"/>
      <c r="D23" s="214"/>
      <c r="E23" s="270"/>
      <c r="F23" s="214"/>
      <c r="G23" s="270"/>
      <c r="H23" s="214"/>
      <c r="I23" s="214"/>
      <c r="J23" s="270"/>
    </row>
    <row r="24" spans="1:10" s="247" customFormat="1" ht="65" x14ac:dyDescent="0.3">
      <c r="A24" s="217" t="s">
        <v>29</v>
      </c>
      <c r="B24" s="217" t="s">
        <v>84</v>
      </c>
      <c r="C24" s="271"/>
      <c r="D24" s="214"/>
      <c r="E24" s="270"/>
      <c r="F24" s="214"/>
      <c r="G24" s="270"/>
      <c r="H24" s="214"/>
      <c r="I24" s="214"/>
      <c r="J24" s="270"/>
    </row>
    <row r="25" spans="1:10" s="247" customFormat="1" ht="65" x14ac:dyDescent="0.3">
      <c r="A25" s="217" t="s">
        <v>29</v>
      </c>
      <c r="B25" s="217" t="s">
        <v>50</v>
      </c>
      <c r="C25" s="271"/>
      <c r="D25" s="214"/>
      <c r="E25" s="270"/>
      <c r="F25" s="214"/>
      <c r="G25" s="270"/>
      <c r="H25" s="214"/>
      <c r="I25" s="214"/>
      <c r="J25" s="270"/>
    </row>
    <row r="26" spans="1:10" s="247" customFormat="1" ht="65" x14ac:dyDescent="0.3">
      <c r="A26" s="217" t="s">
        <v>29</v>
      </c>
      <c r="B26" s="217" t="s">
        <v>85</v>
      </c>
      <c r="C26" s="271"/>
      <c r="D26" s="214"/>
      <c r="E26" s="270"/>
      <c r="F26" s="214"/>
      <c r="G26" s="270"/>
      <c r="H26" s="214"/>
      <c r="I26" s="214"/>
      <c r="J26" s="270"/>
    </row>
    <row r="27" spans="1:10" s="247" customFormat="1" ht="52" x14ac:dyDescent="0.3">
      <c r="A27" s="217" t="s">
        <v>29</v>
      </c>
      <c r="B27" s="217" t="s">
        <v>52</v>
      </c>
      <c r="C27" s="271"/>
      <c r="D27" s="214"/>
      <c r="E27" s="270"/>
      <c r="F27" s="214"/>
      <c r="G27" s="270"/>
      <c r="H27" s="214"/>
      <c r="I27" s="214"/>
      <c r="J27" s="270"/>
    </row>
    <row r="28" spans="1:10" s="247" customFormat="1" ht="52" x14ac:dyDescent="0.3">
      <c r="A28" s="217" t="s">
        <v>29</v>
      </c>
      <c r="B28" s="217" t="s">
        <v>53</v>
      </c>
      <c r="C28" s="271"/>
      <c r="D28" s="214"/>
      <c r="E28" s="270"/>
      <c r="F28" s="214"/>
      <c r="G28" s="270"/>
      <c r="H28" s="214"/>
      <c r="I28" s="214"/>
      <c r="J28" s="270"/>
    </row>
    <row r="29" spans="1:10" s="247" customFormat="1" ht="65" x14ac:dyDescent="0.3">
      <c r="A29" s="217" t="s">
        <v>29</v>
      </c>
      <c r="B29" s="217" t="s">
        <v>54</v>
      </c>
      <c r="C29" s="271"/>
      <c r="D29" s="214"/>
      <c r="E29" s="270"/>
      <c r="F29" s="214"/>
      <c r="G29" s="270"/>
      <c r="H29" s="214"/>
      <c r="I29" s="214"/>
      <c r="J29" s="270"/>
    </row>
    <row r="30" spans="1:10" s="247" customFormat="1" ht="65" x14ac:dyDescent="0.3">
      <c r="A30" s="217" t="s">
        <v>29</v>
      </c>
      <c r="B30" s="217" t="s">
        <v>875</v>
      </c>
      <c r="C30" s="271"/>
      <c r="D30" s="214"/>
      <c r="E30" s="270"/>
      <c r="F30" s="214"/>
      <c r="G30" s="270"/>
      <c r="H30" s="214"/>
      <c r="I30" s="214"/>
      <c r="J30" s="270"/>
    </row>
    <row r="31" spans="1:10" s="247" customFormat="1" ht="65" x14ac:dyDescent="0.3">
      <c r="A31" s="217" t="s">
        <v>29</v>
      </c>
      <c r="B31" s="217" t="s">
        <v>876</v>
      </c>
      <c r="C31" s="271"/>
      <c r="D31" s="214"/>
      <c r="E31" s="270"/>
      <c r="F31" s="214"/>
      <c r="G31" s="270"/>
      <c r="H31" s="214"/>
      <c r="I31" s="214"/>
      <c r="J31" s="270"/>
    </row>
    <row r="32" spans="1:10" s="247" customFormat="1" ht="52" x14ac:dyDescent="0.3">
      <c r="A32" s="217" t="s">
        <v>29</v>
      </c>
      <c r="B32" s="217" t="s">
        <v>58</v>
      </c>
      <c r="C32" s="271"/>
      <c r="D32" s="214"/>
      <c r="E32" s="270"/>
      <c r="F32" s="214"/>
      <c r="G32" s="270"/>
      <c r="H32" s="214"/>
      <c r="I32" s="214"/>
      <c r="J32" s="270"/>
    </row>
    <row r="33" spans="1:10" s="247" customFormat="1" ht="52" x14ac:dyDescent="0.3">
      <c r="A33" s="217" t="s">
        <v>29</v>
      </c>
      <c r="B33" s="217" t="s">
        <v>59</v>
      </c>
      <c r="C33" s="271"/>
      <c r="D33" s="214"/>
      <c r="E33" s="270"/>
      <c r="F33" s="214"/>
      <c r="G33" s="270"/>
      <c r="H33" s="214"/>
      <c r="I33" s="214"/>
      <c r="J33" s="270"/>
    </row>
    <row r="34" spans="1:10" s="247" customFormat="1" ht="65" x14ac:dyDescent="0.3">
      <c r="A34" s="217" t="s">
        <v>29</v>
      </c>
      <c r="B34" s="217" t="s">
        <v>877</v>
      </c>
      <c r="C34" s="271"/>
      <c r="D34" s="214"/>
      <c r="E34" s="270"/>
      <c r="F34" s="214"/>
      <c r="G34" s="270"/>
      <c r="H34" s="214"/>
      <c r="I34" s="214"/>
      <c r="J34" s="270"/>
    </row>
    <row r="35" spans="1:10" s="247" customFormat="1" ht="52" x14ac:dyDescent="0.3">
      <c r="A35" s="217" t="s">
        <v>29</v>
      </c>
      <c r="B35" s="217" t="s">
        <v>61</v>
      </c>
      <c r="C35" s="271"/>
      <c r="D35" s="214"/>
      <c r="E35" s="270"/>
      <c r="F35" s="214"/>
      <c r="G35" s="270"/>
      <c r="H35" s="214"/>
      <c r="I35" s="214"/>
      <c r="J35" s="270"/>
    </row>
    <row r="36" spans="1:10" s="247" customFormat="1" ht="65" x14ac:dyDescent="0.3">
      <c r="A36" s="217" t="s">
        <v>34</v>
      </c>
      <c r="B36" s="217" t="s">
        <v>845</v>
      </c>
      <c r="C36" s="218"/>
      <c r="D36" s="214"/>
      <c r="E36" s="270"/>
      <c r="F36" s="214"/>
      <c r="G36" s="270"/>
      <c r="H36" s="214"/>
      <c r="I36" s="214"/>
      <c r="J36" s="270"/>
    </row>
    <row r="37" spans="1:10" s="247" customFormat="1" ht="78" x14ac:dyDescent="0.3">
      <c r="A37" s="217" t="s">
        <v>33</v>
      </c>
      <c r="B37" s="217" t="s">
        <v>878</v>
      </c>
      <c r="C37" s="218">
        <v>700946</v>
      </c>
      <c r="D37" s="214"/>
      <c r="E37" s="270"/>
      <c r="F37" s="214"/>
      <c r="G37" s="270"/>
      <c r="H37" s="214"/>
      <c r="I37" s="214"/>
      <c r="J37" s="270"/>
    </row>
    <row r="38" spans="1:10" s="247" customFormat="1" ht="91" x14ac:dyDescent="0.3">
      <c r="A38" s="217" t="s">
        <v>33</v>
      </c>
      <c r="B38" s="217" t="s">
        <v>879</v>
      </c>
      <c r="C38" s="218"/>
      <c r="D38" s="214"/>
      <c r="E38" s="270"/>
      <c r="F38" s="214"/>
      <c r="G38" s="270"/>
      <c r="H38" s="214"/>
      <c r="I38" s="214"/>
      <c r="J38" s="270"/>
    </row>
    <row r="39" spans="1:10" s="247" customFormat="1" ht="65" x14ac:dyDescent="0.3">
      <c r="A39" s="217" t="s">
        <v>33</v>
      </c>
      <c r="B39" s="217" t="s">
        <v>880</v>
      </c>
      <c r="C39" s="218"/>
      <c r="D39" s="214"/>
      <c r="E39" s="270"/>
      <c r="F39" s="214"/>
      <c r="G39" s="270"/>
      <c r="H39" s="214"/>
      <c r="I39" s="214"/>
      <c r="J39" s="270"/>
    </row>
    <row r="40" spans="1:10" s="247" customFormat="1" ht="52" x14ac:dyDescent="0.3">
      <c r="A40" s="217" t="s">
        <v>9</v>
      </c>
      <c r="B40" s="217" t="s">
        <v>24</v>
      </c>
      <c r="C40" s="218"/>
      <c r="D40" s="214"/>
      <c r="E40" s="270"/>
      <c r="F40" s="214"/>
      <c r="G40" s="270"/>
      <c r="H40" s="214"/>
      <c r="I40" s="214"/>
      <c r="J40" s="270"/>
    </row>
    <row r="41" spans="1:10" s="247" customFormat="1" ht="39" x14ac:dyDescent="0.3">
      <c r="A41" s="217" t="s">
        <v>9</v>
      </c>
      <c r="B41" s="217" t="s">
        <v>22</v>
      </c>
      <c r="C41" s="218"/>
      <c r="D41" s="214"/>
      <c r="E41" s="270"/>
      <c r="F41" s="214"/>
      <c r="G41" s="270"/>
      <c r="H41" s="214"/>
      <c r="I41" s="214"/>
      <c r="J41" s="270"/>
    </row>
    <row r="42" spans="1:10" x14ac:dyDescent="0.35">
      <c r="E42" s="192"/>
      <c r="G42" s="192"/>
      <c r="J42" s="192"/>
    </row>
    <row r="43" spans="1:10" s="258" customFormat="1" x14ac:dyDescent="0.3">
      <c r="A43" s="192"/>
      <c r="B43" s="192"/>
      <c r="C43" s="272" t="s">
        <v>866</v>
      </c>
      <c r="D43" s="256">
        <f t="shared" ref="D43:J43" si="0">SUM(D5:D41)</f>
        <v>0</v>
      </c>
      <c r="E43" s="256">
        <f t="shared" si="0"/>
        <v>0</v>
      </c>
      <c r="F43" s="256">
        <f t="shared" si="0"/>
        <v>3</v>
      </c>
      <c r="G43" s="273">
        <f t="shared" si="0"/>
        <v>6250</v>
      </c>
      <c r="H43" s="256">
        <f t="shared" si="0"/>
        <v>45</v>
      </c>
      <c r="I43" s="256">
        <f t="shared" si="0"/>
        <v>97</v>
      </c>
      <c r="J43" s="273">
        <f t="shared" si="0"/>
        <v>1188978</v>
      </c>
    </row>
    <row r="44" spans="1:10" s="274" customFormat="1" x14ac:dyDescent="0.35">
      <c r="C44" s="275"/>
      <c r="D44" s="276"/>
      <c r="E44" s="277"/>
      <c r="F44" s="276"/>
      <c r="G44" s="277"/>
      <c r="H44" s="277"/>
      <c r="I44" s="276"/>
    </row>
    <row r="45" spans="1:10" x14ac:dyDescent="0.35">
      <c r="B45" s="259" t="s">
        <v>797</v>
      </c>
      <c r="C45" s="278" t="s">
        <v>798</v>
      </c>
      <c r="D45" s="185" t="s">
        <v>799</v>
      </c>
      <c r="F45" s="439"/>
      <c r="G45" s="439"/>
      <c r="H45" s="279"/>
      <c r="J45" s="192"/>
    </row>
    <row r="46" spans="1:10" ht="39" x14ac:dyDescent="0.35">
      <c r="B46" s="263" t="s">
        <v>800</v>
      </c>
      <c r="C46" s="213">
        <f>F43+H43+I43</f>
        <v>145</v>
      </c>
      <c r="D46" s="212">
        <f>G43+J43</f>
        <v>1195228</v>
      </c>
      <c r="F46" s="280"/>
      <c r="G46" s="281"/>
      <c r="H46" s="282"/>
      <c r="I46" s="282"/>
      <c r="J46" s="282"/>
    </row>
    <row r="47" spans="1:10" x14ac:dyDescent="0.35">
      <c r="B47" s="263" t="s">
        <v>801</v>
      </c>
      <c r="C47" s="213">
        <f>F43</f>
        <v>3</v>
      </c>
      <c r="D47" s="212">
        <f>G43</f>
        <v>6250</v>
      </c>
      <c r="E47" s="192"/>
      <c r="F47" s="280"/>
      <c r="G47" s="282"/>
      <c r="H47" s="282"/>
      <c r="I47" s="282"/>
      <c r="J47" s="282"/>
    </row>
    <row r="48" spans="1:10" ht="26" x14ac:dyDescent="0.35">
      <c r="B48" s="263" t="s">
        <v>802</v>
      </c>
      <c r="C48" s="213">
        <f>I43</f>
        <v>97</v>
      </c>
      <c r="D48" s="212">
        <f>J43</f>
        <v>1188978</v>
      </c>
      <c r="E48" s="192"/>
      <c r="F48" s="283"/>
      <c r="G48" s="284"/>
      <c r="H48" s="284"/>
      <c r="I48" s="284"/>
      <c r="J48" s="285"/>
    </row>
    <row r="49" spans="2:10" ht="26" x14ac:dyDescent="0.35">
      <c r="B49" s="263" t="s">
        <v>803</v>
      </c>
      <c r="C49" s="213">
        <f>I43+F43</f>
        <v>100</v>
      </c>
      <c r="D49" s="212">
        <f>J43+G43</f>
        <v>1195228</v>
      </c>
      <c r="E49" s="192"/>
      <c r="F49" s="283"/>
      <c r="G49" s="284"/>
      <c r="H49" s="284"/>
      <c r="I49" s="284"/>
      <c r="J49" s="284"/>
    </row>
    <row r="50" spans="2:10" x14ac:dyDescent="0.35">
      <c r="B50" s="274"/>
      <c r="C50" s="275"/>
      <c r="D50" s="277"/>
      <c r="E50" s="192"/>
      <c r="F50" s="286"/>
      <c r="G50" s="287"/>
      <c r="H50" s="287"/>
      <c r="I50" s="287"/>
      <c r="J50" s="287"/>
    </row>
    <row r="51" spans="2:10" x14ac:dyDescent="0.35">
      <c r="B51" s="259" t="s">
        <v>102</v>
      </c>
      <c r="C51" s="278" t="s">
        <v>798</v>
      </c>
      <c r="D51" s="185" t="s">
        <v>799</v>
      </c>
      <c r="E51" s="192"/>
      <c r="F51" s="283"/>
      <c r="G51" s="288"/>
      <c r="H51" s="288"/>
      <c r="I51" s="288"/>
      <c r="J51" s="288"/>
    </row>
    <row r="52" spans="2:10" ht="39" x14ac:dyDescent="0.35">
      <c r="B52" s="263" t="s">
        <v>800</v>
      </c>
      <c r="C52" s="213">
        <v>37</v>
      </c>
      <c r="D52" s="212">
        <v>242264.17000000004</v>
      </c>
      <c r="E52" s="192"/>
      <c r="F52" s="283"/>
      <c r="G52" s="289"/>
      <c r="H52" s="289"/>
      <c r="I52" s="289"/>
      <c r="J52" s="289"/>
    </row>
    <row r="53" spans="2:10" x14ac:dyDescent="0.35">
      <c r="B53" s="263" t="s">
        <v>801</v>
      </c>
      <c r="C53" s="213">
        <v>1</v>
      </c>
      <c r="D53" s="212">
        <v>2500</v>
      </c>
      <c r="E53" s="192"/>
      <c r="F53" s="286"/>
      <c r="G53" s="287"/>
      <c r="H53" s="287"/>
      <c r="I53" s="287"/>
      <c r="J53" s="287"/>
    </row>
    <row r="54" spans="2:10" ht="26" x14ac:dyDescent="0.35">
      <c r="B54" s="263" t="s">
        <v>802</v>
      </c>
      <c r="C54" s="213">
        <v>23</v>
      </c>
      <c r="D54" s="212">
        <v>239764.17000000004</v>
      </c>
      <c r="E54" s="192"/>
      <c r="F54" s="283"/>
      <c r="G54" s="288"/>
      <c r="H54" s="289"/>
      <c r="I54" s="289"/>
      <c r="J54" s="289"/>
    </row>
    <row r="55" spans="2:10" ht="26" x14ac:dyDescent="0.35">
      <c r="B55" s="263" t="s">
        <v>803</v>
      </c>
      <c r="C55" s="213">
        <v>24</v>
      </c>
      <c r="D55" s="212">
        <v>242264.17000000004</v>
      </c>
      <c r="E55" s="192"/>
      <c r="F55" s="283"/>
      <c r="G55" s="289"/>
      <c r="H55" s="289"/>
      <c r="I55" s="289"/>
      <c r="J55" s="289"/>
    </row>
    <row r="56" spans="2:10" x14ac:dyDescent="0.35">
      <c r="E56" s="192"/>
      <c r="F56" s="286"/>
      <c r="G56" s="287"/>
      <c r="H56" s="287"/>
      <c r="I56" s="287"/>
      <c r="J56" s="287"/>
    </row>
    <row r="57" spans="2:10" ht="26" x14ac:dyDescent="0.35">
      <c r="B57" s="274" t="s">
        <v>858</v>
      </c>
      <c r="C57" s="278" t="s">
        <v>798</v>
      </c>
      <c r="D57" s="185" t="s">
        <v>799</v>
      </c>
      <c r="E57" s="192"/>
      <c r="F57" s="283"/>
      <c r="G57" s="288"/>
      <c r="H57" s="288"/>
      <c r="I57" s="288"/>
      <c r="J57" s="288"/>
    </row>
    <row r="58" spans="2:10" ht="39" x14ac:dyDescent="0.35">
      <c r="B58" s="263" t="s">
        <v>800</v>
      </c>
      <c r="C58" s="213">
        <f>+C46-C52</f>
        <v>108</v>
      </c>
      <c r="D58" s="212">
        <f>+D46-D52</f>
        <v>952963.83</v>
      </c>
      <c r="E58" s="192"/>
      <c r="F58" s="283"/>
      <c r="G58" s="288"/>
      <c r="H58" s="289"/>
      <c r="I58" s="288"/>
      <c r="J58" s="285"/>
    </row>
    <row r="59" spans="2:10" x14ac:dyDescent="0.35">
      <c r="B59" s="263" t="s">
        <v>801</v>
      </c>
      <c r="C59" s="213">
        <f t="shared" ref="C59:D61" si="1">+C47-C53</f>
        <v>2</v>
      </c>
      <c r="D59" s="212">
        <f t="shared" si="1"/>
        <v>3750</v>
      </c>
      <c r="F59" s="286"/>
      <c r="G59" s="290"/>
      <c r="H59" s="287"/>
      <c r="I59" s="290"/>
      <c r="J59" s="287"/>
    </row>
    <row r="60" spans="2:10" ht="26" x14ac:dyDescent="0.35">
      <c r="B60" s="263" t="s">
        <v>802</v>
      </c>
      <c r="C60" s="213">
        <f t="shared" si="1"/>
        <v>74</v>
      </c>
      <c r="D60" s="212">
        <f t="shared" si="1"/>
        <v>949213.83</v>
      </c>
      <c r="F60" s="283"/>
      <c r="G60" s="287"/>
      <c r="H60" s="287"/>
      <c r="I60" s="287"/>
      <c r="J60" s="287"/>
    </row>
    <row r="61" spans="2:10" ht="26" x14ac:dyDescent="0.35">
      <c r="B61" s="263" t="s">
        <v>803</v>
      </c>
      <c r="C61" s="213">
        <f t="shared" si="1"/>
        <v>76</v>
      </c>
      <c r="D61" s="212">
        <f>+D59+D60</f>
        <v>952963.83</v>
      </c>
    </row>
  </sheetData>
  <autoFilter ref="A4:J41"/>
  <mergeCells count="1">
    <mergeCell ref="F45:G45"/>
  </mergeCells>
  <conditionalFormatting sqref="F5:H6 A41 C41 B35:C35 D8:J41 B36:B40 A12:C34">
    <cfRule type="cellIs" dxfId="411" priority="33" stopIfTrue="1" operator="equal">
      <formula>"&lt;&gt;"""""</formula>
    </cfRule>
  </conditionalFormatting>
  <conditionalFormatting sqref="A8:B9 E5 B5:B6 A11:B11">
    <cfRule type="cellIs" dxfId="410" priority="32" stopIfTrue="1" operator="equal">
      <formula>"&lt;&gt;"""""</formula>
    </cfRule>
  </conditionalFormatting>
  <conditionalFormatting sqref="D5">
    <cfRule type="cellIs" dxfId="409" priority="31" stopIfTrue="1" operator="equal">
      <formula>"&lt;&gt;"""""</formula>
    </cfRule>
  </conditionalFormatting>
  <conditionalFormatting sqref="C43">
    <cfRule type="cellIs" dxfId="408" priority="30" stopIfTrue="1" operator="equal">
      <formula>"&lt;&gt;"""""</formula>
    </cfRule>
  </conditionalFormatting>
  <conditionalFormatting sqref="D6">
    <cfRule type="cellIs" dxfId="407" priority="27" stopIfTrue="1" operator="equal">
      <formula>"&lt;&gt;"""""</formula>
    </cfRule>
  </conditionalFormatting>
  <conditionalFormatting sqref="B1:C2">
    <cfRule type="cellIs" dxfId="406" priority="34" stopIfTrue="1" operator="equal">
      <formula>"&lt;&gt;"""""</formula>
    </cfRule>
  </conditionalFormatting>
  <conditionalFormatting sqref="E6">
    <cfRule type="cellIs" dxfId="405" priority="28" stopIfTrue="1" operator="equal">
      <formula>"&lt;&gt;"""""</formula>
    </cfRule>
  </conditionalFormatting>
  <conditionalFormatting sqref="J5:J6">
    <cfRule type="cellIs" dxfId="404" priority="26" stopIfTrue="1" operator="equal">
      <formula>"&lt;&gt;"""""</formula>
    </cfRule>
  </conditionalFormatting>
  <conditionalFormatting sqref="I5:I6">
    <cfRule type="cellIs" dxfId="403" priority="25" stopIfTrue="1" operator="equal">
      <formula>"&lt;&gt;"""""</formula>
    </cfRule>
  </conditionalFormatting>
  <conditionalFormatting sqref="C41">
    <cfRule type="cellIs" dxfId="402" priority="24" stopIfTrue="1" operator="equal">
      <formula>"&lt;&gt;"""""</formula>
    </cfRule>
  </conditionalFormatting>
  <conditionalFormatting sqref="B10">
    <cfRule type="cellIs" dxfId="401" priority="23" stopIfTrue="1" operator="equal">
      <formula>"&lt;&gt;"""""</formula>
    </cfRule>
  </conditionalFormatting>
  <conditionalFormatting sqref="A10">
    <cfRule type="cellIs" dxfId="400" priority="22" stopIfTrue="1" operator="equal">
      <formula>"&lt;&gt;"""""</formula>
    </cfRule>
  </conditionalFormatting>
  <conditionalFormatting sqref="C40 C36">
    <cfRule type="cellIs" dxfId="399" priority="21" stopIfTrue="1" operator="equal">
      <formula>"&lt;&gt;"""""</formula>
    </cfRule>
  </conditionalFormatting>
  <conditionalFormatting sqref="C37:C39">
    <cfRule type="cellIs" dxfId="398" priority="20" stopIfTrue="1" operator="equal">
      <formula>"&lt;&gt;"""""</formula>
    </cfRule>
  </conditionalFormatting>
  <conditionalFormatting sqref="C5:C6 C8:C9">
    <cfRule type="cellIs" dxfId="397" priority="19" stopIfTrue="1" operator="equal">
      <formula>"&lt;&gt;"""""</formula>
    </cfRule>
  </conditionalFormatting>
  <conditionalFormatting sqref="C10">
    <cfRule type="cellIs" dxfId="396" priority="18" stopIfTrue="1" operator="equal">
      <formula>"&lt;&gt;"""""</formula>
    </cfRule>
  </conditionalFormatting>
  <conditionalFormatting sqref="C11">
    <cfRule type="cellIs" dxfId="395" priority="17" stopIfTrue="1" operator="equal">
      <formula>"&lt;&gt;"""""</formula>
    </cfRule>
  </conditionalFormatting>
  <conditionalFormatting sqref="B40:B41">
    <cfRule type="cellIs" dxfId="394" priority="16" stopIfTrue="1" operator="equal">
      <formula>"&lt;&gt;"""""</formula>
    </cfRule>
  </conditionalFormatting>
  <conditionalFormatting sqref="A35:A40">
    <cfRule type="cellIs" dxfId="393" priority="15" stopIfTrue="1" operator="equal">
      <formula>"&lt;&gt;"""""</formula>
    </cfRule>
  </conditionalFormatting>
  <conditionalFormatting sqref="B36:B39">
    <cfRule type="cellIs" dxfId="392" priority="14" stopIfTrue="1" operator="equal">
      <formula>"&lt;&gt;"""""</formula>
    </cfRule>
  </conditionalFormatting>
  <conditionalFormatting sqref="E43">
    <cfRule type="cellIs" dxfId="391" priority="13" stopIfTrue="1" operator="equal">
      <formula>"&lt;&gt;"""""</formula>
    </cfRule>
  </conditionalFormatting>
  <conditionalFormatting sqref="F43">
    <cfRule type="cellIs" dxfId="390" priority="12" stopIfTrue="1" operator="equal">
      <formula>"&lt;&gt;"""""</formula>
    </cfRule>
  </conditionalFormatting>
  <conditionalFormatting sqref="G43">
    <cfRule type="cellIs" dxfId="389" priority="11" stopIfTrue="1" operator="equal">
      <formula>"&lt;&gt;"""""</formula>
    </cfRule>
  </conditionalFormatting>
  <conditionalFormatting sqref="H43">
    <cfRule type="cellIs" dxfId="388" priority="10" stopIfTrue="1" operator="equal">
      <formula>"&lt;&gt;"""""</formula>
    </cfRule>
  </conditionalFormatting>
  <conditionalFormatting sqref="I43">
    <cfRule type="cellIs" dxfId="387" priority="9" stopIfTrue="1" operator="equal">
      <formula>"&lt;&gt;"""""</formula>
    </cfRule>
  </conditionalFormatting>
  <conditionalFormatting sqref="J43">
    <cfRule type="cellIs" dxfId="386" priority="8" stopIfTrue="1" operator="equal">
      <formula>"&lt;&gt;"""""</formula>
    </cfRule>
  </conditionalFormatting>
  <conditionalFormatting sqref="F7:H7">
    <cfRule type="cellIs" dxfId="385" priority="7" stopIfTrue="1" operator="equal">
      <formula>"&lt;&gt;"""""</formula>
    </cfRule>
  </conditionalFormatting>
  <conditionalFormatting sqref="E7">
    <cfRule type="cellIs" dxfId="384" priority="6" stopIfTrue="1" operator="equal">
      <formula>"&lt;&gt;"""""</formula>
    </cfRule>
  </conditionalFormatting>
  <conditionalFormatting sqref="D7">
    <cfRule type="cellIs" dxfId="383" priority="5" stopIfTrue="1" operator="equal">
      <formula>"&lt;&gt;"""""</formula>
    </cfRule>
  </conditionalFormatting>
  <conditionalFormatting sqref="J7">
    <cfRule type="cellIs" dxfId="382" priority="4" stopIfTrue="1" operator="equal">
      <formula>"&lt;&gt;"""""</formula>
    </cfRule>
  </conditionalFormatting>
  <conditionalFormatting sqref="I7">
    <cfRule type="cellIs" dxfId="381" priority="3" stopIfTrue="1" operator="equal">
      <formula>"&lt;&gt;"""""</formula>
    </cfRule>
  </conditionalFormatting>
  <conditionalFormatting sqref="C7">
    <cfRule type="cellIs" dxfId="380" priority="2" stopIfTrue="1" operator="equal">
      <formula>"&lt;&gt;"""""</formula>
    </cfRule>
  </conditionalFormatting>
  <conditionalFormatting sqref="B7">
    <cfRule type="cellIs" dxfId="379" priority="1" stopIfTrue="1" operator="equal">
      <formula>"&lt;&gt;"""""</formula>
    </cfRule>
  </conditionalFormatting>
  <conditionalFormatting sqref="D43">
    <cfRule type="cellIs" dxfId="378" priority="29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48"/>
  <sheetViews>
    <sheetView showGridLines="0" topLeftCell="B1" zoomScale="85" zoomScaleNormal="85" workbookViewId="0">
      <pane ySplit="4" topLeftCell="A5" activePane="bottomLeft" state="frozen"/>
      <selection pane="bottomLeft"/>
    </sheetView>
  </sheetViews>
  <sheetFormatPr defaultColWidth="18.54296875" defaultRowHeight="13" x14ac:dyDescent="0.35"/>
  <cols>
    <col min="1" max="1" width="35.7265625" style="192" customWidth="1"/>
    <col min="2" max="2" width="64.26953125" style="192" customWidth="1"/>
    <col min="3" max="3" width="18.54296875" style="294" customWidth="1"/>
    <col min="4" max="4" width="14.26953125" style="294" customWidth="1"/>
    <col min="5" max="5" width="14.26953125" style="306" customWidth="1"/>
    <col min="6" max="6" width="14.26953125" style="294" customWidth="1"/>
    <col min="7" max="7" width="14.26953125" style="306" customWidth="1"/>
    <col min="8" max="9" width="14.26953125" style="294" customWidth="1"/>
    <col min="10" max="10" width="14.26953125" style="306" customWidth="1"/>
    <col min="11" max="16384" width="18.54296875" style="294"/>
  </cols>
  <sheetData>
    <row r="1" spans="1:10" s="292" customFormat="1" x14ac:dyDescent="0.3">
      <c r="A1" s="203" t="s">
        <v>806</v>
      </c>
      <c r="B1" s="291" t="s">
        <v>63</v>
      </c>
      <c r="C1" s="244"/>
      <c r="D1" s="244"/>
      <c r="E1" s="244"/>
      <c r="F1" s="244"/>
      <c r="G1" s="244"/>
      <c r="H1" s="244"/>
      <c r="I1" s="244"/>
      <c r="J1" s="244"/>
    </row>
    <row r="2" spans="1:10" s="292" customFormat="1" x14ac:dyDescent="0.3">
      <c r="A2" s="203" t="s">
        <v>808</v>
      </c>
      <c r="B2" s="291">
        <v>2019</v>
      </c>
      <c r="C2" s="244"/>
      <c r="D2" s="244"/>
      <c r="E2" s="244"/>
      <c r="F2" s="244"/>
      <c r="G2" s="244"/>
      <c r="H2" s="244"/>
      <c r="I2" s="244"/>
      <c r="J2" s="244"/>
    </row>
    <row r="3" spans="1:10" x14ac:dyDescent="0.3">
      <c r="A3" s="228"/>
      <c r="B3" s="268"/>
      <c r="C3" s="244"/>
      <c r="D3" s="293"/>
      <c r="E3" s="293"/>
      <c r="F3" s="293"/>
      <c r="G3" s="293"/>
      <c r="H3" s="293"/>
      <c r="I3" s="293"/>
      <c r="J3" s="293"/>
    </row>
    <row r="4" spans="1:10" s="247" customFormat="1" ht="26" x14ac:dyDescent="0.3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97" customFormat="1" ht="26" x14ac:dyDescent="0.3">
      <c r="A5" s="209" t="s">
        <v>65</v>
      </c>
      <c r="B5" s="209" t="s">
        <v>881</v>
      </c>
      <c r="C5" s="295"/>
      <c r="D5" s="250"/>
      <c r="E5" s="296"/>
      <c r="F5" s="250"/>
      <c r="G5" s="296"/>
      <c r="H5" s="250"/>
      <c r="I5" s="250"/>
      <c r="J5" s="296"/>
    </row>
    <row r="6" spans="1:10" s="297" customFormat="1" ht="26" x14ac:dyDescent="0.3">
      <c r="A6" s="209" t="s">
        <v>65</v>
      </c>
      <c r="B6" s="209" t="s">
        <v>882</v>
      </c>
      <c r="C6" s="295"/>
      <c r="D6" s="250"/>
      <c r="E6" s="296"/>
      <c r="F6" s="250"/>
      <c r="G6" s="296"/>
      <c r="H6" s="250"/>
      <c r="I6" s="250"/>
      <c r="J6" s="296"/>
    </row>
    <row r="7" spans="1:10" s="297" customFormat="1" x14ac:dyDescent="0.3">
      <c r="A7" s="209" t="s">
        <v>65</v>
      </c>
      <c r="B7" s="209" t="s">
        <v>68</v>
      </c>
      <c r="C7" s="295"/>
      <c r="D7" s="250"/>
      <c r="E7" s="296"/>
      <c r="F7" s="250"/>
      <c r="G7" s="296"/>
      <c r="H7" s="250"/>
      <c r="I7" s="250"/>
      <c r="J7" s="296"/>
    </row>
    <row r="8" spans="1:10" s="297" customFormat="1" ht="26" x14ac:dyDescent="0.3">
      <c r="A8" s="209" t="s">
        <v>65</v>
      </c>
      <c r="B8" s="209" t="s">
        <v>883</v>
      </c>
      <c r="C8" s="295"/>
      <c r="D8" s="250"/>
      <c r="E8" s="296"/>
      <c r="F8" s="250"/>
      <c r="G8" s="296"/>
      <c r="H8" s="250"/>
      <c r="I8" s="250"/>
      <c r="J8" s="296"/>
    </row>
    <row r="9" spans="1:10" s="297" customFormat="1" x14ac:dyDescent="0.3">
      <c r="A9" s="209" t="s">
        <v>65</v>
      </c>
      <c r="B9" s="209" t="s">
        <v>88</v>
      </c>
      <c r="C9" s="218"/>
      <c r="D9" s="250"/>
      <c r="E9" s="296"/>
      <c r="F9" s="250"/>
      <c r="G9" s="296"/>
      <c r="H9" s="250"/>
      <c r="I9" s="250"/>
      <c r="J9" s="296"/>
    </row>
    <row r="10" spans="1:10" s="297" customFormat="1" ht="39" x14ac:dyDescent="0.3">
      <c r="A10" s="209" t="s">
        <v>20</v>
      </c>
      <c r="B10" s="209" t="s">
        <v>869</v>
      </c>
      <c r="C10" s="298"/>
      <c r="D10" s="250"/>
      <c r="E10" s="296"/>
      <c r="F10" s="250"/>
      <c r="G10" s="296"/>
      <c r="H10" s="250"/>
      <c r="I10" s="250"/>
      <c r="J10" s="296"/>
    </row>
    <row r="11" spans="1:10" s="297" customFormat="1" x14ac:dyDescent="0.3">
      <c r="A11" s="209" t="s">
        <v>44</v>
      </c>
      <c r="B11" s="209" t="s">
        <v>868</v>
      </c>
      <c r="C11" s="295"/>
      <c r="D11" s="250"/>
      <c r="E11" s="296"/>
      <c r="F11" s="250"/>
      <c r="G11" s="296"/>
      <c r="H11" s="250"/>
      <c r="I11" s="250"/>
      <c r="J11" s="296"/>
    </row>
    <row r="12" spans="1:10" s="297" customFormat="1" ht="26" x14ac:dyDescent="0.3">
      <c r="A12" s="209" t="s">
        <v>33</v>
      </c>
      <c r="B12" s="209" t="s">
        <v>884</v>
      </c>
      <c r="C12" s="295"/>
      <c r="D12" s="250"/>
      <c r="E12" s="296"/>
      <c r="F12" s="250"/>
      <c r="G12" s="296"/>
      <c r="H12" s="250"/>
      <c r="I12" s="250"/>
      <c r="J12" s="296"/>
    </row>
    <row r="13" spans="1:10" s="297" customFormat="1" ht="39" x14ac:dyDescent="0.3">
      <c r="A13" s="209" t="s">
        <v>25</v>
      </c>
      <c r="B13" s="209" t="s">
        <v>885</v>
      </c>
      <c r="C13" s="1"/>
      <c r="D13" s="250"/>
      <c r="E13" s="296"/>
      <c r="F13" s="250"/>
      <c r="G13" s="296"/>
      <c r="H13" s="250"/>
      <c r="I13" s="250"/>
      <c r="J13" s="296"/>
    </row>
    <row r="14" spans="1:10" s="297" customFormat="1" ht="26" x14ac:dyDescent="0.3">
      <c r="A14" s="217" t="s">
        <v>9</v>
      </c>
      <c r="B14" s="217" t="s">
        <v>12</v>
      </c>
      <c r="C14" s="295"/>
      <c r="D14" s="250"/>
      <c r="E14" s="296"/>
      <c r="F14" s="250"/>
      <c r="G14" s="296"/>
      <c r="H14" s="250"/>
      <c r="I14" s="250"/>
      <c r="J14" s="296"/>
    </row>
    <row r="15" spans="1:10" s="297" customFormat="1" ht="26" x14ac:dyDescent="0.3">
      <c r="A15" s="217" t="s">
        <v>9</v>
      </c>
      <c r="B15" s="217" t="s">
        <v>12</v>
      </c>
      <c r="C15" s="295"/>
      <c r="D15" s="250"/>
      <c r="E15" s="296"/>
      <c r="F15" s="250"/>
      <c r="G15" s="296"/>
      <c r="H15" s="250"/>
      <c r="I15" s="250"/>
      <c r="J15" s="296"/>
    </row>
    <row r="16" spans="1:10" s="297" customFormat="1" ht="26" x14ac:dyDescent="0.3">
      <c r="A16" s="217" t="s">
        <v>72</v>
      </c>
      <c r="B16" s="217" t="s">
        <v>886</v>
      </c>
      <c r="C16" s="22"/>
      <c r="D16" s="250"/>
      <c r="E16" s="296"/>
      <c r="F16" s="299"/>
      <c r="G16" s="300"/>
      <c r="H16" s="299"/>
      <c r="I16" s="299"/>
      <c r="J16" s="300"/>
    </row>
    <row r="17" spans="1:10" s="297" customFormat="1" ht="26" x14ac:dyDescent="0.3">
      <c r="A17" s="209" t="s">
        <v>77</v>
      </c>
      <c r="B17" s="209" t="s">
        <v>78</v>
      </c>
      <c r="C17" s="218"/>
      <c r="D17" s="299"/>
      <c r="E17" s="300"/>
      <c r="F17" s="299"/>
      <c r="G17" s="300"/>
      <c r="H17" s="299"/>
      <c r="I17" s="299"/>
      <c r="J17" s="300"/>
    </row>
    <row r="18" spans="1:10" s="297" customFormat="1" ht="26" x14ac:dyDescent="0.3">
      <c r="A18" s="209" t="s">
        <v>31</v>
      </c>
      <c r="B18" s="209" t="s">
        <v>32</v>
      </c>
      <c r="C18" s="295"/>
      <c r="D18" s="250"/>
      <c r="E18" s="296"/>
      <c r="F18" s="250"/>
      <c r="G18" s="296"/>
      <c r="H18" s="250"/>
      <c r="I18" s="250"/>
      <c r="J18" s="296"/>
    </row>
    <row r="19" spans="1:10" s="297" customFormat="1" ht="39" x14ac:dyDescent="0.3">
      <c r="A19" s="209" t="s">
        <v>9</v>
      </c>
      <c r="B19" s="217" t="s">
        <v>75</v>
      </c>
      <c r="C19" s="218"/>
      <c r="D19" s="299"/>
      <c r="E19" s="300"/>
      <c r="F19" s="299"/>
      <c r="G19" s="300"/>
      <c r="H19" s="299"/>
      <c r="I19" s="299"/>
      <c r="J19" s="300"/>
    </row>
    <row r="20" spans="1:10" s="297" customFormat="1" ht="26" x14ac:dyDescent="0.3">
      <c r="A20" s="209" t="s">
        <v>9</v>
      </c>
      <c r="B20" s="217" t="s">
        <v>13</v>
      </c>
      <c r="C20" s="295"/>
      <c r="D20" s="299"/>
      <c r="E20" s="300"/>
      <c r="F20" s="299"/>
      <c r="G20" s="300"/>
      <c r="H20" s="299"/>
      <c r="I20" s="299"/>
      <c r="J20" s="300"/>
    </row>
    <row r="21" spans="1:10" s="297" customFormat="1" ht="26" x14ac:dyDescent="0.3">
      <c r="A21" s="209" t="s">
        <v>9</v>
      </c>
      <c r="B21" s="217" t="s">
        <v>76</v>
      </c>
      <c r="C21" s="218"/>
      <c r="D21" s="299"/>
      <c r="E21" s="300"/>
      <c r="F21" s="299"/>
      <c r="G21" s="300"/>
      <c r="H21" s="299"/>
      <c r="I21" s="299"/>
      <c r="J21" s="300"/>
    </row>
    <row r="22" spans="1:10" s="297" customFormat="1" x14ac:dyDescent="0.3">
      <c r="A22" s="209" t="s">
        <v>29</v>
      </c>
      <c r="B22" s="217" t="s">
        <v>887</v>
      </c>
      <c r="C22" s="218"/>
      <c r="D22" s="299"/>
      <c r="E22" s="300"/>
      <c r="F22" s="299"/>
      <c r="G22" s="300"/>
      <c r="H22" s="299"/>
      <c r="I22" s="299"/>
      <c r="J22" s="300"/>
    </row>
    <row r="23" spans="1:10" s="297" customFormat="1" x14ac:dyDescent="0.3">
      <c r="A23" s="209" t="s">
        <v>29</v>
      </c>
      <c r="B23" s="217" t="s">
        <v>888</v>
      </c>
      <c r="C23" s="218"/>
      <c r="D23" s="299"/>
      <c r="E23" s="300"/>
      <c r="F23" s="299"/>
      <c r="G23" s="300"/>
      <c r="H23" s="299"/>
      <c r="I23" s="299"/>
      <c r="J23" s="300"/>
    </row>
    <row r="24" spans="1:10" s="297" customFormat="1" x14ac:dyDescent="0.3">
      <c r="A24" s="209" t="s">
        <v>29</v>
      </c>
      <c r="B24" s="217" t="s">
        <v>889</v>
      </c>
      <c r="C24" s="218"/>
      <c r="D24" s="299"/>
      <c r="E24" s="300"/>
      <c r="F24" s="299"/>
      <c r="G24" s="300"/>
      <c r="H24" s="299"/>
      <c r="I24" s="299"/>
      <c r="J24" s="300"/>
    </row>
    <row r="25" spans="1:10" s="297" customFormat="1" x14ac:dyDescent="0.3">
      <c r="A25" s="209" t="s">
        <v>29</v>
      </c>
      <c r="B25" s="217" t="s">
        <v>890</v>
      </c>
      <c r="C25" s="218"/>
      <c r="D25" s="299"/>
      <c r="E25" s="300"/>
      <c r="F25" s="299"/>
      <c r="G25" s="300"/>
      <c r="H25" s="299"/>
      <c r="I25" s="299"/>
      <c r="J25" s="300"/>
    </row>
    <row r="26" spans="1:10" s="297" customFormat="1" x14ac:dyDescent="0.3">
      <c r="A26" s="209" t="s">
        <v>29</v>
      </c>
      <c r="B26" s="217" t="s">
        <v>891</v>
      </c>
      <c r="C26" s="218"/>
      <c r="D26" s="299"/>
      <c r="E26" s="300"/>
      <c r="F26" s="299"/>
      <c r="G26" s="300"/>
      <c r="H26" s="299"/>
      <c r="I26" s="299"/>
      <c r="J26" s="300"/>
    </row>
    <row r="27" spans="1:10" s="297" customFormat="1" x14ac:dyDescent="0.3">
      <c r="A27" s="209" t="s">
        <v>29</v>
      </c>
      <c r="B27" s="217" t="s">
        <v>892</v>
      </c>
      <c r="C27" s="218"/>
      <c r="D27" s="299"/>
      <c r="E27" s="300"/>
      <c r="F27" s="299"/>
      <c r="G27" s="300"/>
      <c r="H27" s="299"/>
      <c r="I27" s="299"/>
      <c r="J27" s="300"/>
    </row>
    <row r="28" spans="1:10" s="297" customFormat="1" x14ac:dyDescent="0.3">
      <c r="A28" s="209" t="s">
        <v>29</v>
      </c>
      <c r="B28" s="217" t="s">
        <v>893</v>
      </c>
      <c r="C28" s="218"/>
      <c r="D28" s="299"/>
      <c r="E28" s="300"/>
      <c r="F28" s="299"/>
      <c r="G28" s="300"/>
      <c r="H28" s="299"/>
      <c r="I28" s="299"/>
      <c r="J28" s="300"/>
    </row>
    <row r="29" spans="1:10" s="297" customFormat="1" ht="26" x14ac:dyDescent="0.3">
      <c r="A29" s="209" t="s">
        <v>29</v>
      </c>
      <c r="B29" s="217" t="s">
        <v>83</v>
      </c>
      <c r="C29" s="1"/>
      <c r="D29" s="250"/>
      <c r="E29" s="296"/>
      <c r="F29" s="250"/>
      <c r="G29" s="296"/>
      <c r="H29" s="250"/>
      <c r="I29" s="250"/>
      <c r="J29" s="296"/>
    </row>
    <row r="30" spans="1:10" s="297" customFormat="1" ht="26" x14ac:dyDescent="0.3">
      <c r="A30" s="209" t="s">
        <v>29</v>
      </c>
      <c r="B30" s="217" t="s">
        <v>48</v>
      </c>
      <c r="C30" s="1"/>
      <c r="D30" s="250"/>
      <c r="E30" s="296"/>
      <c r="F30" s="250"/>
      <c r="G30" s="296"/>
      <c r="H30" s="250"/>
      <c r="I30" s="250"/>
      <c r="J30" s="296"/>
    </row>
    <row r="31" spans="1:10" s="297" customFormat="1" ht="26" x14ac:dyDescent="0.3">
      <c r="A31" s="209" t="s">
        <v>29</v>
      </c>
      <c r="B31" s="217" t="s">
        <v>50</v>
      </c>
      <c r="C31" s="1"/>
      <c r="D31" s="250"/>
      <c r="E31" s="296"/>
      <c r="F31" s="250"/>
      <c r="G31" s="296"/>
      <c r="H31" s="250"/>
      <c r="I31" s="250"/>
      <c r="J31" s="296"/>
    </row>
    <row r="32" spans="1:10" s="297" customFormat="1" ht="26" x14ac:dyDescent="0.3">
      <c r="A32" s="209" t="s">
        <v>29</v>
      </c>
      <c r="B32" s="217" t="s">
        <v>894</v>
      </c>
      <c r="C32" s="1"/>
      <c r="D32" s="250"/>
      <c r="E32" s="296"/>
      <c r="F32" s="250"/>
      <c r="G32" s="296"/>
      <c r="H32" s="250"/>
      <c r="I32" s="250"/>
      <c r="J32" s="296"/>
    </row>
    <row r="33" spans="1:10" s="297" customFormat="1" ht="26" x14ac:dyDescent="0.3">
      <c r="A33" s="209" t="s">
        <v>29</v>
      </c>
      <c r="B33" s="217" t="s">
        <v>54</v>
      </c>
      <c r="C33" s="1"/>
      <c r="D33" s="250"/>
      <c r="E33" s="296"/>
      <c r="F33" s="250"/>
      <c r="G33" s="296"/>
      <c r="H33" s="250"/>
      <c r="I33" s="250"/>
      <c r="J33" s="296"/>
    </row>
    <row r="34" spans="1:10" s="297" customFormat="1" ht="26" x14ac:dyDescent="0.3">
      <c r="A34" s="209" t="s">
        <v>29</v>
      </c>
      <c r="B34" s="217" t="s">
        <v>61</v>
      </c>
      <c r="C34" s="1"/>
      <c r="D34" s="250"/>
      <c r="E34" s="296"/>
      <c r="F34" s="250"/>
      <c r="G34" s="296"/>
      <c r="H34" s="250"/>
      <c r="I34" s="250"/>
      <c r="J34" s="296"/>
    </row>
    <row r="35" spans="1:10" s="297" customFormat="1" ht="26" x14ac:dyDescent="0.3">
      <c r="A35" s="209" t="s">
        <v>29</v>
      </c>
      <c r="B35" s="217" t="s">
        <v>895</v>
      </c>
      <c r="C35" s="1"/>
      <c r="D35" s="250"/>
      <c r="E35" s="296"/>
      <c r="F35" s="250"/>
      <c r="G35" s="296"/>
      <c r="H35" s="250"/>
      <c r="I35" s="250"/>
      <c r="J35" s="296"/>
    </row>
    <row r="36" spans="1:10" ht="14.5" x14ac:dyDescent="0.35">
      <c r="A36" s="192" t="s">
        <v>77</v>
      </c>
      <c r="B36" s="192" t="s">
        <v>77</v>
      </c>
      <c r="C36" s="301" t="s">
        <v>1038</v>
      </c>
      <c r="E36" s="302"/>
      <c r="G36" s="302"/>
      <c r="I36" s="332">
        <v>2</v>
      </c>
      <c r="J36" s="332">
        <v>10148.84</v>
      </c>
    </row>
    <row r="37" spans="1:10" s="297" customFormat="1" ht="26" x14ac:dyDescent="0.3">
      <c r="A37" s="209" t="s">
        <v>33</v>
      </c>
      <c r="B37" s="217" t="s">
        <v>89</v>
      </c>
      <c r="C37" s="218"/>
      <c r="D37" s="299"/>
      <c r="E37" s="300"/>
      <c r="F37" s="299"/>
      <c r="G37" s="300"/>
      <c r="H37" s="299"/>
      <c r="I37" s="299"/>
      <c r="J37" s="300"/>
    </row>
    <row r="38" spans="1:10" s="297" customFormat="1" ht="26" x14ac:dyDescent="0.3">
      <c r="A38" s="217" t="s">
        <v>27</v>
      </c>
      <c r="B38" s="217" t="s">
        <v>28</v>
      </c>
      <c r="C38" s="218"/>
      <c r="D38" s="299"/>
      <c r="E38" s="300"/>
      <c r="F38" s="299"/>
      <c r="G38" s="300"/>
      <c r="H38" s="299"/>
      <c r="I38" s="299"/>
      <c r="J38" s="300"/>
    </row>
    <row r="39" spans="1:10" s="297" customFormat="1" x14ac:dyDescent="0.3">
      <c r="A39" s="209" t="s">
        <v>81</v>
      </c>
      <c r="B39" s="209" t="s">
        <v>82</v>
      </c>
      <c r="C39" s="295"/>
      <c r="D39" s="250"/>
      <c r="E39" s="296"/>
      <c r="F39" s="250"/>
      <c r="G39" s="296"/>
      <c r="H39" s="250"/>
      <c r="I39" s="250"/>
      <c r="J39" s="296"/>
    </row>
    <row r="41" spans="1:10" x14ac:dyDescent="0.35">
      <c r="C41" s="303" t="s">
        <v>796</v>
      </c>
      <c r="D41" s="304">
        <f t="shared" ref="D41:J41" si="0">SUM(D5:D39)</f>
        <v>0</v>
      </c>
      <c r="E41" s="304">
        <f t="shared" si="0"/>
        <v>0</v>
      </c>
      <c r="F41" s="304">
        <f t="shared" si="0"/>
        <v>0</v>
      </c>
      <c r="G41" s="305">
        <f t="shared" si="0"/>
        <v>0</v>
      </c>
      <c r="H41" s="304">
        <f t="shared" si="0"/>
        <v>0</v>
      </c>
      <c r="I41" s="304">
        <f t="shared" si="0"/>
        <v>2</v>
      </c>
      <c r="J41" s="305">
        <f t="shared" si="0"/>
        <v>10148.84</v>
      </c>
    </row>
    <row r="42" spans="1:10" x14ac:dyDescent="0.35">
      <c r="D42" s="306"/>
      <c r="E42" s="307"/>
      <c r="F42" s="306"/>
      <c r="G42" s="307"/>
      <c r="H42" s="307"/>
      <c r="I42" s="306"/>
      <c r="J42" s="294"/>
    </row>
    <row r="43" spans="1:10" x14ac:dyDescent="0.35">
      <c r="D43" s="306"/>
      <c r="F43" s="306"/>
      <c r="H43" s="306"/>
      <c r="I43" s="306"/>
      <c r="J43" s="294"/>
    </row>
    <row r="44" spans="1:10" x14ac:dyDescent="0.35">
      <c r="B44" s="308" t="s">
        <v>797</v>
      </c>
      <c r="C44" s="309" t="s">
        <v>798</v>
      </c>
      <c r="D44" s="310" t="s">
        <v>799</v>
      </c>
      <c r="F44" s="440"/>
      <c r="G44" s="440"/>
    </row>
    <row r="45" spans="1:10" x14ac:dyDescent="0.35">
      <c r="B45" s="311" t="s">
        <v>800</v>
      </c>
      <c r="C45" s="250">
        <f>F41+H41+I41</f>
        <v>2</v>
      </c>
      <c r="D45" s="296">
        <f>G41+J41</f>
        <v>10148.84</v>
      </c>
      <c r="E45" s="294"/>
      <c r="J45" s="294"/>
    </row>
    <row r="46" spans="1:10" x14ac:dyDescent="0.35">
      <c r="B46" s="311" t="s">
        <v>801</v>
      </c>
      <c r="C46" s="250">
        <f>F41</f>
        <v>0</v>
      </c>
      <c r="D46" s="296">
        <f>G41</f>
        <v>0</v>
      </c>
      <c r="E46" s="294"/>
      <c r="J46" s="294"/>
    </row>
    <row r="47" spans="1:10" x14ac:dyDescent="0.35">
      <c r="B47" s="311" t="s">
        <v>802</v>
      </c>
      <c r="C47" s="250">
        <f>I41</f>
        <v>2</v>
      </c>
      <c r="D47" s="296">
        <f>J41</f>
        <v>10148.84</v>
      </c>
      <c r="E47" s="294"/>
      <c r="J47" s="294"/>
    </row>
    <row r="48" spans="1:10" x14ac:dyDescent="0.35">
      <c r="B48" s="311" t="s">
        <v>803</v>
      </c>
      <c r="C48" s="250">
        <f>C47+C46</f>
        <v>2</v>
      </c>
      <c r="D48" s="296">
        <f>D47+D46</f>
        <v>10148.84</v>
      </c>
      <c r="E48" s="294"/>
      <c r="J48" s="294"/>
    </row>
    <row r="49" spans="2:10" x14ac:dyDescent="0.35">
      <c r="B49" s="312"/>
      <c r="E49" s="294"/>
      <c r="J49" s="294"/>
    </row>
    <row r="50" spans="2:10" x14ac:dyDescent="0.35">
      <c r="E50" s="294"/>
      <c r="J50" s="294"/>
    </row>
    <row r="51" spans="2:10" x14ac:dyDescent="0.35">
      <c r="E51" s="294"/>
      <c r="J51" s="294"/>
    </row>
    <row r="52" spans="2:10" x14ac:dyDescent="0.35">
      <c r="E52" s="294"/>
      <c r="J52" s="294"/>
    </row>
    <row r="53" spans="2:10" x14ac:dyDescent="0.35">
      <c r="E53" s="294"/>
      <c r="J53" s="294"/>
    </row>
    <row r="54" spans="2:10" x14ac:dyDescent="0.35">
      <c r="E54" s="294"/>
      <c r="J54" s="294"/>
    </row>
    <row r="55" spans="2:10" x14ac:dyDescent="0.35">
      <c r="E55" s="294"/>
      <c r="J55" s="294"/>
    </row>
    <row r="56" spans="2:10" x14ac:dyDescent="0.35">
      <c r="E56" s="294"/>
      <c r="J56" s="294"/>
    </row>
    <row r="57" spans="2:10" x14ac:dyDescent="0.35">
      <c r="E57" s="294"/>
      <c r="J57" s="294"/>
    </row>
    <row r="58" spans="2:10" x14ac:dyDescent="0.35">
      <c r="E58" s="294"/>
      <c r="J58" s="294"/>
    </row>
    <row r="59" spans="2:10" x14ac:dyDescent="0.35">
      <c r="E59" s="294"/>
      <c r="J59" s="294"/>
    </row>
    <row r="60" spans="2:10" x14ac:dyDescent="0.35">
      <c r="E60" s="294"/>
      <c r="J60" s="294"/>
    </row>
    <row r="61" spans="2:10" x14ac:dyDescent="0.35">
      <c r="E61" s="294"/>
      <c r="G61" s="294"/>
      <c r="J61" s="294"/>
    </row>
    <row r="62" spans="2:10" x14ac:dyDescent="0.35">
      <c r="E62" s="294"/>
      <c r="G62" s="294"/>
      <c r="J62" s="294"/>
    </row>
    <row r="63" spans="2:10" x14ac:dyDescent="0.35">
      <c r="E63" s="294"/>
      <c r="G63" s="294"/>
      <c r="J63" s="294"/>
    </row>
    <row r="64" spans="2:10" x14ac:dyDescent="0.35">
      <c r="E64" s="294"/>
      <c r="G64" s="294"/>
      <c r="J64" s="294"/>
    </row>
    <row r="65" spans="5:10" x14ac:dyDescent="0.35">
      <c r="E65" s="294"/>
      <c r="G65" s="294"/>
      <c r="J65" s="294"/>
    </row>
    <row r="66" spans="5:10" x14ac:dyDescent="0.35">
      <c r="E66" s="294"/>
      <c r="G66" s="294"/>
      <c r="J66" s="294"/>
    </row>
    <row r="67" spans="5:10" x14ac:dyDescent="0.35">
      <c r="E67" s="294"/>
      <c r="G67" s="294"/>
      <c r="J67" s="294"/>
    </row>
    <row r="68" spans="5:10" x14ac:dyDescent="0.35">
      <c r="E68" s="294"/>
      <c r="G68" s="294"/>
      <c r="J68" s="294"/>
    </row>
    <row r="69" spans="5:10" x14ac:dyDescent="0.35">
      <c r="E69" s="294"/>
      <c r="G69" s="294"/>
      <c r="J69" s="294"/>
    </row>
    <row r="70" spans="5:10" x14ac:dyDescent="0.35">
      <c r="E70" s="294"/>
      <c r="G70" s="294"/>
      <c r="J70" s="294"/>
    </row>
    <row r="71" spans="5:10" x14ac:dyDescent="0.35">
      <c r="E71" s="294"/>
      <c r="G71" s="294"/>
      <c r="J71" s="294"/>
    </row>
    <row r="72" spans="5:10" x14ac:dyDescent="0.35">
      <c r="E72" s="294"/>
      <c r="G72" s="294"/>
      <c r="J72" s="294"/>
    </row>
    <row r="73" spans="5:10" x14ac:dyDescent="0.35">
      <c r="E73" s="294"/>
      <c r="G73" s="294"/>
      <c r="J73" s="294"/>
    </row>
    <row r="74" spans="5:10" x14ac:dyDescent="0.35">
      <c r="E74" s="294"/>
      <c r="G74" s="294"/>
      <c r="J74" s="294"/>
    </row>
    <row r="75" spans="5:10" x14ac:dyDescent="0.35">
      <c r="E75" s="294"/>
      <c r="G75" s="294"/>
      <c r="J75" s="294"/>
    </row>
    <row r="76" spans="5:10" x14ac:dyDescent="0.35">
      <c r="E76" s="294"/>
      <c r="G76" s="294"/>
      <c r="J76" s="294"/>
    </row>
    <row r="77" spans="5:10" x14ac:dyDescent="0.35">
      <c r="E77" s="294"/>
      <c r="G77" s="294"/>
      <c r="J77" s="294"/>
    </row>
    <row r="78" spans="5:10" x14ac:dyDescent="0.35">
      <c r="E78" s="294"/>
      <c r="G78" s="294"/>
      <c r="J78" s="294"/>
    </row>
    <row r="79" spans="5:10" x14ac:dyDescent="0.35">
      <c r="E79" s="294"/>
      <c r="G79" s="294"/>
      <c r="J79" s="294"/>
    </row>
    <row r="80" spans="5:10" x14ac:dyDescent="0.35">
      <c r="E80" s="294"/>
      <c r="G80" s="294"/>
      <c r="J80" s="294"/>
    </row>
    <row r="81" spans="5:10" x14ac:dyDescent="0.35">
      <c r="E81" s="294"/>
      <c r="G81" s="294"/>
      <c r="J81" s="294"/>
    </row>
    <row r="82" spans="5:10" x14ac:dyDescent="0.35">
      <c r="E82" s="294"/>
      <c r="G82" s="294"/>
      <c r="J82" s="294"/>
    </row>
    <row r="83" spans="5:10" x14ac:dyDescent="0.35">
      <c r="E83" s="294"/>
      <c r="G83" s="294"/>
      <c r="J83" s="294"/>
    </row>
    <row r="84" spans="5:10" x14ac:dyDescent="0.35">
      <c r="E84" s="294"/>
      <c r="G84" s="294"/>
      <c r="J84" s="294"/>
    </row>
    <row r="85" spans="5:10" x14ac:dyDescent="0.35">
      <c r="E85" s="294"/>
      <c r="G85" s="294"/>
      <c r="J85" s="294"/>
    </row>
    <row r="86" spans="5:10" x14ac:dyDescent="0.35">
      <c r="E86" s="294"/>
      <c r="G86" s="294"/>
      <c r="J86" s="294"/>
    </row>
    <row r="87" spans="5:10" x14ac:dyDescent="0.35">
      <c r="E87" s="294"/>
      <c r="G87" s="294"/>
      <c r="J87" s="294"/>
    </row>
    <row r="88" spans="5:10" x14ac:dyDescent="0.35">
      <c r="E88" s="294"/>
      <c r="G88" s="294"/>
      <c r="J88" s="294"/>
    </row>
    <row r="89" spans="5:10" x14ac:dyDescent="0.35">
      <c r="E89" s="294"/>
      <c r="G89" s="294"/>
      <c r="J89" s="294"/>
    </row>
    <row r="90" spans="5:10" x14ac:dyDescent="0.35">
      <c r="E90" s="294"/>
      <c r="G90" s="294"/>
      <c r="J90" s="294"/>
    </row>
    <row r="91" spans="5:10" x14ac:dyDescent="0.35">
      <c r="E91" s="294"/>
      <c r="G91" s="294"/>
      <c r="J91" s="294"/>
    </row>
    <row r="92" spans="5:10" x14ac:dyDescent="0.35">
      <c r="E92" s="294"/>
      <c r="G92" s="294"/>
      <c r="J92" s="294"/>
    </row>
    <row r="93" spans="5:10" x14ac:dyDescent="0.35">
      <c r="E93" s="294"/>
      <c r="G93" s="294"/>
      <c r="J93" s="294"/>
    </row>
    <row r="94" spans="5:10" x14ac:dyDescent="0.35">
      <c r="E94" s="294"/>
      <c r="G94" s="294"/>
      <c r="J94" s="294"/>
    </row>
    <row r="95" spans="5:10" x14ac:dyDescent="0.35">
      <c r="E95" s="294"/>
      <c r="G95" s="294"/>
      <c r="J95" s="294"/>
    </row>
    <row r="96" spans="5:10" x14ac:dyDescent="0.35">
      <c r="E96" s="294"/>
      <c r="G96" s="294"/>
      <c r="J96" s="294"/>
    </row>
    <row r="97" spans="5:10" x14ac:dyDescent="0.35">
      <c r="E97" s="294"/>
      <c r="G97" s="294"/>
      <c r="J97" s="294"/>
    </row>
    <row r="98" spans="5:10" x14ac:dyDescent="0.35">
      <c r="E98" s="294"/>
      <c r="G98" s="294"/>
      <c r="J98" s="294"/>
    </row>
    <row r="99" spans="5:10" x14ac:dyDescent="0.35">
      <c r="E99" s="294"/>
      <c r="G99" s="294"/>
      <c r="J99" s="294"/>
    </row>
    <row r="100" spans="5:10" x14ac:dyDescent="0.35">
      <c r="E100" s="294"/>
      <c r="G100" s="294"/>
      <c r="J100" s="294"/>
    </row>
    <row r="101" spans="5:10" x14ac:dyDescent="0.35">
      <c r="E101" s="294"/>
      <c r="G101" s="294"/>
      <c r="J101" s="294"/>
    </row>
    <row r="102" spans="5:10" x14ac:dyDescent="0.35">
      <c r="E102" s="294"/>
      <c r="G102" s="294"/>
      <c r="J102" s="294"/>
    </row>
    <row r="103" spans="5:10" x14ac:dyDescent="0.35">
      <c r="E103" s="294"/>
      <c r="G103" s="294"/>
      <c r="J103" s="294"/>
    </row>
    <row r="104" spans="5:10" x14ac:dyDescent="0.35">
      <c r="E104" s="294"/>
      <c r="G104" s="294"/>
      <c r="J104" s="294"/>
    </row>
    <row r="105" spans="5:10" x14ac:dyDescent="0.35">
      <c r="E105" s="294"/>
      <c r="G105" s="294"/>
      <c r="J105" s="294"/>
    </row>
    <row r="106" spans="5:10" x14ac:dyDescent="0.35">
      <c r="E106" s="294"/>
      <c r="G106" s="294"/>
      <c r="J106" s="294"/>
    </row>
    <row r="107" spans="5:10" x14ac:dyDescent="0.35">
      <c r="E107" s="294"/>
      <c r="G107" s="294"/>
      <c r="J107" s="294"/>
    </row>
    <row r="108" spans="5:10" x14ac:dyDescent="0.35">
      <c r="E108" s="294"/>
      <c r="G108" s="294"/>
      <c r="J108" s="294"/>
    </row>
    <row r="109" spans="5:10" x14ac:dyDescent="0.35">
      <c r="E109" s="294"/>
      <c r="G109" s="294"/>
      <c r="J109" s="294"/>
    </row>
    <row r="110" spans="5:10" x14ac:dyDescent="0.35">
      <c r="E110" s="294"/>
      <c r="G110" s="294"/>
      <c r="J110" s="294"/>
    </row>
    <row r="111" spans="5:10" x14ac:dyDescent="0.35">
      <c r="E111" s="294"/>
      <c r="G111" s="294"/>
      <c r="J111" s="294"/>
    </row>
    <row r="112" spans="5:10" x14ac:dyDescent="0.35">
      <c r="E112" s="294"/>
      <c r="G112" s="294"/>
      <c r="J112" s="294"/>
    </row>
    <row r="113" spans="5:10" x14ac:dyDescent="0.35">
      <c r="E113" s="294"/>
      <c r="G113" s="294"/>
      <c r="J113" s="294"/>
    </row>
    <row r="114" spans="5:10" x14ac:dyDescent="0.35">
      <c r="E114" s="294"/>
      <c r="G114" s="294"/>
      <c r="J114" s="294"/>
    </row>
    <row r="115" spans="5:10" x14ac:dyDescent="0.35">
      <c r="E115" s="294"/>
      <c r="G115" s="294"/>
      <c r="J115" s="294"/>
    </row>
    <row r="116" spans="5:10" x14ac:dyDescent="0.35">
      <c r="E116" s="294"/>
      <c r="G116" s="294"/>
      <c r="J116" s="294"/>
    </row>
    <row r="117" spans="5:10" x14ac:dyDescent="0.35">
      <c r="E117" s="294"/>
      <c r="G117" s="294"/>
      <c r="J117" s="294"/>
    </row>
    <row r="118" spans="5:10" x14ac:dyDescent="0.35">
      <c r="E118" s="294"/>
      <c r="G118" s="294"/>
      <c r="J118" s="294"/>
    </row>
    <row r="119" spans="5:10" x14ac:dyDescent="0.35">
      <c r="E119" s="294"/>
      <c r="G119" s="294"/>
      <c r="J119" s="294"/>
    </row>
    <row r="120" spans="5:10" x14ac:dyDescent="0.35">
      <c r="E120" s="294"/>
      <c r="G120" s="294"/>
      <c r="J120" s="294"/>
    </row>
    <row r="121" spans="5:10" x14ac:dyDescent="0.35">
      <c r="E121" s="294"/>
      <c r="G121" s="294"/>
      <c r="J121" s="294"/>
    </row>
    <row r="122" spans="5:10" x14ac:dyDescent="0.35">
      <c r="E122" s="294"/>
      <c r="G122" s="294"/>
      <c r="J122" s="294"/>
    </row>
    <row r="123" spans="5:10" x14ac:dyDescent="0.35">
      <c r="E123" s="294"/>
      <c r="G123" s="294"/>
      <c r="J123" s="294"/>
    </row>
    <row r="124" spans="5:10" x14ac:dyDescent="0.35">
      <c r="E124" s="294"/>
      <c r="G124" s="294"/>
      <c r="J124" s="294"/>
    </row>
    <row r="125" spans="5:10" x14ac:dyDescent="0.35">
      <c r="E125" s="294"/>
      <c r="G125" s="294"/>
      <c r="J125" s="294"/>
    </row>
    <row r="126" spans="5:10" x14ac:dyDescent="0.35">
      <c r="E126" s="294"/>
      <c r="G126" s="294"/>
      <c r="J126" s="294"/>
    </row>
    <row r="127" spans="5:10" x14ac:dyDescent="0.35">
      <c r="E127" s="294"/>
      <c r="G127" s="294"/>
      <c r="J127" s="294"/>
    </row>
    <row r="128" spans="5:10" x14ac:dyDescent="0.35">
      <c r="E128" s="294"/>
      <c r="G128" s="294"/>
      <c r="J128" s="294"/>
    </row>
    <row r="129" spans="5:10" x14ac:dyDescent="0.35">
      <c r="E129" s="294"/>
      <c r="G129" s="294"/>
      <c r="J129" s="294"/>
    </row>
    <row r="130" spans="5:10" x14ac:dyDescent="0.35">
      <c r="E130" s="294"/>
      <c r="G130" s="294"/>
      <c r="J130" s="294"/>
    </row>
    <row r="131" spans="5:10" x14ac:dyDescent="0.35">
      <c r="E131" s="294"/>
      <c r="G131" s="294"/>
      <c r="J131" s="294"/>
    </row>
    <row r="132" spans="5:10" x14ac:dyDescent="0.35">
      <c r="E132" s="294"/>
      <c r="G132" s="294"/>
      <c r="J132" s="294"/>
    </row>
    <row r="133" spans="5:10" x14ac:dyDescent="0.35">
      <c r="E133" s="294"/>
      <c r="G133" s="294"/>
      <c r="J133" s="294"/>
    </row>
    <row r="134" spans="5:10" x14ac:dyDescent="0.35">
      <c r="E134" s="294"/>
      <c r="G134" s="294"/>
      <c r="J134" s="294"/>
    </row>
    <row r="135" spans="5:10" x14ac:dyDescent="0.35">
      <c r="E135" s="294"/>
      <c r="G135" s="294"/>
      <c r="J135" s="294"/>
    </row>
    <row r="136" spans="5:10" x14ac:dyDescent="0.35">
      <c r="E136" s="294"/>
      <c r="G136" s="294"/>
      <c r="J136" s="294"/>
    </row>
    <row r="137" spans="5:10" x14ac:dyDescent="0.35">
      <c r="E137" s="294"/>
      <c r="G137" s="294"/>
      <c r="J137" s="294"/>
    </row>
    <row r="138" spans="5:10" x14ac:dyDescent="0.35">
      <c r="E138" s="294"/>
      <c r="G138" s="294"/>
      <c r="J138" s="294"/>
    </row>
    <row r="139" spans="5:10" x14ac:dyDescent="0.35">
      <c r="E139" s="294"/>
      <c r="G139" s="294"/>
      <c r="J139" s="294"/>
    </row>
    <row r="140" spans="5:10" x14ac:dyDescent="0.35">
      <c r="E140" s="294"/>
      <c r="G140" s="294"/>
      <c r="J140" s="294"/>
    </row>
    <row r="141" spans="5:10" x14ac:dyDescent="0.35">
      <c r="E141" s="294"/>
      <c r="G141" s="294"/>
      <c r="J141" s="294"/>
    </row>
    <row r="142" spans="5:10" x14ac:dyDescent="0.35">
      <c r="E142" s="294"/>
      <c r="G142" s="294"/>
      <c r="J142" s="294"/>
    </row>
    <row r="143" spans="5:10" x14ac:dyDescent="0.35">
      <c r="E143" s="294"/>
      <c r="G143" s="294"/>
      <c r="J143" s="294"/>
    </row>
    <row r="144" spans="5:10" x14ac:dyDescent="0.35">
      <c r="E144" s="294"/>
      <c r="G144" s="294"/>
      <c r="J144" s="294"/>
    </row>
    <row r="145" spans="5:10" x14ac:dyDescent="0.35">
      <c r="E145" s="294"/>
      <c r="G145" s="294"/>
      <c r="J145" s="294"/>
    </row>
    <row r="146" spans="5:10" x14ac:dyDescent="0.35">
      <c r="E146" s="294"/>
      <c r="G146" s="294"/>
      <c r="J146" s="294"/>
    </row>
    <row r="147" spans="5:10" x14ac:dyDescent="0.35">
      <c r="E147" s="294"/>
      <c r="G147" s="294"/>
      <c r="J147" s="294"/>
    </row>
    <row r="148" spans="5:10" x14ac:dyDescent="0.35">
      <c r="E148" s="294"/>
      <c r="G148" s="294"/>
      <c r="J148" s="294"/>
    </row>
    <row r="149" spans="5:10" x14ac:dyDescent="0.35">
      <c r="E149" s="294"/>
      <c r="G149" s="294"/>
      <c r="J149" s="294"/>
    </row>
    <row r="150" spans="5:10" x14ac:dyDescent="0.35">
      <c r="E150" s="294"/>
      <c r="G150" s="294"/>
      <c r="J150" s="294"/>
    </row>
    <row r="151" spans="5:10" x14ac:dyDescent="0.35">
      <c r="E151" s="294"/>
      <c r="G151" s="294"/>
      <c r="J151" s="294"/>
    </row>
    <row r="152" spans="5:10" x14ac:dyDescent="0.35">
      <c r="E152" s="294"/>
      <c r="G152" s="294"/>
      <c r="J152" s="294"/>
    </row>
    <row r="153" spans="5:10" x14ac:dyDescent="0.35">
      <c r="E153" s="294"/>
      <c r="G153" s="294"/>
      <c r="J153" s="294"/>
    </row>
    <row r="154" spans="5:10" x14ac:dyDescent="0.35">
      <c r="E154" s="294"/>
      <c r="G154" s="294"/>
      <c r="J154" s="294"/>
    </row>
    <row r="155" spans="5:10" x14ac:dyDescent="0.35">
      <c r="E155" s="294"/>
      <c r="G155" s="294"/>
      <c r="J155" s="294"/>
    </row>
    <row r="156" spans="5:10" x14ac:dyDescent="0.35">
      <c r="E156" s="294"/>
      <c r="G156" s="294"/>
      <c r="J156" s="294"/>
    </row>
    <row r="157" spans="5:10" x14ac:dyDescent="0.35">
      <c r="E157" s="294"/>
      <c r="G157" s="294"/>
      <c r="J157" s="294"/>
    </row>
    <row r="158" spans="5:10" x14ac:dyDescent="0.35">
      <c r="E158" s="294"/>
      <c r="G158" s="294"/>
      <c r="J158" s="294"/>
    </row>
    <row r="159" spans="5:10" x14ac:dyDescent="0.35">
      <c r="E159" s="294"/>
      <c r="G159" s="294"/>
      <c r="J159" s="294"/>
    </row>
    <row r="160" spans="5:10" x14ac:dyDescent="0.35">
      <c r="E160" s="294"/>
      <c r="G160" s="294"/>
      <c r="J160" s="294"/>
    </row>
    <row r="161" spans="5:10" x14ac:dyDescent="0.35">
      <c r="E161" s="294"/>
      <c r="G161" s="294"/>
      <c r="J161" s="294"/>
    </row>
    <row r="162" spans="5:10" x14ac:dyDescent="0.35">
      <c r="E162" s="294"/>
      <c r="G162" s="294"/>
      <c r="J162" s="294"/>
    </row>
    <row r="163" spans="5:10" x14ac:dyDescent="0.35">
      <c r="E163" s="294"/>
      <c r="G163" s="294"/>
      <c r="J163" s="294"/>
    </row>
    <row r="164" spans="5:10" x14ac:dyDescent="0.35">
      <c r="E164" s="294"/>
      <c r="G164" s="294"/>
      <c r="J164" s="294"/>
    </row>
    <row r="165" spans="5:10" x14ac:dyDescent="0.35">
      <c r="E165" s="294"/>
      <c r="G165" s="294"/>
      <c r="J165" s="294"/>
    </row>
    <row r="166" spans="5:10" x14ac:dyDescent="0.35">
      <c r="E166" s="294"/>
      <c r="G166" s="294"/>
      <c r="J166" s="294"/>
    </row>
    <row r="167" spans="5:10" x14ac:dyDescent="0.35">
      <c r="E167" s="294"/>
      <c r="G167" s="294"/>
      <c r="J167" s="294"/>
    </row>
    <row r="168" spans="5:10" x14ac:dyDescent="0.35">
      <c r="E168" s="294"/>
      <c r="G168" s="294"/>
      <c r="J168" s="294"/>
    </row>
    <row r="169" spans="5:10" x14ac:dyDescent="0.35">
      <c r="E169" s="294"/>
      <c r="G169" s="294"/>
      <c r="J169" s="294"/>
    </row>
    <row r="170" spans="5:10" x14ac:dyDescent="0.35">
      <c r="E170" s="294"/>
      <c r="G170" s="294"/>
      <c r="J170" s="294"/>
    </row>
    <row r="171" spans="5:10" x14ac:dyDescent="0.35">
      <c r="E171" s="294"/>
      <c r="G171" s="294"/>
      <c r="J171" s="294"/>
    </row>
    <row r="172" spans="5:10" x14ac:dyDescent="0.35">
      <c r="E172" s="294"/>
      <c r="G172" s="294"/>
      <c r="J172" s="294"/>
    </row>
    <row r="173" spans="5:10" x14ac:dyDescent="0.35">
      <c r="E173" s="294"/>
      <c r="G173" s="294"/>
      <c r="J173" s="294"/>
    </row>
    <row r="174" spans="5:10" x14ac:dyDescent="0.35">
      <c r="E174" s="294"/>
      <c r="G174" s="294"/>
      <c r="J174" s="294"/>
    </row>
    <row r="175" spans="5:10" x14ac:dyDescent="0.35">
      <c r="E175" s="294"/>
      <c r="G175" s="294"/>
      <c r="J175" s="294"/>
    </row>
    <row r="176" spans="5:10" x14ac:dyDescent="0.35">
      <c r="E176" s="294"/>
      <c r="G176" s="294"/>
      <c r="J176" s="294"/>
    </row>
    <row r="177" spans="5:10" x14ac:dyDescent="0.35">
      <c r="E177" s="294"/>
      <c r="G177" s="294"/>
      <c r="J177" s="294"/>
    </row>
    <row r="178" spans="5:10" x14ac:dyDescent="0.35">
      <c r="E178" s="294"/>
      <c r="G178" s="294"/>
      <c r="J178" s="294"/>
    </row>
    <row r="179" spans="5:10" x14ac:dyDescent="0.35">
      <c r="E179" s="294"/>
      <c r="G179" s="294"/>
      <c r="J179" s="294"/>
    </row>
    <row r="180" spans="5:10" x14ac:dyDescent="0.35">
      <c r="E180" s="294"/>
      <c r="G180" s="294"/>
      <c r="J180" s="294"/>
    </row>
    <row r="181" spans="5:10" x14ac:dyDescent="0.35">
      <c r="E181" s="294"/>
      <c r="G181" s="294"/>
      <c r="J181" s="294"/>
    </row>
    <row r="182" spans="5:10" x14ac:dyDescent="0.35">
      <c r="E182" s="294"/>
      <c r="G182" s="294"/>
      <c r="J182" s="294"/>
    </row>
    <row r="183" spans="5:10" x14ac:dyDescent="0.35">
      <c r="E183" s="294"/>
      <c r="G183" s="294"/>
      <c r="J183" s="294"/>
    </row>
    <row r="184" spans="5:10" x14ac:dyDescent="0.35">
      <c r="E184" s="294"/>
      <c r="G184" s="294"/>
      <c r="J184" s="294"/>
    </row>
    <row r="185" spans="5:10" x14ac:dyDescent="0.35">
      <c r="E185" s="294"/>
      <c r="G185" s="294"/>
      <c r="J185" s="294"/>
    </row>
    <row r="186" spans="5:10" x14ac:dyDescent="0.35">
      <c r="E186" s="294"/>
      <c r="G186" s="294"/>
      <c r="J186" s="294"/>
    </row>
    <row r="187" spans="5:10" x14ac:dyDescent="0.35">
      <c r="E187" s="294"/>
      <c r="G187" s="294"/>
      <c r="J187" s="294"/>
    </row>
    <row r="188" spans="5:10" x14ac:dyDescent="0.35">
      <c r="E188" s="294"/>
      <c r="G188" s="294"/>
      <c r="J188" s="294"/>
    </row>
    <row r="189" spans="5:10" x14ac:dyDescent="0.35">
      <c r="E189" s="294"/>
      <c r="G189" s="294"/>
      <c r="J189" s="294"/>
    </row>
    <row r="190" spans="5:10" x14ac:dyDescent="0.35">
      <c r="E190" s="294"/>
      <c r="G190" s="294"/>
      <c r="J190" s="294"/>
    </row>
    <row r="191" spans="5:10" x14ac:dyDescent="0.35">
      <c r="E191" s="294"/>
      <c r="G191" s="294"/>
      <c r="J191" s="294"/>
    </row>
    <row r="192" spans="5:10" x14ac:dyDescent="0.35">
      <c r="E192" s="294"/>
      <c r="G192" s="294"/>
      <c r="J192" s="294"/>
    </row>
    <row r="193" spans="5:10" x14ac:dyDescent="0.35">
      <c r="E193" s="294"/>
      <c r="G193" s="294"/>
      <c r="J193" s="294"/>
    </row>
    <row r="194" spans="5:10" x14ac:dyDescent="0.35">
      <c r="E194" s="294"/>
      <c r="G194" s="294"/>
      <c r="J194" s="294"/>
    </row>
    <row r="195" spans="5:10" x14ac:dyDescent="0.35">
      <c r="E195" s="294"/>
      <c r="G195" s="294"/>
      <c r="J195" s="294"/>
    </row>
    <row r="196" spans="5:10" x14ac:dyDescent="0.35">
      <c r="E196" s="294"/>
      <c r="G196" s="294"/>
      <c r="J196" s="294"/>
    </row>
    <row r="197" spans="5:10" x14ac:dyDescent="0.35">
      <c r="E197" s="294"/>
      <c r="G197" s="294"/>
      <c r="J197" s="294"/>
    </row>
    <row r="198" spans="5:10" x14ac:dyDescent="0.35">
      <c r="E198" s="294"/>
      <c r="G198" s="294"/>
      <c r="J198" s="294"/>
    </row>
    <row r="199" spans="5:10" x14ac:dyDescent="0.35">
      <c r="E199" s="294"/>
      <c r="G199" s="294"/>
      <c r="J199" s="294"/>
    </row>
    <row r="200" spans="5:10" x14ac:dyDescent="0.35">
      <c r="E200" s="294"/>
      <c r="G200" s="294"/>
      <c r="J200" s="294"/>
    </row>
    <row r="201" spans="5:10" x14ac:dyDescent="0.35">
      <c r="E201" s="294"/>
      <c r="G201" s="294"/>
      <c r="J201" s="294"/>
    </row>
    <row r="202" spans="5:10" x14ac:dyDescent="0.35">
      <c r="E202" s="294"/>
      <c r="G202" s="294"/>
      <c r="J202" s="294"/>
    </row>
    <row r="203" spans="5:10" x14ac:dyDescent="0.35">
      <c r="E203" s="294"/>
      <c r="G203" s="294"/>
      <c r="J203" s="294"/>
    </row>
    <row r="204" spans="5:10" x14ac:dyDescent="0.35">
      <c r="E204" s="294"/>
      <c r="G204" s="294"/>
      <c r="J204" s="294"/>
    </row>
    <row r="205" spans="5:10" x14ac:dyDescent="0.35">
      <c r="E205" s="294"/>
      <c r="G205" s="294"/>
      <c r="J205" s="294"/>
    </row>
    <row r="206" spans="5:10" x14ac:dyDescent="0.35">
      <c r="E206" s="294"/>
      <c r="G206" s="294"/>
      <c r="J206" s="294"/>
    </row>
    <row r="207" spans="5:10" x14ac:dyDescent="0.35">
      <c r="E207" s="294"/>
      <c r="G207" s="294"/>
      <c r="J207" s="294"/>
    </row>
    <row r="208" spans="5:10" x14ac:dyDescent="0.35">
      <c r="E208" s="294"/>
      <c r="G208" s="294"/>
      <c r="J208" s="294"/>
    </row>
    <row r="209" spans="5:10" x14ac:dyDescent="0.35">
      <c r="E209" s="294"/>
      <c r="G209" s="294"/>
      <c r="J209" s="294"/>
    </row>
    <row r="210" spans="5:10" x14ac:dyDescent="0.35">
      <c r="E210" s="294"/>
      <c r="G210" s="294"/>
      <c r="J210" s="294"/>
    </row>
    <row r="211" spans="5:10" x14ac:dyDescent="0.35">
      <c r="E211" s="294"/>
      <c r="G211" s="294"/>
      <c r="J211" s="294"/>
    </row>
    <row r="212" spans="5:10" x14ac:dyDescent="0.35">
      <c r="E212" s="294"/>
      <c r="G212" s="294"/>
      <c r="J212" s="294"/>
    </row>
    <row r="213" spans="5:10" x14ac:dyDescent="0.35">
      <c r="E213" s="294"/>
      <c r="G213" s="294"/>
      <c r="J213" s="294"/>
    </row>
    <row r="214" spans="5:10" x14ac:dyDescent="0.35">
      <c r="E214" s="294"/>
      <c r="G214" s="294"/>
      <c r="J214" s="294"/>
    </row>
    <row r="215" spans="5:10" x14ac:dyDescent="0.35">
      <c r="E215" s="294"/>
      <c r="G215" s="294"/>
      <c r="J215" s="294"/>
    </row>
    <row r="216" spans="5:10" x14ac:dyDescent="0.35">
      <c r="E216" s="294"/>
      <c r="G216" s="294"/>
      <c r="J216" s="294"/>
    </row>
    <row r="217" spans="5:10" x14ac:dyDescent="0.35">
      <c r="E217" s="294"/>
      <c r="G217" s="294"/>
      <c r="J217" s="294"/>
    </row>
    <row r="218" spans="5:10" x14ac:dyDescent="0.35">
      <c r="E218" s="294"/>
      <c r="G218" s="294"/>
      <c r="J218" s="294"/>
    </row>
    <row r="219" spans="5:10" x14ac:dyDescent="0.35">
      <c r="E219" s="294"/>
      <c r="G219" s="294"/>
      <c r="J219" s="294"/>
    </row>
    <row r="220" spans="5:10" x14ac:dyDescent="0.35">
      <c r="E220" s="294"/>
      <c r="G220" s="294"/>
      <c r="J220" s="294"/>
    </row>
    <row r="221" spans="5:10" x14ac:dyDescent="0.35">
      <c r="E221" s="294"/>
      <c r="G221" s="294"/>
      <c r="J221" s="294"/>
    </row>
    <row r="222" spans="5:10" x14ac:dyDescent="0.35">
      <c r="E222" s="294"/>
      <c r="G222" s="294"/>
      <c r="J222" s="294"/>
    </row>
    <row r="223" spans="5:10" x14ac:dyDescent="0.35">
      <c r="E223" s="294"/>
      <c r="G223" s="294"/>
      <c r="J223" s="294"/>
    </row>
    <row r="224" spans="5:10" x14ac:dyDescent="0.35">
      <c r="E224" s="294"/>
      <c r="G224" s="294"/>
      <c r="J224" s="294"/>
    </row>
    <row r="225" spans="5:10" x14ac:dyDescent="0.35">
      <c r="E225" s="294"/>
      <c r="G225" s="294"/>
      <c r="J225" s="294"/>
    </row>
    <row r="226" spans="5:10" x14ac:dyDescent="0.35">
      <c r="E226" s="294"/>
      <c r="G226" s="294"/>
      <c r="J226" s="294"/>
    </row>
    <row r="227" spans="5:10" x14ac:dyDescent="0.35">
      <c r="E227" s="294"/>
      <c r="G227" s="294"/>
      <c r="J227" s="294"/>
    </row>
    <row r="228" spans="5:10" x14ac:dyDescent="0.35">
      <c r="E228" s="294"/>
      <c r="G228" s="294"/>
      <c r="J228" s="294"/>
    </row>
    <row r="229" spans="5:10" x14ac:dyDescent="0.35">
      <c r="E229" s="294"/>
      <c r="G229" s="294"/>
      <c r="J229" s="294"/>
    </row>
    <row r="230" spans="5:10" x14ac:dyDescent="0.35">
      <c r="E230" s="294"/>
      <c r="G230" s="294"/>
      <c r="J230" s="294"/>
    </row>
    <row r="231" spans="5:10" x14ac:dyDescent="0.35">
      <c r="E231" s="294"/>
      <c r="G231" s="294"/>
      <c r="J231" s="294"/>
    </row>
    <row r="232" spans="5:10" x14ac:dyDescent="0.35">
      <c r="E232" s="294"/>
      <c r="G232" s="294"/>
      <c r="J232" s="294"/>
    </row>
    <row r="233" spans="5:10" x14ac:dyDescent="0.35">
      <c r="E233" s="294"/>
      <c r="G233" s="294"/>
      <c r="J233" s="294"/>
    </row>
    <row r="234" spans="5:10" x14ac:dyDescent="0.35">
      <c r="E234" s="294"/>
      <c r="G234" s="294"/>
      <c r="J234" s="294"/>
    </row>
    <row r="235" spans="5:10" x14ac:dyDescent="0.35">
      <c r="E235" s="294"/>
      <c r="G235" s="294"/>
      <c r="J235" s="294"/>
    </row>
    <row r="236" spans="5:10" x14ac:dyDescent="0.35">
      <c r="E236" s="294"/>
      <c r="G236" s="294"/>
      <c r="J236" s="294"/>
    </row>
    <row r="237" spans="5:10" x14ac:dyDescent="0.35">
      <c r="E237" s="294"/>
      <c r="G237" s="294"/>
      <c r="J237" s="294"/>
    </row>
    <row r="238" spans="5:10" x14ac:dyDescent="0.35">
      <c r="E238" s="294"/>
      <c r="G238" s="294"/>
      <c r="J238" s="294"/>
    </row>
    <row r="239" spans="5:10" x14ac:dyDescent="0.35">
      <c r="E239" s="294"/>
      <c r="G239" s="294"/>
      <c r="J239" s="294"/>
    </row>
    <row r="240" spans="5:10" x14ac:dyDescent="0.35">
      <c r="E240" s="294"/>
      <c r="G240" s="294"/>
      <c r="J240" s="294"/>
    </row>
    <row r="241" spans="5:10" x14ac:dyDescent="0.35">
      <c r="E241" s="294"/>
      <c r="G241" s="294"/>
      <c r="J241" s="294"/>
    </row>
    <row r="242" spans="5:10" x14ac:dyDescent="0.35">
      <c r="E242" s="294"/>
      <c r="G242" s="294"/>
      <c r="J242" s="294"/>
    </row>
    <row r="243" spans="5:10" x14ac:dyDescent="0.35">
      <c r="E243" s="294"/>
      <c r="G243" s="294"/>
      <c r="J243" s="294"/>
    </row>
    <row r="244" spans="5:10" x14ac:dyDescent="0.35">
      <c r="E244" s="294"/>
      <c r="G244" s="294"/>
      <c r="J244" s="294"/>
    </row>
    <row r="245" spans="5:10" x14ac:dyDescent="0.35">
      <c r="E245" s="294"/>
      <c r="G245" s="294"/>
      <c r="J245" s="294"/>
    </row>
    <row r="246" spans="5:10" x14ac:dyDescent="0.35">
      <c r="E246" s="294"/>
      <c r="G246" s="294"/>
      <c r="J246" s="294"/>
    </row>
    <row r="247" spans="5:10" x14ac:dyDescent="0.35">
      <c r="E247" s="294"/>
      <c r="G247" s="294"/>
      <c r="J247" s="294"/>
    </row>
    <row r="248" spans="5:10" x14ac:dyDescent="0.35">
      <c r="E248" s="294"/>
      <c r="G248" s="294"/>
      <c r="J248" s="294"/>
    </row>
  </sheetData>
  <autoFilter ref="A4:J41"/>
  <mergeCells count="1">
    <mergeCell ref="F44:G44"/>
  </mergeCells>
  <conditionalFormatting sqref="A5:C8 D5:J35 D37:J38 C41:E41 C36">
    <cfRule type="cellIs" dxfId="377" priority="19" stopIfTrue="1" operator="equal">
      <formula>"&lt;&gt;"""""</formula>
    </cfRule>
  </conditionalFormatting>
  <conditionalFormatting sqref="C2:C3">
    <cfRule type="cellIs" dxfId="376" priority="18" stopIfTrue="1" operator="equal">
      <formula>"&lt;&gt;"""""</formula>
    </cfRule>
  </conditionalFormatting>
  <conditionalFormatting sqref="A39:C39">
    <cfRule type="cellIs" dxfId="375" priority="17" stopIfTrue="1" operator="equal">
      <formula>"&lt;&gt;"""""</formula>
    </cfRule>
  </conditionalFormatting>
  <conditionalFormatting sqref="C48:D48">
    <cfRule type="cellIs" dxfId="374" priority="14" stopIfTrue="1" operator="equal">
      <formula>"&lt;&gt;"""""</formula>
    </cfRule>
  </conditionalFormatting>
  <conditionalFormatting sqref="C45:D47">
    <cfRule type="cellIs" dxfId="373" priority="15" stopIfTrue="1" operator="equal">
      <formula>"&lt;&gt;"""""</formula>
    </cfRule>
  </conditionalFormatting>
  <conditionalFormatting sqref="A39:C39">
    <cfRule type="cellIs" dxfId="372" priority="16" stopIfTrue="1" operator="equal">
      <formula>"&lt;&gt;"""""</formula>
    </cfRule>
  </conditionalFormatting>
  <conditionalFormatting sqref="G39 J39 D39:E39">
    <cfRule type="cellIs" dxfId="371" priority="13" stopIfTrue="1" operator="equal">
      <formula>"&lt;&gt;"""""</formula>
    </cfRule>
  </conditionalFormatting>
  <conditionalFormatting sqref="F39">
    <cfRule type="cellIs" dxfId="370" priority="12" stopIfTrue="1" operator="equal">
      <formula>"&lt;&gt;"""""</formula>
    </cfRule>
  </conditionalFormatting>
  <conditionalFormatting sqref="H39">
    <cfRule type="cellIs" dxfId="369" priority="11" stopIfTrue="1" operator="equal">
      <formula>"&lt;&gt;"""""</formula>
    </cfRule>
  </conditionalFormatting>
  <conditionalFormatting sqref="I39">
    <cfRule type="cellIs" dxfId="368" priority="10" stopIfTrue="1" operator="equal">
      <formula>"&lt;&gt;"""""</formula>
    </cfRule>
  </conditionalFormatting>
  <conditionalFormatting sqref="D39">
    <cfRule type="cellIs" dxfId="367" priority="9" stopIfTrue="1" operator="equal">
      <formula>"&lt;&gt;"""""</formula>
    </cfRule>
  </conditionalFormatting>
  <conditionalFormatting sqref="A21:A35 C21:C35 A10:C20 C37:C38 A37:A38">
    <cfRule type="cellIs" dxfId="366" priority="8" stopIfTrue="1" operator="equal">
      <formula>"&lt;&gt;"""""</formula>
    </cfRule>
  </conditionalFormatting>
  <conditionalFormatting sqref="A21:A35 C21:C35 A10:C20 C37:C38 A37:A38">
    <cfRule type="cellIs" dxfId="365" priority="7" stopIfTrue="1" operator="equal">
      <formula>"&lt;&gt;"""""</formula>
    </cfRule>
  </conditionalFormatting>
  <conditionalFormatting sqref="B21:B35 B37:B38">
    <cfRule type="cellIs" dxfId="364" priority="6" stopIfTrue="1" operator="equal">
      <formula>"&lt;&gt;"""""</formula>
    </cfRule>
  </conditionalFormatting>
  <conditionalFormatting sqref="B21:B35 B37:B38">
    <cfRule type="cellIs" dxfId="363" priority="5" stopIfTrue="1" operator="equal">
      <formula>"&lt;&gt;"""""</formula>
    </cfRule>
  </conditionalFormatting>
  <conditionalFormatting sqref="F41">
    <cfRule type="cellIs" dxfId="362" priority="4" stopIfTrue="1" operator="equal">
      <formula>"&lt;&gt;"""""</formula>
    </cfRule>
  </conditionalFormatting>
  <conditionalFormatting sqref="G41">
    <cfRule type="cellIs" dxfId="361" priority="3" stopIfTrue="1" operator="equal">
      <formula>"&lt;&gt;"""""</formula>
    </cfRule>
  </conditionalFormatting>
  <conditionalFormatting sqref="H41">
    <cfRule type="cellIs" dxfId="360" priority="2" stopIfTrue="1" operator="equal">
      <formula>"&lt;&gt;"""""</formula>
    </cfRule>
  </conditionalFormatting>
  <conditionalFormatting sqref="I41:J41">
    <cfRule type="cellIs" dxfId="359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4" topLeftCell="A5" activePane="bottomLeft" state="frozen"/>
      <selection activeCell="B1" sqref="A1:XFD1048576"/>
      <selection pane="bottomLeft"/>
    </sheetView>
  </sheetViews>
  <sheetFormatPr defaultColWidth="9.1796875" defaultRowHeight="12" x14ac:dyDescent="0.35"/>
  <cols>
    <col min="1" max="1" width="35.7265625" style="29" customWidth="1"/>
    <col min="2" max="2" width="42.81640625" style="29" customWidth="1"/>
    <col min="3" max="3" width="16.7265625" style="29" customWidth="1"/>
    <col min="4" max="10" width="14.26953125" style="29" customWidth="1"/>
    <col min="11" max="11" width="10.54296875" style="77" bestFit="1" customWidth="1"/>
    <col min="12" max="16384" width="9.1796875" style="77"/>
  </cols>
  <sheetData>
    <row r="1" spans="1:11" s="79" customFormat="1" x14ac:dyDescent="0.3">
      <c r="A1" s="14" t="s">
        <v>806</v>
      </c>
      <c r="B1" s="78" t="s">
        <v>90</v>
      </c>
      <c r="D1" s="21"/>
      <c r="E1" s="21"/>
      <c r="F1" s="21"/>
      <c r="G1" s="21"/>
      <c r="H1" s="21"/>
      <c r="I1" s="21"/>
    </row>
    <row r="2" spans="1:11" s="79" customFormat="1" x14ac:dyDescent="0.3">
      <c r="A2" s="14" t="s">
        <v>808</v>
      </c>
      <c r="B2" s="78">
        <v>2019</v>
      </c>
      <c r="C2" s="80"/>
      <c r="D2" s="21"/>
      <c r="E2" s="21"/>
      <c r="F2" s="21"/>
      <c r="G2" s="21"/>
      <c r="H2" s="21"/>
      <c r="I2" s="21"/>
    </row>
    <row r="3" spans="1:11" x14ac:dyDescent="0.35">
      <c r="A3" s="60"/>
      <c r="B3" s="73"/>
      <c r="C3" s="73"/>
      <c r="D3" s="74"/>
      <c r="E3" s="74"/>
      <c r="F3" s="74"/>
      <c r="G3" s="74"/>
      <c r="H3" s="74"/>
      <c r="I3" s="74"/>
      <c r="J3" s="77"/>
    </row>
    <row r="4" spans="1:11" s="79" customFormat="1" ht="24" x14ac:dyDescent="0.3">
      <c r="A4" s="14" t="s">
        <v>757</v>
      </c>
      <c r="B4" s="14" t="s">
        <v>758</v>
      </c>
      <c r="C4" s="81" t="s">
        <v>759</v>
      </c>
      <c r="D4" s="14" t="s">
        <v>811</v>
      </c>
      <c r="E4" s="14" t="s">
        <v>812</v>
      </c>
      <c r="F4" s="14" t="s">
        <v>813</v>
      </c>
      <c r="G4" s="14" t="s">
        <v>814</v>
      </c>
      <c r="H4" s="14" t="s">
        <v>815</v>
      </c>
      <c r="I4" s="14" t="s">
        <v>809</v>
      </c>
      <c r="J4" s="14" t="s">
        <v>810</v>
      </c>
    </row>
    <row r="5" spans="1:11" s="85" customFormat="1" ht="36" x14ac:dyDescent="0.3">
      <c r="A5" s="44" t="s">
        <v>72</v>
      </c>
      <c r="B5" s="44" t="s">
        <v>886</v>
      </c>
      <c r="C5" s="59">
        <v>701140</v>
      </c>
      <c r="D5" s="83"/>
      <c r="E5" s="84"/>
      <c r="F5" s="83"/>
      <c r="G5" s="84"/>
      <c r="H5" s="83">
        <v>1</v>
      </c>
      <c r="I5" s="75">
        <v>1</v>
      </c>
      <c r="J5" s="82">
        <v>366</v>
      </c>
    </row>
    <row r="6" spans="1:11" s="85" customFormat="1" ht="24" x14ac:dyDescent="0.3">
      <c r="A6" s="44" t="s">
        <v>44</v>
      </c>
      <c r="B6" s="44" t="s">
        <v>868</v>
      </c>
      <c r="C6" s="59"/>
      <c r="D6" s="75"/>
      <c r="E6" s="82"/>
      <c r="F6" s="75"/>
      <c r="G6" s="82"/>
      <c r="H6" s="75"/>
      <c r="I6" s="75"/>
      <c r="J6" s="82"/>
    </row>
    <row r="7" spans="1:11" s="85" customFormat="1" ht="36" x14ac:dyDescent="0.3">
      <c r="A7" s="44" t="s">
        <v>33</v>
      </c>
      <c r="B7" s="44" t="s">
        <v>884</v>
      </c>
      <c r="C7" s="51"/>
      <c r="D7" s="75"/>
      <c r="E7" s="82"/>
      <c r="F7" s="75"/>
      <c r="G7" s="82"/>
      <c r="H7" s="75"/>
      <c r="I7" s="75"/>
      <c r="J7" s="82"/>
    </row>
    <row r="8" spans="1:11" s="85" customFormat="1" ht="36" x14ac:dyDescent="0.3">
      <c r="A8" s="44" t="s">
        <v>9</v>
      </c>
      <c r="B8" s="50" t="s">
        <v>896</v>
      </c>
      <c r="C8" s="51">
        <v>701007</v>
      </c>
      <c r="D8" s="83"/>
      <c r="E8" s="84"/>
      <c r="F8" s="83"/>
      <c r="G8" s="84"/>
      <c r="H8" s="83"/>
      <c r="I8" s="83">
        <v>2</v>
      </c>
      <c r="J8" s="84">
        <v>2297</v>
      </c>
    </row>
    <row r="9" spans="1:11" s="85" customFormat="1" ht="36" x14ac:dyDescent="0.3">
      <c r="A9" s="44" t="s">
        <v>9</v>
      </c>
      <c r="B9" s="50" t="s">
        <v>896</v>
      </c>
      <c r="C9" s="51">
        <v>701038</v>
      </c>
      <c r="D9" s="83"/>
      <c r="E9" s="84"/>
      <c r="F9" s="83"/>
      <c r="G9" s="84"/>
      <c r="H9" s="83"/>
      <c r="I9" s="83">
        <v>5</v>
      </c>
      <c r="J9" s="84">
        <v>8799</v>
      </c>
      <c r="K9" s="329"/>
    </row>
    <row r="10" spans="1:11" s="85" customFormat="1" ht="36" x14ac:dyDescent="0.3">
      <c r="A10" s="44" t="s">
        <v>9</v>
      </c>
      <c r="B10" s="50" t="s">
        <v>896</v>
      </c>
      <c r="C10" s="51">
        <v>701109</v>
      </c>
      <c r="D10" s="83"/>
      <c r="E10" s="84"/>
      <c r="F10" s="83"/>
      <c r="G10" s="84"/>
      <c r="H10" s="83">
        <v>10</v>
      </c>
      <c r="I10" s="83">
        <v>173</v>
      </c>
      <c r="J10" s="84">
        <v>226800</v>
      </c>
      <c r="K10" s="330"/>
    </row>
    <row r="11" spans="1:11" s="85" customFormat="1" ht="24" x14ac:dyDescent="0.3">
      <c r="A11" s="86" t="s">
        <v>77</v>
      </c>
      <c r="B11" s="86" t="s">
        <v>78</v>
      </c>
      <c r="C11" s="51">
        <v>701001</v>
      </c>
      <c r="D11" s="83"/>
      <c r="E11" s="84"/>
      <c r="F11" s="83"/>
      <c r="G11" s="84"/>
      <c r="H11" s="83">
        <v>1</v>
      </c>
      <c r="I11" s="83">
        <v>4</v>
      </c>
      <c r="J11" s="84">
        <v>5120</v>
      </c>
      <c r="K11" s="331"/>
    </row>
    <row r="12" spans="1:11" s="85" customFormat="1" ht="24" x14ac:dyDescent="0.3">
      <c r="A12" s="86" t="s">
        <v>77</v>
      </c>
      <c r="B12" s="86" t="s">
        <v>78</v>
      </c>
      <c r="C12" s="51">
        <v>701121</v>
      </c>
      <c r="D12" s="83"/>
      <c r="E12" s="84"/>
      <c r="F12" s="83"/>
      <c r="G12" s="84"/>
      <c r="H12" s="83">
        <v>18</v>
      </c>
      <c r="I12" s="83">
        <v>365</v>
      </c>
      <c r="J12" s="84">
        <v>357334</v>
      </c>
    </row>
    <row r="13" spans="1:11" s="85" customFormat="1" ht="36" x14ac:dyDescent="0.3">
      <c r="A13" s="44" t="s">
        <v>81</v>
      </c>
      <c r="B13" s="44" t="s">
        <v>897</v>
      </c>
      <c r="C13" s="59"/>
      <c r="D13" s="75"/>
      <c r="E13" s="82"/>
      <c r="F13" s="75"/>
      <c r="G13" s="82"/>
      <c r="H13" s="75"/>
      <c r="I13" s="75"/>
      <c r="J13" s="82"/>
    </row>
    <row r="14" spans="1:11" s="85" customFormat="1" ht="24" x14ac:dyDescent="0.3">
      <c r="A14" s="44" t="s">
        <v>9</v>
      </c>
      <c r="B14" s="50" t="s">
        <v>13</v>
      </c>
      <c r="C14" s="59">
        <v>701063</v>
      </c>
      <c r="D14" s="75"/>
      <c r="E14" s="82"/>
      <c r="F14" s="75"/>
      <c r="G14" s="82"/>
      <c r="H14" s="75">
        <v>1</v>
      </c>
      <c r="I14" s="75"/>
      <c r="J14" s="82"/>
    </row>
    <row r="15" spans="1:11" s="85" customFormat="1" ht="24" x14ac:dyDescent="0.3">
      <c r="A15" s="44" t="s">
        <v>9</v>
      </c>
      <c r="B15" s="50" t="s">
        <v>898</v>
      </c>
      <c r="C15" s="51"/>
      <c r="D15" s="83"/>
      <c r="E15" s="84"/>
      <c r="F15" s="83"/>
      <c r="G15" s="84"/>
      <c r="H15" s="83"/>
      <c r="I15" s="83"/>
      <c r="J15" s="84"/>
    </row>
    <row r="16" spans="1:11" s="85" customFormat="1" ht="24" x14ac:dyDescent="0.3">
      <c r="A16" s="44" t="s">
        <v>9</v>
      </c>
      <c r="B16" s="44" t="s">
        <v>861</v>
      </c>
      <c r="C16" s="51"/>
      <c r="D16" s="83"/>
      <c r="E16" s="84"/>
      <c r="F16" s="83"/>
      <c r="G16" s="84"/>
      <c r="H16" s="83"/>
      <c r="I16" s="83"/>
      <c r="J16" s="84"/>
    </row>
    <row r="17" spans="1:10" s="85" customFormat="1" ht="24" x14ac:dyDescent="0.3">
      <c r="A17" s="44" t="s">
        <v>9</v>
      </c>
      <c r="B17" s="44" t="s">
        <v>899</v>
      </c>
      <c r="C17" s="51">
        <v>701071</v>
      </c>
      <c r="D17" s="83"/>
      <c r="E17" s="84"/>
      <c r="F17" s="83"/>
      <c r="G17" s="84"/>
      <c r="H17" s="83"/>
      <c r="I17" s="83">
        <v>1</v>
      </c>
      <c r="J17" s="84">
        <v>13</v>
      </c>
    </row>
    <row r="18" spans="1:10" s="85" customFormat="1" ht="24" x14ac:dyDescent="0.3">
      <c r="A18" s="44" t="s">
        <v>33</v>
      </c>
      <c r="B18" s="50" t="s">
        <v>89</v>
      </c>
      <c r="C18" s="59">
        <v>701059</v>
      </c>
      <c r="D18" s="75"/>
      <c r="E18" s="82"/>
      <c r="F18" s="75"/>
      <c r="G18" s="82"/>
      <c r="H18" s="75"/>
      <c r="I18" s="75">
        <v>10</v>
      </c>
      <c r="J18" s="82">
        <v>12986</v>
      </c>
    </row>
    <row r="19" spans="1:10" s="85" customFormat="1" ht="36" x14ac:dyDescent="0.3">
      <c r="A19" s="44" t="s">
        <v>20</v>
      </c>
      <c r="B19" s="44" t="s">
        <v>64</v>
      </c>
      <c r="C19" s="59">
        <v>701131</v>
      </c>
      <c r="D19" s="75"/>
      <c r="E19" s="82"/>
      <c r="F19" s="75"/>
      <c r="G19" s="82"/>
      <c r="H19" s="75"/>
      <c r="I19" s="75">
        <v>1</v>
      </c>
      <c r="J19" s="82">
        <v>785</v>
      </c>
    </row>
    <row r="20" spans="1:10" s="85" customFormat="1" ht="24" x14ac:dyDescent="0.3">
      <c r="A20" s="44" t="s">
        <v>65</v>
      </c>
      <c r="B20" s="44" t="s">
        <v>926</v>
      </c>
      <c r="C20" s="59"/>
      <c r="D20" s="75"/>
      <c r="E20" s="82"/>
      <c r="F20" s="75"/>
      <c r="G20" s="82"/>
      <c r="H20" s="75"/>
      <c r="I20" s="75"/>
      <c r="J20" s="82"/>
    </row>
    <row r="21" spans="1:10" s="85" customFormat="1" ht="24" x14ac:dyDescent="0.3">
      <c r="A21" s="44" t="s">
        <v>65</v>
      </c>
      <c r="B21" s="44" t="s">
        <v>68</v>
      </c>
      <c r="C21" s="59"/>
      <c r="D21" s="75"/>
      <c r="E21" s="82"/>
      <c r="F21" s="75"/>
      <c r="G21" s="82"/>
      <c r="H21" s="75"/>
      <c r="I21" s="75"/>
      <c r="J21" s="82"/>
    </row>
    <row r="22" spans="1:10" s="85" customFormat="1" ht="24" x14ac:dyDescent="0.3">
      <c r="A22" s="44" t="s">
        <v>65</v>
      </c>
      <c r="B22" s="44" t="s">
        <v>927</v>
      </c>
      <c r="C22" s="59"/>
      <c r="D22" s="75"/>
      <c r="E22" s="82"/>
      <c r="F22" s="75"/>
      <c r="G22" s="82"/>
      <c r="H22" s="75"/>
      <c r="I22" s="75"/>
      <c r="J22" s="82"/>
    </row>
    <row r="23" spans="1:10" s="85" customFormat="1" ht="24" x14ac:dyDescent="0.3">
      <c r="A23" s="44" t="s">
        <v>65</v>
      </c>
      <c r="B23" s="44" t="s">
        <v>928</v>
      </c>
      <c r="C23" s="59"/>
      <c r="D23" s="75"/>
      <c r="E23" s="82"/>
      <c r="F23" s="75"/>
      <c r="G23" s="82"/>
      <c r="H23" s="75"/>
      <c r="I23" s="75"/>
      <c r="J23" s="82"/>
    </row>
    <row r="24" spans="1:10" s="85" customFormat="1" ht="60" x14ac:dyDescent="0.3">
      <c r="A24" s="44" t="s">
        <v>25</v>
      </c>
      <c r="B24" s="44" t="s">
        <v>80</v>
      </c>
      <c r="C24" s="50">
        <v>701061</v>
      </c>
      <c r="D24" s="75"/>
      <c r="E24" s="82"/>
      <c r="F24" s="75"/>
      <c r="G24" s="82"/>
      <c r="H24" s="75">
        <v>2</v>
      </c>
      <c r="I24" s="75">
        <v>5</v>
      </c>
      <c r="J24" s="82">
        <v>1503</v>
      </c>
    </row>
    <row r="25" spans="1:10" s="85" customFormat="1" ht="24" x14ac:dyDescent="0.3">
      <c r="A25" s="44" t="s">
        <v>25</v>
      </c>
      <c r="B25" s="44" t="s">
        <v>900</v>
      </c>
      <c r="C25" s="50">
        <v>701133</v>
      </c>
      <c r="D25" s="75"/>
      <c r="E25" s="82"/>
      <c r="F25" s="75"/>
      <c r="G25" s="82"/>
      <c r="H25" s="75">
        <v>1</v>
      </c>
      <c r="I25" s="75"/>
      <c r="J25" s="82"/>
    </row>
    <row r="26" spans="1:10" s="85" customFormat="1" ht="24" x14ac:dyDescent="0.3">
      <c r="A26" s="44" t="s">
        <v>9</v>
      </c>
      <c r="B26" s="44" t="s">
        <v>861</v>
      </c>
      <c r="C26" s="59"/>
      <c r="D26" s="75"/>
      <c r="E26" s="82"/>
      <c r="F26" s="75"/>
      <c r="G26" s="82"/>
      <c r="H26" s="75"/>
      <c r="I26" s="75"/>
      <c r="J26" s="82"/>
    </row>
    <row r="27" spans="1:10" s="85" customFormat="1" ht="24" x14ac:dyDescent="0.3">
      <c r="A27" s="44" t="s">
        <v>29</v>
      </c>
      <c r="B27" s="44" t="s">
        <v>83</v>
      </c>
      <c r="C27" s="50">
        <v>701103</v>
      </c>
      <c r="D27" s="75"/>
      <c r="E27" s="82"/>
      <c r="F27" s="75"/>
      <c r="G27" s="82"/>
      <c r="H27" s="75"/>
      <c r="I27" s="75">
        <v>1</v>
      </c>
      <c r="J27" s="82">
        <v>680</v>
      </c>
    </row>
    <row r="28" spans="1:10" s="85" customFormat="1" ht="24" x14ac:dyDescent="0.3">
      <c r="A28" s="44" t="s">
        <v>29</v>
      </c>
      <c r="B28" s="44" t="s">
        <v>901</v>
      </c>
      <c r="C28" s="50"/>
      <c r="D28" s="75"/>
      <c r="E28" s="82"/>
      <c r="F28" s="75"/>
      <c r="G28" s="82"/>
      <c r="H28" s="75"/>
      <c r="I28" s="75"/>
      <c r="J28" s="82"/>
    </row>
    <row r="29" spans="1:10" s="85" customFormat="1" ht="24" x14ac:dyDescent="0.3">
      <c r="A29" s="44" t="s">
        <v>29</v>
      </c>
      <c r="B29" s="44" t="s">
        <v>46</v>
      </c>
      <c r="C29" s="50"/>
      <c r="D29" s="75"/>
      <c r="E29" s="82"/>
      <c r="F29" s="75"/>
      <c r="G29" s="82"/>
      <c r="H29" s="75"/>
      <c r="I29" s="75"/>
      <c r="J29" s="82"/>
    </row>
    <row r="30" spans="1:10" s="85" customFormat="1" ht="24" x14ac:dyDescent="0.3">
      <c r="A30" s="44" t="s">
        <v>29</v>
      </c>
      <c r="B30" s="44" t="s">
        <v>84</v>
      </c>
      <c r="C30" s="50"/>
      <c r="D30" s="75"/>
      <c r="E30" s="82"/>
      <c r="F30" s="75"/>
      <c r="G30" s="82"/>
      <c r="H30" s="75"/>
      <c r="I30" s="75"/>
      <c r="J30" s="82"/>
    </row>
    <row r="31" spans="1:10" s="85" customFormat="1" ht="24" x14ac:dyDescent="0.3">
      <c r="A31" s="44" t="s">
        <v>29</v>
      </c>
      <c r="B31" s="44" t="s">
        <v>50</v>
      </c>
      <c r="C31" s="50"/>
      <c r="D31" s="75"/>
      <c r="E31" s="82"/>
      <c r="F31" s="75"/>
      <c r="G31" s="82"/>
      <c r="H31" s="75"/>
      <c r="I31" s="75"/>
      <c r="J31" s="82"/>
    </row>
    <row r="32" spans="1:10" s="85" customFormat="1" ht="24" x14ac:dyDescent="0.3">
      <c r="A32" s="44" t="s">
        <v>29</v>
      </c>
      <c r="B32" s="44" t="s">
        <v>894</v>
      </c>
      <c r="C32" s="50"/>
      <c r="D32" s="75"/>
      <c r="E32" s="82"/>
      <c r="F32" s="75"/>
      <c r="G32" s="82"/>
      <c r="H32" s="75"/>
      <c r="I32" s="75"/>
      <c r="J32" s="82"/>
    </row>
    <row r="33" spans="1:10" s="85" customFormat="1" ht="24" x14ac:dyDescent="0.3">
      <c r="A33" s="44" t="s">
        <v>29</v>
      </c>
      <c r="B33" s="44" t="s">
        <v>52</v>
      </c>
      <c r="C33" s="50">
        <v>701085</v>
      </c>
      <c r="D33" s="75"/>
      <c r="E33" s="82"/>
      <c r="F33" s="75"/>
      <c r="G33" s="82"/>
      <c r="H33" s="75"/>
      <c r="I33" s="75">
        <v>1</v>
      </c>
      <c r="J33" s="82">
        <v>2947</v>
      </c>
    </row>
    <row r="34" spans="1:10" s="85" customFormat="1" ht="24" x14ac:dyDescent="0.3">
      <c r="A34" s="44" t="s">
        <v>29</v>
      </c>
      <c r="B34" s="44" t="s">
        <v>53</v>
      </c>
      <c r="C34" s="50">
        <v>701087</v>
      </c>
      <c r="D34" s="75"/>
      <c r="E34" s="82"/>
      <c r="F34" s="75"/>
      <c r="G34" s="82"/>
      <c r="H34" s="75"/>
      <c r="I34" s="75">
        <v>4</v>
      </c>
      <c r="J34" s="82">
        <v>2039</v>
      </c>
    </row>
    <row r="35" spans="1:10" s="85" customFormat="1" ht="24" x14ac:dyDescent="0.3">
      <c r="A35" s="44" t="s">
        <v>29</v>
      </c>
      <c r="B35" s="44" t="s">
        <v>54</v>
      </c>
      <c r="C35" s="50">
        <v>701089</v>
      </c>
      <c r="D35" s="75"/>
      <c r="E35" s="82"/>
      <c r="F35" s="75"/>
      <c r="G35" s="82"/>
      <c r="H35" s="75"/>
      <c r="I35" s="75">
        <v>1</v>
      </c>
      <c r="J35" s="82">
        <v>955</v>
      </c>
    </row>
    <row r="36" spans="1:10" s="85" customFormat="1" ht="24" x14ac:dyDescent="0.3">
      <c r="A36" s="44" t="s">
        <v>29</v>
      </c>
      <c r="B36" s="44" t="s">
        <v>902</v>
      </c>
      <c r="C36" s="50">
        <v>701091</v>
      </c>
      <c r="D36" s="75"/>
      <c r="E36" s="82"/>
      <c r="F36" s="75"/>
      <c r="G36" s="82"/>
      <c r="H36" s="75"/>
      <c r="I36" s="75">
        <v>2</v>
      </c>
      <c r="J36" s="82">
        <v>1789</v>
      </c>
    </row>
    <row r="37" spans="1:10" s="85" customFormat="1" ht="24" x14ac:dyDescent="0.3">
      <c r="A37" s="44" t="s">
        <v>29</v>
      </c>
      <c r="B37" s="44" t="s">
        <v>903</v>
      </c>
      <c r="C37" s="50"/>
      <c r="D37" s="75"/>
      <c r="E37" s="82"/>
      <c r="F37" s="75"/>
      <c r="G37" s="82"/>
      <c r="H37" s="75"/>
      <c r="I37" s="75"/>
      <c r="J37" s="82"/>
    </row>
    <row r="38" spans="1:10" s="85" customFormat="1" ht="24" x14ac:dyDescent="0.3">
      <c r="A38" s="44" t="s">
        <v>29</v>
      </c>
      <c r="B38" s="44" t="s">
        <v>57</v>
      </c>
      <c r="C38" s="50">
        <v>701095</v>
      </c>
      <c r="D38" s="75"/>
      <c r="E38" s="82"/>
      <c r="F38" s="75"/>
      <c r="G38" s="82"/>
      <c r="H38" s="75">
        <v>1</v>
      </c>
      <c r="I38" s="75">
        <v>4</v>
      </c>
      <c r="J38" s="82">
        <v>2823</v>
      </c>
    </row>
    <row r="39" spans="1:10" s="85" customFormat="1" ht="24" x14ac:dyDescent="0.3">
      <c r="A39" s="44" t="s">
        <v>29</v>
      </c>
      <c r="B39" s="44" t="s">
        <v>58</v>
      </c>
      <c r="C39" s="50">
        <v>701097</v>
      </c>
      <c r="D39" s="75"/>
      <c r="E39" s="82"/>
      <c r="F39" s="75"/>
      <c r="G39" s="82"/>
      <c r="H39" s="75">
        <v>1</v>
      </c>
      <c r="I39" s="75"/>
      <c r="J39" s="82"/>
    </row>
    <row r="40" spans="1:10" s="85" customFormat="1" ht="24" x14ac:dyDescent="0.3">
      <c r="A40" s="44" t="s">
        <v>29</v>
      </c>
      <c r="B40" s="44" t="s">
        <v>59</v>
      </c>
      <c r="C40" s="50">
        <v>701099</v>
      </c>
      <c r="D40" s="75"/>
      <c r="E40" s="82"/>
      <c r="F40" s="75"/>
      <c r="G40" s="82"/>
      <c r="H40" s="75"/>
      <c r="I40" s="75">
        <v>1</v>
      </c>
      <c r="J40" s="82">
        <v>2445</v>
      </c>
    </row>
    <row r="41" spans="1:10" s="85" customFormat="1" ht="24" x14ac:dyDescent="0.3">
      <c r="A41" s="44" t="s">
        <v>29</v>
      </c>
      <c r="B41" s="44" t="s">
        <v>904</v>
      </c>
      <c r="C41" s="50">
        <v>701101</v>
      </c>
      <c r="D41" s="75"/>
      <c r="E41" s="82"/>
      <c r="F41" s="75"/>
      <c r="G41" s="82"/>
      <c r="H41" s="75"/>
      <c r="I41" s="75">
        <v>1</v>
      </c>
      <c r="J41" s="82">
        <v>371</v>
      </c>
    </row>
    <row r="42" spans="1:10" s="85" customFormat="1" ht="24" x14ac:dyDescent="0.3">
      <c r="A42" s="44" t="s">
        <v>65</v>
      </c>
      <c r="B42" s="44" t="s">
        <v>929</v>
      </c>
      <c r="C42" s="59"/>
      <c r="D42" s="75"/>
      <c r="E42" s="82"/>
      <c r="F42" s="75"/>
      <c r="G42" s="82"/>
      <c r="H42" s="75"/>
      <c r="I42" s="75"/>
      <c r="J42" s="82"/>
    </row>
    <row r="43" spans="1:10" x14ac:dyDescent="0.35">
      <c r="A43" s="87"/>
      <c r="B43" s="87"/>
      <c r="C43" s="87"/>
      <c r="D43" s="88"/>
      <c r="E43" s="89"/>
      <c r="F43" s="88"/>
      <c r="G43" s="89"/>
      <c r="H43" s="88"/>
      <c r="I43" s="88"/>
      <c r="J43" s="89"/>
    </row>
    <row r="44" spans="1:10" x14ac:dyDescent="0.35">
      <c r="A44" s="87"/>
      <c r="B44" s="87"/>
      <c r="C44" s="71" t="s">
        <v>866</v>
      </c>
      <c r="D44" s="90">
        <f t="shared" ref="D44:H44" si="0">SUM(D5:D42)</f>
        <v>0</v>
      </c>
      <c r="E44" s="91">
        <f t="shared" si="0"/>
        <v>0</v>
      </c>
      <c r="F44" s="90">
        <f t="shared" si="0"/>
        <v>0</v>
      </c>
      <c r="G44" s="91">
        <f t="shared" si="0"/>
        <v>0</v>
      </c>
      <c r="H44" s="90">
        <f t="shared" si="0"/>
        <v>36</v>
      </c>
      <c r="I44" s="90">
        <f>SUM(I5:I42)</f>
        <v>582</v>
      </c>
      <c r="J44" s="91">
        <f>SUM(J5:J42)</f>
        <v>630052</v>
      </c>
    </row>
    <row r="45" spans="1:10" x14ac:dyDescent="0.35">
      <c r="D45" s="62"/>
      <c r="E45" s="92"/>
      <c r="F45" s="62"/>
      <c r="G45" s="92"/>
      <c r="H45" s="92"/>
      <c r="I45" s="62"/>
      <c r="J45" s="77"/>
    </row>
    <row r="46" spans="1:10" x14ac:dyDescent="0.35">
      <c r="J46" s="77"/>
    </row>
    <row r="47" spans="1:10" x14ac:dyDescent="0.35">
      <c r="B47" s="93" t="s">
        <v>797</v>
      </c>
      <c r="C47" s="17" t="s">
        <v>798</v>
      </c>
      <c r="D47" s="29" t="s">
        <v>799</v>
      </c>
    </row>
    <row r="48" spans="1:10" x14ac:dyDescent="0.35">
      <c r="B48" s="18" t="s">
        <v>800</v>
      </c>
      <c r="C48" s="75">
        <f>D44+F44+H44+I44</f>
        <v>618</v>
      </c>
      <c r="D48" s="76">
        <f>E44+G44+I44+J44</f>
        <v>630634</v>
      </c>
    </row>
    <row r="49" spans="2:4" s="29" customFormat="1" x14ac:dyDescent="0.35">
      <c r="B49" s="18" t="s">
        <v>801</v>
      </c>
      <c r="C49" s="75">
        <f>F44</f>
        <v>0</v>
      </c>
      <c r="D49" s="76">
        <f>G44</f>
        <v>0</v>
      </c>
    </row>
    <row r="50" spans="2:4" s="29" customFormat="1" x14ac:dyDescent="0.35">
      <c r="B50" s="18" t="s">
        <v>802</v>
      </c>
      <c r="C50" s="75">
        <f>D44+I44</f>
        <v>582</v>
      </c>
      <c r="D50" s="76">
        <f>E44+J44</f>
        <v>630052</v>
      </c>
    </row>
    <row r="51" spans="2:4" s="29" customFormat="1" x14ac:dyDescent="0.35">
      <c r="B51" s="18" t="s">
        <v>803</v>
      </c>
      <c r="C51" s="75">
        <f>D44+F44+I44</f>
        <v>582</v>
      </c>
      <c r="D51" s="76">
        <f>E44+G44+J44</f>
        <v>630052</v>
      </c>
    </row>
  </sheetData>
  <autoFilter ref="A4:J42"/>
  <conditionalFormatting sqref="C9 F5:J41 A42:C44 I42:J42">
    <cfRule type="cellIs" dxfId="358" priority="18" stopIfTrue="1" operator="equal">
      <formula>"&lt;&gt;"""""</formula>
    </cfRule>
  </conditionalFormatting>
  <conditionalFormatting sqref="J43 G42:G43 A26:C40 A14:B16 A18:C19 A20:B20 A22:B24 C48:C51">
    <cfRule type="cellIs" dxfId="357" priority="33" stopIfTrue="1" operator="equal">
      <formula>"&lt;&gt;"""""</formula>
    </cfRule>
  </conditionalFormatting>
  <conditionalFormatting sqref="A6:B8 A41 C41 A5 A11:B11">
    <cfRule type="cellIs" dxfId="356" priority="29" stopIfTrue="1" operator="equal">
      <formula>"&lt;&gt;"""""</formula>
    </cfRule>
  </conditionalFormatting>
  <conditionalFormatting sqref="F42:F43">
    <cfRule type="cellIs" dxfId="355" priority="32" stopIfTrue="1" operator="equal">
      <formula>"&lt;&gt;"""""</formula>
    </cfRule>
  </conditionalFormatting>
  <conditionalFormatting sqref="H42:H43">
    <cfRule type="cellIs" dxfId="354" priority="31" stopIfTrue="1" operator="equal">
      <formula>"&lt;&gt;"""""</formula>
    </cfRule>
  </conditionalFormatting>
  <conditionalFormatting sqref="I43">
    <cfRule type="cellIs" dxfId="353" priority="30" stopIfTrue="1" operator="equal">
      <formula>"&lt;&gt;"""""</formula>
    </cfRule>
  </conditionalFormatting>
  <conditionalFormatting sqref="B41:C41">
    <cfRule type="cellIs" dxfId="352" priority="28" stopIfTrue="1" operator="equal">
      <formula>"&lt;&gt;"""""</formula>
    </cfRule>
  </conditionalFormatting>
  <conditionalFormatting sqref="A21:B21">
    <cfRule type="cellIs" dxfId="351" priority="27" stopIfTrue="1" operator="equal">
      <formula>"&lt;&gt;"""""</formula>
    </cfRule>
  </conditionalFormatting>
  <conditionalFormatting sqref="B5">
    <cfRule type="cellIs" dxfId="350" priority="26" stopIfTrue="1" operator="equal">
      <formula>"&lt;&gt;"""""</formula>
    </cfRule>
  </conditionalFormatting>
  <conditionalFormatting sqref="C14:C16">
    <cfRule type="cellIs" dxfId="349" priority="25" stopIfTrue="1" operator="equal">
      <formula>"&lt;&gt;"""""</formula>
    </cfRule>
  </conditionalFormatting>
  <conditionalFormatting sqref="C5:C8 C11">
    <cfRule type="cellIs" dxfId="348" priority="24" stopIfTrue="1" operator="equal">
      <formula>"&lt;&gt;"""""</formula>
    </cfRule>
  </conditionalFormatting>
  <conditionalFormatting sqref="C20:C24">
    <cfRule type="cellIs" dxfId="347" priority="23" stopIfTrue="1" operator="equal">
      <formula>"&lt;&gt;"""""</formula>
    </cfRule>
  </conditionalFormatting>
  <conditionalFormatting sqref="F44">
    <cfRule type="cellIs" dxfId="346" priority="22" stopIfTrue="1" operator="equal">
      <formula>"&lt;&gt;"""""</formula>
    </cfRule>
  </conditionalFormatting>
  <conditionalFormatting sqref="G44">
    <cfRule type="cellIs" dxfId="345" priority="21" stopIfTrue="1" operator="equal">
      <formula>"&lt;&gt;"""""</formula>
    </cfRule>
  </conditionalFormatting>
  <conditionalFormatting sqref="H44">
    <cfRule type="cellIs" dxfId="344" priority="20" stopIfTrue="1" operator="equal">
      <formula>"&lt;&gt;"""""</formula>
    </cfRule>
  </conditionalFormatting>
  <conditionalFormatting sqref="A9:B9">
    <cfRule type="cellIs" dxfId="343" priority="19" stopIfTrue="1" operator="equal">
      <formula>"&lt;&gt;"""""</formula>
    </cfRule>
  </conditionalFormatting>
  <conditionalFormatting sqref="A17:B17">
    <cfRule type="cellIs" dxfId="342" priority="17" stopIfTrue="1" operator="equal">
      <formula>"&lt;&gt;"""""</formula>
    </cfRule>
  </conditionalFormatting>
  <conditionalFormatting sqref="C17">
    <cfRule type="cellIs" dxfId="341" priority="16" stopIfTrue="1" operator="equal">
      <formula>"&lt;&gt;"""""</formula>
    </cfRule>
  </conditionalFormatting>
  <conditionalFormatting sqref="C10">
    <cfRule type="cellIs" dxfId="340" priority="14" stopIfTrue="1" operator="equal">
      <formula>"&lt;&gt;"""""</formula>
    </cfRule>
  </conditionalFormatting>
  <conditionalFormatting sqref="A10:B10">
    <cfRule type="cellIs" dxfId="339" priority="15" stopIfTrue="1" operator="equal">
      <formula>"&lt;&gt;"""""</formula>
    </cfRule>
  </conditionalFormatting>
  <conditionalFormatting sqref="A12:B12">
    <cfRule type="cellIs" dxfId="338" priority="13" stopIfTrue="1" operator="equal">
      <formula>"&lt;&gt;"""""</formula>
    </cfRule>
  </conditionalFormatting>
  <conditionalFormatting sqref="C12">
    <cfRule type="cellIs" dxfId="337" priority="12" stopIfTrue="1" operator="equal">
      <formula>"&lt;&gt;"""""</formula>
    </cfRule>
  </conditionalFormatting>
  <conditionalFormatting sqref="A25:B25">
    <cfRule type="cellIs" dxfId="336" priority="11" stopIfTrue="1" operator="equal">
      <formula>"&lt;&gt;"""""</formula>
    </cfRule>
  </conditionalFormatting>
  <conditionalFormatting sqref="C25">
    <cfRule type="cellIs" dxfId="335" priority="10" stopIfTrue="1" operator="equal">
      <formula>"&lt;&gt;"""""</formula>
    </cfRule>
  </conditionalFormatting>
  <conditionalFormatting sqref="D5:D41">
    <cfRule type="cellIs" dxfId="334" priority="7" stopIfTrue="1" operator="equal">
      <formula>"&lt;&gt;"""""</formula>
    </cfRule>
  </conditionalFormatting>
  <conditionalFormatting sqref="D42:D43">
    <cfRule type="cellIs" dxfId="333" priority="9" stopIfTrue="1" operator="equal">
      <formula>"&lt;&gt;"""""</formula>
    </cfRule>
  </conditionalFormatting>
  <conditionalFormatting sqref="I44">
    <cfRule type="cellIs" dxfId="332" priority="8" stopIfTrue="1" operator="equal">
      <formula>"&lt;&gt;"""""</formula>
    </cfRule>
  </conditionalFormatting>
  <conditionalFormatting sqref="E5:E41">
    <cfRule type="cellIs" dxfId="331" priority="4" stopIfTrue="1" operator="equal">
      <formula>"&lt;&gt;"""""</formula>
    </cfRule>
  </conditionalFormatting>
  <conditionalFormatting sqref="E42:E43">
    <cfRule type="cellIs" dxfId="330" priority="6" stopIfTrue="1" operator="equal">
      <formula>"&lt;&gt;"""""</formula>
    </cfRule>
  </conditionalFormatting>
  <conditionalFormatting sqref="J44">
    <cfRule type="cellIs" dxfId="329" priority="5" stopIfTrue="1" operator="equal">
      <formula>"&lt;&gt;"""""</formula>
    </cfRule>
  </conditionalFormatting>
  <conditionalFormatting sqref="D44">
    <cfRule type="cellIs" dxfId="328" priority="3" stopIfTrue="1" operator="equal">
      <formula>"&lt;&gt;"""""</formula>
    </cfRule>
  </conditionalFormatting>
  <conditionalFormatting sqref="E44">
    <cfRule type="cellIs" dxfId="327" priority="2" stopIfTrue="1" operator="equal">
      <formula>"&lt;&gt;"""""</formula>
    </cfRule>
  </conditionalFormatting>
  <conditionalFormatting sqref="D48:D51">
    <cfRule type="cellIs" dxfId="326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/>
  </sheetViews>
  <sheetFormatPr defaultColWidth="8.7265625" defaultRowHeight="10.5" x14ac:dyDescent="0.25"/>
  <cols>
    <col min="1" max="1" width="44.81640625" style="98" customWidth="1"/>
    <col min="2" max="2" width="17.7265625" style="113" customWidth="1"/>
    <col min="3" max="3" width="22.1796875" style="97" customWidth="1"/>
    <col min="4" max="4" width="19.26953125" style="98" bestFit="1" customWidth="1"/>
    <col min="5" max="6" width="11.54296875" style="98" bestFit="1" customWidth="1"/>
    <col min="7" max="7" width="13.1796875" style="98" bestFit="1" customWidth="1"/>
    <col min="8" max="8" width="8.7265625" style="98"/>
    <col min="9" max="9" width="11" style="98" customWidth="1"/>
    <col min="10" max="16384" width="8.7265625" style="98"/>
  </cols>
  <sheetData>
    <row r="1" spans="1:9" x14ac:dyDescent="0.25">
      <c r="A1" s="107" t="s">
        <v>0</v>
      </c>
      <c r="B1" s="108">
        <v>2021</v>
      </c>
      <c r="C1" s="98"/>
    </row>
    <row r="2" spans="1:9" x14ac:dyDescent="0.25">
      <c r="A2" s="107" t="s">
        <v>1</v>
      </c>
      <c r="B2" s="99" t="s">
        <v>90</v>
      </c>
      <c r="C2" s="98"/>
    </row>
    <row r="4" spans="1:9" ht="21" x14ac:dyDescent="0.25">
      <c r="A4" s="109" t="s">
        <v>3</v>
      </c>
      <c r="B4" s="110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9" ht="21" customHeight="1" x14ac:dyDescent="0.25">
      <c r="A5" s="99" t="s">
        <v>81</v>
      </c>
      <c r="B5" s="117" t="s">
        <v>955</v>
      </c>
      <c r="C5" s="100">
        <v>2021</v>
      </c>
      <c r="D5" s="111">
        <v>701312</v>
      </c>
      <c r="E5" s="112">
        <v>115.00440528634361</v>
      </c>
      <c r="F5" s="112">
        <v>3146.1239999999998</v>
      </c>
      <c r="G5" s="101">
        <f>E5+F5</f>
        <v>3261.1284052863434</v>
      </c>
    </row>
    <row r="6" spans="1:9" x14ac:dyDescent="0.25">
      <c r="A6" s="99" t="s">
        <v>956</v>
      </c>
      <c r="B6" s="99" t="s">
        <v>643</v>
      </c>
      <c r="C6" s="100">
        <v>2021</v>
      </c>
      <c r="D6" s="111">
        <v>701276</v>
      </c>
      <c r="E6" s="112">
        <v>736</v>
      </c>
      <c r="F6" s="112">
        <v>89.7</v>
      </c>
      <c r="G6" s="101">
        <f t="shared" ref="G6:G53" si="0">E6+F6</f>
        <v>825.7</v>
      </c>
    </row>
    <row r="7" spans="1:9" ht="17.25" customHeight="1" x14ac:dyDescent="0.25">
      <c r="A7" s="99" t="s">
        <v>33</v>
      </c>
      <c r="B7" s="117" t="s">
        <v>957</v>
      </c>
      <c r="C7" s="100">
        <v>2021</v>
      </c>
      <c r="D7" s="111">
        <v>701278</v>
      </c>
      <c r="E7" s="112">
        <v>16100</v>
      </c>
      <c r="F7" s="112">
        <v>1510.6377000000005</v>
      </c>
      <c r="G7" s="101">
        <f t="shared" si="0"/>
        <v>17610.637699999999</v>
      </c>
    </row>
    <row r="8" spans="1:9" x14ac:dyDescent="0.25">
      <c r="A8" s="99" t="s">
        <v>664</v>
      </c>
      <c r="B8" s="99" t="s">
        <v>958</v>
      </c>
      <c r="C8" s="100">
        <v>2021</v>
      </c>
      <c r="D8" s="111">
        <v>701334</v>
      </c>
      <c r="E8" s="112">
        <v>5802.4933920704843</v>
      </c>
      <c r="F8" s="112">
        <v>1066.096</v>
      </c>
      <c r="G8" s="101">
        <f t="shared" si="0"/>
        <v>6868.5893920704839</v>
      </c>
    </row>
    <row r="9" spans="1:9" ht="16.5" customHeight="1" x14ac:dyDescent="0.25">
      <c r="A9" s="99" t="s">
        <v>719</v>
      </c>
      <c r="B9" s="117" t="s">
        <v>959</v>
      </c>
      <c r="C9" s="100">
        <v>2021</v>
      </c>
      <c r="D9" s="111">
        <v>701280</v>
      </c>
      <c r="E9" s="112">
        <v>46</v>
      </c>
      <c r="F9" s="112">
        <v>87.399999999999991</v>
      </c>
      <c r="G9" s="101">
        <f t="shared" si="0"/>
        <v>133.39999999999998</v>
      </c>
    </row>
    <row r="10" spans="1:9" x14ac:dyDescent="0.25">
      <c r="A10" s="99" t="s">
        <v>956</v>
      </c>
      <c r="B10" s="99" t="s">
        <v>996</v>
      </c>
      <c r="C10" s="100">
        <v>2021</v>
      </c>
      <c r="D10" s="111">
        <v>701314</v>
      </c>
      <c r="E10" s="112">
        <v>46</v>
      </c>
      <c r="F10" s="112">
        <v>-22.263999999999999</v>
      </c>
      <c r="G10" s="101">
        <f t="shared" si="0"/>
        <v>23.736000000000001</v>
      </c>
    </row>
    <row r="11" spans="1:9" x14ac:dyDescent="0.25">
      <c r="A11" s="99" t="s">
        <v>956</v>
      </c>
      <c r="B11" s="99" t="s">
        <v>997</v>
      </c>
      <c r="C11" s="100">
        <v>2021</v>
      </c>
      <c r="D11" s="111">
        <v>701332</v>
      </c>
      <c r="E11" s="112">
        <v>2.2999999999999998</v>
      </c>
      <c r="F11" s="112">
        <v>-2.2999999999999998</v>
      </c>
      <c r="G11" s="101">
        <f t="shared" si="0"/>
        <v>0</v>
      </c>
    </row>
    <row r="12" spans="1:9" x14ac:dyDescent="0.25">
      <c r="A12" s="99" t="s">
        <v>719</v>
      </c>
      <c r="B12" s="99" t="s">
        <v>960</v>
      </c>
      <c r="C12" s="100">
        <v>2021</v>
      </c>
      <c r="D12" s="111">
        <v>701282</v>
      </c>
      <c r="E12" s="112">
        <v>1150</v>
      </c>
      <c r="F12" s="112">
        <v>-1063.3129999999999</v>
      </c>
      <c r="G12" s="101">
        <f t="shared" si="0"/>
        <v>86.687000000000126</v>
      </c>
    </row>
    <row r="13" spans="1:9" x14ac:dyDescent="0.25">
      <c r="A13" s="99" t="s">
        <v>44</v>
      </c>
      <c r="B13" s="99" t="s">
        <v>693</v>
      </c>
      <c r="C13" s="100">
        <v>2021</v>
      </c>
      <c r="D13" s="111">
        <v>701316</v>
      </c>
      <c r="E13" s="112">
        <v>230</v>
      </c>
      <c r="F13" s="112">
        <v>455.03199999999998</v>
      </c>
      <c r="G13" s="101">
        <f t="shared" si="0"/>
        <v>685.03199999999993</v>
      </c>
    </row>
    <row r="14" spans="1:9" x14ac:dyDescent="0.25">
      <c r="A14" s="99" t="s">
        <v>20</v>
      </c>
      <c r="B14" s="99" t="s">
        <v>961</v>
      </c>
      <c r="C14" s="100">
        <v>2021</v>
      </c>
      <c r="D14" s="111">
        <v>701336</v>
      </c>
      <c r="E14" s="112">
        <v>1380</v>
      </c>
      <c r="F14" s="112">
        <v>693.93299999999999</v>
      </c>
      <c r="G14" s="101">
        <f t="shared" si="0"/>
        <v>2073.933</v>
      </c>
    </row>
    <row r="15" spans="1:9" x14ac:dyDescent="0.25">
      <c r="A15" s="99" t="s">
        <v>956</v>
      </c>
      <c r="B15" s="99" t="s">
        <v>721</v>
      </c>
      <c r="C15" s="100">
        <v>2021</v>
      </c>
      <c r="D15" s="111">
        <v>701290</v>
      </c>
      <c r="E15" s="112">
        <v>1610</v>
      </c>
      <c r="F15" s="112">
        <v>-21.134699999999867</v>
      </c>
      <c r="G15" s="101">
        <f t="shared" si="0"/>
        <v>1588.8653000000002</v>
      </c>
    </row>
    <row r="16" spans="1:9" x14ac:dyDescent="0.25">
      <c r="A16" s="99" t="s">
        <v>956</v>
      </c>
      <c r="B16" s="99" t="s">
        <v>962</v>
      </c>
      <c r="C16" s="100">
        <v>2021</v>
      </c>
      <c r="D16" s="111">
        <v>701318</v>
      </c>
      <c r="E16" s="112">
        <v>161000</v>
      </c>
      <c r="F16" s="112">
        <v>21829.353360000008</v>
      </c>
      <c r="G16" s="101">
        <f t="shared" si="0"/>
        <v>182829.35336000001</v>
      </c>
      <c r="H16" s="182"/>
      <c r="I16" s="183"/>
    </row>
    <row r="17" spans="1:7" x14ac:dyDescent="0.25">
      <c r="A17" s="99" t="s">
        <v>652</v>
      </c>
      <c r="B17" s="99" t="s">
        <v>964</v>
      </c>
      <c r="C17" s="100">
        <v>2021</v>
      </c>
      <c r="D17" s="111">
        <v>701248</v>
      </c>
      <c r="E17" s="112">
        <v>460</v>
      </c>
      <c r="F17" s="112">
        <v>-1.702</v>
      </c>
      <c r="G17" s="101">
        <f t="shared" si="0"/>
        <v>458.298</v>
      </c>
    </row>
    <row r="18" spans="1:7" x14ac:dyDescent="0.25">
      <c r="A18" s="99" t="s">
        <v>652</v>
      </c>
      <c r="B18" s="99" t="s">
        <v>965</v>
      </c>
      <c r="C18" s="100">
        <v>2021</v>
      </c>
      <c r="D18" s="111">
        <v>701250</v>
      </c>
      <c r="E18" s="112">
        <v>437.00440528634363</v>
      </c>
      <c r="F18" s="112">
        <v>-147.19999999999999</v>
      </c>
      <c r="G18" s="101">
        <f t="shared" si="0"/>
        <v>289.80440528634364</v>
      </c>
    </row>
    <row r="19" spans="1:7" x14ac:dyDescent="0.25">
      <c r="A19" s="99" t="s">
        <v>652</v>
      </c>
      <c r="B19" s="99" t="s">
        <v>966</v>
      </c>
      <c r="C19" s="100">
        <v>2021</v>
      </c>
      <c r="D19" s="111">
        <v>701252</v>
      </c>
      <c r="E19" s="112">
        <v>276</v>
      </c>
      <c r="F19" s="112">
        <v>-41.238999999999997</v>
      </c>
      <c r="G19" s="101">
        <f t="shared" si="0"/>
        <v>234.761</v>
      </c>
    </row>
    <row r="20" spans="1:7" x14ac:dyDescent="0.25">
      <c r="A20" s="99" t="s">
        <v>652</v>
      </c>
      <c r="B20" s="99" t="s">
        <v>967</v>
      </c>
      <c r="C20" s="100">
        <v>2021</v>
      </c>
      <c r="D20" s="111">
        <v>701254</v>
      </c>
      <c r="E20" s="112">
        <v>46</v>
      </c>
      <c r="F20" s="112">
        <v>16.812999999999999</v>
      </c>
      <c r="G20" s="101">
        <f t="shared" si="0"/>
        <v>62.813000000000002</v>
      </c>
    </row>
    <row r="21" spans="1:7" x14ac:dyDescent="0.25">
      <c r="A21" s="99" t="s">
        <v>652</v>
      </c>
      <c r="B21" s="99" t="s">
        <v>968</v>
      </c>
      <c r="C21" s="100">
        <v>2021</v>
      </c>
      <c r="D21" s="111">
        <v>701256</v>
      </c>
      <c r="E21" s="112">
        <v>552</v>
      </c>
      <c r="F21" s="112">
        <v>204.88399999999999</v>
      </c>
      <c r="G21" s="101">
        <f t="shared" si="0"/>
        <v>756.88400000000001</v>
      </c>
    </row>
    <row r="22" spans="1:7" x14ac:dyDescent="0.25">
      <c r="A22" s="99" t="s">
        <v>652</v>
      </c>
      <c r="B22" s="99" t="s">
        <v>969</v>
      </c>
      <c r="C22" s="100">
        <v>2021</v>
      </c>
      <c r="D22" s="111">
        <v>701258</v>
      </c>
      <c r="E22" s="112">
        <v>414</v>
      </c>
      <c r="F22" s="112">
        <v>40.525999999999996</v>
      </c>
      <c r="G22" s="101">
        <f t="shared" si="0"/>
        <v>454.52600000000001</v>
      </c>
    </row>
    <row r="23" spans="1:7" x14ac:dyDescent="0.25">
      <c r="A23" s="99" t="s">
        <v>652</v>
      </c>
      <c r="B23" s="99" t="s">
        <v>970</v>
      </c>
      <c r="C23" s="100">
        <v>2021</v>
      </c>
      <c r="D23" s="111">
        <v>701260</v>
      </c>
      <c r="E23" s="112">
        <v>690</v>
      </c>
      <c r="F23" s="112">
        <v>-565.31700000000001</v>
      </c>
      <c r="G23" s="101">
        <f t="shared" si="0"/>
        <v>124.68299999999999</v>
      </c>
    </row>
    <row r="24" spans="1:7" x14ac:dyDescent="0.25">
      <c r="A24" s="99" t="s">
        <v>652</v>
      </c>
      <c r="B24" s="99" t="s">
        <v>971</v>
      </c>
      <c r="C24" s="100">
        <v>2021</v>
      </c>
      <c r="D24" s="111">
        <v>701262</v>
      </c>
      <c r="E24" s="112">
        <v>575.00440528634363</v>
      </c>
      <c r="F24" s="112">
        <v>-262.43</v>
      </c>
      <c r="G24" s="101">
        <f t="shared" si="0"/>
        <v>312.57440528634362</v>
      </c>
    </row>
    <row r="25" spans="1:7" x14ac:dyDescent="0.25">
      <c r="A25" s="99" t="s">
        <v>652</v>
      </c>
      <c r="B25" s="99" t="s">
        <v>972</v>
      </c>
      <c r="C25" s="100">
        <v>2021</v>
      </c>
      <c r="D25" s="111">
        <v>701264</v>
      </c>
      <c r="E25" s="112">
        <v>184</v>
      </c>
      <c r="F25" s="112">
        <v>129.904</v>
      </c>
      <c r="G25" s="101">
        <f t="shared" si="0"/>
        <v>313.904</v>
      </c>
    </row>
    <row r="26" spans="1:7" x14ac:dyDescent="0.25">
      <c r="A26" s="99" t="s">
        <v>652</v>
      </c>
      <c r="B26" s="99" t="s">
        <v>973</v>
      </c>
      <c r="C26" s="100">
        <v>2021</v>
      </c>
      <c r="D26" s="111">
        <v>701266</v>
      </c>
      <c r="E26" s="112">
        <v>1426</v>
      </c>
      <c r="F26" s="112">
        <v>-371.54199999999997</v>
      </c>
      <c r="G26" s="101">
        <f t="shared" si="0"/>
        <v>1054.4580000000001</v>
      </c>
    </row>
    <row r="27" spans="1:7" x14ac:dyDescent="0.25">
      <c r="A27" s="99" t="s">
        <v>652</v>
      </c>
      <c r="B27" s="99" t="s">
        <v>974</v>
      </c>
      <c r="C27" s="100">
        <v>2021</v>
      </c>
      <c r="D27" s="111">
        <v>701268</v>
      </c>
      <c r="E27" s="112">
        <v>1610</v>
      </c>
      <c r="F27" s="112">
        <v>-562.87900000000002</v>
      </c>
      <c r="G27" s="101">
        <f t="shared" si="0"/>
        <v>1047.1210000000001</v>
      </c>
    </row>
    <row r="28" spans="1:7" x14ac:dyDescent="0.25">
      <c r="A28" s="99" t="s">
        <v>652</v>
      </c>
      <c r="B28" s="99" t="s">
        <v>975</v>
      </c>
      <c r="C28" s="100">
        <v>2021</v>
      </c>
      <c r="D28" s="111">
        <v>701270</v>
      </c>
      <c r="E28" s="112">
        <v>3450</v>
      </c>
      <c r="F28" s="112">
        <v>1265</v>
      </c>
      <c r="G28" s="101">
        <f t="shared" si="0"/>
        <v>4715</v>
      </c>
    </row>
    <row r="29" spans="1:7" x14ac:dyDescent="0.25">
      <c r="A29" s="99" t="s">
        <v>652</v>
      </c>
      <c r="B29" s="99" t="s">
        <v>976</v>
      </c>
      <c r="C29" s="100">
        <v>2021</v>
      </c>
      <c r="D29" s="111">
        <v>701272</v>
      </c>
      <c r="E29" s="112">
        <v>1150</v>
      </c>
      <c r="F29" s="112">
        <v>-398.65899999999999</v>
      </c>
      <c r="G29" s="101">
        <f t="shared" si="0"/>
        <v>751.34100000000001</v>
      </c>
    </row>
    <row r="30" spans="1:7" x14ac:dyDescent="0.25">
      <c r="A30" s="99" t="s">
        <v>652</v>
      </c>
      <c r="B30" s="99" t="s">
        <v>977</v>
      </c>
      <c r="C30" s="100">
        <v>2021</v>
      </c>
      <c r="D30" s="111">
        <v>701274</v>
      </c>
      <c r="E30" s="112">
        <v>690</v>
      </c>
      <c r="F30" s="112">
        <v>-179.56100000000001</v>
      </c>
      <c r="G30" s="101">
        <f t="shared" si="0"/>
        <v>510.43899999999996</v>
      </c>
    </row>
    <row r="31" spans="1:7" x14ac:dyDescent="0.25">
      <c r="A31" s="99" t="s">
        <v>98</v>
      </c>
      <c r="B31" s="99" t="s">
        <v>654</v>
      </c>
      <c r="C31" s="100">
        <v>2021</v>
      </c>
      <c r="D31" s="111">
        <v>701338</v>
      </c>
      <c r="E31" s="112">
        <v>2300</v>
      </c>
      <c r="F31" s="112">
        <v>-471.5</v>
      </c>
      <c r="G31" s="101">
        <f t="shared" si="0"/>
        <v>1828.5</v>
      </c>
    </row>
    <row r="32" spans="1:7" x14ac:dyDescent="0.25">
      <c r="A32" s="99" t="s">
        <v>956</v>
      </c>
      <c r="B32" s="99" t="s">
        <v>722</v>
      </c>
      <c r="C32" s="100">
        <v>2021</v>
      </c>
      <c r="D32" s="111">
        <v>701284</v>
      </c>
      <c r="E32" s="112">
        <v>4600</v>
      </c>
      <c r="F32" s="112">
        <v>-2077.866</v>
      </c>
      <c r="G32" s="101">
        <f t="shared" si="0"/>
        <v>2522.134</v>
      </c>
    </row>
    <row r="33" spans="1:7" x14ac:dyDescent="0.25">
      <c r="A33" s="99" t="s">
        <v>77</v>
      </c>
      <c r="B33" s="99" t="s">
        <v>723</v>
      </c>
      <c r="C33" s="100">
        <v>2021</v>
      </c>
      <c r="D33" s="111">
        <v>701310</v>
      </c>
      <c r="E33" s="112">
        <v>154490.13215859031</v>
      </c>
      <c r="F33" s="112">
        <v>56176.19245000001</v>
      </c>
      <c r="G33" s="101">
        <f t="shared" si="0"/>
        <v>210666.32460859031</v>
      </c>
    </row>
    <row r="34" spans="1:7" x14ac:dyDescent="0.25">
      <c r="A34" s="99" t="s">
        <v>72</v>
      </c>
      <c r="B34" s="99" t="s">
        <v>724</v>
      </c>
      <c r="C34" s="100">
        <v>2021</v>
      </c>
      <c r="D34" s="111">
        <v>701286</v>
      </c>
      <c r="E34" s="112">
        <v>7590</v>
      </c>
      <c r="F34" s="112">
        <v>-1063.106</v>
      </c>
      <c r="G34" s="101">
        <f t="shared" si="0"/>
        <v>6526.8940000000002</v>
      </c>
    </row>
    <row r="35" spans="1:7" x14ac:dyDescent="0.25">
      <c r="A35" s="99" t="s">
        <v>956</v>
      </c>
      <c r="B35" s="99" t="s">
        <v>978</v>
      </c>
      <c r="C35" s="100">
        <v>2021</v>
      </c>
      <c r="D35" s="111">
        <v>701320</v>
      </c>
      <c r="E35" s="112">
        <v>207.0044052863436</v>
      </c>
      <c r="F35" s="112">
        <v>169.55599999999998</v>
      </c>
      <c r="G35" s="101">
        <f t="shared" si="0"/>
        <v>376.56040528634355</v>
      </c>
    </row>
    <row r="36" spans="1:7" x14ac:dyDescent="0.25">
      <c r="A36" s="99" t="s">
        <v>956</v>
      </c>
      <c r="B36" s="99" t="s">
        <v>979</v>
      </c>
      <c r="C36" s="100">
        <v>2021</v>
      </c>
      <c r="D36" s="111">
        <v>701322</v>
      </c>
      <c r="E36" s="112">
        <v>621.00440528634363</v>
      </c>
      <c r="F36" s="112">
        <v>-16.260999999999999</v>
      </c>
      <c r="G36" s="101">
        <f t="shared" si="0"/>
        <v>604.74340528634366</v>
      </c>
    </row>
    <row r="37" spans="1:7" x14ac:dyDescent="0.25">
      <c r="A37" s="99" t="s">
        <v>956</v>
      </c>
      <c r="B37" s="99" t="s">
        <v>980</v>
      </c>
      <c r="C37" s="100">
        <v>2021</v>
      </c>
      <c r="D37" s="111">
        <v>701340</v>
      </c>
      <c r="E37" s="112">
        <v>621.00440528634363</v>
      </c>
      <c r="F37" s="112">
        <v>690.36799999999994</v>
      </c>
      <c r="G37" s="101">
        <f t="shared" si="0"/>
        <v>1311.3724052863436</v>
      </c>
    </row>
    <row r="38" spans="1:7" x14ac:dyDescent="0.25">
      <c r="A38" s="99" t="s">
        <v>956</v>
      </c>
      <c r="B38" s="99" t="s">
        <v>981</v>
      </c>
      <c r="C38" s="100">
        <v>2021</v>
      </c>
      <c r="D38" s="111">
        <v>701288</v>
      </c>
      <c r="E38" s="112">
        <v>27.603524229074889</v>
      </c>
      <c r="F38" s="112">
        <v>-26.035999999999998</v>
      </c>
      <c r="G38" s="101">
        <f t="shared" si="0"/>
        <v>1.5675242290748912</v>
      </c>
    </row>
    <row r="39" spans="1:7" x14ac:dyDescent="0.25">
      <c r="A39" s="99" t="s">
        <v>982</v>
      </c>
      <c r="B39" s="99" t="s">
        <v>726</v>
      </c>
      <c r="C39" s="100">
        <v>2021</v>
      </c>
      <c r="D39" s="111">
        <v>701292</v>
      </c>
      <c r="E39" s="112">
        <v>1.1541850220264318</v>
      </c>
      <c r="F39" s="112">
        <v>-1.1499999999999999</v>
      </c>
      <c r="G39" s="101">
        <f t="shared" si="0"/>
        <v>4.1850220264318949E-3</v>
      </c>
    </row>
    <row r="40" spans="1:7" x14ac:dyDescent="0.25">
      <c r="A40" s="99" t="s">
        <v>982</v>
      </c>
      <c r="B40" s="99" t="s">
        <v>983</v>
      </c>
      <c r="C40" s="100">
        <v>2021</v>
      </c>
      <c r="D40" s="111">
        <v>701294</v>
      </c>
      <c r="E40" s="112">
        <v>1.1541850220264318</v>
      </c>
      <c r="F40" s="112">
        <v>15.225999999999999</v>
      </c>
      <c r="G40" s="101">
        <f t="shared" si="0"/>
        <v>16.380185022026431</v>
      </c>
    </row>
    <row r="41" spans="1:7" x14ac:dyDescent="0.25">
      <c r="A41" s="99" t="s">
        <v>982</v>
      </c>
      <c r="B41" s="99" t="s">
        <v>984</v>
      </c>
      <c r="C41" s="100">
        <v>2021</v>
      </c>
      <c r="D41" s="111">
        <v>701296</v>
      </c>
      <c r="E41" s="112">
        <v>2.2999999999999998</v>
      </c>
      <c r="F41" s="112">
        <v>1644.1089999999999</v>
      </c>
      <c r="G41" s="101">
        <f t="shared" si="0"/>
        <v>1646.4089999999999</v>
      </c>
    </row>
    <row r="42" spans="1:7" x14ac:dyDescent="0.25">
      <c r="A42" s="99" t="s">
        <v>982</v>
      </c>
      <c r="B42" s="99" t="s">
        <v>985</v>
      </c>
      <c r="C42" s="100">
        <v>2021</v>
      </c>
      <c r="D42" s="111">
        <v>701298</v>
      </c>
      <c r="E42" s="112">
        <v>1.1541850220264318</v>
      </c>
      <c r="F42" s="112">
        <v>-1.1499999999999999</v>
      </c>
      <c r="G42" s="101">
        <f t="shared" si="0"/>
        <v>4.1850220264318949E-3</v>
      </c>
    </row>
    <row r="43" spans="1:7" x14ac:dyDescent="0.25">
      <c r="A43" s="99" t="s">
        <v>956</v>
      </c>
      <c r="B43" s="99" t="s">
        <v>986</v>
      </c>
      <c r="C43" s="100">
        <v>2021</v>
      </c>
      <c r="D43" s="111">
        <v>701300</v>
      </c>
      <c r="E43" s="112">
        <v>575.00440528634363</v>
      </c>
      <c r="F43" s="112">
        <v>-575</v>
      </c>
      <c r="G43" s="101">
        <f t="shared" si="0"/>
        <v>4.4052863436263578E-3</v>
      </c>
    </row>
    <row r="44" spans="1:7" x14ac:dyDescent="0.25">
      <c r="A44" s="99" t="s">
        <v>956</v>
      </c>
      <c r="B44" s="99" t="s">
        <v>987</v>
      </c>
      <c r="C44" s="100">
        <v>2021</v>
      </c>
      <c r="D44" s="111">
        <v>701302</v>
      </c>
      <c r="E44" s="112">
        <v>230</v>
      </c>
      <c r="F44" s="112">
        <v>-111.32</v>
      </c>
      <c r="G44" s="101">
        <f t="shared" si="0"/>
        <v>118.68</v>
      </c>
    </row>
    <row r="45" spans="1:7" x14ac:dyDescent="0.25">
      <c r="A45" s="99" t="s">
        <v>956</v>
      </c>
      <c r="B45" s="99" t="s">
        <v>988</v>
      </c>
      <c r="C45" s="100">
        <v>2021</v>
      </c>
      <c r="D45" s="111">
        <v>701304</v>
      </c>
      <c r="E45" s="112">
        <v>41.400881057268727</v>
      </c>
      <c r="F45" s="112">
        <v>-41.4</v>
      </c>
      <c r="G45" s="101">
        <f t="shared" si="0"/>
        <v>8.8105726872811374E-4</v>
      </c>
    </row>
    <row r="46" spans="1:7" x14ac:dyDescent="0.25">
      <c r="A46" s="99" t="s">
        <v>956</v>
      </c>
      <c r="B46" s="99" t="s">
        <v>989</v>
      </c>
      <c r="C46" s="100">
        <v>2021</v>
      </c>
      <c r="D46" s="111">
        <v>701306</v>
      </c>
      <c r="E46" s="112">
        <v>368</v>
      </c>
      <c r="F46" s="112">
        <v>-322.161</v>
      </c>
      <c r="G46" s="101">
        <f t="shared" si="0"/>
        <v>45.838999999999999</v>
      </c>
    </row>
    <row r="47" spans="1:7" x14ac:dyDescent="0.25">
      <c r="A47" s="99" t="s">
        <v>956</v>
      </c>
      <c r="B47" s="99" t="s">
        <v>990</v>
      </c>
      <c r="C47" s="100">
        <v>2021</v>
      </c>
      <c r="D47" s="111">
        <v>701308</v>
      </c>
      <c r="E47" s="112">
        <v>759.00440528634363</v>
      </c>
      <c r="F47" s="112">
        <v>377.06200000000001</v>
      </c>
      <c r="G47" s="101">
        <f t="shared" si="0"/>
        <v>1136.0664052863435</v>
      </c>
    </row>
    <row r="48" spans="1:7" x14ac:dyDescent="0.25">
      <c r="A48" s="99" t="s">
        <v>956</v>
      </c>
      <c r="B48" s="99" t="s">
        <v>991</v>
      </c>
      <c r="C48" s="100">
        <v>2021</v>
      </c>
      <c r="D48" s="111">
        <v>701324</v>
      </c>
      <c r="E48" s="112">
        <v>1840</v>
      </c>
      <c r="F48" s="112">
        <v>-1342.05</v>
      </c>
      <c r="G48" s="101">
        <f t="shared" si="0"/>
        <v>497.95000000000005</v>
      </c>
    </row>
    <row r="49" spans="1:7" x14ac:dyDescent="0.25">
      <c r="A49" s="99" t="s">
        <v>956</v>
      </c>
      <c r="B49" s="99" t="s">
        <v>992</v>
      </c>
      <c r="C49" s="100">
        <v>2021</v>
      </c>
      <c r="D49" s="111">
        <v>701326</v>
      </c>
      <c r="E49" s="112">
        <v>2070</v>
      </c>
      <c r="F49" s="112">
        <v>1989.8679999999999</v>
      </c>
      <c r="G49" s="101">
        <f t="shared" si="0"/>
        <v>4059.8679999999999</v>
      </c>
    </row>
    <row r="50" spans="1:7" x14ac:dyDescent="0.25">
      <c r="A50" s="99" t="s">
        <v>956</v>
      </c>
      <c r="B50" s="99" t="s">
        <v>993</v>
      </c>
      <c r="C50" s="100">
        <v>2021</v>
      </c>
      <c r="D50" s="111">
        <v>701328</v>
      </c>
      <c r="E50" s="112">
        <v>1161.5</v>
      </c>
      <c r="F50" s="112">
        <v>-921.01199999999994</v>
      </c>
      <c r="G50" s="101">
        <f t="shared" si="0"/>
        <v>240.48800000000006</v>
      </c>
    </row>
    <row r="51" spans="1:7" ht="15" customHeight="1" x14ac:dyDescent="0.25">
      <c r="A51" s="99" t="s">
        <v>982</v>
      </c>
      <c r="B51" s="117" t="s">
        <v>994</v>
      </c>
      <c r="C51" s="100">
        <v>2021</v>
      </c>
      <c r="D51" s="111">
        <v>701330</v>
      </c>
      <c r="E51" s="112">
        <v>1380</v>
      </c>
      <c r="F51" s="112">
        <v>176.01900000000001</v>
      </c>
      <c r="G51" s="101">
        <f t="shared" si="0"/>
        <v>1556.019</v>
      </c>
    </row>
    <row r="52" spans="1:7" ht="12" customHeight="1" x14ac:dyDescent="0.25">
      <c r="A52" s="99" t="s">
        <v>956</v>
      </c>
      <c r="B52" s="99" t="s">
        <v>995</v>
      </c>
      <c r="C52" s="100">
        <v>2021</v>
      </c>
      <c r="D52" s="111">
        <v>701342</v>
      </c>
      <c r="E52" s="112">
        <v>1081.0044052863436</v>
      </c>
      <c r="F52" s="112">
        <v>-618.51599999999996</v>
      </c>
      <c r="G52" s="101">
        <f t="shared" si="0"/>
        <v>462.48840528634366</v>
      </c>
    </row>
    <row r="53" spans="1:7" ht="12" customHeight="1" x14ac:dyDescent="0.25">
      <c r="A53" s="99"/>
      <c r="B53" s="99"/>
      <c r="C53" s="100"/>
      <c r="D53" s="111"/>
      <c r="E53" s="112"/>
      <c r="F53" s="112"/>
      <c r="G53" s="101">
        <f t="shared" si="0"/>
        <v>0</v>
      </c>
    </row>
    <row r="54" spans="1:7" x14ac:dyDescent="0.25">
      <c r="D54" s="97"/>
    </row>
    <row r="55" spans="1:7" ht="21" x14ac:dyDescent="0.25">
      <c r="D55" s="102"/>
      <c r="E55" s="120" t="s">
        <v>36</v>
      </c>
      <c r="F55" s="120" t="s">
        <v>37</v>
      </c>
      <c r="G55" s="120" t="s">
        <v>38</v>
      </c>
    </row>
    <row r="56" spans="1:7" x14ac:dyDescent="0.25">
      <c r="D56" s="102"/>
      <c r="E56" s="109" t="s">
        <v>39</v>
      </c>
      <c r="F56" s="109" t="s">
        <v>39</v>
      </c>
      <c r="G56" s="109" t="s">
        <v>39</v>
      </c>
    </row>
    <row r="57" spans="1:7" x14ac:dyDescent="0.25">
      <c r="D57" s="115" t="s">
        <v>40</v>
      </c>
      <c r="E57" s="101">
        <f>SUM(E5:E52)</f>
        <v>380146.23215859028</v>
      </c>
      <c r="F57" s="101">
        <f>SUM(F5:F52)</f>
        <v>80545.734810000024</v>
      </c>
      <c r="G57" s="101">
        <f>SUM(G5:G52)</f>
        <v>460691.96696859028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/>
  </sheetViews>
  <sheetFormatPr defaultColWidth="12.453125" defaultRowHeight="10.5" x14ac:dyDescent="0.25"/>
  <cols>
    <col min="1" max="1" width="65.26953125" style="98" bestFit="1" customWidth="1"/>
    <col min="2" max="2" width="117.453125" style="98" bestFit="1" customWidth="1"/>
    <col min="3" max="3" width="16.81640625" style="98" bestFit="1" customWidth="1"/>
    <col min="4" max="4" width="27.81640625" style="98" customWidth="1"/>
    <col min="5" max="5" width="12.7265625" style="98" bestFit="1" customWidth="1"/>
    <col min="6" max="16384" width="12.453125" style="98"/>
  </cols>
  <sheetData>
    <row r="1" spans="1:7" x14ac:dyDescent="0.25">
      <c r="A1" s="95" t="s">
        <v>0</v>
      </c>
      <c r="B1" s="96">
        <v>2018</v>
      </c>
      <c r="C1" s="97"/>
      <c r="D1" s="97"/>
      <c r="E1" s="97"/>
      <c r="F1" s="97"/>
      <c r="G1" s="97"/>
    </row>
    <row r="2" spans="1:7" x14ac:dyDescent="0.25">
      <c r="A2" s="95" t="s">
        <v>1</v>
      </c>
      <c r="B2" s="96" t="s">
        <v>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x14ac:dyDescent="0.25">
      <c r="A4" s="95" t="s">
        <v>3</v>
      </c>
      <c r="B4" s="95" t="s">
        <v>4</v>
      </c>
      <c r="C4" s="95" t="s">
        <v>348</v>
      </c>
      <c r="D4" s="95" t="s">
        <v>5</v>
      </c>
      <c r="E4" s="95" t="s">
        <v>6</v>
      </c>
      <c r="F4" s="95" t="s">
        <v>7</v>
      </c>
      <c r="G4" s="95" t="s">
        <v>8</v>
      </c>
    </row>
    <row r="5" spans="1:7" x14ac:dyDescent="0.25">
      <c r="A5" s="99" t="s">
        <v>9</v>
      </c>
      <c r="B5" s="99" t="s">
        <v>41</v>
      </c>
      <c r="C5" s="100">
        <v>2018</v>
      </c>
      <c r="D5" s="100">
        <v>162115824</v>
      </c>
      <c r="E5" s="101">
        <v>1101.97</v>
      </c>
      <c r="F5" s="101"/>
      <c r="G5" s="101">
        <f>SUM(E5:F5)</f>
        <v>1101.97</v>
      </c>
    </row>
    <row r="6" spans="1:7" x14ac:dyDescent="0.25">
      <c r="A6" s="99" t="s">
        <v>9</v>
      </c>
      <c r="B6" s="99" t="s">
        <v>41</v>
      </c>
      <c r="C6" s="100">
        <v>2018</v>
      </c>
      <c r="D6" s="100">
        <v>162115868</v>
      </c>
      <c r="E6" s="101">
        <v>1101.97</v>
      </c>
      <c r="F6" s="101"/>
      <c r="G6" s="101">
        <f t="shared" ref="G6:G67" si="0">SUM(E6:F6)</f>
        <v>1101.97</v>
      </c>
    </row>
    <row r="7" spans="1:7" x14ac:dyDescent="0.25">
      <c r="A7" s="99" t="s">
        <v>9</v>
      </c>
      <c r="B7" s="99" t="s">
        <v>41</v>
      </c>
      <c r="C7" s="100">
        <v>2018</v>
      </c>
      <c r="D7" s="100">
        <v>162115901</v>
      </c>
      <c r="E7" s="101">
        <v>1101.97</v>
      </c>
      <c r="F7" s="101"/>
      <c r="G7" s="101">
        <f t="shared" si="0"/>
        <v>1101.97</v>
      </c>
    </row>
    <row r="8" spans="1:7" x14ac:dyDescent="0.25">
      <c r="A8" s="99" t="s">
        <v>9</v>
      </c>
      <c r="B8" s="99" t="s">
        <v>41</v>
      </c>
      <c r="C8" s="100">
        <v>2018</v>
      </c>
      <c r="D8" s="100">
        <v>162115942</v>
      </c>
      <c r="E8" s="101">
        <v>1101.97</v>
      </c>
      <c r="F8" s="101"/>
      <c r="G8" s="101">
        <f t="shared" si="0"/>
        <v>1101.97</v>
      </c>
    </row>
    <row r="9" spans="1:7" x14ac:dyDescent="0.25">
      <c r="A9" s="99" t="s">
        <v>9</v>
      </c>
      <c r="B9" s="99" t="s">
        <v>41</v>
      </c>
      <c r="C9" s="100">
        <v>2018</v>
      </c>
      <c r="D9" s="100" t="s">
        <v>269</v>
      </c>
      <c r="E9" s="101">
        <v>1784.98</v>
      </c>
      <c r="F9" s="101"/>
      <c r="G9" s="101">
        <f t="shared" si="0"/>
        <v>1784.98</v>
      </c>
    </row>
    <row r="10" spans="1:7" x14ac:dyDescent="0.25">
      <c r="A10" s="99" t="s">
        <v>34</v>
      </c>
      <c r="B10" s="99" t="s">
        <v>35</v>
      </c>
      <c r="C10" s="100" t="s">
        <v>268</v>
      </c>
      <c r="D10" s="100" t="s">
        <v>270</v>
      </c>
      <c r="E10" s="101">
        <v>3344354.4603013699</v>
      </c>
      <c r="F10" s="101">
        <v>-131617.49230137095</v>
      </c>
      <c r="G10" s="101">
        <f t="shared" si="0"/>
        <v>3212736.9679999989</v>
      </c>
    </row>
    <row r="11" spans="1:7" x14ac:dyDescent="0.25">
      <c r="A11" s="99" t="s">
        <v>34</v>
      </c>
      <c r="B11" s="99" t="s">
        <v>35</v>
      </c>
      <c r="C11" s="100" t="s">
        <v>268</v>
      </c>
      <c r="D11" s="100" t="s">
        <v>271</v>
      </c>
      <c r="E11" s="101">
        <v>3816.29</v>
      </c>
      <c r="F11" s="101">
        <v>-205.6655890410957</v>
      </c>
      <c r="G11" s="101">
        <f t="shared" si="0"/>
        <v>3610.6244109589043</v>
      </c>
    </row>
    <row r="12" spans="1:7" x14ac:dyDescent="0.25">
      <c r="A12" s="99" t="s">
        <v>34</v>
      </c>
      <c r="B12" s="99" t="s">
        <v>35</v>
      </c>
      <c r="C12" s="100" t="s">
        <v>268</v>
      </c>
      <c r="D12" s="100" t="s">
        <v>272</v>
      </c>
      <c r="E12" s="101">
        <v>1321340.5043287671</v>
      </c>
      <c r="F12" s="101">
        <v>-23660.726630136836</v>
      </c>
      <c r="G12" s="101">
        <f t="shared" si="0"/>
        <v>1297679.7776986302</v>
      </c>
    </row>
    <row r="13" spans="1:7" x14ac:dyDescent="0.25">
      <c r="A13" s="99" t="s">
        <v>34</v>
      </c>
      <c r="B13" s="99" t="s">
        <v>35</v>
      </c>
      <c r="C13" s="100" t="s">
        <v>268</v>
      </c>
      <c r="D13" s="100" t="s">
        <v>273</v>
      </c>
      <c r="E13" s="101">
        <v>73590.14</v>
      </c>
      <c r="F13" s="101">
        <v>0</v>
      </c>
      <c r="G13" s="101">
        <f t="shared" si="0"/>
        <v>73590.14</v>
      </c>
    </row>
    <row r="14" spans="1:7" x14ac:dyDescent="0.25">
      <c r="A14" s="99" t="s">
        <v>172</v>
      </c>
      <c r="B14" s="99" t="s">
        <v>173</v>
      </c>
      <c r="C14" s="100" t="s">
        <v>268</v>
      </c>
      <c r="D14" s="100" t="s">
        <v>274</v>
      </c>
      <c r="E14" s="101">
        <v>1331.79</v>
      </c>
      <c r="F14" s="101">
        <v>0</v>
      </c>
      <c r="G14" s="101">
        <f t="shared" si="0"/>
        <v>1331.79</v>
      </c>
    </row>
    <row r="15" spans="1:7" x14ac:dyDescent="0.25">
      <c r="A15" s="99" t="s">
        <v>33</v>
      </c>
      <c r="B15" s="99" t="s">
        <v>89</v>
      </c>
      <c r="C15" s="100" t="s">
        <v>268</v>
      </c>
      <c r="D15" s="100" t="s">
        <v>275</v>
      </c>
      <c r="E15" s="101">
        <v>214858.5000000025</v>
      </c>
      <c r="F15" s="101">
        <v>-7135.06</v>
      </c>
      <c r="G15" s="101">
        <f t="shared" si="0"/>
        <v>207723.44000000251</v>
      </c>
    </row>
    <row r="16" spans="1:7" x14ac:dyDescent="0.25">
      <c r="A16" s="99" t="s">
        <v>33</v>
      </c>
      <c r="B16" s="99" t="s">
        <v>166</v>
      </c>
      <c r="C16" s="100" t="s">
        <v>268</v>
      </c>
      <c r="D16" s="100" t="s">
        <v>276</v>
      </c>
      <c r="E16" s="101">
        <v>15217.880000000163</v>
      </c>
      <c r="F16" s="101">
        <v>-96.27</v>
      </c>
      <c r="G16" s="101">
        <f t="shared" si="0"/>
        <v>15121.610000000162</v>
      </c>
    </row>
    <row r="17" spans="1:7" x14ac:dyDescent="0.25">
      <c r="A17" s="99" t="s">
        <v>33</v>
      </c>
      <c r="B17" s="99" t="s">
        <v>166</v>
      </c>
      <c r="C17" s="100" t="s">
        <v>268</v>
      </c>
      <c r="D17" s="100" t="s">
        <v>277</v>
      </c>
      <c r="E17" s="101">
        <v>290803.2899999998</v>
      </c>
      <c r="F17" s="101">
        <v>-3481.59</v>
      </c>
      <c r="G17" s="101">
        <f t="shared" si="0"/>
        <v>287321.69999999978</v>
      </c>
    </row>
    <row r="18" spans="1:7" x14ac:dyDescent="0.25">
      <c r="A18" s="99" t="s">
        <v>33</v>
      </c>
      <c r="B18" s="99" t="s">
        <v>167</v>
      </c>
      <c r="C18" s="100" t="s">
        <v>268</v>
      </c>
      <c r="D18" s="100" t="s">
        <v>278</v>
      </c>
      <c r="E18" s="101">
        <v>40783.680000000146</v>
      </c>
      <c r="F18" s="101">
        <v>5.14</v>
      </c>
      <c r="G18" s="101">
        <f t="shared" si="0"/>
        <v>40788.820000000145</v>
      </c>
    </row>
    <row r="19" spans="1:7" x14ac:dyDescent="0.25">
      <c r="A19" s="99" t="s">
        <v>33</v>
      </c>
      <c r="B19" s="99" t="s">
        <v>167</v>
      </c>
      <c r="C19" s="100" t="s">
        <v>268</v>
      </c>
      <c r="D19" s="100" t="s">
        <v>279</v>
      </c>
      <c r="E19" s="101">
        <v>172.66</v>
      </c>
      <c r="F19" s="101">
        <v>0</v>
      </c>
      <c r="G19" s="101">
        <f t="shared" si="0"/>
        <v>172.66</v>
      </c>
    </row>
    <row r="20" spans="1:7" x14ac:dyDescent="0.25">
      <c r="A20" s="99" t="s">
        <v>31</v>
      </c>
      <c r="B20" s="99" t="s">
        <v>32</v>
      </c>
      <c r="C20" s="100" t="s">
        <v>268</v>
      </c>
      <c r="D20" s="100" t="s">
        <v>280</v>
      </c>
      <c r="E20" s="101">
        <v>865.12</v>
      </c>
      <c r="F20" s="101">
        <v>0</v>
      </c>
      <c r="G20" s="101">
        <f t="shared" si="0"/>
        <v>865.12</v>
      </c>
    </row>
    <row r="21" spans="1:7" x14ac:dyDescent="0.25">
      <c r="A21" s="99" t="s">
        <v>9</v>
      </c>
      <c r="B21" s="99" t="s">
        <v>12</v>
      </c>
      <c r="C21" s="100" t="s">
        <v>268</v>
      </c>
      <c r="D21" s="100" t="s">
        <v>281</v>
      </c>
      <c r="E21" s="101">
        <v>133920.53</v>
      </c>
      <c r="F21" s="101">
        <v>-5042.9799999999996</v>
      </c>
      <c r="G21" s="101">
        <f t="shared" si="0"/>
        <v>128877.55</v>
      </c>
    </row>
    <row r="22" spans="1:7" x14ac:dyDescent="0.25">
      <c r="A22" s="99" t="s">
        <v>9</v>
      </c>
      <c r="B22" s="99" t="s">
        <v>12</v>
      </c>
      <c r="C22" s="100" t="s">
        <v>268</v>
      </c>
      <c r="D22" s="100" t="s">
        <v>282</v>
      </c>
      <c r="E22" s="101">
        <v>6919.29</v>
      </c>
      <c r="F22" s="101">
        <v>0</v>
      </c>
      <c r="G22" s="101">
        <f t="shared" si="0"/>
        <v>6919.29</v>
      </c>
    </row>
    <row r="23" spans="1:7" x14ac:dyDescent="0.25">
      <c r="A23" s="99" t="s">
        <v>9</v>
      </c>
      <c r="B23" s="99" t="s">
        <v>12</v>
      </c>
      <c r="C23" s="100" t="s">
        <v>268</v>
      </c>
      <c r="D23" s="100" t="s">
        <v>283</v>
      </c>
      <c r="E23" s="101">
        <v>1162.3499999999999</v>
      </c>
      <c r="F23" s="101">
        <v>-7.51</v>
      </c>
      <c r="G23" s="101">
        <f t="shared" si="0"/>
        <v>1154.8399999999999</v>
      </c>
    </row>
    <row r="24" spans="1:7" x14ac:dyDescent="0.25">
      <c r="A24" s="99" t="s">
        <v>9</v>
      </c>
      <c r="B24" s="99" t="s">
        <v>13</v>
      </c>
      <c r="C24" s="100" t="s">
        <v>268</v>
      </c>
      <c r="D24" s="100" t="s">
        <v>284</v>
      </c>
      <c r="E24" s="101">
        <v>116.52</v>
      </c>
      <c r="F24" s="101">
        <v>0</v>
      </c>
      <c r="G24" s="101">
        <f t="shared" si="0"/>
        <v>116.52</v>
      </c>
    </row>
    <row r="25" spans="1:7" x14ac:dyDescent="0.25">
      <c r="A25" s="99" t="s">
        <v>9</v>
      </c>
      <c r="B25" s="99" t="s">
        <v>23</v>
      </c>
      <c r="C25" s="100" t="s">
        <v>268</v>
      </c>
      <c r="D25" s="100" t="s">
        <v>285</v>
      </c>
      <c r="E25" s="101">
        <v>2007.19</v>
      </c>
      <c r="F25" s="101">
        <v>127.07</v>
      </c>
      <c r="G25" s="101">
        <f t="shared" si="0"/>
        <v>2134.2600000000002</v>
      </c>
    </row>
    <row r="26" spans="1:7" x14ac:dyDescent="0.25">
      <c r="A26" s="99" t="s">
        <v>9</v>
      </c>
      <c r="B26" s="99" t="s">
        <v>23</v>
      </c>
      <c r="C26" s="100" t="s">
        <v>268</v>
      </c>
      <c r="D26" s="100" t="s">
        <v>286</v>
      </c>
      <c r="E26" s="101">
        <v>3856.02</v>
      </c>
      <c r="F26" s="101">
        <v>0</v>
      </c>
      <c r="G26" s="101">
        <f t="shared" si="0"/>
        <v>3856.02</v>
      </c>
    </row>
    <row r="27" spans="1:7" x14ac:dyDescent="0.25">
      <c r="A27" s="99" t="s">
        <v>9</v>
      </c>
      <c r="B27" s="99" t="s">
        <v>24</v>
      </c>
      <c r="C27" s="100" t="s">
        <v>268</v>
      </c>
      <c r="D27" s="100" t="s">
        <v>287</v>
      </c>
      <c r="E27" s="101">
        <v>5194.3900000000003</v>
      </c>
      <c r="F27" s="101">
        <v>0</v>
      </c>
      <c r="G27" s="101">
        <f t="shared" si="0"/>
        <v>5194.3900000000003</v>
      </c>
    </row>
    <row r="28" spans="1:7" x14ac:dyDescent="0.25">
      <c r="A28" s="99" t="s">
        <v>9</v>
      </c>
      <c r="B28" s="99" t="s">
        <v>10</v>
      </c>
      <c r="C28" s="100" t="s">
        <v>268</v>
      </c>
      <c r="D28" s="100" t="s">
        <v>288</v>
      </c>
      <c r="E28" s="101">
        <v>210.54</v>
      </c>
      <c r="F28" s="101">
        <v>0</v>
      </c>
      <c r="G28" s="101">
        <f t="shared" si="0"/>
        <v>210.54</v>
      </c>
    </row>
    <row r="29" spans="1:7" x14ac:dyDescent="0.25">
      <c r="A29" s="99" t="s">
        <v>9</v>
      </c>
      <c r="B29" s="99" t="s">
        <v>170</v>
      </c>
      <c r="C29" s="100" t="s">
        <v>268</v>
      </c>
      <c r="D29" s="100" t="s">
        <v>289</v>
      </c>
      <c r="E29" s="101">
        <v>4220.05</v>
      </c>
      <c r="F29" s="101">
        <v>0</v>
      </c>
      <c r="G29" s="101">
        <f t="shared" si="0"/>
        <v>4220.05</v>
      </c>
    </row>
    <row r="30" spans="1:7" x14ac:dyDescent="0.25">
      <c r="A30" s="99" t="s">
        <v>18</v>
      </c>
      <c r="B30" s="99" t="s">
        <v>19</v>
      </c>
      <c r="C30" s="100" t="s">
        <v>268</v>
      </c>
      <c r="D30" s="100" t="s">
        <v>290</v>
      </c>
      <c r="E30" s="101">
        <v>1325808.6000000001</v>
      </c>
      <c r="F30" s="101">
        <v>1949.4499999999998</v>
      </c>
      <c r="G30" s="101">
        <f t="shared" si="0"/>
        <v>1327758.05</v>
      </c>
    </row>
    <row r="31" spans="1:7" x14ac:dyDescent="0.25">
      <c r="A31" s="99" t="s">
        <v>18</v>
      </c>
      <c r="B31" s="99" t="s">
        <v>19</v>
      </c>
      <c r="C31" s="100" t="s">
        <v>268</v>
      </c>
      <c r="D31" s="100" t="s">
        <v>291</v>
      </c>
      <c r="E31" s="101">
        <v>15395.66</v>
      </c>
      <c r="F31" s="101">
        <v>0</v>
      </c>
      <c r="G31" s="101">
        <f t="shared" si="0"/>
        <v>15395.66</v>
      </c>
    </row>
    <row r="32" spans="1:7" x14ac:dyDescent="0.25">
      <c r="A32" s="99" t="s">
        <v>18</v>
      </c>
      <c r="B32" s="99" t="s">
        <v>19</v>
      </c>
      <c r="C32" s="100" t="s">
        <v>268</v>
      </c>
      <c r="D32" s="100" t="s">
        <v>292</v>
      </c>
      <c r="E32" s="101">
        <v>1629.05</v>
      </c>
      <c r="F32" s="101">
        <v>13.61</v>
      </c>
      <c r="G32" s="101">
        <f t="shared" si="0"/>
        <v>1642.6599999999999</v>
      </c>
    </row>
    <row r="33" spans="1:7" x14ac:dyDescent="0.25">
      <c r="A33" s="99" t="s">
        <v>20</v>
      </c>
      <c r="B33" s="99" t="s">
        <v>21</v>
      </c>
      <c r="C33" s="100" t="s">
        <v>268</v>
      </c>
      <c r="D33" s="100" t="s">
        <v>293</v>
      </c>
      <c r="E33" s="101">
        <v>3025120.5800001523</v>
      </c>
      <c r="F33" s="101">
        <v>112623.16</v>
      </c>
      <c r="G33" s="101">
        <f t="shared" si="0"/>
        <v>3137743.7400001525</v>
      </c>
    </row>
    <row r="34" spans="1:7" x14ac:dyDescent="0.25">
      <c r="A34" s="99" t="s">
        <v>20</v>
      </c>
      <c r="B34" s="99" t="s">
        <v>21</v>
      </c>
      <c r="C34" s="100" t="s">
        <v>268</v>
      </c>
      <c r="D34" s="100" t="s">
        <v>294</v>
      </c>
      <c r="E34" s="101">
        <v>106.14</v>
      </c>
      <c r="F34" s="101">
        <v>-0.34</v>
      </c>
      <c r="G34" s="101">
        <f t="shared" si="0"/>
        <v>105.8</v>
      </c>
    </row>
    <row r="35" spans="1:7" x14ac:dyDescent="0.25">
      <c r="A35" s="99" t="s">
        <v>20</v>
      </c>
      <c r="B35" s="99" t="s">
        <v>21</v>
      </c>
      <c r="C35" s="100" t="s">
        <v>268</v>
      </c>
      <c r="D35" s="100" t="s">
        <v>295</v>
      </c>
      <c r="E35" s="101">
        <v>498.61999999999966</v>
      </c>
      <c r="F35" s="101">
        <v>-2.86</v>
      </c>
      <c r="G35" s="101">
        <f t="shared" si="0"/>
        <v>495.75999999999965</v>
      </c>
    </row>
    <row r="36" spans="1:7" x14ac:dyDescent="0.25">
      <c r="A36" s="99" t="s">
        <v>172</v>
      </c>
      <c r="B36" s="99" t="s">
        <v>173</v>
      </c>
      <c r="C36" s="100" t="s">
        <v>268</v>
      </c>
      <c r="D36" s="100" t="s">
        <v>100</v>
      </c>
      <c r="E36" s="101">
        <v>20788.41</v>
      </c>
      <c r="F36" s="101">
        <v>57.67</v>
      </c>
      <c r="G36" s="101">
        <f t="shared" si="0"/>
        <v>20846.079999999998</v>
      </c>
    </row>
    <row r="37" spans="1:7" x14ac:dyDescent="0.25">
      <c r="A37" s="99" t="s">
        <v>14</v>
      </c>
      <c r="B37" s="99" t="s">
        <v>15</v>
      </c>
      <c r="C37" s="100" t="s">
        <v>268</v>
      </c>
      <c r="D37" s="100" t="s">
        <v>296</v>
      </c>
      <c r="E37" s="101">
        <v>7111.89</v>
      </c>
      <c r="F37" s="101">
        <v>124.49</v>
      </c>
      <c r="G37" s="101">
        <f t="shared" si="0"/>
        <v>7236.38</v>
      </c>
    </row>
    <row r="38" spans="1:7" x14ac:dyDescent="0.25">
      <c r="A38" s="99" t="s">
        <v>14</v>
      </c>
      <c r="B38" s="99" t="s">
        <v>94</v>
      </c>
      <c r="C38" s="100" t="s">
        <v>268</v>
      </c>
      <c r="D38" s="100" t="s">
        <v>297</v>
      </c>
      <c r="E38" s="101">
        <v>14.37</v>
      </c>
      <c r="F38" s="101">
        <v>0</v>
      </c>
      <c r="G38" s="101">
        <f t="shared" si="0"/>
        <v>14.37</v>
      </c>
    </row>
    <row r="39" spans="1:7" x14ac:dyDescent="0.25">
      <c r="A39" s="99" t="s">
        <v>14</v>
      </c>
      <c r="B39" s="99" t="s">
        <v>94</v>
      </c>
      <c r="C39" s="100" t="s">
        <v>268</v>
      </c>
      <c r="D39" s="100" t="s">
        <v>101</v>
      </c>
      <c r="E39" s="101">
        <v>37.28</v>
      </c>
      <c r="F39" s="101">
        <v>0</v>
      </c>
      <c r="G39" s="101">
        <f t="shared" si="0"/>
        <v>37.28</v>
      </c>
    </row>
    <row r="40" spans="1:7" x14ac:dyDescent="0.25">
      <c r="A40" s="99" t="s">
        <v>29</v>
      </c>
      <c r="B40" s="99" t="s">
        <v>46</v>
      </c>
      <c r="C40" s="100" t="s">
        <v>268</v>
      </c>
      <c r="D40" s="100" t="s">
        <v>298</v>
      </c>
      <c r="E40" s="101">
        <v>399.93</v>
      </c>
      <c r="F40" s="101">
        <v>0</v>
      </c>
      <c r="G40" s="101">
        <f t="shared" si="0"/>
        <v>399.93</v>
      </c>
    </row>
    <row r="41" spans="1:7" x14ac:dyDescent="0.25">
      <c r="A41" s="99" t="s">
        <v>29</v>
      </c>
      <c r="B41" s="99" t="s">
        <v>83</v>
      </c>
      <c r="C41" s="100" t="s">
        <v>268</v>
      </c>
      <c r="D41" s="100" t="s">
        <v>299</v>
      </c>
      <c r="E41" s="101">
        <v>305.76</v>
      </c>
      <c r="F41" s="101">
        <v>0</v>
      </c>
      <c r="G41" s="101">
        <f t="shared" si="0"/>
        <v>305.76</v>
      </c>
    </row>
    <row r="42" spans="1:7" x14ac:dyDescent="0.25">
      <c r="A42" s="99" t="s">
        <v>29</v>
      </c>
      <c r="B42" s="99" t="s">
        <v>48</v>
      </c>
      <c r="C42" s="100" t="s">
        <v>268</v>
      </c>
      <c r="D42" s="100" t="s">
        <v>300</v>
      </c>
      <c r="E42" s="101">
        <v>455.34</v>
      </c>
      <c r="F42" s="101">
        <v>0</v>
      </c>
      <c r="G42" s="101">
        <f t="shared" si="0"/>
        <v>455.34</v>
      </c>
    </row>
    <row r="43" spans="1:7" x14ac:dyDescent="0.25">
      <c r="A43" s="99" t="s">
        <v>29</v>
      </c>
      <c r="B43" s="99" t="s">
        <v>84</v>
      </c>
      <c r="C43" s="100" t="s">
        <v>268</v>
      </c>
      <c r="D43" s="100" t="s">
        <v>301</v>
      </c>
      <c r="E43" s="101">
        <v>661.84</v>
      </c>
      <c r="F43" s="101">
        <v>0</v>
      </c>
      <c r="G43" s="101">
        <f t="shared" si="0"/>
        <v>661.84</v>
      </c>
    </row>
    <row r="44" spans="1:7" x14ac:dyDescent="0.25">
      <c r="A44" s="99" t="s">
        <v>29</v>
      </c>
      <c r="B44" s="99" t="s">
        <v>50</v>
      </c>
      <c r="C44" s="100" t="s">
        <v>268</v>
      </c>
      <c r="D44" s="100" t="s">
        <v>302</v>
      </c>
      <c r="E44" s="101">
        <v>899.67</v>
      </c>
      <c r="F44" s="101">
        <v>0</v>
      </c>
      <c r="G44" s="101">
        <f t="shared" si="0"/>
        <v>899.67</v>
      </c>
    </row>
    <row r="45" spans="1:7" x14ac:dyDescent="0.25">
      <c r="A45" s="99" t="s">
        <v>29</v>
      </c>
      <c r="B45" s="99" t="s">
        <v>85</v>
      </c>
      <c r="C45" s="100" t="s">
        <v>268</v>
      </c>
      <c r="D45" s="100" t="s">
        <v>303</v>
      </c>
      <c r="E45" s="101">
        <v>1287.21</v>
      </c>
      <c r="F45" s="101">
        <v>0</v>
      </c>
      <c r="G45" s="101">
        <f t="shared" si="0"/>
        <v>1287.21</v>
      </c>
    </row>
    <row r="46" spans="1:7" x14ac:dyDescent="0.25">
      <c r="A46" s="99" t="s">
        <v>29</v>
      </c>
      <c r="B46" s="99" t="s">
        <v>52</v>
      </c>
      <c r="C46" s="100" t="s">
        <v>268</v>
      </c>
      <c r="D46" s="100" t="s">
        <v>304</v>
      </c>
      <c r="E46" s="101">
        <v>796.7</v>
      </c>
      <c r="F46" s="101">
        <v>0</v>
      </c>
      <c r="G46" s="101">
        <f t="shared" si="0"/>
        <v>796.7</v>
      </c>
    </row>
    <row r="47" spans="1:7" x14ac:dyDescent="0.25">
      <c r="A47" s="99" t="s">
        <v>29</v>
      </c>
      <c r="B47" s="99" t="s">
        <v>53</v>
      </c>
      <c r="C47" s="100" t="s">
        <v>268</v>
      </c>
      <c r="D47" s="100" t="s">
        <v>305</v>
      </c>
      <c r="E47" s="101">
        <v>399.93</v>
      </c>
      <c r="F47" s="101">
        <v>0</v>
      </c>
      <c r="G47" s="101">
        <f t="shared" si="0"/>
        <v>399.93</v>
      </c>
    </row>
    <row r="48" spans="1:7" x14ac:dyDescent="0.25">
      <c r="A48" s="99" t="s">
        <v>29</v>
      </c>
      <c r="B48" s="99" t="s">
        <v>54</v>
      </c>
      <c r="C48" s="100" t="s">
        <v>268</v>
      </c>
      <c r="D48" s="100" t="s">
        <v>306</v>
      </c>
      <c r="E48" s="101">
        <v>473.81</v>
      </c>
      <c r="F48" s="101">
        <v>0</v>
      </c>
      <c r="G48" s="101">
        <f t="shared" si="0"/>
        <v>473.81</v>
      </c>
    </row>
    <row r="49" spans="1:7" x14ac:dyDescent="0.25">
      <c r="A49" s="99" t="s">
        <v>29</v>
      </c>
      <c r="B49" s="99" t="s">
        <v>55</v>
      </c>
      <c r="C49" s="100" t="s">
        <v>268</v>
      </c>
      <c r="D49" s="100" t="s">
        <v>307</v>
      </c>
      <c r="E49" s="101">
        <v>369.88</v>
      </c>
      <c r="F49" s="101">
        <v>0</v>
      </c>
      <c r="G49" s="101">
        <f t="shared" si="0"/>
        <v>369.88</v>
      </c>
    </row>
    <row r="50" spans="1:7" x14ac:dyDescent="0.25">
      <c r="A50" s="99" t="s">
        <v>29</v>
      </c>
      <c r="B50" s="99" t="s">
        <v>56</v>
      </c>
      <c r="C50" s="100" t="s">
        <v>268</v>
      </c>
      <c r="D50" s="100" t="s">
        <v>308</v>
      </c>
      <c r="E50" s="101">
        <v>320.02</v>
      </c>
      <c r="F50" s="101">
        <v>0</v>
      </c>
      <c r="G50" s="101">
        <f t="shared" si="0"/>
        <v>320.02</v>
      </c>
    </row>
    <row r="51" spans="1:7" x14ac:dyDescent="0.25">
      <c r="A51" s="99" t="s">
        <v>29</v>
      </c>
      <c r="B51" s="99" t="s">
        <v>57</v>
      </c>
      <c r="C51" s="100" t="s">
        <v>268</v>
      </c>
      <c r="D51" s="100" t="s">
        <v>309</v>
      </c>
      <c r="E51" s="101">
        <v>73.88</v>
      </c>
      <c r="F51" s="101">
        <v>0</v>
      </c>
      <c r="G51" s="101">
        <f t="shared" si="0"/>
        <v>73.88</v>
      </c>
    </row>
    <row r="52" spans="1:7" x14ac:dyDescent="0.25">
      <c r="A52" s="99" t="s">
        <v>29</v>
      </c>
      <c r="B52" s="99" t="s">
        <v>58</v>
      </c>
      <c r="C52" s="100" t="s">
        <v>268</v>
      </c>
      <c r="D52" s="100" t="s">
        <v>310</v>
      </c>
      <c r="E52" s="101">
        <v>166.23</v>
      </c>
      <c r="F52" s="101">
        <v>0</v>
      </c>
      <c r="G52" s="101">
        <f t="shared" si="0"/>
        <v>166.23</v>
      </c>
    </row>
    <row r="53" spans="1:7" x14ac:dyDescent="0.25">
      <c r="A53" s="99" t="s">
        <v>29</v>
      </c>
      <c r="B53" s="99" t="s">
        <v>59</v>
      </c>
      <c r="C53" s="100" t="s">
        <v>268</v>
      </c>
      <c r="D53" s="100" t="s">
        <v>311</v>
      </c>
      <c r="E53" s="101">
        <v>478.02</v>
      </c>
      <c r="F53" s="101">
        <v>0</v>
      </c>
      <c r="G53" s="101">
        <f t="shared" si="0"/>
        <v>478.02</v>
      </c>
    </row>
    <row r="54" spans="1:7" x14ac:dyDescent="0.25">
      <c r="A54" s="99" t="s">
        <v>29</v>
      </c>
      <c r="B54" s="99" t="s">
        <v>60</v>
      </c>
      <c r="C54" s="100" t="s">
        <v>268</v>
      </c>
      <c r="D54" s="100" t="s">
        <v>312</v>
      </c>
      <c r="E54" s="101">
        <v>197.62</v>
      </c>
      <c r="F54" s="101">
        <v>0</v>
      </c>
      <c r="G54" s="101">
        <f t="shared" si="0"/>
        <v>197.62</v>
      </c>
    </row>
    <row r="55" spans="1:7" x14ac:dyDescent="0.25">
      <c r="A55" s="99" t="s">
        <v>29</v>
      </c>
      <c r="B55" s="99" t="s">
        <v>61</v>
      </c>
      <c r="C55" s="100" t="s">
        <v>268</v>
      </c>
      <c r="D55" s="100" t="s">
        <v>313</v>
      </c>
      <c r="E55" s="101">
        <v>574.58000000000004</v>
      </c>
      <c r="F55" s="101">
        <v>0</v>
      </c>
      <c r="G55" s="101">
        <f t="shared" si="0"/>
        <v>574.58000000000004</v>
      </c>
    </row>
    <row r="56" spans="1:7" x14ac:dyDescent="0.25">
      <c r="A56" s="99" t="s">
        <v>27</v>
      </c>
      <c r="B56" s="99" t="s">
        <v>28</v>
      </c>
      <c r="C56" s="100" t="s">
        <v>268</v>
      </c>
      <c r="D56" s="100">
        <v>1186313397</v>
      </c>
      <c r="E56" s="101">
        <v>2745.42</v>
      </c>
      <c r="F56" s="101">
        <v>0</v>
      </c>
      <c r="G56" s="101">
        <f t="shared" si="0"/>
        <v>2745.42</v>
      </c>
    </row>
    <row r="57" spans="1:7" x14ac:dyDescent="0.25">
      <c r="A57" s="99" t="s">
        <v>18</v>
      </c>
      <c r="B57" s="99" t="s">
        <v>19</v>
      </c>
      <c r="C57" s="100" t="s">
        <v>314</v>
      </c>
      <c r="D57" s="100" t="s">
        <v>315</v>
      </c>
      <c r="E57" s="101">
        <v>1275616.1499999999</v>
      </c>
      <c r="F57" s="101">
        <v>-1364.36</v>
      </c>
      <c r="G57" s="101">
        <f t="shared" si="0"/>
        <v>1274251.7899999998</v>
      </c>
    </row>
    <row r="58" spans="1:7" x14ac:dyDescent="0.25">
      <c r="A58" s="99" t="s">
        <v>18</v>
      </c>
      <c r="B58" s="99" t="s">
        <v>19</v>
      </c>
      <c r="C58" s="100" t="s">
        <v>314</v>
      </c>
      <c r="D58" s="100" t="s">
        <v>316</v>
      </c>
      <c r="E58" s="101">
        <v>7651.63</v>
      </c>
      <c r="F58" s="101">
        <v>-277.43</v>
      </c>
      <c r="G58" s="101">
        <f t="shared" si="0"/>
        <v>7374.2</v>
      </c>
    </row>
    <row r="59" spans="1:7" x14ac:dyDescent="0.25">
      <c r="A59" s="99" t="s">
        <v>18</v>
      </c>
      <c r="B59" s="99" t="s">
        <v>19</v>
      </c>
      <c r="C59" s="100" t="s">
        <v>314</v>
      </c>
      <c r="D59" s="100" t="s">
        <v>317</v>
      </c>
      <c r="E59" s="101">
        <v>2140.11</v>
      </c>
      <c r="F59" s="101">
        <v>17.420000000000002</v>
      </c>
      <c r="G59" s="101">
        <f t="shared" si="0"/>
        <v>2157.5300000000002</v>
      </c>
    </row>
    <row r="60" spans="1:7" x14ac:dyDescent="0.25">
      <c r="A60" s="99" t="s">
        <v>34</v>
      </c>
      <c r="B60" s="99" t="s">
        <v>35</v>
      </c>
      <c r="C60" s="100" t="s">
        <v>314</v>
      </c>
      <c r="D60" s="100" t="s">
        <v>318</v>
      </c>
      <c r="E60" s="101">
        <v>80657.53</v>
      </c>
      <c r="F60" s="101">
        <v>0</v>
      </c>
      <c r="G60" s="101">
        <f t="shared" si="0"/>
        <v>80657.53</v>
      </c>
    </row>
    <row r="61" spans="1:7" x14ac:dyDescent="0.25">
      <c r="A61" s="99" t="s">
        <v>34</v>
      </c>
      <c r="B61" s="99" t="s">
        <v>35</v>
      </c>
      <c r="C61" s="100" t="s">
        <v>314</v>
      </c>
      <c r="D61" s="100" t="s">
        <v>319</v>
      </c>
      <c r="E61" s="101">
        <v>20164.38</v>
      </c>
      <c r="F61" s="101">
        <v>0</v>
      </c>
      <c r="G61" s="101">
        <f t="shared" si="0"/>
        <v>20164.38</v>
      </c>
    </row>
    <row r="62" spans="1:7" x14ac:dyDescent="0.25">
      <c r="A62" s="99" t="s">
        <v>34</v>
      </c>
      <c r="B62" s="99" t="s">
        <v>35</v>
      </c>
      <c r="C62" s="100" t="s">
        <v>314</v>
      </c>
      <c r="D62" s="100" t="s">
        <v>318</v>
      </c>
      <c r="E62" s="101">
        <v>1593625.72</v>
      </c>
      <c r="F62" s="101">
        <v>-93721.98</v>
      </c>
      <c r="G62" s="101">
        <f t="shared" si="0"/>
        <v>1499903.74</v>
      </c>
    </row>
    <row r="63" spans="1:7" x14ac:dyDescent="0.25">
      <c r="A63" s="99" t="s">
        <v>34</v>
      </c>
      <c r="B63" s="99" t="s">
        <v>35</v>
      </c>
      <c r="C63" s="100" t="s">
        <v>314</v>
      </c>
      <c r="D63" s="100" t="s">
        <v>319</v>
      </c>
      <c r="E63" s="101">
        <v>3952702.81</v>
      </c>
      <c r="F63" s="101">
        <v>-221025.33</v>
      </c>
      <c r="G63" s="101">
        <f t="shared" si="0"/>
        <v>3731677.48</v>
      </c>
    </row>
    <row r="64" spans="1:7" x14ac:dyDescent="0.25">
      <c r="A64" s="99" t="s">
        <v>172</v>
      </c>
      <c r="B64" s="99" t="s">
        <v>173</v>
      </c>
      <c r="C64" s="100" t="s">
        <v>314</v>
      </c>
      <c r="D64" s="100">
        <v>700941</v>
      </c>
      <c r="E64" s="101">
        <v>1118.5</v>
      </c>
      <c r="F64" s="101">
        <v>68.25</v>
      </c>
      <c r="G64" s="101">
        <f t="shared" si="0"/>
        <v>1186.75</v>
      </c>
    </row>
    <row r="65" spans="1:7" x14ac:dyDescent="0.25">
      <c r="A65" s="99" t="s">
        <v>33</v>
      </c>
      <c r="B65" s="99" t="s">
        <v>89</v>
      </c>
      <c r="C65" s="100" t="s">
        <v>314</v>
      </c>
      <c r="D65" s="100" t="s">
        <v>320</v>
      </c>
      <c r="E65" s="101">
        <v>195831.2</v>
      </c>
      <c r="F65" s="101">
        <v>-623.61</v>
      </c>
      <c r="G65" s="101">
        <f t="shared" si="0"/>
        <v>195207.59000000003</v>
      </c>
    </row>
    <row r="66" spans="1:7" x14ac:dyDescent="0.25">
      <c r="A66" s="99" t="s">
        <v>33</v>
      </c>
      <c r="B66" s="99" t="s">
        <v>166</v>
      </c>
      <c r="C66" s="100" t="s">
        <v>314</v>
      </c>
      <c r="D66" s="100" t="s">
        <v>321</v>
      </c>
      <c r="E66" s="101">
        <v>344522.81</v>
      </c>
      <c r="F66" s="101">
        <v>-1324.37</v>
      </c>
      <c r="G66" s="101">
        <f t="shared" si="0"/>
        <v>343198.44</v>
      </c>
    </row>
    <row r="67" spans="1:7" x14ac:dyDescent="0.25">
      <c r="A67" s="99" t="s">
        <v>33</v>
      </c>
      <c r="B67" s="99" t="s">
        <v>167</v>
      </c>
      <c r="C67" s="100" t="s">
        <v>314</v>
      </c>
      <c r="D67" s="100" t="s">
        <v>322</v>
      </c>
      <c r="E67" s="101">
        <v>38994.199999999997</v>
      </c>
      <c r="F67" s="101">
        <v>1632.65</v>
      </c>
      <c r="G67" s="101">
        <f t="shared" si="0"/>
        <v>40626.85</v>
      </c>
    </row>
    <row r="68" spans="1:7" x14ac:dyDescent="0.25">
      <c r="A68" s="99" t="s">
        <v>31</v>
      </c>
      <c r="B68" s="99" t="s">
        <v>32</v>
      </c>
      <c r="C68" s="100" t="s">
        <v>314</v>
      </c>
      <c r="D68" s="100">
        <v>700910</v>
      </c>
      <c r="E68" s="101">
        <v>827.58</v>
      </c>
      <c r="F68" s="101">
        <v>0</v>
      </c>
      <c r="G68" s="101">
        <f t="shared" ref="G68:G98" si="1">SUM(E68:F68)</f>
        <v>827.58</v>
      </c>
    </row>
    <row r="69" spans="1:7" x14ac:dyDescent="0.25">
      <c r="A69" s="99" t="s">
        <v>9</v>
      </c>
      <c r="B69" s="99" t="s">
        <v>12</v>
      </c>
      <c r="C69" s="100" t="s">
        <v>314</v>
      </c>
      <c r="D69" s="100">
        <v>700940</v>
      </c>
      <c r="E69" s="101">
        <v>126867.99</v>
      </c>
      <c r="F69" s="101">
        <v>-319.04000000000002</v>
      </c>
      <c r="G69" s="101">
        <f t="shared" si="1"/>
        <v>126548.95000000001</v>
      </c>
    </row>
    <row r="70" spans="1:7" x14ac:dyDescent="0.25">
      <c r="A70" s="99" t="s">
        <v>9</v>
      </c>
      <c r="B70" s="99" t="s">
        <v>12</v>
      </c>
      <c r="C70" s="100" t="s">
        <v>314</v>
      </c>
      <c r="D70" s="100">
        <v>700934</v>
      </c>
      <c r="E70" s="101">
        <v>1596.47</v>
      </c>
      <c r="F70" s="101">
        <v>-11.39</v>
      </c>
      <c r="G70" s="101">
        <f t="shared" si="1"/>
        <v>1585.08</v>
      </c>
    </row>
    <row r="71" spans="1:7" x14ac:dyDescent="0.25">
      <c r="A71" s="99" t="s">
        <v>9</v>
      </c>
      <c r="B71" s="99" t="s">
        <v>12</v>
      </c>
      <c r="C71" s="100" t="s">
        <v>314</v>
      </c>
      <c r="D71" s="100">
        <v>700933</v>
      </c>
      <c r="E71" s="101">
        <v>3924.94</v>
      </c>
      <c r="F71" s="101">
        <v>-27.74</v>
      </c>
      <c r="G71" s="101">
        <f t="shared" si="1"/>
        <v>3897.2000000000003</v>
      </c>
    </row>
    <row r="72" spans="1:7" x14ac:dyDescent="0.25">
      <c r="A72" s="99" t="s">
        <v>9</v>
      </c>
      <c r="B72" s="99" t="s">
        <v>13</v>
      </c>
      <c r="C72" s="100" t="s">
        <v>314</v>
      </c>
      <c r="D72" s="100" t="s">
        <v>323</v>
      </c>
      <c r="E72" s="101">
        <v>152.80000000000001</v>
      </c>
      <c r="F72" s="101">
        <v>0</v>
      </c>
      <c r="G72" s="101">
        <f t="shared" si="1"/>
        <v>152.80000000000001</v>
      </c>
    </row>
    <row r="73" spans="1:7" x14ac:dyDescent="0.25">
      <c r="A73" s="99" t="s">
        <v>9</v>
      </c>
      <c r="B73" s="99" t="s">
        <v>23</v>
      </c>
      <c r="C73" s="100" t="s">
        <v>314</v>
      </c>
      <c r="D73" s="100" t="s">
        <v>324</v>
      </c>
      <c r="E73" s="101">
        <v>2159.7399999999998</v>
      </c>
      <c r="F73" s="101">
        <v>0</v>
      </c>
      <c r="G73" s="101">
        <f t="shared" si="1"/>
        <v>2159.7399999999998</v>
      </c>
    </row>
    <row r="74" spans="1:7" x14ac:dyDescent="0.25">
      <c r="A74" s="99" t="s">
        <v>9</v>
      </c>
      <c r="B74" s="99" t="s">
        <v>23</v>
      </c>
      <c r="C74" s="100" t="s">
        <v>314</v>
      </c>
      <c r="D74" s="100" t="s">
        <v>325</v>
      </c>
      <c r="E74" s="101">
        <v>3997.75</v>
      </c>
      <c r="F74" s="101">
        <v>0</v>
      </c>
      <c r="G74" s="101">
        <f t="shared" si="1"/>
        <v>3997.75</v>
      </c>
    </row>
    <row r="75" spans="1:7" x14ac:dyDescent="0.25">
      <c r="A75" s="99" t="s">
        <v>9</v>
      </c>
      <c r="B75" s="99" t="s">
        <v>24</v>
      </c>
      <c r="C75" s="100" t="s">
        <v>314</v>
      </c>
      <c r="D75" s="100" t="s">
        <v>326</v>
      </c>
      <c r="E75" s="101">
        <v>4954.5600000000004</v>
      </c>
      <c r="F75" s="101">
        <v>0</v>
      </c>
      <c r="G75" s="101">
        <f t="shared" si="1"/>
        <v>4954.5600000000004</v>
      </c>
    </row>
    <row r="76" spans="1:7" x14ac:dyDescent="0.25">
      <c r="A76" s="99" t="s">
        <v>9</v>
      </c>
      <c r="B76" s="99" t="s">
        <v>10</v>
      </c>
      <c r="C76" s="100" t="s">
        <v>314</v>
      </c>
      <c r="D76" s="100">
        <v>701000</v>
      </c>
      <c r="E76" s="101">
        <v>201.5</v>
      </c>
      <c r="F76" s="101">
        <v>0</v>
      </c>
      <c r="G76" s="101">
        <f t="shared" si="1"/>
        <v>201.5</v>
      </c>
    </row>
    <row r="77" spans="1:7" x14ac:dyDescent="0.25">
      <c r="A77" s="99" t="s">
        <v>9</v>
      </c>
      <c r="B77" s="99" t="s">
        <v>170</v>
      </c>
      <c r="C77" s="100" t="s">
        <v>314</v>
      </c>
      <c r="D77" s="100" t="s">
        <v>327</v>
      </c>
      <c r="E77" s="101">
        <v>4087.15</v>
      </c>
      <c r="F77" s="101">
        <v>-40.26</v>
      </c>
      <c r="G77" s="101">
        <f t="shared" si="1"/>
        <v>4046.89</v>
      </c>
    </row>
    <row r="78" spans="1:7" x14ac:dyDescent="0.25">
      <c r="A78" s="99" t="s">
        <v>20</v>
      </c>
      <c r="B78" s="99" t="s">
        <v>21</v>
      </c>
      <c r="C78" s="100" t="s">
        <v>314</v>
      </c>
      <c r="D78" s="100" t="s">
        <v>328</v>
      </c>
      <c r="E78" s="101">
        <v>2849941.87</v>
      </c>
      <c r="F78" s="101">
        <v>16781.97</v>
      </c>
      <c r="G78" s="101">
        <f t="shared" si="1"/>
        <v>2866723.8400000003</v>
      </c>
    </row>
    <row r="79" spans="1:7" x14ac:dyDescent="0.25">
      <c r="A79" s="99" t="s">
        <v>172</v>
      </c>
      <c r="B79" s="99" t="s">
        <v>173</v>
      </c>
      <c r="C79" s="100" t="s">
        <v>314</v>
      </c>
      <c r="D79" s="100">
        <v>700939</v>
      </c>
      <c r="E79" s="101">
        <v>20709.41</v>
      </c>
      <c r="F79" s="101">
        <v>-112.1</v>
      </c>
      <c r="G79" s="101">
        <f t="shared" si="1"/>
        <v>20597.310000000001</v>
      </c>
    </row>
    <row r="80" spans="1:7" x14ac:dyDescent="0.25">
      <c r="A80" s="99" t="s">
        <v>14</v>
      </c>
      <c r="B80" s="99" t="s">
        <v>15</v>
      </c>
      <c r="C80" s="100" t="s">
        <v>314</v>
      </c>
      <c r="D80" s="100" t="s">
        <v>329</v>
      </c>
      <c r="E80" s="101">
        <v>6751.6</v>
      </c>
      <c r="F80" s="101">
        <v>61.71</v>
      </c>
      <c r="G80" s="101">
        <f t="shared" si="1"/>
        <v>6813.31</v>
      </c>
    </row>
    <row r="81" spans="1:7" x14ac:dyDescent="0.25">
      <c r="A81" s="99" t="s">
        <v>14</v>
      </c>
      <c r="B81" s="99" t="s">
        <v>94</v>
      </c>
      <c r="C81" s="100" t="s">
        <v>314</v>
      </c>
      <c r="D81" s="100" t="s">
        <v>330</v>
      </c>
      <c r="E81" s="101">
        <v>88.25</v>
      </c>
      <c r="F81" s="101">
        <v>0</v>
      </c>
      <c r="G81" s="101">
        <f t="shared" si="1"/>
        <v>88.25</v>
      </c>
    </row>
    <row r="82" spans="1:7" x14ac:dyDescent="0.25">
      <c r="A82" s="99" t="s">
        <v>29</v>
      </c>
      <c r="B82" s="99" t="s">
        <v>46</v>
      </c>
      <c r="C82" s="100" t="s">
        <v>314</v>
      </c>
      <c r="D82" s="100" t="s">
        <v>331</v>
      </c>
      <c r="E82" s="101">
        <v>372.95</v>
      </c>
      <c r="F82" s="101">
        <v>0</v>
      </c>
      <c r="G82" s="101">
        <f t="shared" si="1"/>
        <v>372.95</v>
      </c>
    </row>
    <row r="83" spans="1:7" x14ac:dyDescent="0.25">
      <c r="A83" s="99" t="s">
        <v>29</v>
      </c>
      <c r="B83" s="99" t="s">
        <v>83</v>
      </c>
      <c r="C83" s="100" t="s">
        <v>314</v>
      </c>
      <c r="D83" s="100" t="s">
        <v>332</v>
      </c>
      <c r="E83" s="101">
        <v>239.42</v>
      </c>
      <c r="F83" s="101">
        <v>0</v>
      </c>
      <c r="G83" s="101">
        <f t="shared" si="1"/>
        <v>239.42</v>
      </c>
    </row>
    <row r="84" spans="1:7" x14ac:dyDescent="0.25">
      <c r="A84" s="99" t="s">
        <v>29</v>
      </c>
      <c r="B84" s="99" t="s">
        <v>48</v>
      </c>
      <c r="C84" s="100" t="s">
        <v>314</v>
      </c>
      <c r="D84" s="100" t="s">
        <v>333</v>
      </c>
      <c r="E84" s="101">
        <v>372.38</v>
      </c>
      <c r="F84" s="101">
        <v>0</v>
      </c>
      <c r="G84" s="101">
        <f t="shared" si="1"/>
        <v>372.38</v>
      </c>
    </row>
    <row r="85" spans="1:7" x14ac:dyDescent="0.25">
      <c r="A85" s="99" t="s">
        <v>29</v>
      </c>
      <c r="B85" s="99" t="s">
        <v>84</v>
      </c>
      <c r="C85" s="100" t="s">
        <v>314</v>
      </c>
      <c r="D85" s="100" t="s">
        <v>334</v>
      </c>
      <c r="E85" s="101">
        <v>596.91</v>
      </c>
      <c r="F85" s="101">
        <v>0</v>
      </c>
      <c r="G85" s="101">
        <f t="shared" si="1"/>
        <v>596.91</v>
      </c>
    </row>
    <row r="86" spans="1:7" x14ac:dyDescent="0.25">
      <c r="A86" s="99" t="s">
        <v>29</v>
      </c>
      <c r="B86" s="99" t="s">
        <v>50</v>
      </c>
      <c r="C86" s="100" t="s">
        <v>314</v>
      </c>
      <c r="D86" s="100" t="s">
        <v>335</v>
      </c>
      <c r="E86" s="101">
        <v>785.26</v>
      </c>
      <c r="F86" s="101">
        <v>0</v>
      </c>
      <c r="G86" s="101">
        <f t="shared" si="1"/>
        <v>785.26</v>
      </c>
    </row>
    <row r="87" spans="1:7" x14ac:dyDescent="0.25">
      <c r="A87" s="99" t="s">
        <v>29</v>
      </c>
      <c r="B87" s="99" t="s">
        <v>85</v>
      </c>
      <c r="C87" s="100" t="s">
        <v>314</v>
      </c>
      <c r="D87" s="100" t="s">
        <v>336</v>
      </c>
      <c r="E87" s="101">
        <v>1101.3800000000001</v>
      </c>
      <c r="F87" s="101">
        <v>0</v>
      </c>
      <c r="G87" s="101">
        <f t="shared" si="1"/>
        <v>1101.3800000000001</v>
      </c>
    </row>
    <row r="88" spans="1:7" x14ac:dyDescent="0.25">
      <c r="A88" s="99" t="s">
        <v>29</v>
      </c>
      <c r="B88" s="99" t="s">
        <v>52</v>
      </c>
      <c r="C88" s="100" t="s">
        <v>314</v>
      </c>
      <c r="D88" s="100" t="s">
        <v>337</v>
      </c>
      <c r="E88" s="101">
        <v>708.18</v>
      </c>
      <c r="F88" s="101">
        <v>0</v>
      </c>
      <c r="G88" s="101">
        <f t="shared" si="1"/>
        <v>708.18</v>
      </c>
    </row>
    <row r="89" spans="1:7" x14ac:dyDescent="0.25">
      <c r="A89" s="99" t="s">
        <v>29</v>
      </c>
      <c r="B89" s="99" t="s">
        <v>53</v>
      </c>
      <c r="C89" s="100" t="s">
        <v>314</v>
      </c>
      <c r="D89" s="100" t="s">
        <v>338</v>
      </c>
      <c r="E89" s="101">
        <v>350.78</v>
      </c>
      <c r="F89" s="101">
        <v>0</v>
      </c>
      <c r="G89" s="101">
        <f t="shared" si="1"/>
        <v>350.78</v>
      </c>
    </row>
    <row r="90" spans="1:7" x14ac:dyDescent="0.25">
      <c r="A90" s="99" t="s">
        <v>29</v>
      </c>
      <c r="B90" s="99" t="s">
        <v>54</v>
      </c>
      <c r="C90" s="100" t="s">
        <v>314</v>
      </c>
      <c r="D90" s="100" t="s">
        <v>339</v>
      </c>
      <c r="E90" s="101">
        <v>379.58</v>
      </c>
      <c r="F90" s="101">
        <v>0</v>
      </c>
      <c r="G90" s="101">
        <f t="shared" si="1"/>
        <v>379.58</v>
      </c>
    </row>
    <row r="91" spans="1:7" x14ac:dyDescent="0.25">
      <c r="A91" s="99" t="s">
        <v>29</v>
      </c>
      <c r="B91" s="99" t="s">
        <v>55</v>
      </c>
      <c r="C91" s="100" t="s">
        <v>314</v>
      </c>
      <c r="D91" s="100" t="s">
        <v>340</v>
      </c>
      <c r="E91" s="101">
        <v>301.33999999999997</v>
      </c>
      <c r="F91" s="101">
        <v>0</v>
      </c>
      <c r="G91" s="101">
        <f t="shared" si="1"/>
        <v>301.33999999999997</v>
      </c>
    </row>
    <row r="92" spans="1:7" x14ac:dyDescent="0.25">
      <c r="A92" s="99" t="s">
        <v>29</v>
      </c>
      <c r="B92" s="99" t="s">
        <v>56</v>
      </c>
      <c r="C92" s="100" t="s">
        <v>314</v>
      </c>
      <c r="D92" s="100" t="s">
        <v>341</v>
      </c>
      <c r="E92" s="101">
        <v>222.19</v>
      </c>
      <c r="F92" s="101">
        <v>0</v>
      </c>
      <c r="G92" s="101">
        <f t="shared" si="1"/>
        <v>222.19</v>
      </c>
    </row>
    <row r="93" spans="1:7" x14ac:dyDescent="0.25">
      <c r="A93" s="99" t="s">
        <v>29</v>
      </c>
      <c r="B93" s="99" t="s">
        <v>57</v>
      </c>
      <c r="C93" s="100" t="s">
        <v>314</v>
      </c>
      <c r="D93" s="100" t="s">
        <v>342</v>
      </c>
      <c r="E93" s="101">
        <v>28.8</v>
      </c>
      <c r="F93" s="101">
        <v>0</v>
      </c>
      <c r="G93" s="101">
        <f t="shared" si="1"/>
        <v>28.8</v>
      </c>
    </row>
    <row r="94" spans="1:7" x14ac:dyDescent="0.25">
      <c r="A94" s="99" t="s">
        <v>29</v>
      </c>
      <c r="B94" s="99" t="s">
        <v>58</v>
      </c>
      <c r="C94" s="100" t="s">
        <v>314</v>
      </c>
      <c r="D94" s="100" t="s">
        <v>343</v>
      </c>
      <c r="E94" s="101">
        <v>64.8</v>
      </c>
      <c r="F94" s="101">
        <v>0</v>
      </c>
      <c r="G94" s="101">
        <f t="shared" si="1"/>
        <v>64.8</v>
      </c>
    </row>
    <row r="95" spans="1:7" x14ac:dyDescent="0.25">
      <c r="A95" s="99" t="s">
        <v>29</v>
      </c>
      <c r="B95" s="99" t="s">
        <v>59</v>
      </c>
      <c r="C95" s="100" t="s">
        <v>314</v>
      </c>
      <c r="D95" s="100" t="s">
        <v>344</v>
      </c>
      <c r="E95" s="101">
        <v>404.01</v>
      </c>
      <c r="F95" s="101">
        <v>0</v>
      </c>
      <c r="G95" s="101">
        <f t="shared" si="1"/>
        <v>404.01</v>
      </c>
    </row>
    <row r="96" spans="1:7" x14ac:dyDescent="0.25">
      <c r="A96" s="99" t="s">
        <v>29</v>
      </c>
      <c r="B96" s="99" t="s">
        <v>60</v>
      </c>
      <c r="C96" s="100" t="s">
        <v>314</v>
      </c>
      <c r="D96" s="100" t="s">
        <v>345</v>
      </c>
      <c r="E96" s="101">
        <v>136.75</v>
      </c>
      <c r="F96" s="101">
        <v>0</v>
      </c>
      <c r="G96" s="101">
        <f t="shared" si="1"/>
        <v>136.75</v>
      </c>
    </row>
    <row r="97" spans="1:7" x14ac:dyDescent="0.25">
      <c r="A97" s="99" t="s">
        <v>29</v>
      </c>
      <c r="B97" s="99" t="s">
        <v>61</v>
      </c>
      <c r="C97" s="100" t="s">
        <v>314</v>
      </c>
      <c r="D97" s="100" t="s">
        <v>346</v>
      </c>
      <c r="E97" s="101">
        <v>464.44</v>
      </c>
      <c r="F97" s="101">
        <v>0</v>
      </c>
      <c r="G97" s="101">
        <f t="shared" si="1"/>
        <v>464.44</v>
      </c>
    </row>
    <row r="98" spans="1:7" x14ac:dyDescent="0.25">
      <c r="A98" s="99" t="s">
        <v>27</v>
      </c>
      <c r="B98" s="99" t="s">
        <v>28</v>
      </c>
      <c r="C98" s="100" t="s">
        <v>314</v>
      </c>
      <c r="D98" s="100" t="s">
        <v>347</v>
      </c>
      <c r="E98" s="101">
        <v>2166.5700000000002</v>
      </c>
      <c r="F98" s="101">
        <v>77.55</v>
      </c>
      <c r="G98" s="101">
        <f t="shared" si="1"/>
        <v>2244.1200000000003</v>
      </c>
    </row>
    <row r="100" spans="1:7" ht="21" x14ac:dyDescent="0.25">
      <c r="D100" s="102"/>
      <c r="E100" s="103" t="s">
        <v>36</v>
      </c>
      <c r="F100" s="103" t="s">
        <v>37</v>
      </c>
      <c r="G100" s="103" t="s">
        <v>38</v>
      </c>
    </row>
    <row r="101" spans="1:7" x14ac:dyDescent="0.25">
      <c r="D101" s="102"/>
      <c r="E101" s="95" t="s">
        <v>39</v>
      </c>
      <c r="F101" s="95" t="s">
        <v>39</v>
      </c>
      <c r="G101" s="95" t="s">
        <v>39</v>
      </c>
    </row>
    <row r="102" spans="1:7" x14ac:dyDescent="0.25">
      <c r="D102" s="104" t="s">
        <v>40</v>
      </c>
      <c r="E102" s="101">
        <f>SUM(E4:E98)</f>
        <v>20426032.884630289</v>
      </c>
      <c r="F102" s="101">
        <f>SUM(F4:F98)</f>
        <v>-356557.9645205487</v>
      </c>
      <c r="G102" s="101">
        <f>SUM(G4:G98)</f>
        <v>20069474.920109738</v>
      </c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/>
  </sheetViews>
  <sheetFormatPr defaultColWidth="9.1796875" defaultRowHeight="10.5" x14ac:dyDescent="0.25"/>
  <cols>
    <col min="1" max="1" width="73" style="98" bestFit="1" customWidth="1"/>
    <col min="2" max="2" width="19.1796875" style="98" customWidth="1"/>
    <col min="3" max="3" width="14" style="98" customWidth="1"/>
    <col min="4" max="4" width="14.26953125" style="98" customWidth="1"/>
    <col min="5" max="5" width="12.453125" style="98" customWidth="1"/>
    <col min="6" max="6" width="11.7265625" style="98" customWidth="1"/>
    <col min="7" max="7" width="15.26953125" style="98" customWidth="1"/>
    <col min="8" max="16384" width="9.1796875" style="98"/>
  </cols>
  <sheetData>
    <row r="1" spans="1:7" x14ac:dyDescent="0.25">
      <c r="A1" s="95" t="s">
        <v>0</v>
      </c>
      <c r="B1" s="96">
        <v>2018</v>
      </c>
      <c r="C1" s="97"/>
      <c r="D1" s="97"/>
      <c r="E1" s="97"/>
      <c r="F1" s="97"/>
      <c r="G1" s="97"/>
    </row>
    <row r="2" spans="1:7" x14ac:dyDescent="0.25">
      <c r="A2" s="95" t="s">
        <v>1</v>
      </c>
      <c r="B2" s="105" t="s">
        <v>42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ht="21" x14ac:dyDescent="0.25">
      <c r="A4" s="95" t="s">
        <v>3</v>
      </c>
      <c r="B4" s="95" t="s">
        <v>4</v>
      </c>
      <c r="C4" s="95" t="s">
        <v>348</v>
      </c>
      <c r="D4" s="95" t="s">
        <v>5</v>
      </c>
      <c r="E4" s="95" t="s">
        <v>6</v>
      </c>
      <c r="F4" s="95" t="s">
        <v>7</v>
      </c>
      <c r="G4" s="95" t="s">
        <v>8</v>
      </c>
    </row>
    <row r="5" spans="1:7" x14ac:dyDescent="0.25">
      <c r="A5" s="99" t="s">
        <v>9</v>
      </c>
      <c r="B5" s="99" t="s">
        <v>41</v>
      </c>
      <c r="C5" s="100">
        <v>2018</v>
      </c>
      <c r="D5" s="100" t="s">
        <v>349</v>
      </c>
      <c r="E5" s="101">
        <v>138.28</v>
      </c>
      <c r="F5" s="101"/>
      <c r="G5" s="101">
        <f>SUM(E5:F5)</f>
        <v>138.28</v>
      </c>
    </row>
    <row r="6" spans="1:7" x14ac:dyDescent="0.25">
      <c r="A6" s="99" t="s">
        <v>9</v>
      </c>
      <c r="B6" s="99" t="s">
        <v>41</v>
      </c>
      <c r="C6" s="100">
        <v>2018</v>
      </c>
      <c r="D6" s="100">
        <v>162115993</v>
      </c>
      <c r="E6" s="101">
        <v>634.55999999999995</v>
      </c>
      <c r="F6" s="101"/>
      <c r="G6" s="101">
        <f t="shared" ref="G6:G69" si="0">SUM(E6:F6)</f>
        <v>634.55999999999995</v>
      </c>
    </row>
    <row r="7" spans="1:7" x14ac:dyDescent="0.25">
      <c r="A7" s="99" t="s">
        <v>34</v>
      </c>
      <c r="B7" s="99" t="s">
        <v>35</v>
      </c>
      <c r="C7" s="100" t="s">
        <v>268</v>
      </c>
      <c r="D7" s="100" t="s">
        <v>103</v>
      </c>
      <c r="E7" s="101">
        <v>97320.08</v>
      </c>
      <c r="F7" s="101">
        <v>-3134.92</v>
      </c>
      <c r="G7" s="101">
        <f t="shared" si="0"/>
        <v>94185.16</v>
      </c>
    </row>
    <row r="8" spans="1:7" x14ac:dyDescent="0.25">
      <c r="A8" s="99" t="s">
        <v>34</v>
      </c>
      <c r="B8" s="99" t="s">
        <v>35</v>
      </c>
      <c r="C8" s="100" t="s">
        <v>268</v>
      </c>
      <c r="D8" s="100" t="s">
        <v>104</v>
      </c>
      <c r="E8" s="101">
        <v>89982.34</v>
      </c>
      <c r="F8" s="101">
        <v>-2284.2199999999998</v>
      </c>
      <c r="G8" s="101">
        <f t="shared" si="0"/>
        <v>87698.12</v>
      </c>
    </row>
    <row r="9" spans="1:7" x14ac:dyDescent="0.25">
      <c r="A9" s="99" t="s">
        <v>172</v>
      </c>
      <c r="B9" s="99" t="s">
        <v>173</v>
      </c>
      <c r="C9" s="100" t="s">
        <v>268</v>
      </c>
      <c r="D9" s="100" t="s">
        <v>350</v>
      </c>
      <c r="E9" s="101">
        <v>86.64</v>
      </c>
      <c r="F9" s="101">
        <v>0</v>
      </c>
      <c r="G9" s="101">
        <f t="shared" si="0"/>
        <v>86.64</v>
      </c>
    </row>
    <row r="10" spans="1:7" x14ac:dyDescent="0.25">
      <c r="A10" s="99" t="s">
        <v>33</v>
      </c>
      <c r="B10" s="99" t="s">
        <v>89</v>
      </c>
      <c r="C10" s="100" t="s">
        <v>268</v>
      </c>
      <c r="D10" s="100" t="s">
        <v>351</v>
      </c>
      <c r="E10" s="101">
        <v>9862.5170731707331</v>
      </c>
      <c r="F10" s="101">
        <v>-272.10498630137005</v>
      </c>
      <c r="G10" s="101">
        <f t="shared" si="0"/>
        <v>9590.4120868693626</v>
      </c>
    </row>
    <row r="11" spans="1:7" x14ac:dyDescent="0.25">
      <c r="A11" s="99" t="s">
        <v>33</v>
      </c>
      <c r="B11" s="99" t="s">
        <v>217</v>
      </c>
      <c r="C11" s="100" t="s">
        <v>268</v>
      </c>
      <c r="D11" s="100" t="s">
        <v>352</v>
      </c>
      <c r="E11" s="101">
        <v>2252.6439024390247</v>
      </c>
      <c r="F11" s="101">
        <v>11.12</v>
      </c>
      <c r="G11" s="101">
        <f t="shared" si="0"/>
        <v>2263.7639024390246</v>
      </c>
    </row>
    <row r="12" spans="1:7" x14ac:dyDescent="0.25">
      <c r="A12" s="99" t="s">
        <v>33</v>
      </c>
      <c r="B12" s="99" t="s">
        <v>166</v>
      </c>
      <c r="C12" s="100" t="s">
        <v>268</v>
      </c>
      <c r="D12" s="100" t="s">
        <v>107</v>
      </c>
      <c r="E12" s="101">
        <v>24649.082926829273</v>
      </c>
      <c r="F12" s="101">
        <v>-245.72</v>
      </c>
      <c r="G12" s="101">
        <f t="shared" si="0"/>
        <v>24403.362926829272</v>
      </c>
    </row>
    <row r="13" spans="1:7" x14ac:dyDescent="0.25">
      <c r="A13" s="99" t="s">
        <v>31</v>
      </c>
      <c r="B13" s="99" t="s">
        <v>32</v>
      </c>
      <c r="C13" s="100" t="s">
        <v>268</v>
      </c>
      <c r="D13" s="100" t="s">
        <v>353</v>
      </c>
      <c r="E13" s="101">
        <v>43.32</v>
      </c>
      <c r="F13" s="101">
        <v>0</v>
      </c>
      <c r="G13" s="101">
        <f t="shared" si="0"/>
        <v>43.32</v>
      </c>
    </row>
    <row r="14" spans="1:7" x14ac:dyDescent="0.25">
      <c r="A14" s="99" t="s">
        <v>9</v>
      </c>
      <c r="B14" s="99" t="s">
        <v>13</v>
      </c>
      <c r="C14" s="100" t="s">
        <v>268</v>
      </c>
      <c r="D14" s="100" t="s">
        <v>354</v>
      </c>
      <c r="E14" s="101">
        <v>144.4</v>
      </c>
      <c r="F14" s="101">
        <v>0</v>
      </c>
      <c r="G14" s="101">
        <f t="shared" si="0"/>
        <v>144.4</v>
      </c>
    </row>
    <row r="15" spans="1:7" x14ac:dyDescent="0.25">
      <c r="A15" s="99" t="s">
        <v>9</v>
      </c>
      <c r="B15" s="99" t="s">
        <v>23</v>
      </c>
      <c r="C15" s="100" t="s">
        <v>268</v>
      </c>
      <c r="D15" s="100" t="s">
        <v>355</v>
      </c>
      <c r="E15" s="101">
        <v>361</v>
      </c>
      <c r="F15" s="101">
        <v>0</v>
      </c>
      <c r="G15" s="101">
        <f t="shared" si="0"/>
        <v>361</v>
      </c>
    </row>
    <row r="16" spans="1:7" x14ac:dyDescent="0.25">
      <c r="A16" s="99" t="s">
        <v>9</v>
      </c>
      <c r="B16" s="99" t="s">
        <v>23</v>
      </c>
      <c r="C16" s="100" t="s">
        <v>268</v>
      </c>
      <c r="D16" s="100" t="s">
        <v>356</v>
      </c>
      <c r="E16" s="101">
        <v>180.5</v>
      </c>
      <c r="F16" s="101">
        <v>6.606794520547945</v>
      </c>
      <c r="G16" s="101">
        <f t="shared" si="0"/>
        <v>187.10679452054794</v>
      </c>
    </row>
    <row r="17" spans="1:7" x14ac:dyDescent="0.25">
      <c r="A17" s="99" t="s">
        <v>9</v>
      </c>
      <c r="B17" s="99" t="s">
        <v>24</v>
      </c>
      <c r="C17" s="100" t="s">
        <v>268</v>
      </c>
      <c r="D17" s="100" t="s">
        <v>357</v>
      </c>
      <c r="E17" s="101">
        <v>296.01951219512199</v>
      </c>
      <c r="F17" s="101">
        <v>0</v>
      </c>
      <c r="G17" s="101">
        <f t="shared" si="0"/>
        <v>296.01951219512199</v>
      </c>
    </row>
    <row r="18" spans="1:7" x14ac:dyDescent="0.25">
      <c r="A18" s="99" t="s">
        <v>9</v>
      </c>
      <c r="B18" s="99" t="s">
        <v>10</v>
      </c>
      <c r="C18" s="100" t="s">
        <v>268</v>
      </c>
      <c r="D18" s="100" t="s">
        <v>358</v>
      </c>
      <c r="E18" s="101">
        <v>14.439024390243905</v>
      </c>
      <c r="F18" s="101">
        <v>0</v>
      </c>
      <c r="G18" s="101">
        <f t="shared" si="0"/>
        <v>14.439024390243905</v>
      </c>
    </row>
    <row r="19" spans="1:7" x14ac:dyDescent="0.25">
      <c r="A19" s="99" t="s">
        <v>9</v>
      </c>
      <c r="B19" s="99" t="s">
        <v>170</v>
      </c>
      <c r="C19" s="100" t="s">
        <v>268</v>
      </c>
      <c r="D19" s="100" t="s">
        <v>359</v>
      </c>
      <c r="E19" s="101">
        <v>245.48</v>
      </c>
      <c r="F19" s="101">
        <v>0</v>
      </c>
      <c r="G19" s="101">
        <f t="shared" si="0"/>
        <v>245.48</v>
      </c>
    </row>
    <row r="20" spans="1:7" x14ac:dyDescent="0.25">
      <c r="A20" s="99" t="s">
        <v>18</v>
      </c>
      <c r="B20" s="99" t="s">
        <v>19</v>
      </c>
      <c r="C20" s="100" t="s">
        <v>268</v>
      </c>
      <c r="D20" s="100" t="s">
        <v>106</v>
      </c>
      <c r="E20" s="101">
        <v>72207.22</v>
      </c>
      <c r="F20" s="101">
        <v>498.18</v>
      </c>
      <c r="G20" s="101">
        <f t="shared" si="0"/>
        <v>72705.399999999994</v>
      </c>
    </row>
    <row r="21" spans="1:7" x14ac:dyDescent="0.25">
      <c r="A21" s="99" t="s">
        <v>18</v>
      </c>
      <c r="B21" s="99" t="s">
        <v>19</v>
      </c>
      <c r="C21" s="100" t="s">
        <v>268</v>
      </c>
      <c r="D21" s="100" t="s">
        <v>105</v>
      </c>
      <c r="E21" s="101">
        <v>17039.2</v>
      </c>
      <c r="F21" s="101">
        <v>114.6</v>
      </c>
      <c r="G21" s="101">
        <f t="shared" si="0"/>
        <v>17153.8</v>
      </c>
    </row>
    <row r="22" spans="1:7" x14ac:dyDescent="0.25">
      <c r="A22" s="99" t="s">
        <v>20</v>
      </c>
      <c r="B22" s="99" t="s">
        <v>21</v>
      </c>
      <c r="C22" s="100" t="s">
        <v>268</v>
      </c>
      <c r="D22" s="100" t="s">
        <v>109</v>
      </c>
      <c r="E22" s="101">
        <v>162760.46</v>
      </c>
      <c r="F22" s="101">
        <v>-217.72</v>
      </c>
      <c r="G22" s="101">
        <f t="shared" si="0"/>
        <v>162542.74</v>
      </c>
    </row>
    <row r="23" spans="1:7" x14ac:dyDescent="0.25">
      <c r="A23" s="99" t="s">
        <v>172</v>
      </c>
      <c r="B23" s="99" t="s">
        <v>173</v>
      </c>
      <c r="C23" s="100" t="s">
        <v>268</v>
      </c>
      <c r="D23" s="100" t="s">
        <v>108</v>
      </c>
      <c r="E23" s="101">
        <v>1285.1600000000001</v>
      </c>
      <c r="F23" s="101">
        <v>2.35</v>
      </c>
      <c r="G23" s="101">
        <f t="shared" si="0"/>
        <v>1287.51</v>
      </c>
    </row>
    <row r="24" spans="1:7" x14ac:dyDescent="0.25">
      <c r="A24" s="99" t="s">
        <v>14</v>
      </c>
      <c r="B24" s="99" t="s">
        <v>15</v>
      </c>
      <c r="C24" s="100" t="s">
        <v>268</v>
      </c>
      <c r="D24" s="100" t="s">
        <v>360</v>
      </c>
      <c r="E24" s="101">
        <v>700.34</v>
      </c>
      <c r="F24" s="101">
        <v>4.2699999999999996</v>
      </c>
      <c r="G24" s="101">
        <f t="shared" si="0"/>
        <v>704.61</v>
      </c>
    </row>
    <row r="25" spans="1:7" x14ac:dyDescent="0.25">
      <c r="A25" s="99" t="s">
        <v>14</v>
      </c>
      <c r="B25" s="99" t="s">
        <v>94</v>
      </c>
      <c r="C25" s="100" t="s">
        <v>268</v>
      </c>
      <c r="D25" s="100" t="s">
        <v>361</v>
      </c>
      <c r="E25" s="101">
        <v>223.82</v>
      </c>
      <c r="F25" s="101">
        <v>0</v>
      </c>
      <c r="G25" s="101">
        <f t="shared" si="0"/>
        <v>223.82</v>
      </c>
    </row>
    <row r="26" spans="1:7" x14ac:dyDescent="0.25">
      <c r="A26" s="99" t="s">
        <v>44</v>
      </c>
      <c r="B26" s="99" t="s">
        <v>45</v>
      </c>
      <c r="C26" s="100" t="s">
        <v>268</v>
      </c>
      <c r="D26" s="100" t="s">
        <v>362</v>
      </c>
      <c r="E26" s="101">
        <v>43.32</v>
      </c>
      <c r="F26" s="101">
        <v>0</v>
      </c>
      <c r="G26" s="101">
        <f t="shared" si="0"/>
        <v>43.32</v>
      </c>
    </row>
    <row r="27" spans="1:7" x14ac:dyDescent="0.25">
      <c r="A27" s="99" t="s">
        <v>29</v>
      </c>
      <c r="B27" s="99" t="s">
        <v>46</v>
      </c>
      <c r="C27" s="100" t="s">
        <v>268</v>
      </c>
      <c r="D27" s="100" t="s">
        <v>363</v>
      </c>
      <c r="E27" s="101">
        <v>36.1</v>
      </c>
      <c r="F27" s="101">
        <v>0</v>
      </c>
      <c r="G27" s="101">
        <f t="shared" si="0"/>
        <v>36.1</v>
      </c>
    </row>
    <row r="28" spans="1:7" x14ac:dyDescent="0.25">
      <c r="A28" s="99" t="s">
        <v>29</v>
      </c>
      <c r="B28" s="99" t="s">
        <v>47</v>
      </c>
      <c r="C28" s="100" t="s">
        <v>268</v>
      </c>
      <c r="D28" s="100" t="s">
        <v>364</v>
      </c>
      <c r="E28" s="101">
        <v>43.32</v>
      </c>
      <c r="F28" s="101">
        <v>0</v>
      </c>
      <c r="G28" s="101">
        <f t="shared" si="0"/>
        <v>43.32</v>
      </c>
    </row>
    <row r="29" spans="1:7" x14ac:dyDescent="0.25">
      <c r="A29" s="99" t="s">
        <v>29</v>
      </c>
      <c r="B29" s="99" t="s">
        <v>48</v>
      </c>
      <c r="C29" s="100" t="s">
        <v>268</v>
      </c>
      <c r="D29" s="100" t="s">
        <v>365</v>
      </c>
      <c r="E29" s="101">
        <v>57.76</v>
      </c>
      <c r="F29" s="101">
        <v>0</v>
      </c>
      <c r="G29" s="101">
        <f t="shared" si="0"/>
        <v>57.76</v>
      </c>
    </row>
    <row r="30" spans="1:7" x14ac:dyDescent="0.25">
      <c r="A30" s="99" t="s">
        <v>29</v>
      </c>
      <c r="B30" s="99" t="s">
        <v>49</v>
      </c>
      <c r="C30" s="100" t="s">
        <v>268</v>
      </c>
      <c r="D30" s="100" t="s">
        <v>366</v>
      </c>
      <c r="E30" s="101">
        <v>57.76</v>
      </c>
      <c r="F30" s="101">
        <v>0</v>
      </c>
      <c r="G30" s="101">
        <f t="shared" si="0"/>
        <v>57.76</v>
      </c>
    </row>
    <row r="31" spans="1:7" x14ac:dyDescent="0.25">
      <c r="A31" s="99" t="s">
        <v>29</v>
      </c>
      <c r="B31" s="99" t="s">
        <v>50</v>
      </c>
      <c r="C31" s="100" t="s">
        <v>268</v>
      </c>
      <c r="D31" s="100" t="s">
        <v>367</v>
      </c>
      <c r="E31" s="101">
        <v>79.42</v>
      </c>
      <c r="F31" s="101">
        <v>0</v>
      </c>
      <c r="G31" s="101">
        <f t="shared" si="0"/>
        <v>79.42</v>
      </c>
    </row>
    <row r="32" spans="1:7" x14ac:dyDescent="0.25">
      <c r="A32" s="99" t="s">
        <v>29</v>
      </c>
      <c r="B32" s="99" t="s">
        <v>51</v>
      </c>
      <c r="C32" s="100" t="s">
        <v>268</v>
      </c>
      <c r="D32" s="100" t="s">
        <v>368</v>
      </c>
      <c r="E32" s="101">
        <v>166.06</v>
      </c>
      <c r="F32" s="101">
        <v>0</v>
      </c>
      <c r="G32" s="101">
        <f t="shared" si="0"/>
        <v>166.06</v>
      </c>
    </row>
    <row r="33" spans="1:7" x14ac:dyDescent="0.25">
      <c r="A33" s="99" t="s">
        <v>29</v>
      </c>
      <c r="B33" s="99" t="s">
        <v>52</v>
      </c>
      <c r="C33" s="100" t="s">
        <v>268</v>
      </c>
      <c r="D33" s="100" t="s">
        <v>369</v>
      </c>
      <c r="E33" s="101">
        <v>64.98</v>
      </c>
      <c r="F33" s="101">
        <v>0</v>
      </c>
      <c r="G33" s="101">
        <f t="shared" si="0"/>
        <v>64.98</v>
      </c>
    </row>
    <row r="34" spans="1:7" x14ac:dyDescent="0.25">
      <c r="A34" s="99" t="s">
        <v>29</v>
      </c>
      <c r="B34" s="99" t="s">
        <v>53</v>
      </c>
      <c r="C34" s="100" t="s">
        <v>268</v>
      </c>
      <c r="D34" s="100" t="s">
        <v>370</v>
      </c>
      <c r="E34" s="101">
        <v>36.1</v>
      </c>
      <c r="F34" s="101">
        <v>0</v>
      </c>
      <c r="G34" s="101">
        <f t="shared" si="0"/>
        <v>36.1</v>
      </c>
    </row>
    <row r="35" spans="1:7" x14ac:dyDescent="0.25">
      <c r="A35" s="99" t="s">
        <v>29</v>
      </c>
      <c r="B35" s="99" t="s">
        <v>54</v>
      </c>
      <c r="C35" s="100" t="s">
        <v>268</v>
      </c>
      <c r="D35" s="100" t="s">
        <v>371</v>
      </c>
      <c r="E35" s="101">
        <v>64.98</v>
      </c>
      <c r="F35" s="101">
        <v>0</v>
      </c>
      <c r="G35" s="101">
        <f t="shared" si="0"/>
        <v>64.98</v>
      </c>
    </row>
    <row r="36" spans="1:7" x14ac:dyDescent="0.25">
      <c r="A36" s="99" t="s">
        <v>29</v>
      </c>
      <c r="B36" s="99" t="s">
        <v>55</v>
      </c>
      <c r="C36" s="100" t="s">
        <v>268</v>
      </c>
      <c r="D36" s="100" t="s">
        <v>372</v>
      </c>
      <c r="E36" s="101">
        <v>50.54</v>
      </c>
      <c r="F36" s="101">
        <v>0</v>
      </c>
      <c r="G36" s="101">
        <f t="shared" si="0"/>
        <v>50.54</v>
      </c>
    </row>
    <row r="37" spans="1:7" x14ac:dyDescent="0.25">
      <c r="A37" s="99" t="s">
        <v>29</v>
      </c>
      <c r="B37" s="99" t="s">
        <v>56</v>
      </c>
      <c r="C37" s="100" t="s">
        <v>268</v>
      </c>
      <c r="D37" s="100" t="s">
        <v>373</v>
      </c>
      <c r="E37" s="101">
        <v>64.98</v>
      </c>
      <c r="F37" s="101">
        <v>0</v>
      </c>
      <c r="G37" s="101">
        <f t="shared" si="0"/>
        <v>64.98</v>
      </c>
    </row>
    <row r="38" spans="1:7" x14ac:dyDescent="0.25">
      <c r="A38" s="99" t="s">
        <v>29</v>
      </c>
      <c r="B38" s="99" t="s">
        <v>57</v>
      </c>
      <c r="C38" s="100" t="s">
        <v>268</v>
      </c>
      <c r="D38" s="100" t="s">
        <v>374</v>
      </c>
      <c r="E38" s="101">
        <v>28.88</v>
      </c>
      <c r="F38" s="101">
        <v>0</v>
      </c>
      <c r="G38" s="101">
        <f t="shared" si="0"/>
        <v>28.88</v>
      </c>
    </row>
    <row r="39" spans="1:7" x14ac:dyDescent="0.25">
      <c r="A39" s="99" t="s">
        <v>29</v>
      </c>
      <c r="B39" s="99" t="s">
        <v>58</v>
      </c>
      <c r="C39" s="100" t="s">
        <v>268</v>
      </c>
      <c r="D39" s="100" t="s">
        <v>375</v>
      </c>
      <c r="E39" s="101">
        <v>64.98</v>
      </c>
      <c r="F39" s="101">
        <v>0</v>
      </c>
      <c r="G39" s="101">
        <f t="shared" si="0"/>
        <v>64.98</v>
      </c>
    </row>
    <row r="40" spans="1:7" x14ac:dyDescent="0.25">
      <c r="A40" s="99" t="s">
        <v>29</v>
      </c>
      <c r="B40" s="99" t="s">
        <v>59</v>
      </c>
      <c r="C40" s="100" t="s">
        <v>268</v>
      </c>
      <c r="D40" s="100" t="s">
        <v>376</v>
      </c>
      <c r="E40" s="101">
        <v>50.54</v>
      </c>
      <c r="F40" s="101">
        <v>0</v>
      </c>
      <c r="G40" s="101">
        <f t="shared" si="0"/>
        <v>50.54</v>
      </c>
    </row>
    <row r="41" spans="1:7" x14ac:dyDescent="0.25">
      <c r="A41" s="99" t="s">
        <v>29</v>
      </c>
      <c r="B41" s="99" t="s">
        <v>60</v>
      </c>
      <c r="C41" s="100" t="s">
        <v>268</v>
      </c>
      <c r="D41" s="100" t="s">
        <v>377</v>
      </c>
      <c r="E41" s="101">
        <v>43.32</v>
      </c>
      <c r="F41" s="101">
        <v>0</v>
      </c>
      <c r="G41" s="101">
        <f t="shared" si="0"/>
        <v>43.32</v>
      </c>
    </row>
    <row r="42" spans="1:7" x14ac:dyDescent="0.25">
      <c r="A42" s="99" t="s">
        <v>29</v>
      </c>
      <c r="B42" s="99" t="s">
        <v>61</v>
      </c>
      <c r="C42" s="100" t="s">
        <v>268</v>
      </c>
      <c r="D42" s="100" t="s">
        <v>378</v>
      </c>
      <c r="E42" s="101">
        <v>72.2</v>
      </c>
      <c r="F42" s="101">
        <v>0</v>
      </c>
      <c r="G42" s="101">
        <f t="shared" si="0"/>
        <v>72.2</v>
      </c>
    </row>
    <row r="43" spans="1:7" x14ac:dyDescent="0.25">
      <c r="A43" s="99" t="s">
        <v>18</v>
      </c>
      <c r="B43" s="99" t="s">
        <v>19</v>
      </c>
      <c r="C43" s="100" t="s">
        <v>314</v>
      </c>
      <c r="D43" s="100" t="s">
        <v>315</v>
      </c>
      <c r="E43" s="101">
        <v>112534.02</v>
      </c>
      <c r="F43" s="101">
        <v>-134.96</v>
      </c>
      <c r="G43" s="101">
        <f t="shared" si="0"/>
        <v>112399.06</v>
      </c>
    </row>
    <row r="44" spans="1:7" x14ac:dyDescent="0.25">
      <c r="A44" s="99" t="s">
        <v>18</v>
      </c>
      <c r="B44" s="99" t="s">
        <v>19</v>
      </c>
      <c r="C44" s="100" t="s">
        <v>314</v>
      </c>
      <c r="D44" s="100" t="s">
        <v>316</v>
      </c>
      <c r="E44" s="101">
        <v>12263.48</v>
      </c>
      <c r="F44" s="101">
        <v>-296.45999999999998</v>
      </c>
      <c r="G44" s="101">
        <f t="shared" si="0"/>
        <v>11967.02</v>
      </c>
    </row>
    <row r="45" spans="1:7" x14ac:dyDescent="0.25">
      <c r="A45" s="99" t="s">
        <v>18</v>
      </c>
      <c r="B45" s="99" t="s">
        <v>19</v>
      </c>
      <c r="C45" s="100" t="s">
        <v>314</v>
      </c>
      <c r="D45" s="100" t="s">
        <v>317</v>
      </c>
      <c r="E45" s="101">
        <v>14054.6</v>
      </c>
      <c r="F45" s="101">
        <v>-193.38</v>
      </c>
      <c r="G45" s="101">
        <f t="shared" si="0"/>
        <v>13861.220000000001</v>
      </c>
    </row>
    <row r="46" spans="1:7" x14ac:dyDescent="0.25">
      <c r="A46" s="99" t="s">
        <v>34</v>
      </c>
      <c r="B46" s="99" t="s">
        <v>35</v>
      </c>
      <c r="C46" s="100" t="s">
        <v>314</v>
      </c>
      <c r="D46" s="100" t="s">
        <v>318</v>
      </c>
      <c r="E46" s="101">
        <v>126522.11024657535</v>
      </c>
      <c r="F46" s="101">
        <v>-5676.94</v>
      </c>
      <c r="G46" s="101">
        <f t="shared" si="0"/>
        <v>120845.17024657535</v>
      </c>
    </row>
    <row r="47" spans="1:7" x14ac:dyDescent="0.25">
      <c r="A47" s="99" t="s">
        <v>34</v>
      </c>
      <c r="B47" s="99" t="s">
        <v>35</v>
      </c>
      <c r="C47" s="100" t="s">
        <v>314</v>
      </c>
      <c r="D47" s="100" t="s">
        <v>319</v>
      </c>
      <c r="E47" s="101">
        <v>135880.97</v>
      </c>
      <c r="F47" s="101">
        <v>-6188.75</v>
      </c>
      <c r="G47" s="101">
        <f t="shared" si="0"/>
        <v>129692.22</v>
      </c>
    </row>
    <row r="48" spans="1:7" x14ac:dyDescent="0.25">
      <c r="A48" s="99" t="s">
        <v>172</v>
      </c>
      <c r="B48" s="99" t="s">
        <v>173</v>
      </c>
      <c r="C48" s="100" t="s">
        <v>314</v>
      </c>
      <c r="D48" s="100">
        <v>700941</v>
      </c>
      <c r="E48" s="101">
        <v>98.82</v>
      </c>
      <c r="F48" s="101">
        <v>32.94</v>
      </c>
      <c r="G48" s="101">
        <f t="shared" si="0"/>
        <v>131.76</v>
      </c>
    </row>
    <row r="49" spans="1:7" x14ac:dyDescent="0.25">
      <c r="A49" s="99" t="s">
        <v>33</v>
      </c>
      <c r="B49" s="99" t="s">
        <v>89</v>
      </c>
      <c r="C49" s="100" t="s">
        <v>314</v>
      </c>
      <c r="D49" s="100" t="s">
        <v>320</v>
      </c>
      <c r="E49" s="101">
        <v>14855.94</v>
      </c>
      <c r="F49" s="101">
        <v>-21.17</v>
      </c>
      <c r="G49" s="101">
        <f t="shared" si="0"/>
        <v>14834.77</v>
      </c>
    </row>
    <row r="50" spans="1:7" x14ac:dyDescent="0.25">
      <c r="A50" s="99" t="s">
        <v>33</v>
      </c>
      <c r="B50" s="99" t="s">
        <v>166</v>
      </c>
      <c r="C50" s="100" t="s">
        <v>314</v>
      </c>
      <c r="D50" s="100" t="s">
        <v>321</v>
      </c>
      <c r="E50" s="101">
        <v>39155.42</v>
      </c>
      <c r="F50" s="101">
        <v>416.6</v>
      </c>
      <c r="G50" s="101">
        <f t="shared" si="0"/>
        <v>39572.019999999997</v>
      </c>
    </row>
    <row r="51" spans="1:7" x14ac:dyDescent="0.25">
      <c r="A51" s="99" t="s">
        <v>33</v>
      </c>
      <c r="B51" s="99" t="s">
        <v>217</v>
      </c>
      <c r="C51" s="100" t="s">
        <v>314</v>
      </c>
      <c r="D51" s="100" t="s">
        <v>322</v>
      </c>
      <c r="E51" s="101">
        <v>3326.94</v>
      </c>
      <c r="F51" s="101">
        <v>140.29</v>
      </c>
      <c r="G51" s="101">
        <f t="shared" si="0"/>
        <v>3467.23</v>
      </c>
    </row>
    <row r="52" spans="1:7" x14ac:dyDescent="0.25">
      <c r="A52" s="99" t="s">
        <v>31</v>
      </c>
      <c r="B52" s="99" t="s">
        <v>32</v>
      </c>
      <c r="C52" s="100" t="s">
        <v>314</v>
      </c>
      <c r="D52" s="100">
        <v>700910</v>
      </c>
      <c r="E52" s="101">
        <v>65.88</v>
      </c>
      <c r="F52" s="101"/>
      <c r="G52" s="101">
        <f t="shared" si="0"/>
        <v>65.88</v>
      </c>
    </row>
    <row r="53" spans="1:7" x14ac:dyDescent="0.25">
      <c r="A53" s="99" t="s">
        <v>9</v>
      </c>
      <c r="B53" s="99" t="s">
        <v>71</v>
      </c>
      <c r="C53" s="100" t="s">
        <v>314</v>
      </c>
      <c r="D53" s="100">
        <v>700940</v>
      </c>
      <c r="E53" s="101">
        <v>10738.44</v>
      </c>
      <c r="F53" s="101">
        <v>-10738.44</v>
      </c>
      <c r="G53" s="101">
        <f t="shared" si="0"/>
        <v>0</v>
      </c>
    </row>
    <row r="54" spans="1:7" x14ac:dyDescent="0.25">
      <c r="A54" s="99" t="s">
        <v>9</v>
      </c>
      <c r="B54" s="99" t="s">
        <v>71</v>
      </c>
      <c r="C54" s="100" t="s">
        <v>314</v>
      </c>
      <c r="D54" s="100">
        <v>700934</v>
      </c>
      <c r="E54" s="101">
        <v>6478.2</v>
      </c>
      <c r="F54" s="101">
        <v>-6478.2</v>
      </c>
      <c r="G54" s="101">
        <f t="shared" si="0"/>
        <v>0</v>
      </c>
    </row>
    <row r="55" spans="1:7" x14ac:dyDescent="0.25">
      <c r="A55" s="99" t="s">
        <v>9</v>
      </c>
      <c r="B55" s="99" t="s">
        <v>71</v>
      </c>
      <c r="C55" s="100" t="s">
        <v>314</v>
      </c>
      <c r="D55" s="100">
        <v>700933</v>
      </c>
      <c r="E55" s="101">
        <v>406.26</v>
      </c>
      <c r="F55" s="101">
        <v>-406.26</v>
      </c>
      <c r="G55" s="101">
        <f t="shared" si="0"/>
        <v>0</v>
      </c>
    </row>
    <row r="56" spans="1:7" x14ac:dyDescent="0.25">
      <c r="A56" s="99" t="s">
        <v>9</v>
      </c>
      <c r="B56" s="99" t="s">
        <v>13</v>
      </c>
      <c r="C56" s="100" t="s">
        <v>314</v>
      </c>
      <c r="D56" s="100" t="s">
        <v>323</v>
      </c>
      <c r="E56" s="101">
        <v>153.72</v>
      </c>
      <c r="F56" s="101">
        <v>0</v>
      </c>
      <c r="G56" s="101">
        <f t="shared" si="0"/>
        <v>153.72</v>
      </c>
    </row>
    <row r="57" spans="1:7" x14ac:dyDescent="0.25">
      <c r="A57" s="99" t="s">
        <v>9</v>
      </c>
      <c r="B57" s="99" t="s">
        <v>23</v>
      </c>
      <c r="C57" s="100" t="s">
        <v>314</v>
      </c>
      <c r="D57" s="100" t="s">
        <v>324</v>
      </c>
      <c r="E57" s="101">
        <v>318.42</v>
      </c>
      <c r="F57" s="101">
        <v>0</v>
      </c>
      <c r="G57" s="101">
        <f t="shared" si="0"/>
        <v>318.42</v>
      </c>
    </row>
    <row r="58" spans="1:7" x14ac:dyDescent="0.25">
      <c r="A58" s="99" t="s">
        <v>9</v>
      </c>
      <c r="B58" s="99" t="s">
        <v>23</v>
      </c>
      <c r="C58" s="100" t="s">
        <v>314</v>
      </c>
      <c r="D58" s="100" t="s">
        <v>325</v>
      </c>
      <c r="E58" s="101">
        <v>549</v>
      </c>
      <c r="F58" s="101">
        <v>0</v>
      </c>
      <c r="G58" s="101">
        <f t="shared" si="0"/>
        <v>549</v>
      </c>
    </row>
    <row r="59" spans="1:7" x14ac:dyDescent="0.25">
      <c r="A59" s="99" t="s">
        <v>9</v>
      </c>
      <c r="B59" s="99" t="s">
        <v>24</v>
      </c>
      <c r="C59" s="100" t="s">
        <v>314</v>
      </c>
      <c r="D59" s="100" t="s">
        <v>326</v>
      </c>
      <c r="E59" s="101">
        <v>450.18</v>
      </c>
      <c r="F59" s="101">
        <v>0</v>
      </c>
      <c r="G59" s="101">
        <f t="shared" si="0"/>
        <v>450.18</v>
      </c>
    </row>
    <row r="60" spans="1:7" x14ac:dyDescent="0.25">
      <c r="A60" s="99" t="s">
        <v>9</v>
      </c>
      <c r="B60" s="99" t="s">
        <v>10</v>
      </c>
      <c r="C60" s="100" t="s">
        <v>314</v>
      </c>
      <c r="D60" s="100">
        <v>701000</v>
      </c>
      <c r="E60" s="101">
        <v>21.96</v>
      </c>
      <c r="F60" s="101">
        <v>0</v>
      </c>
      <c r="G60" s="101">
        <f t="shared" si="0"/>
        <v>21.96</v>
      </c>
    </row>
    <row r="61" spans="1:7" x14ac:dyDescent="0.25">
      <c r="A61" s="99" t="s">
        <v>9</v>
      </c>
      <c r="B61" s="99" t="s">
        <v>170</v>
      </c>
      <c r="C61" s="100" t="s">
        <v>314</v>
      </c>
      <c r="D61" s="100" t="s">
        <v>327</v>
      </c>
      <c r="E61" s="101">
        <v>373.32</v>
      </c>
      <c r="F61" s="101">
        <v>-10.98</v>
      </c>
      <c r="G61" s="101">
        <f t="shared" si="0"/>
        <v>362.34</v>
      </c>
    </row>
    <row r="62" spans="1:7" x14ac:dyDescent="0.25">
      <c r="A62" s="99" t="s">
        <v>20</v>
      </c>
      <c r="B62" s="99" t="s">
        <v>21</v>
      </c>
      <c r="C62" s="100" t="s">
        <v>314</v>
      </c>
      <c r="D62" s="100" t="s">
        <v>328</v>
      </c>
      <c r="E62" s="101">
        <v>238507.56</v>
      </c>
      <c r="F62" s="101">
        <v>4293.4399999999996</v>
      </c>
      <c r="G62" s="101">
        <f t="shared" si="0"/>
        <v>242801</v>
      </c>
    </row>
    <row r="63" spans="1:7" x14ac:dyDescent="0.25">
      <c r="A63" s="99" t="s">
        <v>20</v>
      </c>
      <c r="B63" s="99" t="s">
        <v>21</v>
      </c>
      <c r="C63" s="100" t="s">
        <v>314</v>
      </c>
      <c r="D63" s="100" t="s">
        <v>379</v>
      </c>
      <c r="E63" s="101">
        <v>22018</v>
      </c>
      <c r="F63" s="101">
        <v>0</v>
      </c>
      <c r="G63" s="101">
        <f t="shared" si="0"/>
        <v>22018</v>
      </c>
    </row>
    <row r="64" spans="1:7" x14ac:dyDescent="0.25">
      <c r="A64" s="99" t="s">
        <v>172</v>
      </c>
      <c r="B64" s="99" t="s">
        <v>173</v>
      </c>
      <c r="C64" s="100" t="s">
        <v>314</v>
      </c>
      <c r="D64" s="100">
        <v>700939</v>
      </c>
      <c r="E64" s="101">
        <v>1987.38</v>
      </c>
      <c r="F64" s="101">
        <v>-12.71</v>
      </c>
      <c r="G64" s="101">
        <f t="shared" si="0"/>
        <v>1974.67</v>
      </c>
    </row>
    <row r="65" spans="1:7" x14ac:dyDescent="0.25">
      <c r="A65" s="99" t="s">
        <v>14</v>
      </c>
      <c r="B65" s="99" t="s">
        <v>15</v>
      </c>
      <c r="C65" s="100" t="s">
        <v>314</v>
      </c>
      <c r="D65" s="100" t="s">
        <v>329</v>
      </c>
      <c r="E65" s="101">
        <v>977.22</v>
      </c>
      <c r="F65" s="101">
        <v>16.440000000000001</v>
      </c>
      <c r="G65" s="101">
        <f t="shared" si="0"/>
        <v>993.66000000000008</v>
      </c>
    </row>
    <row r="66" spans="1:7" x14ac:dyDescent="0.25">
      <c r="A66" s="99" t="s">
        <v>14</v>
      </c>
      <c r="B66" s="99" t="s">
        <v>94</v>
      </c>
      <c r="C66" s="100" t="s">
        <v>314</v>
      </c>
      <c r="D66" s="100" t="s">
        <v>330</v>
      </c>
      <c r="E66" s="101">
        <v>329.4</v>
      </c>
      <c r="F66" s="101">
        <v>0</v>
      </c>
      <c r="G66" s="101">
        <f t="shared" si="0"/>
        <v>329.4</v>
      </c>
    </row>
    <row r="67" spans="1:7" x14ac:dyDescent="0.25">
      <c r="A67" s="99" t="s">
        <v>44</v>
      </c>
      <c r="B67" s="99" t="s">
        <v>45</v>
      </c>
      <c r="C67" s="100" t="s">
        <v>314</v>
      </c>
      <c r="D67" s="100" t="s">
        <v>380</v>
      </c>
      <c r="E67" s="101">
        <v>65.94</v>
      </c>
      <c r="F67" s="101">
        <v>0</v>
      </c>
      <c r="G67" s="101">
        <f t="shared" si="0"/>
        <v>65.94</v>
      </c>
    </row>
    <row r="68" spans="1:7" x14ac:dyDescent="0.25">
      <c r="A68" s="99" t="s">
        <v>29</v>
      </c>
      <c r="B68" s="99" t="s">
        <v>46</v>
      </c>
      <c r="C68" s="100" t="s">
        <v>314</v>
      </c>
      <c r="D68" s="100" t="s">
        <v>331</v>
      </c>
      <c r="E68" s="101">
        <v>54.9</v>
      </c>
      <c r="F68" s="101">
        <v>0</v>
      </c>
      <c r="G68" s="101">
        <f t="shared" si="0"/>
        <v>54.9</v>
      </c>
    </row>
    <row r="69" spans="1:7" x14ac:dyDescent="0.25">
      <c r="A69" s="99" t="s">
        <v>29</v>
      </c>
      <c r="B69" s="99" t="s">
        <v>47</v>
      </c>
      <c r="C69" s="100" t="s">
        <v>314</v>
      </c>
      <c r="D69" s="100" t="s">
        <v>332</v>
      </c>
      <c r="E69" s="101">
        <v>65.88</v>
      </c>
      <c r="F69" s="101">
        <v>0</v>
      </c>
      <c r="G69" s="101">
        <f t="shared" si="0"/>
        <v>65.88</v>
      </c>
    </row>
    <row r="70" spans="1:7" x14ac:dyDescent="0.25">
      <c r="A70" s="99" t="s">
        <v>29</v>
      </c>
      <c r="B70" s="99" t="s">
        <v>48</v>
      </c>
      <c r="C70" s="100" t="s">
        <v>314</v>
      </c>
      <c r="D70" s="100" t="s">
        <v>333</v>
      </c>
      <c r="E70" s="101">
        <v>87.84</v>
      </c>
      <c r="F70" s="101">
        <v>0</v>
      </c>
      <c r="G70" s="101">
        <f t="shared" ref="G70:G83" si="1">SUM(E70:F70)</f>
        <v>87.84</v>
      </c>
    </row>
    <row r="71" spans="1:7" x14ac:dyDescent="0.25">
      <c r="A71" s="99" t="s">
        <v>29</v>
      </c>
      <c r="B71" s="99" t="s">
        <v>49</v>
      </c>
      <c r="C71" s="100" t="s">
        <v>314</v>
      </c>
      <c r="D71" s="100" t="s">
        <v>334</v>
      </c>
      <c r="E71" s="101">
        <v>87.84</v>
      </c>
      <c r="F71" s="101">
        <v>0</v>
      </c>
      <c r="G71" s="101">
        <f t="shared" si="1"/>
        <v>87.84</v>
      </c>
    </row>
    <row r="72" spans="1:7" x14ac:dyDescent="0.25">
      <c r="A72" s="99" t="s">
        <v>29</v>
      </c>
      <c r="B72" s="99" t="s">
        <v>50</v>
      </c>
      <c r="C72" s="100" t="s">
        <v>314</v>
      </c>
      <c r="D72" s="100" t="s">
        <v>335</v>
      </c>
      <c r="E72" s="101">
        <v>120.78</v>
      </c>
      <c r="F72" s="101">
        <v>0</v>
      </c>
      <c r="G72" s="101">
        <f t="shared" si="1"/>
        <v>120.78</v>
      </c>
    </row>
    <row r="73" spans="1:7" x14ac:dyDescent="0.25">
      <c r="A73" s="99" t="s">
        <v>29</v>
      </c>
      <c r="B73" s="99" t="s">
        <v>51</v>
      </c>
      <c r="C73" s="100" t="s">
        <v>314</v>
      </c>
      <c r="D73" s="100" t="s">
        <v>336</v>
      </c>
      <c r="E73" s="101">
        <v>252.54</v>
      </c>
      <c r="F73" s="101">
        <v>0</v>
      </c>
      <c r="G73" s="101">
        <f t="shared" si="1"/>
        <v>252.54</v>
      </c>
    </row>
    <row r="74" spans="1:7" x14ac:dyDescent="0.25">
      <c r="A74" s="99" t="s">
        <v>29</v>
      </c>
      <c r="B74" s="99" t="s">
        <v>52</v>
      </c>
      <c r="C74" s="100" t="s">
        <v>314</v>
      </c>
      <c r="D74" s="100" t="s">
        <v>337</v>
      </c>
      <c r="E74" s="101">
        <v>98.82</v>
      </c>
      <c r="F74" s="101">
        <v>0</v>
      </c>
      <c r="G74" s="101">
        <f t="shared" si="1"/>
        <v>98.82</v>
      </c>
    </row>
    <row r="75" spans="1:7" x14ac:dyDescent="0.25">
      <c r="A75" s="99" t="s">
        <v>29</v>
      </c>
      <c r="B75" s="99" t="s">
        <v>53</v>
      </c>
      <c r="C75" s="100" t="s">
        <v>314</v>
      </c>
      <c r="D75" s="100" t="s">
        <v>338</v>
      </c>
      <c r="E75" s="101">
        <v>54.9</v>
      </c>
      <c r="F75" s="101">
        <v>0</v>
      </c>
      <c r="G75" s="101">
        <f t="shared" si="1"/>
        <v>54.9</v>
      </c>
    </row>
    <row r="76" spans="1:7" x14ac:dyDescent="0.25">
      <c r="A76" s="99" t="s">
        <v>29</v>
      </c>
      <c r="B76" s="99" t="s">
        <v>54</v>
      </c>
      <c r="C76" s="100" t="s">
        <v>314</v>
      </c>
      <c r="D76" s="100" t="s">
        <v>339</v>
      </c>
      <c r="E76" s="101">
        <v>98.82</v>
      </c>
      <c r="F76" s="101">
        <v>0</v>
      </c>
      <c r="G76" s="101">
        <f t="shared" si="1"/>
        <v>98.82</v>
      </c>
    </row>
    <row r="77" spans="1:7" x14ac:dyDescent="0.25">
      <c r="A77" s="99" t="s">
        <v>29</v>
      </c>
      <c r="B77" s="99" t="s">
        <v>55</v>
      </c>
      <c r="C77" s="100" t="s">
        <v>314</v>
      </c>
      <c r="D77" s="100" t="s">
        <v>340</v>
      </c>
      <c r="E77" s="101">
        <v>76.86</v>
      </c>
      <c r="F77" s="101">
        <v>0</v>
      </c>
      <c r="G77" s="101">
        <f t="shared" si="1"/>
        <v>76.86</v>
      </c>
    </row>
    <row r="78" spans="1:7" x14ac:dyDescent="0.25">
      <c r="A78" s="99" t="s">
        <v>29</v>
      </c>
      <c r="B78" s="99" t="s">
        <v>56</v>
      </c>
      <c r="C78" s="100" t="s">
        <v>314</v>
      </c>
      <c r="D78" s="100" t="s">
        <v>341</v>
      </c>
      <c r="E78" s="101">
        <v>98.82</v>
      </c>
      <c r="F78" s="101">
        <v>0</v>
      </c>
      <c r="G78" s="101">
        <f t="shared" si="1"/>
        <v>98.82</v>
      </c>
    </row>
    <row r="79" spans="1:7" x14ac:dyDescent="0.25">
      <c r="A79" s="99" t="s">
        <v>29</v>
      </c>
      <c r="B79" s="99" t="s">
        <v>57</v>
      </c>
      <c r="C79" s="100" t="s">
        <v>314</v>
      </c>
      <c r="D79" s="100" t="s">
        <v>342</v>
      </c>
      <c r="E79" s="101">
        <v>43.92</v>
      </c>
      <c r="F79" s="101">
        <v>0</v>
      </c>
      <c r="G79" s="101">
        <f t="shared" si="1"/>
        <v>43.92</v>
      </c>
    </row>
    <row r="80" spans="1:7" x14ac:dyDescent="0.25">
      <c r="A80" s="99" t="s">
        <v>29</v>
      </c>
      <c r="B80" s="99" t="s">
        <v>58</v>
      </c>
      <c r="C80" s="100" t="s">
        <v>314</v>
      </c>
      <c r="D80" s="100" t="s">
        <v>343</v>
      </c>
      <c r="E80" s="101">
        <v>98.82</v>
      </c>
      <c r="F80" s="101">
        <v>0</v>
      </c>
      <c r="G80" s="101">
        <f t="shared" si="1"/>
        <v>98.82</v>
      </c>
    </row>
    <row r="81" spans="1:7" x14ac:dyDescent="0.25">
      <c r="A81" s="99" t="s">
        <v>29</v>
      </c>
      <c r="B81" s="99" t="s">
        <v>59</v>
      </c>
      <c r="C81" s="100" t="s">
        <v>314</v>
      </c>
      <c r="D81" s="100" t="s">
        <v>344</v>
      </c>
      <c r="E81" s="101">
        <v>76.86</v>
      </c>
      <c r="F81" s="101">
        <v>0</v>
      </c>
      <c r="G81" s="101">
        <f t="shared" si="1"/>
        <v>76.86</v>
      </c>
    </row>
    <row r="82" spans="1:7" x14ac:dyDescent="0.25">
      <c r="A82" s="99" t="s">
        <v>29</v>
      </c>
      <c r="B82" s="99" t="s">
        <v>60</v>
      </c>
      <c r="C82" s="100" t="s">
        <v>314</v>
      </c>
      <c r="D82" s="100" t="s">
        <v>345</v>
      </c>
      <c r="E82" s="101">
        <v>65.88</v>
      </c>
      <c r="F82" s="101">
        <v>0</v>
      </c>
      <c r="G82" s="101">
        <f t="shared" si="1"/>
        <v>65.88</v>
      </c>
    </row>
    <row r="83" spans="1:7" x14ac:dyDescent="0.25">
      <c r="A83" s="99" t="s">
        <v>29</v>
      </c>
      <c r="B83" s="99" t="s">
        <v>61</v>
      </c>
      <c r="C83" s="100" t="s">
        <v>314</v>
      </c>
      <c r="D83" s="100" t="s">
        <v>346</v>
      </c>
      <c r="E83" s="101">
        <v>109.8</v>
      </c>
      <c r="F83" s="101">
        <v>0</v>
      </c>
      <c r="G83" s="101">
        <f t="shared" si="1"/>
        <v>109.8</v>
      </c>
    </row>
    <row r="84" spans="1:7" x14ac:dyDescent="0.25">
      <c r="G84" s="106"/>
    </row>
    <row r="85" spans="1:7" ht="21" x14ac:dyDescent="0.25">
      <c r="D85" s="102"/>
      <c r="E85" s="103" t="s">
        <v>36</v>
      </c>
      <c r="F85" s="103" t="s">
        <v>37</v>
      </c>
      <c r="G85" s="103" t="s">
        <v>38</v>
      </c>
    </row>
    <row r="86" spans="1:7" x14ac:dyDescent="0.25">
      <c r="D86" s="102"/>
      <c r="E86" s="95" t="s">
        <v>39</v>
      </c>
      <c r="F86" s="95" t="s">
        <v>39</v>
      </c>
      <c r="G86" s="95" t="s">
        <v>39</v>
      </c>
    </row>
    <row r="87" spans="1:7" x14ac:dyDescent="0.25">
      <c r="D87" s="104" t="s">
        <v>40</v>
      </c>
      <c r="E87" s="101">
        <f>SUM(E5:E83)</f>
        <v>1225079.2026855992</v>
      </c>
      <c r="F87" s="101">
        <f t="shared" ref="F87:G87" si="2">SUM(F5:F83)</f>
        <v>-30776.098191780824</v>
      </c>
      <c r="G87" s="101">
        <f t="shared" si="2"/>
        <v>1194303.1044938189</v>
      </c>
    </row>
  </sheetData>
  <conditionalFormatting sqref="B2">
    <cfRule type="cellIs" dxfId="325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zoomScaleNormal="100" workbookViewId="0"/>
  </sheetViews>
  <sheetFormatPr defaultRowHeight="10.5" x14ac:dyDescent="0.25"/>
  <cols>
    <col min="1" max="1" width="64.26953125" style="98" bestFit="1" customWidth="1"/>
    <col min="2" max="2" width="41.1796875" style="98" customWidth="1"/>
    <col min="3" max="3" width="14.54296875" style="98" customWidth="1"/>
    <col min="4" max="4" width="20.54296875" style="98" bestFit="1" customWidth="1"/>
    <col min="5" max="6" width="12.81640625" style="98" bestFit="1" customWidth="1"/>
    <col min="7" max="7" width="15.1796875" style="98" bestFit="1" customWidth="1"/>
    <col min="8" max="16384" width="8.7265625" style="98"/>
  </cols>
  <sheetData>
    <row r="1" spans="1:7" x14ac:dyDescent="0.25">
      <c r="A1" s="107" t="s">
        <v>0</v>
      </c>
      <c r="B1" s="108">
        <v>2018</v>
      </c>
    </row>
    <row r="2" spans="1:7" x14ac:dyDescent="0.25">
      <c r="A2" s="107" t="s">
        <v>1</v>
      </c>
      <c r="B2" s="108" t="s">
        <v>63</v>
      </c>
    </row>
    <row r="4" spans="1:7" x14ac:dyDescent="0.25">
      <c r="A4" s="109" t="s">
        <v>3</v>
      </c>
      <c r="B4" s="109" t="s">
        <v>4</v>
      </c>
      <c r="C4" s="109" t="s">
        <v>163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20</v>
      </c>
      <c r="B5" s="99" t="s">
        <v>64</v>
      </c>
      <c r="C5" s="99" t="s">
        <v>268</v>
      </c>
      <c r="D5" s="100" t="s">
        <v>381</v>
      </c>
      <c r="E5" s="101">
        <v>165</v>
      </c>
      <c r="F5" s="101">
        <v>3.88</v>
      </c>
      <c r="G5" s="101">
        <f>E5+F5</f>
        <v>168.88</v>
      </c>
    </row>
    <row r="6" spans="1:7" x14ac:dyDescent="0.25">
      <c r="A6" s="99" t="s">
        <v>77</v>
      </c>
      <c r="B6" s="99" t="s">
        <v>78</v>
      </c>
      <c r="C6" s="99" t="s">
        <v>268</v>
      </c>
      <c r="D6" s="100" t="s">
        <v>110</v>
      </c>
      <c r="E6" s="101">
        <v>19800</v>
      </c>
      <c r="F6" s="101">
        <v>1752.29</v>
      </c>
      <c r="G6" s="101">
        <f t="shared" ref="G6:G69" si="0">E6+F6</f>
        <v>21552.29</v>
      </c>
    </row>
    <row r="7" spans="1:7" x14ac:dyDescent="0.25">
      <c r="A7" s="99" t="s">
        <v>33</v>
      </c>
      <c r="B7" s="99" t="s">
        <v>74</v>
      </c>
      <c r="C7" s="99" t="s">
        <v>268</v>
      </c>
      <c r="D7" s="100" t="s">
        <v>382</v>
      </c>
      <c r="E7" s="101">
        <v>1045.3699999999999</v>
      </c>
      <c r="F7" s="101">
        <v>0</v>
      </c>
      <c r="G7" s="101">
        <f t="shared" si="0"/>
        <v>1045.3699999999999</v>
      </c>
    </row>
    <row r="8" spans="1:7" x14ac:dyDescent="0.25">
      <c r="A8" s="99" t="s">
        <v>33</v>
      </c>
      <c r="B8" s="99" t="s">
        <v>217</v>
      </c>
      <c r="C8" s="99" t="s">
        <v>268</v>
      </c>
      <c r="D8" s="100" t="s">
        <v>383</v>
      </c>
      <c r="E8" s="101">
        <v>1155.0048780487807</v>
      </c>
      <c r="F8" s="101">
        <v>189.1</v>
      </c>
      <c r="G8" s="101">
        <f t="shared" si="0"/>
        <v>1344.1048780487806</v>
      </c>
    </row>
    <row r="9" spans="1:7" x14ac:dyDescent="0.25">
      <c r="A9" s="99" t="s">
        <v>9</v>
      </c>
      <c r="B9" s="99" t="s">
        <v>70</v>
      </c>
      <c r="C9" s="99" t="s">
        <v>268</v>
      </c>
      <c r="D9" s="100" t="s">
        <v>111</v>
      </c>
      <c r="E9" s="101">
        <v>11.551219512195123</v>
      </c>
      <c r="F9" s="101">
        <v>-4.16</v>
      </c>
      <c r="G9" s="101">
        <f t="shared" si="0"/>
        <v>7.3912195121951232</v>
      </c>
    </row>
    <row r="10" spans="1:7" x14ac:dyDescent="0.25">
      <c r="A10" s="99" t="s">
        <v>9</v>
      </c>
      <c r="B10" s="99" t="s">
        <v>71</v>
      </c>
      <c r="C10" s="99" t="s">
        <v>268</v>
      </c>
      <c r="D10" s="100" t="s">
        <v>384</v>
      </c>
      <c r="E10" s="101">
        <v>1.6487804878048782</v>
      </c>
      <c r="F10" s="101">
        <v>-1.65</v>
      </c>
      <c r="G10" s="101">
        <f t="shared" si="0"/>
        <v>-1.2195121951217303E-3</v>
      </c>
    </row>
    <row r="11" spans="1:7" x14ac:dyDescent="0.25">
      <c r="A11" s="99" t="s">
        <v>9</v>
      </c>
      <c r="B11" s="99" t="s">
        <v>13</v>
      </c>
      <c r="C11" s="99" t="s">
        <v>268</v>
      </c>
      <c r="D11" s="100" t="s">
        <v>385</v>
      </c>
      <c r="E11" s="101">
        <v>23.1</v>
      </c>
      <c r="F11" s="101">
        <v>19.41</v>
      </c>
      <c r="G11" s="101">
        <f t="shared" si="0"/>
        <v>42.510000000000005</v>
      </c>
    </row>
    <row r="12" spans="1:7" x14ac:dyDescent="0.25">
      <c r="A12" s="99" t="s">
        <v>9</v>
      </c>
      <c r="B12" s="99" t="s">
        <v>97</v>
      </c>
      <c r="C12" s="99" t="s">
        <v>268</v>
      </c>
      <c r="D12" s="100" t="s">
        <v>386</v>
      </c>
      <c r="E12" s="101">
        <v>9900</v>
      </c>
      <c r="F12" s="101">
        <v>12755.2</v>
      </c>
      <c r="G12" s="101">
        <f t="shared" si="0"/>
        <v>22655.200000000001</v>
      </c>
    </row>
    <row r="13" spans="1:7" x14ac:dyDescent="0.25">
      <c r="A13" s="99" t="s">
        <v>9</v>
      </c>
      <c r="B13" s="99" t="s">
        <v>76</v>
      </c>
      <c r="C13" s="99" t="s">
        <v>268</v>
      </c>
      <c r="D13" s="100" t="s">
        <v>387</v>
      </c>
      <c r="E13" s="101">
        <v>148.49756097560979</v>
      </c>
      <c r="F13" s="101">
        <v>30.5</v>
      </c>
      <c r="G13" s="101">
        <f t="shared" si="0"/>
        <v>178.99756097560979</v>
      </c>
    </row>
    <row r="14" spans="1:7" x14ac:dyDescent="0.25">
      <c r="A14" s="99" t="s">
        <v>9</v>
      </c>
      <c r="B14" s="99" t="s">
        <v>170</v>
      </c>
      <c r="C14" s="99" t="s">
        <v>268</v>
      </c>
      <c r="D14" s="100" t="s">
        <v>388</v>
      </c>
      <c r="E14" s="101">
        <v>462</v>
      </c>
      <c r="F14" s="101">
        <v>4.99</v>
      </c>
      <c r="G14" s="101">
        <f t="shared" si="0"/>
        <v>466.99</v>
      </c>
    </row>
    <row r="15" spans="1:7" x14ac:dyDescent="0.25">
      <c r="A15" s="99" t="s">
        <v>65</v>
      </c>
      <c r="B15" s="99" t="s">
        <v>69</v>
      </c>
      <c r="C15" s="99" t="s">
        <v>268</v>
      </c>
      <c r="D15" s="100" t="s">
        <v>389</v>
      </c>
      <c r="E15" s="101">
        <v>0.5</v>
      </c>
      <c r="F15" s="101">
        <v>-0.5</v>
      </c>
      <c r="G15" s="101">
        <f t="shared" si="0"/>
        <v>0</v>
      </c>
    </row>
    <row r="16" spans="1:7" x14ac:dyDescent="0.25">
      <c r="A16" s="99" t="s">
        <v>65</v>
      </c>
      <c r="B16" s="99" t="s">
        <v>66</v>
      </c>
      <c r="C16" s="99" t="s">
        <v>268</v>
      </c>
      <c r="D16" s="100" t="s">
        <v>390</v>
      </c>
      <c r="E16" s="101">
        <v>0.83</v>
      </c>
      <c r="F16" s="101">
        <v>2.34</v>
      </c>
      <c r="G16" s="101">
        <f t="shared" si="0"/>
        <v>3.17</v>
      </c>
    </row>
    <row r="17" spans="1:7" x14ac:dyDescent="0.25">
      <c r="A17" s="99" t="s">
        <v>65</v>
      </c>
      <c r="B17" s="99" t="s">
        <v>68</v>
      </c>
      <c r="C17" s="99" t="s">
        <v>268</v>
      </c>
      <c r="D17" s="100" t="s">
        <v>391</v>
      </c>
      <c r="E17" s="101">
        <v>0.5</v>
      </c>
      <c r="F17" s="101">
        <v>-0.5</v>
      </c>
      <c r="G17" s="101">
        <f t="shared" si="0"/>
        <v>0</v>
      </c>
    </row>
    <row r="18" spans="1:7" x14ac:dyDescent="0.25">
      <c r="A18" s="99" t="s">
        <v>65</v>
      </c>
      <c r="B18" s="99" t="s">
        <v>67</v>
      </c>
      <c r="C18" s="99" t="s">
        <v>268</v>
      </c>
      <c r="D18" s="100" t="s">
        <v>392</v>
      </c>
      <c r="E18" s="101">
        <v>1.65</v>
      </c>
      <c r="F18" s="101">
        <v>221.38</v>
      </c>
      <c r="G18" s="101">
        <f t="shared" si="0"/>
        <v>223.03</v>
      </c>
    </row>
    <row r="19" spans="1:7" x14ac:dyDescent="0.25">
      <c r="A19" s="99" t="s">
        <v>65</v>
      </c>
      <c r="B19" s="99" t="s">
        <v>88</v>
      </c>
      <c r="C19" s="99" t="s">
        <v>268</v>
      </c>
      <c r="D19" s="100" t="s">
        <v>393</v>
      </c>
      <c r="E19" s="101">
        <v>99</v>
      </c>
      <c r="F19" s="101">
        <v>33.75</v>
      </c>
      <c r="G19" s="101">
        <f t="shared" si="0"/>
        <v>132.75</v>
      </c>
    </row>
    <row r="20" spans="1:7" x14ac:dyDescent="0.25">
      <c r="A20" s="99" t="s">
        <v>81</v>
      </c>
      <c r="B20" s="99" t="s">
        <v>82</v>
      </c>
      <c r="C20" s="99" t="s">
        <v>268</v>
      </c>
      <c r="D20" s="100" t="s">
        <v>394</v>
      </c>
      <c r="E20" s="101">
        <v>8.25</v>
      </c>
      <c r="F20" s="101">
        <v>-6.6</v>
      </c>
      <c r="G20" s="101">
        <f t="shared" si="0"/>
        <v>1.6500000000000004</v>
      </c>
    </row>
    <row r="21" spans="1:7" x14ac:dyDescent="0.25">
      <c r="A21" s="99" t="s">
        <v>25</v>
      </c>
      <c r="B21" s="99" t="s">
        <v>80</v>
      </c>
      <c r="C21" s="99" t="s">
        <v>268</v>
      </c>
      <c r="D21" s="100" t="s">
        <v>395</v>
      </c>
      <c r="E21" s="101">
        <v>1.32</v>
      </c>
      <c r="F21" s="101">
        <v>0</v>
      </c>
      <c r="G21" s="101">
        <f t="shared" si="0"/>
        <v>1.32</v>
      </c>
    </row>
    <row r="22" spans="1:7" x14ac:dyDescent="0.25">
      <c r="A22" s="99" t="s">
        <v>44</v>
      </c>
      <c r="B22" s="99" t="s">
        <v>79</v>
      </c>
      <c r="C22" s="99" t="s">
        <v>268</v>
      </c>
      <c r="D22" s="100" t="s">
        <v>396</v>
      </c>
      <c r="E22" s="101">
        <v>9.9</v>
      </c>
      <c r="F22" s="101">
        <v>78.77</v>
      </c>
      <c r="G22" s="101">
        <f t="shared" si="0"/>
        <v>88.67</v>
      </c>
    </row>
    <row r="23" spans="1:7" x14ac:dyDescent="0.25">
      <c r="A23" s="99" t="s">
        <v>29</v>
      </c>
      <c r="B23" s="99" t="s">
        <v>46</v>
      </c>
      <c r="C23" s="99" t="s">
        <v>268</v>
      </c>
      <c r="D23" s="100" t="s">
        <v>397</v>
      </c>
      <c r="E23" s="101">
        <v>0.83</v>
      </c>
      <c r="F23" s="101">
        <v>1.25</v>
      </c>
      <c r="G23" s="101">
        <f t="shared" si="0"/>
        <v>2.08</v>
      </c>
    </row>
    <row r="24" spans="1:7" x14ac:dyDescent="0.25">
      <c r="A24" s="99" t="s">
        <v>29</v>
      </c>
      <c r="B24" s="99" t="s">
        <v>83</v>
      </c>
      <c r="C24" s="99" t="s">
        <v>268</v>
      </c>
      <c r="D24" s="100" t="s">
        <v>398</v>
      </c>
      <c r="E24" s="101">
        <v>31.35</v>
      </c>
      <c r="F24" s="101">
        <v>37.93</v>
      </c>
      <c r="G24" s="101">
        <f t="shared" si="0"/>
        <v>69.28</v>
      </c>
    </row>
    <row r="25" spans="1:7" x14ac:dyDescent="0.25">
      <c r="A25" s="99" t="s">
        <v>29</v>
      </c>
      <c r="B25" s="99" t="s">
        <v>48</v>
      </c>
      <c r="C25" s="99" t="s">
        <v>268</v>
      </c>
      <c r="D25" s="100" t="s">
        <v>399</v>
      </c>
      <c r="E25" s="101">
        <v>31.35</v>
      </c>
      <c r="F25" s="101">
        <v>-18.149999999999999</v>
      </c>
      <c r="G25" s="101">
        <f t="shared" si="0"/>
        <v>13.200000000000003</v>
      </c>
    </row>
    <row r="26" spans="1:7" x14ac:dyDescent="0.25">
      <c r="A26" s="99" t="s">
        <v>29</v>
      </c>
      <c r="B26" s="99" t="s">
        <v>84</v>
      </c>
      <c r="C26" s="99" t="s">
        <v>268</v>
      </c>
      <c r="D26" s="100" t="s">
        <v>400</v>
      </c>
      <c r="E26" s="101">
        <v>19.8</v>
      </c>
      <c r="F26" s="101">
        <v>-3.13</v>
      </c>
      <c r="G26" s="101">
        <f t="shared" si="0"/>
        <v>16.670000000000002</v>
      </c>
    </row>
    <row r="27" spans="1:7" x14ac:dyDescent="0.25">
      <c r="A27" s="99" t="s">
        <v>29</v>
      </c>
      <c r="B27" s="99" t="s">
        <v>50</v>
      </c>
      <c r="C27" s="99" t="s">
        <v>268</v>
      </c>
      <c r="D27" s="100" t="s">
        <v>401</v>
      </c>
      <c r="E27" s="101">
        <v>8.25</v>
      </c>
      <c r="F27" s="101">
        <v>1.85</v>
      </c>
      <c r="G27" s="101">
        <f t="shared" si="0"/>
        <v>10.1</v>
      </c>
    </row>
    <row r="28" spans="1:7" x14ac:dyDescent="0.25">
      <c r="A28" s="99" t="s">
        <v>29</v>
      </c>
      <c r="B28" s="99" t="s">
        <v>85</v>
      </c>
      <c r="C28" s="99" t="s">
        <v>268</v>
      </c>
      <c r="D28" s="100" t="s">
        <v>402</v>
      </c>
      <c r="E28" s="101">
        <v>34.65</v>
      </c>
      <c r="F28" s="101">
        <v>-0.38</v>
      </c>
      <c r="G28" s="101">
        <f t="shared" si="0"/>
        <v>34.269999999999996</v>
      </c>
    </row>
    <row r="29" spans="1:7" x14ac:dyDescent="0.25">
      <c r="A29" s="99" t="s">
        <v>29</v>
      </c>
      <c r="B29" s="99" t="s">
        <v>52</v>
      </c>
      <c r="C29" s="99" t="s">
        <v>268</v>
      </c>
      <c r="D29" s="100" t="s">
        <v>403</v>
      </c>
      <c r="E29" s="101">
        <v>36.299999999999997</v>
      </c>
      <c r="F29" s="101">
        <v>6.75</v>
      </c>
      <c r="G29" s="101">
        <f t="shared" si="0"/>
        <v>43.05</v>
      </c>
    </row>
    <row r="30" spans="1:7" x14ac:dyDescent="0.25">
      <c r="A30" s="99" t="s">
        <v>29</v>
      </c>
      <c r="B30" s="99" t="s">
        <v>53</v>
      </c>
      <c r="C30" s="99" t="s">
        <v>268</v>
      </c>
      <c r="D30" s="100" t="s">
        <v>404</v>
      </c>
      <c r="E30" s="101">
        <v>231</v>
      </c>
      <c r="F30" s="101">
        <v>-89.1</v>
      </c>
      <c r="G30" s="101">
        <f t="shared" si="0"/>
        <v>141.9</v>
      </c>
    </row>
    <row r="31" spans="1:7" x14ac:dyDescent="0.25">
      <c r="A31" s="99" t="s">
        <v>29</v>
      </c>
      <c r="B31" s="99" t="s">
        <v>86</v>
      </c>
      <c r="C31" s="99" t="s">
        <v>268</v>
      </c>
      <c r="D31" s="100" t="s">
        <v>405</v>
      </c>
      <c r="E31" s="101">
        <v>41.25</v>
      </c>
      <c r="F31" s="101">
        <v>-17.23</v>
      </c>
      <c r="G31" s="101">
        <f t="shared" si="0"/>
        <v>24.02</v>
      </c>
    </row>
    <row r="32" spans="1:7" x14ac:dyDescent="0.25">
      <c r="A32" s="99" t="s">
        <v>29</v>
      </c>
      <c r="B32" s="99" t="s">
        <v>55</v>
      </c>
      <c r="C32" s="99" t="s">
        <v>268</v>
      </c>
      <c r="D32" s="100" t="s">
        <v>406</v>
      </c>
      <c r="E32" s="101">
        <v>4.13</v>
      </c>
      <c r="F32" s="101">
        <v>2.38</v>
      </c>
      <c r="G32" s="101">
        <f t="shared" si="0"/>
        <v>6.51</v>
      </c>
    </row>
    <row r="33" spans="1:7" x14ac:dyDescent="0.25">
      <c r="A33" s="99" t="s">
        <v>29</v>
      </c>
      <c r="B33" s="99" t="s">
        <v>56</v>
      </c>
      <c r="C33" s="99" t="s">
        <v>268</v>
      </c>
      <c r="D33" s="100" t="s">
        <v>407</v>
      </c>
      <c r="E33" s="101">
        <v>165</v>
      </c>
      <c r="F33" s="101">
        <v>-104.24</v>
      </c>
      <c r="G33" s="101">
        <f t="shared" si="0"/>
        <v>60.760000000000005</v>
      </c>
    </row>
    <row r="34" spans="1:7" x14ac:dyDescent="0.25">
      <c r="A34" s="99" t="s">
        <v>29</v>
      </c>
      <c r="B34" s="99" t="s">
        <v>87</v>
      </c>
      <c r="C34" s="99" t="s">
        <v>268</v>
      </c>
      <c r="D34" s="100" t="s">
        <v>408</v>
      </c>
      <c r="E34" s="101">
        <v>99</v>
      </c>
      <c r="F34" s="101">
        <v>2.99</v>
      </c>
      <c r="G34" s="101">
        <f t="shared" si="0"/>
        <v>101.99</v>
      </c>
    </row>
    <row r="35" spans="1:7" x14ac:dyDescent="0.25">
      <c r="A35" s="99" t="s">
        <v>29</v>
      </c>
      <c r="B35" s="99" t="s">
        <v>58</v>
      </c>
      <c r="C35" s="99" t="s">
        <v>268</v>
      </c>
      <c r="D35" s="100" t="s">
        <v>409</v>
      </c>
      <c r="E35" s="101">
        <v>334.95</v>
      </c>
      <c r="F35" s="101">
        <v>-39.49</v>
      </c>
      <c r="G35" s="101">
        <f t="shared" si="0"/>
        <v>295.45999999999998</v>
      </c>
    </row>
    <row r="36" spans="1:7" x14ac:dyDescent="0.25">
      <c r="A36" s="99" t="s">
        <v>29</v>
      </c>
      <c r="B36" s="99" t="s">
        <v>59</v>
      </c>
      <c r="C36" s="99" t="s">
        <v>268</v>
      </c>
      <c r="D36" s="100" t="s">
        <v>410</v>
      </c>
      <c r="E36" s="101">
        <v>74.25</v>
      </c>
      <c r="F36" s="101">
        <v>20.02</v>
      </c>
      <c r="G36" s="101">
        <f t="shared" si="0"/>
        <v>94.27</v>
      </c>
    </row>
    <row r="37" spans="1:7" x14ac:dyDescent="0.25">
      <c r="A37" s="99" t="s">
        <v>29</v>
      </c>
      <c r="B37" s="99" t="s">
        <v>61</v>
      </c>
      <c r="C37" s="99" t="s">
        <v>268</v>
      </c>
      <c r="D37" s="100" t="s">
        <v>411</v>
      </c>
      <c r="E37" s="101">
        <v>38.770000000000003</v>
      </c>
      <c r="F37" s="101">
        <v>-6.51</v>
      </c>
      <c r="G37" s="101">
        <f t="shared" si="0"/>
        <v>32.260000000000005</v>
      </c>
    </row>
    <row r="38" spans="1:7" x14ac:dyDescent="0.25">
      <c r="A38" s="99" t="s">
        <v>72</v>
      </c>
      <c r="B38" s="99" t="s">
        <v>73</v>
      </c>
      <c r="C38" s="99" t="s">
        <v>268</v>
      </c>
      <c r="D38" s="100" t="s">
        <v>412</v>
      </c>
      <c r="E38" s="101">
        <v>486.38</v>
      </c>
      <c r="F38" s="101">
        <v>50.66</v>
      </c>
      <c r="G38" s="101">
        <f t="shared" si="0"/>
        <v>537.04</v>
      </c>
    </row>
    <row r="39" spans="1:7" x14ac:dyDescent="0.25">
      <c r="A39" s="99" t="s">
        <v>413</v>
      </c>
      <c r="B39" s="99" t="s">
        <v>414</v>
      </c>
      <c r="C39" s="99" t="s">
        <v>314</v>
      </c>
      <c r="D39" s="100" t="s">
        <v>415</v>
      </c>
      <c r="E39" s="101">
        <v>13.248780487804879</v>
      </c>
      <c r="F39" s="101">
        <v>-7.4516</v>
      </c>
      <c r="G39" s="101">
        <f t="shared" si="0"/>
        <v>5.7971804878048792</v>
      </c>
    </row>
    <row r="40" spans="1:7" x14ac:dyDescent="0.25">
      <c r="A40" s="99" t="s">
        <v>413</v>
      </c>
      <c r="B40" s="99" t="s">
        <v>414</v>
      </c>
      <c r="C40" s="99" t="s">
        <v>314</v>
      </c>
      <c r="D40" s="100" t="s">
        <v>416</v>
      </c>
      <c r="E40" s="101">
        <v>87.385365853658541</v>
      </c>
      <c r="F40" s="101">
        <v>-55.626999999999995</v>
      </c>
      <c r="G40" s="101">
        <f t="shared" si="0"/>
        <v>31.758365853658546</v>
      </c>
    </row>
    <row r="41" spans="1:7" x14ac:dyDescent="0.25">
      <c r="A41" s="99" t="s">
        <v>413</v>
      </c>
      <c r="B41" s="99" t="s">
        <v>414</v>
      </c>
      <c r="C41" s="99" t="s">
        <v>314</v>
      </c>
      <c r="D41" s="100" t="s">
        <v>417</v>
      </c>
      <c r="E41" s="101">
        <v>19.229268292682928</v>
      </c>
      <c r="F41" s="101">
        <v>-7.1265999999999998</v>
      </c>
      <c r="G41" s="101">
        <f t="shared" si="0"/>
        <v>12.102668292682928</v>
      </c>
    </row>
    <row r="42" spans="1:7" x14ac:dyDescent="0.25">
      <c r="A42" s="99" t="s">
        <v>413</v>
      </c>
      <c r="B42" s="99" t="s">
        <v>414</v>
      </c>
      <c r="C42" s="99" t="s">
        <v>314</v>
      </c>
      <c r="D42" s="100">
        <v>701041</v>
      </c>
      <c r="E42" s="101">
        <v>57.463414634146346</v>
      </c>
      <c r="F42" s="101">
        <v>-43.023499999999999</v>
      </c>
      <c r="G42" s="101">
        <f t="shared" si="0"/>
        <v>14.439914634146348</v>
      </c>
    </row>
    <row r="43" spans="1:7" x14ac:dyDescent="0.25">
      <c r="A43" s="99" t="s">
        <v>20</v>
      </c>
      <c r="B43" s="99" t="s">
        <v>64</v>
      </c>
      <c r="C43" s="99" t="s">
        <v>314</v>
      </c>
      <c r="D43" s="100" t="s">
        <v>418</v>
      </c>
      <c r="E43" s="101">
        <v>131.06341463414637</v>
      </c>
      <c r="F43" s="101">
        <v>54.633800000000001</v>
      </c>
      <c r="G43" s="101">
        <f t="shared" si="0"/>
        <v>185.69721463414638</v>
      </c>
    </row>
    <row r="44" spans="1:7" x14ac:dyDescent="0.25">
      <c r="A44" s="99" t="s">
        <v>77</v>
      </c>
      <c r="B44" s="99" t="s">
        <v>78</v>
      </c>
      <c r="C44" s="99" t="s">
        <v>314</v>
      </c>
      <c r="D44" s="100">
        <v>701002</v>
      </c>
      <c r="E44" s="101">
        <v>19660.28292682927</v>
      </c>
      <c r="F44" s="101">
        <v>-2819.01</v>
      </c>
      <c r="G44" s="101">
        <f t="shared" si="0"/>
        <v>16841.272926829268</v>
      </c>
    </row>
    <row r="45" spans="1:7" x14ac:dyDescent="0.25">
      <c r="A45" s="99" t="s">
        <v>33</v>
      </c>
      <c r="B45" s="99" t="s">
        <v>74</v>
      </c>
      <c r="C45" s="99" t="s">
        <v>314</v>
      </c>
      <c r="D45" s="100" t="s">
        <v>419</v>
      </c>
      <c r="E45" s="101">
        <v>415.48292682926831</v>
      </c>
      <c r="F45" s="101">
        <v>-40.26</v>
      </c>
      <c r="G45" s="101">
        <f t="shared" si="0"/>
        <v>375.22292682926832</v>
      </c>
    </row>
    <row r="46" spans="1:7" x14ac:dyDescent="0.25">
      <c r="A46" s="99" t="s">
        <v>33</v>
      </c>
      <c r="B46" s="99" t="s">
        <v>217</v>
      </c>
      <c r="C46" s="99" t="s">
        <v>314</v>
      </c>
      <c r="D46" s="100" t="s">
        <v>420</v>
      </c>
      <c r="E46" s="101">
        <v>917.48292682926831</v>
      </c>
      <c r="F46" s="101">
        <v>-77.524199999999993</v>
      </c>
      <c r="G46" s="101">
        <f t="shared" si="0"/>
        <v>839.95872682926836</v>
      </c>
    </row>
    <row r="47" spans="1:7" x14ac:dyDescent="0.25">
      <c r="A47" s="99" t="s">
        <v>9</v>
      </c>
      <c r="B47" s="99" t="s">
        <v>70</v>
      </c>
      <c r="C47" s="99" t="s">
        <v>314</v>
      </c>
      <c r="D47" s="100" t="s">
        <v>421</v>
      </c>
      <c r="E47" s="101">
        <v>6.5658536585365868</v>
      </c>
      <c r="F47" s="101">
        <v>-2.0488</v>
      </c>
      <c r="G47" s="101">
        <f t="shared" si="0"/>
        <v>4.5170536585365868</v>
      </c>
    </row>
    <row r="48" spans="1:7" x14ac:dyDescent="0.25">
      <c r="A48" s="99" t="s">
        <v>9</v>
      </c>
      <c r="B48" s="99" t="s">
        <v>13</v>
      </c>
      <c r="C48" s="99" t="s">
        <v>314</v>
      </c>
      <c r="D48" s="100" t="s">
        <v>422</v>
      </c>
      <c r="E48" s="101">
        <v>18.341463414634148</v>
      </c>
      <c r="F48" s="101">
        <v>23.282999999999998</v>
      </c>
      <c r="G48" s="101">
        <f t="shared" si="0"/>
        <v>41.62446341463415</v>
      </c>
    </row>
    <row r="49" spans="1:7" x14ac:dyDescent="0.25">
      <c r="A49" s="99" t="s">
        <v>9</v>
      </c>
      <c r="B49" s="99" t="s">
        <v>97</v>
      </c>
      <c r="C49" s="99" t="s">
        <v>314</v>
      </c>
      <c r="D49" s="100" t="s">
        <v>423</v>
      </c>
      <c r="E49" s="101">
        <v>9611.2682926829275</v>
      </c>
      <c r="F49" s="101">
        <v>10868.216641260275</v>
      </c>
      <c r="G49" s="101">
        <f t="shared" si="0"/>
        <v>20479.484933943204</v>
      </c>
    </row>
    <row r="50" spans="1:7" x14ac:dyDescent="0.25">
      <c r="A50" s="99" t="s">
        <v>9</v>
      </c>
      <c r="B50" s="99" t="s">
        <v>76</v>
      </c>
      <c r="C50" s="99" t="s">
        <v>314</v>
      </c>
      <c r="D50" s="100" t="s">
        <v>424</v>
      </c>
      <c r="E50" s="101">
        <v>176.94634146341465</v>
      </c>
      <c r="F50" s="101">
        <v>-95.471999999999994</v>
      </c>
      <c r="G50" s="101">
        <f t="shared" si="0"/>
        <v>81.47434146341466</v>
      </c>
    </row>
    <row r="51" spans="1:7" x14ac:dyDescent="0.25">
      <c r="A51" s="99" t="s">
        <v>9</v>
      </c>
      <c r="B51" s="99" t="s">
        <v>22</v>
      </c>
      <c r="C51" s="99" t="s">
        <v>314</v>
      </c>
      <c r="D51" s="100" t="s">
        <v>425</v>
      </c>
      <c r="E51" s="101">
        <v>19.670000000000002</v>
      </c>
      <c r="F51" s="101">
        <v>3.1147999999999998</v>
      </c>
      <c r="G51" s="101">
        <f t="shared" si="0"/>
        <v>22.784800000000001</v>
      </c>
    </row>
    <row r="52" spans="1:7" x14ac:dyDescent="0.25">
      <c r="A52" s="99" t="s">
        <v>9</v>
      </c>
      <c r="B52" s="99" t="s">
        <v>41</v>
      </c>
      <c r="C52" s="99" t="s">
        <v>314</v>
      </c>
      <c r="D52" s="100" t="s">
        <v>426</v>
      </c>
      <c r="E52" s="101">
        <v>61.1609756097561</v>
      </c>
      <c r="F52" s="101">
        <v>71.104799999999997</v>
      </c>
      <c r="G52" s="101">
        <f t="shared" si="0"/>
        <v>132.2657756097561</v>
      </c>
    </row>
    <row r="53" spans="1:7" x14ac:dyDescent="0.25">
      <c r="A53" s="99" t="s">
        <v>413</v>
      </c>
      <c r="B53" s="99" t="s">
        <v>427</v>
      </c>
      <c r="C53" s="99" t="s">
        <v>314</v>
      </c>
      <c r="D53" s="100">
        <v>701015</v>
      </c>
      <c r="E53" s="101">
        <v>91.746341463414652</v>
      </c>
      <c r="F53" s="101">
        <v>5.6393999999999993</v>
      </c>
      <c r="G53" s="101">
        <f t="shared" si="0"/>
        <v>97.385741463414647</v>
      </c>
    </row>
    <row r="54" spans="1:7" x14ac:dyDescent="0.25">
      <c r="A54" s="99" t="s">
        <v>413</v>
      </c>
      <c r="B54" s="99" t="s">
        <v>428</v>
      </c>
      <c r="C54" s="99" t="s">
        <v>314</v>
      </c>
      <c r="D54" s="100" t="s">
        <v>429</v>
      </c>
      <c r="E54" s="101">
        <v>190.04878048780492</v>
      </c>
      <c r="F54" s="101">
        <v>-83.902000000000001</v>
      </c>
      <c r="G54" s="101">
        <f t="shared" si="0"/>
        <v>106.14678048780492</v>
      </c>
    </row>
    <row r="55" spans="1:7" x14ac:dyDescent="0.25">
      <c r="A55" s="99" t="s">
        <v>413</v>
      </c>
      <c r="B55" s="99" t="s">
        <v>430</v>
      </c>
      <c r="C55" s="99" t="s">
        <v>314</v>
      </c>
      <c r="D55" s="100">
        <v>701031</v>
      </c>
      <c r="E55" s="101">
        <v>3.063414634146342</v>
      </c>
      <c r="F55" s="101">
        <v>-3.0853333333333333</v>
      </c>
      <c r="G55" s="101">
        <f t="shared" si="0"/>
        <v>-2.1918699186991297E-2</v>
      </c>
    </row>
    <row r="56" spans="1:7" x14ac:dyDescent="0.25">
      <c r="A56" s="99" t="s">
        <v>413</v>
      </c>
      <c r="B56" s="99" t="s">
        <v>430</v>
      </c>
      <c r="C56" s="99" t="s">
        <v>314</v>
      </c>
      <c r="D56" s="100">
        <v>701033</v>
      </c>
      <c r="E56" s="101">
        <v>20.20487804878049</v>
      </c>
      <c r="F56" s="101">
        <v>-6.820666666666666</v>
      </c>
      <c r="G56" s="101">
        <f t="shared" si="0"/>
        <v>13.384211382113824</v>
      </c>
    </row>
    <row r="57" spans="1:7" x14ac:dyDescent="0.25">
      <c r="A57" s="99" t="s">
        <v>413</v>
      </c>
      <c r="B57" s="99" t="s">
        <v>430</v>
      </c>
      <c r="C57" s="99" t="s">
        <v>314</v>
      </c>
      <c r="D57" s="100">
        <v>701035</v>
      </c>
      <c r="E57" s="101">
        <v>28.448780487804882</v>
      </c>
      <c r="F57" s="101">
        <v>3.0783999999999998</v>
      </c>
      <c r="G57" s="101">
        <f t="shared" si="0"/>
        <v>31.52718048780488</v>
      </c>
    </row>
    <row r="58" spans="1:7" x14ac:dyDescent="0.25">
      <c r="A58" s="99" t="s">
        <v>65</v>
      </c>
      <c r="B58" s="99" t="s">
        <v>69</v>
      </c>
      <c r="C58" s="99" t="s">
        <v>314</v>
      </c>
      <c r="D58" s="100" t="s">
        <v>431</v>
      </c>
      <c r="E58" s="101">
        <v>0.2</v>
      </c>
      <c r="F58" s="101">
        <v>33.9</v>
      </c>
      <c r="G58" s="101">
        <f t="shared" si="0"/>
        <v>34.1</v>
      </c>
    </row>
    <row r="59" spans="1:7" x14ac:dyDescent="0.25">
      <c r="A59" s="99" t="s">
        <v>65</v>
      </c>
      <c r="B59" s="99" t="s">
        <v>66</v>
      </c>
      <c r="C59" s="99" t="s">
        <v>314</v>
      </c>
      <c r="D59" s="100" t="s">
        <v>432</v>
      </c>
      <c r="E59" s="101">
        <v>0.32</v>
      </c>
      <c r="F59" s="101">
        <v>1.78</v>
      </c>
      <c r="G59" s="101">
        <f t="shared" si="0"/>
        <v>2.1</v>
      </c>
    </row>
    <row r="60" spans="1:7" x14ac:dyDescent="0.25">
      <c r="A60" s="99" t="s">
        <v>65</v>
      </c>
      <c r="B60" s="99" t="s">
        <v>68</v>
      </c>
      <c r="C60" s="99" t="s">
        <v>314</v>
      </c>
      <c r="D60" s="100" t="s">
        <v>433</v>
      </c>
      <c r="E60" s="101">
        <v>0.20487804878048782</v>
      </c>
      <c r="F60" s="101">
        <v>0.80859999999999999</v>
      </c>
      <c r="G60" s="101">
        <f t="shared" si="0"/>
        <v>1.0134780487804878</v>
      </c>
    </row>
    <row r="61" spans="1:7" x14ac:dyDescent="0.25">
      <c r="A61" s="99" t="s">
        <v>65</v>
      </c>
      <c r="B61" s="99" t="s">
        <v>67</v>
      </c>
      <c r="C61" s="99" t="s">
        <v>314</v>
      </c>
      <c r="D61" s="100" t="s">
        <v>434</v>
      </c>
      <c r="E61" s="101">
        <v>196.60487804878051</v>
      </c>
      <c r="F61" s="101">
        <v>37.880000000000003</v>
      </c>
      <c r="G61" s="101">
        <f t="shared" si="0"/>
        <v>234.4848780487805</v>
      </c>
    </row>
    <row r="62" spans="1:7" x14ac:dyDescent="0.25">
      <c r="A62" s="99" t="s">
        <v>65</v>
      </c>
      <c r="B62" s="99" t="s">
        <v>88</v>
      </c>
      <c r="C62" s="99" t="s">
        <v>314</v>
      </c>
      <c r="D62" s="100" t="s">
        <v>456</v>
      </c>
      <c r="E62" s="101"/>
      <c r="F62" s="101"/>
      <c r="G62" s="101"/>
    </row>
    <row r="63" spans="1:7" x14ac:dyDescent="0.25">
      <c r="A63" s="99" t="s">
        <v>81</v>
      </c>
      <c r="B63" s="99" t="s">
        <v>82</v>
      </c>
      <c r="C63" s="99" t="s">
        <v>314</v>
      </c>
      <c r="D63" s="100" t="s">
        <v>435</v>
      </c>
      <c r="E63" s="101">
        <v>6.5658536585365868</v>
      </c>
      <c r="F63" s="101">
        <v>-6.5</v>
      </c>
      <c r="G63" s="101">
        <f t="shared" si="0"/>
        <v>6.5853658536586757E-2</v>
      </c>
    </row>
    <row r="64" spans="1:7" x14ac:dyDescent="0.25">
      <c r="A64" s="99" t="s">
        <v>172</v>
      </c>
      <c r="B64" s="99" t="s">
        <v>173</v>
      </c>
      <c r="C64" s="99" t="s">
        <v>314</v>
      </c>
      <c r="D64" s="100">
        <v>700955</v>
      </c>
      <c r="E64" s="101">
        <v>294.91000000000003</v>
      </c>
      <c r="F64" s="101">
        <v>-2491</v>
      </c>
      <c r="G64" s="101">
        <f t="shared" si="0"/>
        <v>-2196.09</v>
      </c>
    </row>
    <row r="65" spans="1:7" x14ac:dyDescent="0.25">
      <c r="A65" s="99" t="s">
        <v>25</v>
      </c>
      <c r="B65" s="99" t="s">
        <v>80</v>
      </c>
      <c r="C65" s="99" t="s">
        <v>314</v>
      </c>
      <c r="D65" s="100" t="s">
        <v>436</v>
      </c>
      <c r="E65" s="101">
        <v>1.7463414634146344</v>
      </c>
      <c r="F65" s="101">
        <v>-0.43290000000000001</v>
      </c>
      <c r="G65" s="101">
        <f t="shared" si="0"/>
        <v>1.3134414634146343</v>
      </c>
    </row>
    <row r="66" spans="1:7" x14ac:dyDescent="0.25">
      <c r="A66" s="99" t="s">
        <v>44</v>
      </c>
      <c r="B66" s="99" t="s">
        <v>79</v>
      </c>
      <c r="C66" s="99" t="s">
        <v>314</v>
      </c>
      <c r="D66" s="100" t="s">
        <v>437</v>
      </c>
      <c r="E66" s="101">
        <v>27.5219512195122</v>
      </c>
      <c r="F66" s="101">
        <v>-0.25739999999999996</v>
      </c>
      <c r="G66" s="101">
        <f t="shared" si="0"/>
        <v>27.2645512195122</v>
      </c>
    </row>
    <row r="67" spans="1:7" x14ac:dyDescent="0.25">
      <c r="A67" s="99" t="s">
        <v>29</v>
      </c>
      <c r="B67" s="99" t="s">
        <v>46</v>
      </c>
      <c r="C67" s="99" t="s">
        <v>314</v>
      </c>
      <c r="D67" s="100" t="s">
        <v>438</v>
      </c>
      <c r="E67" s="101">
        <v>0.66</v>
      </c>
      <c r="F67" s="101">
        <v>0.28999999999999998</v>
      </c>
      <c r="G67" s="101">
        <f t="shared" si="0"/>
        <v>0.95</v>
      </c>
    </row>
    <row r="68" spans="1:7" x14ac:dyDescent="0.25">
      <c r="A68" s="99" t="s">
        <v>29</v>
      </c>
      <c r="B68" s="99" t="s">
        <v>83</v>
      </c>
      <c r="C68" s="99" t="s">
        <v>314</v>
      </c>
      <c r="D68" s="100" t="s">
        <v>439</v>
      </c>
      <c r="E68" s="101">
        <v>24.9</v>
      </c>
      <c r="F68" s="101">
        <v>34.909999999999997</v>
      </c>
      <c r="G68" s="101">
        <f t="shared" si="0"/>
        <v>59.809999999999995</v>
      </c>
    </row>
    <row r="69" spans="1:7" x14ac:dyDescent="0.25">
      <c r="A69" s="99" t="s">
        <v>29</v>
      </c>
      <c r="B69" s="99" t="s">
        <v>48</v>
      </c>
      <c r="C69" s="99" t="s">
        <v>314</v>
      </c>
      <c r="D69" s="100" t="s">
        <v>440</v>
      </c>
      <c r="E69" s="101">
        <v>24.9</v>
      </c>
      <c r="F69" s="101">
        <v>0</v>
      </c>
      <c r="G69" s="101">
        <f t="shared" si="0"/>
        <v>24.9</v>
      </c>
    </row>
    <row r="70" spans="1:7" x14ac:dyDescent="0.25">
      <c r="A70" s="99" t="s">
        <v>29</v>
      </c>
      <c r="B70" s="99" t="s">
        <v>84</v>
      </c>
      <c r="C70" s="99" t="s">
        <v>314</v>
      </c>
      <c r="D70" s="100" t="s">
        <v>441</v>
      </c>
      <c r="E70" s="101">
        <v>15.73</v>
      </c>
      <c r="F70" s="101">
        <v>-3.6738</v>
      </c>
      <c r="G70" s="101">
        <f t="shared" ref="G70:G82" si="1">E70+F70</f>
        <v>12.0562</v>
      </c>
    </row>
    <row r="71" spans="1:7" x14ac:dyDescent="0.25">
      <c r="A71" s="99" t="s">
        <v>29</v>
      </c>
      <c r="B71" s="99" t="s">
        <v>50</v>
      </c>
      <c r="C71" s="99" t="s">
        <v>314</v>
      </c>
      <c r="D71" s="100" t="s">
        <v>442</v>
      </c>
      <c r="E71" s="101">
        <v>6.55</v>
      </c>
      <c r="F71" s="101">
        <v>-5.0283999999999995</v>
      </c>
      <c r="G71" s="101">
        <f t="shared" si="1"/>
        <v>1.5216000000000003</v>
      </c>
    </row>
    <row r="72" spans="1:7" x14ac:dyDescent="0.25">
      <c r="A72" s="99" t="s">
        <v>29</v>
      </c>
      <c r="B72" s="99" t="s">
        <v>85</v>
      </c>
      <c r="C72" s="99" t="s">
        <v>314</v>
      </c>
      <c r="D72" s="100" t="s">
        <v>443</v>
      </c>
      <c r="E72" s="101">
        <v>27.52</v>
      </c>
      <c r="F72" s="101">
        <v>-0.182</v>
      </c>
      <c r="G72" s="101">
        <f t="shared" si="1"/>
        <v>27.338000000000001</v>
      </c>
    </row>
    <row r="73" spans="1:7" x14ac:dyDescent="0.25">
      <c r="A73" s="99" t="s">
        <v>29</v>
      </c>
      <c r="B73" s="99" t="s">
        <v>52</v>
      </c>
      <c r="C73" s="99" t="s">
        <v>314</v>
      </c>
      <c r="D73" s="100" t="s">
        <v>444</v>
      </c>
      <c r="E73" s="101">
        <v>28.84</v>
      </c>
      <c r="F73" s="101">
        <v>3.49</v>
      </c>
      <c r="G73" s="101">
        <f t="shared" si="1"/>
        <v>32.33</v>
      </c>
    </row>
    <row r="74" spans="1:7" x14ac:dyDescent="0.25">
      <c r="A74" s="99" t="s">
        <v>29</v>
      </c>
      <c r="B74" s="99" t="s">
        <v>53</v>
      </c>
      <c r="C74" s="99" t="s">
        <v>314</v>
      </c>
      <c r="D74" s="100" t="s">
        <v>445</v>
      </c>
      <c r="E74" s="101">
        <v>183.5</v>
      </c>
      <c r="F74" s="101">
        <v>-147.57</v>
      </c>
      <c r="G74" s="101">
        <f t="shared" si="1"/>
        <v>35.930000000000007</v>
      </c>
    </row>
    <row r="75" spans="1:7" x14ac:dyDescent="0.25">
      <c r="A75" s="99" t="s">
        <v>29</v>
      </c>
      <c r="B75" s="99" t="s">
        <v>86</v>
      </c>
      <c r="C75" s="99" t="s">
        <v>314</v>
      </c>
      <c r="D75" s="100" t="s">
        <v>446</v>
      </c>
      <c r="E75" s="101">
        <v>32.770000000000003</v>
      </c>
      <c r="F75" s="101">
        <v>-14.92</v>
      </c>
      <c r="G75" s="101">
        <f t="shared" si="1"/>
        <v>17.850000000000001</v>
      </c>
    </row>
    <row r="76" spans="1:7" x14ac:dyDescent="0.25">
      <c r="A76" s="99" t="s">
        <v>29</v>
      </c>
      <c r="B76" s="99" t="s">
        <v>55</v>
      </c>
      <c r="C76" s="99" t="s">
        <v>314</v>
      </c>
      <c r="D76" s="100" t="s">
        <v>447</v>
      </c>
      <c r="E76" s="101">
        <v>3.28</v>
      </c>
      <c r="F76" s="101">
        <v>11.93</v>
      </c>
      <c r="G76" s="101">
        <f t="shared" si="1"/>
        <v>15.209999999999999</v>
      </c>
    </row>
    <row r="77" spans="1:7" x14ac:dyDescent="0.25">
      <c r="A77" s="99" t="s">
        <v>29</v>
      </c>
      <c r="B77" s="99" t="s">
        <v>56</v>
      </c>
      <c r="C77" s="99" t="s">
        <v>314</v>
      </c>
      <c r="D77" s="100" t="s">
        <v>448</v>
      </c>
      <c r="E77" s="101">
        <v>131.07</v>
      </c>
      <c r="F77" s="101">
        <v>-42.88</v>
      </c>
      <c r="G77" s="101">
        <f t="shared" si="1"/>
        <v>88.19</v>
      </c>
    </row>
    <row r="78" spans="1:7" x14ac:dyDescent="0.25">
      <c r="A78" s="99" t="s">
        <v>29</v>
      </c>
      <c r="B78" s="99" t="s">
        <v>87</v>
      </c>
      <c r="C78" s="99" t="s">
        <v>314</v>
      </c>
      <c r="D78" s="100" t="s">
        <v>449</v>
      </c>
      <c r="E78" s="101">
        <v>78.64</v>
      </c>
      <c r="F78" s="101">
        <v>12.95</v>
      </c>
      <c r="G78" s="101">
        <f t="shared" si="1"/>
        <v>91.59</v>
      </c>
    </row>
    <row r="79" spans="1:7" x14ac:dyDescent="0.25">
      <c r="A79" s="99" t="s">
        <v>29</v>
      </c>
      <c r="B79" s="99" t="s">
        <v>58</v>
      </c>
      <c r="C79" s="99" t="s">
        <v>314</v>
      </c>
      <c r="D79" s="100" t="s">
        <v>450</v>
      </c>
      <c r="E79" s="101">
        <v>266.07</v>
      </c>
      <c r="F79" s="101">
        <v>-209.28</v>
      </c>
      <c r="G79" s="101">
        <f t="shared" si="1"/>
        <v>56.789999999999992</v>
      </c>
    </row>
    <row r="80" spans="1:7" x14ac:dyDescent="0.25">
      <c r="A80" s="99" t="s">
        <v>29</v>
      </c>
      <c r="B80" s="99" t="s">
        <v>59</v>
      </c>
      <c r="C80" s="99" t="s">
        <v>314</v>
      </c>
      <c r="D80" s="100" t="s">
        <v>451</v>
      </c>
      <c r="E80" s="101">
        <v>58.98</v>
      </c>
      <c r="F80" s="101">
        <v>10.29</v>
      </c>
      <c r="G80" s="101">
        <f t="shared" si="1"/>
        <v>69.27</v>
      </c>
    </row>
    <row r="81" spans="1:7" x14ac:dyDescent="0.25">
      <c r="A81" s="99" t="s">
        <v>29</v>
      </c>
      <c r="B81" s="99" t="s">
        <v>61</v>
      </c>
      <c r="C81" s="99" t="s">
        <v>314</v>
      </c>
      <c r="D81" s="100" t="s">
        <v>452</v>
      </c>
      <c r="E81" s="101">
        <v>30.8</v>
      </c>
      <c r="F81" s="101">
        <v>16.41</v>
      </c>
      <c r="G81" s="101">
        <f t="shared" si="1"/>
        <v>47.21</v>
      </c>
    </row>
    <row r="82" spans="1:7" x14ac:dyDescent="0.25">
      <c r="A82" s="99" t="s">
        <v>72</v>
      </c>
      <c r="B82" s="99" t="s">
        <v>73</v>
      </c>
      <c r="C82" s="99" t="s">
        <v>314</v>
      </c>
      <c r="D82" s="100" t="s">
        <v>453</v>
      </c>
      <c r="E82" s="101">
        <v>648.78</v>
      </c>
      <c r="F82" s="101">
        <v>-271.33080000000001</v>
      </c>
      <c r="G82" s="101">
        <f t="shared" si="1"/>
        <v>377.44919999999996</v>
      </c>
    </row>
    <row r="83" spans="1:7" x14ac:dyDescent="0.25">
      <c r="A83" s="99" t="s">
        <v>454</v>
      </c>
      <c r="B83" s="99" t="s">
        <v>455</v>
      </c>
      <c r="C83" s="99" t="s">
        <v>314</v>
      </c>
      <c r="D83" s="100" t="s">
        <v>456</v>
      </c>
      <c r="E83" s="101"/>
      <c r="F83" s="101"/>
      <c r="G83" s="101"/>
    </row>
    <row r="85" spans="1:7" ht="21" x14ac:dyDescent="0.25">
      <c r="D85" s="102"/>
      <c r="E85" s="114" t="s">
        <v>36</v>
      </c>
      <c r="F85" s="114" t="s">
        <v>37</v>
      </c>
      <c r="G85" s="114" t="s">
        <v>38</v>
      </c>
    </row>
    <row r="86" spans="1:7" x14ac:dyDescent="0.25">
      <c r="D86" s="102"/>
      <c r="E86" s="109" t="s">
        <v>39</v>
      </c>
      <c r="F86" s="109" t="s">
        <v>39</v>
      </c>
      <c r="G86" s="109" t="s">
        <v>39</v>
      </c>
    </row>
    <row r="87" spans="1:7" x14ac:dyDescent="0.25">
      <c r="D87" s="115" t="s">
        <v>40</v>
      </c>
      <c r="E87" s="101">
        <f>SUM(E5:E83)</f>
        <v>68091.550487804896</v>
      </c>
      <c r="F87" s="101">
        <f t="shared" ref="F87:G87" si="2">SUM(F5:F83)</f>
        <v>19683.102441260286</v>
      </c>
      <c r="G87" s="101">
        <f t="shared" si="2"/>
        <v>87774.652929065152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/>
  </sheetViews>
  <sheetFormatPr defaultRowHeight="10.5" x14ac:dyDescent="0.25"/>
  <cols>
    <col min="1" max="1" width="44.81640625" style="98" customWidth="1"/>
    <col min="2" max="2" width="49.26953125" style="113" customWidth="1"/>
    <col min="3" max="3" width="22.1796875" style="97" customWidth="1"/>
    <col min="4" max="4" width="19.26953125" style="98" bestFit="1" customWidth="1"/>
    <col min="5" max="6" width="11.54296875" style="98" bestFit="1" customWidth="1"/>
    <col min="7" max="7" width="13.1796875" style="98" bestFit="1" customWidth="1"/>
    <col min="8" max="16384" width="8.7265625" style="98"/>
  </cols>
  <sheetData>
    <row r="1" spans="1:7" x14ac:dyDescent="0.25">
      <c r="A1" s="107" t="s">
        <v>0</v>
      </c>
      <c r="B1" s="108">
        <v>2018</v>
      </c>
      <c r="C1" s="98"/>
    </row>
    <row r="2" spans="1:7" x14ac:dyDescent="0.25">
      <c r="A2" s="107" t="s">
        <v>1</v>
      </c>
      <c r="B2" s="99" t="s">
        <v>90</v>
      </c>
      <c r="C2" s="98"/>
    </row>
    <row r="4" spans="1:7" ht="21" x14ac:dyDescent="0.25">
      <c r="A4" s="109" t="s">
        <v>3</v>
      </c>
      <c r="B4" s="110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27</v>
      </c>
      <c r="B5" s="99" t="s">
        <v>28</v>
      </c>
      <c r="C5" s="100">
        <v>2018</v>
      </c>
      <c r="D5" s="111" t="s">
        <v>267</v>
      </c>
      <c r="E5" s="112">
        <v>3059.03</v>
      </c>
      <c r="F5" s="112">
        <v>0</v>
      </c>
      <c r="G5" s="112">
        <f>E5+F5</f>
        <v>3059.03</v>
      </c>
    </row>
    <row r="6" spans="1:7" x14ac:dyDescent="0.25">
      <c r="A6" s="99" t="s">
        <v>77</v>
      </c>
      <c r="B6" s="99" t="s">
        <v>78</v>
      </c>
      <c r="C6" s="100" t="s">
        <v>268</v>
      </c>
      <c r="D6" s="111" t="s">
        <v>457</v>
      </c>
      <c r="E6" s="112">
        <v>174000</v>
      </c>
      <c r="F6" s="112">
        <v>15398.94</v>
      </c>
      <c r="G6" s="112">
        <f t="shared" ref="G6:G69" si="0">E6+F6</f>
        <v>189398.94</v>
      </c>
    </row>
    <row r="7" spans="1:7" x14ac:dyDescent="0.25">
      <c r="A7" s="99" t="s">
        <v>33</v>
      </c>
      <c r="B7" s="99" t="s">
        <v>74</v>
      </c>
      <c r="C7" s="100" t="s">
        <v>268</v>
      </c>
      <c r="D7" s="111" t="s">
        <v>458</v>
      </c>
      <c r="E7" s="112">
        <v>9208.99</v>
      </c>
      <c r="F7" s="112">
        <v>-4117.6462536000008</v>
      </c>
      <c r="G7" s="112">
        <f t="shared" si="0"/>
        <v>5091.343746399999</v>
      </c>
    </row>
    <row r="8" spans="1:7" x14ac:dyDescent="0.25">
      <c r="A8" s="99" t="s">
        <v>33</v>
      </c>
      <c r="B8" s="99" t="s">
        <v>217</v>
      </c>
      <c r="C8" s="100" t="s">
        <v>268</v>
      </c>
      <c r="D8" s="111" t="s">
        <v>460</v>
      </c>
      <c r="E8" s="112">
        <v>10150</v>
      </c>
      <c r="F8" s="112">
        <v>1661.7579999999998</v>
      </c>
      <c r="G8" s="112">
        <f t="shared" si="0"/>
        <v>11811.758</v>
      </c>
    </row>
    <row r="9" spans="1:7" x14ac:dyDescent="0.25">
      <c r="A9" s="99" t="s">
        <v>31</v>
      </c>
      <c r="B9" s="99" t="s">
        <v>32</v>
      </c>
      <c r="C9" s="100" t="s">
        <v>268</v>
      </c>
      <c r="D9" s="111" t="s">
        <v>462</v>
      </c>
      <c r="E9" s="112">
        <v>203</v>
      </c>
      <c r="F9" s="112">
        <v>-203</v>
      </c>
      <c r="G9" s="112">
        <f t="shared" si="0"/>
        <v>0</v>
      </c>
    </row>
    <row r="10" spans="1:7" x14ac:dyDescent="0.25">
      <c r="A10" s="99" t="s">
        <v>9</v>
      </c>
      <c r="B10" s="99" t="s">
        <v>12</v>
      </c>
      <c r="C10" s="100" t="s">
        <v>268</v>
      </c>
      <c r="D10" s="111" t="s">
        <v>463</v>
      </c>
      <c r="E10" s="112">
        <v>101.5</v>
      </c>
      <c r="F10" s="112">
        <v>-36.54</v>
      </c>
      <c r="G10" s="112">
        <f t="shared" si="0"/>
        <v>64.960000000000008</v>
      </c>
    </row>
    <row r="11" spans="1:7" x14ac:dyDescent="0.25">
      <c r="A11" s="99" t="s">
        <v>9</v>
      </c>
      <c r="B11" s="99" t="s">
        <v>12</v>
      </c>
      <c r="C11" s="100" t="s">
        <v>268</v>
      </c>
      <c r="D11" s="111" t="s">
        <v>464</v>
      </c>
      <c r="E11" s="112">
        <v>14.5</v>
      </c>
      <c r="F11" s="112">
        <v>-14.5</v>
      </c>
      <c r="G11" s="112">
        <f t="shared" si="0"/>
        <v>0</v>
      </c>
    </row>
    <row r="12" spans="1:7" x14ac:dyDescent="0.25">
      <c r="A12" s="99" t="s">
        <v>9</v>
      </c>
      <c r="B12" s="99" t="s">
        <v>13</v>
      </c>
      <c r="C12" s="100" t="s">
        <v>268</v>
      </c>
      <c r="D12" s="111" t="s">
        <v>466</v>
      </c>
      <c r="E12" s="112">
        <v>203</v>
      </c>
      <c r="F12" s="112">
        <v>170.55</v>
      </c>
      <c r="G12" s="112">
        <f t="shared" si="0"/>
        <v>373.55</v>
      </c>
    </row>
    <row r="13" spans="1:7" x14ac:dyDescent="0.25">
      <c r="A13" s="99" t="s">
        <v>9</v>
      </c>
      <c r="B13" s="99" t="s">
        <v>97</v>
      </c>
      <c r="C13" s="100" t="s">
        <v>268</v>
      </c>
      <c r="D13" s="111" t="s">
        <v>468</v>
      </c>
      <c r="E13" s="112">
        <v>87000</v>
      </c>
      <c r="F13" s="112">
        <v>112091.15</v>
      </c>
      <c r="G13" s="112">
        <f t="shared" si="0"/>
        <v>199091.15</v>
      </c>
    </row>
    <row r="14" spans="1:7" x14ac:dyDescent="0.25">
      <c r="A14" s="99" t="s">
        <v>9</v>
      </c>
      <c r="B14" s="99" t="s">
        <v>76</v>
      </c>
      <c r="C14" s="100" t="s">
        <v>268</v>
      </c>
      <c r="D14" s="111" t="s">
        <v>471</v>
      </c>
      <c r="E14" s="112">
        <v>1305</v>
      </c>
      <c r="F14" s="112">
        <v>268.04700000000003</v>
      </c>
      <c r="G14" s="112">
        <f t="shared" si="0"/>
        <v>1573.047</v>
      </c>
    </row>
    <row r="15" spans="1:7" x14ac:dyDescent="0.25">
      <c r="A15" s="99" t="s">
        <v>9</v>
      </c>
      <c r="B15" s="99" t="s">
        <v>170</v>
      </c>
      <c r="C15" s="100" t="s">
        <v>268</v>
      </c>
      <c r="D15" s="111" t="s">
        <v>124</v>
      </c>
      <c r="E15" s="112">
        <v>4060</v>
      </c>
      <c r="F15" s="112">
        <v>43.85</v>
      </c>
      <c r="G15" s="112">
        <f t="shared" si="0"/>
        <v>4103.8500000000004</v>
      </c>
    </row>
    <row r="16" spans="1:7" x14ac:dyDescent="0.25">
      <c r="A16" s="99" t="s">
        <v>65</v>
      </c>
      <c r="B16" s="99" t="s">
        <v>69</v>
      </c>
      <c r="C16" s="100" t="s">
        <v>268</v>
      </c>
      <c r="D16" s="111" t="s">
        <v>478</v>
      </c>
      <c r="E16" s="112">
        <v>4.3499999999999996</v>
      </c>
      <c r="F16" s="112">
        <v>-4.3499999999999996</v>
      </c>
      <c r="G16" s="112">
        <f t="shared" si="0"/>
        <v>0</v>
      </c>
    </row>
    <row r="17" spans="1:7" x14ac:dyDescent="0.25">
      <c r="A17" s="99" t="s">
        <v>65</v>
      </c>
      <c r="B17" s="99" t="s">
        <v>66</v>
      </c>
      <c r="C17" s="100" t="s">
        <v>268</v>
      </c>
      <c r="D17" s="111" t="s">
        <v>480</v>
      </c>
      <c r="E17" s="112">
        <v>7.25</v>
      </c>
      <c r="F17" s="112">
        <v>20.59</v>
      </c>
      <c r="G17" s="112">
        <f t="shared" si="0"/>
        <v>27.84</v>
      </c>
    </row>
    <row r="18" spans="1:7" x14ac:dyDescent="0.25">
      <c r="A18" s="99" t="s">
        <v>65</v>
      </c>
      <c r="B18" s="99" t="s">
        <v>68</v>
      </c>
      <c r="C18" s="100" t="s">
        <v>268</v>
      </c>
      <c r="D18" s="111" t="s">
        <v>481</v>
      </c>
      <c r="E18" s="112">
        <v>4.3499999999999996</v>
      </c>
      <c r="F18" s="112">
        <v>-4.3499999999999996</v>
      </c>
      <c r="G18" s="112">
        <f t="shared" si="0"/>
        <v>0</v>
      </c>
    </row>
    <row r="19" spans="1:7" x14ac:dyDescent="0.25">
      <c r="A19" s="99" t="s">
        <v>65</v>
      </c>
      <c r="B19" s="99" t="s">
        <v>67</v>
      </c>
      <c r="C19" s="100" t="s">
        <v>268</v>
      </c>
      <c r="D19" s="111" t="s">
        <v>483</v>
      </c>
      <c r="E19" s="112">
        <v>14.5</v>
      </c>
      <c r="F19" s="112">
        <v>1945.4360000000001</v>
      </c>
      <c r="G19" s="112">
        <f t="shared" si="0"/>
        <v>1959.9360000000001</v>
      </c>
    </row>
    <row r="20" spans="1:7" x14ac:dyDescent="0.25">
      <c r="A20" s="99" t="s">
        <v>65</v>
      </c>
      <c r="B20" s="99" t="s">
        <v>88</v>
      </c>
      <c r="C20" s="100" t="s">
        <v>268</v>
      </c>
      <c r="D20" s="111" t="s">
        <v>253</v>
      </c>
      <c r="E20" s="112">
        <v>870</v>
      </c>
      <c r="F20" s="112">
        <v>296.58</v>
      </c>
      <c r="G20" s="112">
        <f t="shared" si="0"/>
        <v>1166.58</v>
      </c>
    </row>
    <row r="21" spans="1:7" x14ac:dyDescent="0.25">
      <c r="A21" s="99" t="s">
        <v>20</v>
      </c>
      <c r="B21" s="99" t="s">
        <v>64</v>
      </c>
      <c r="C21" s="100" t="s">
        <v>268</v>
      </c>
      <c r="D21" s="111" t="s">
        <v>485</v>
      </c>
      <c r="E21" s="112">
        <v>1450</v>
      </c>
      <c r="F21" s="112">
        <v>31.13</v>
      </c>
      <c r="G21" s="112">
        <f t="shared" si="0"/>
        <v>1481.13</v>
      </c>
    </row>
    <row r="22" spans="1:7" x14ac:dyDescent="0.25">
      <c r="A22" s="99" t="s">
        <v>81</v>
      </c>
      <c r="B22" s="99" t="s">
        <v>82</v>
      </c>
      <c r="C22" s="100" t="s">
        <v>268</v>
      </c>
      <c r="D22" s="111" t="s">
        <v>487</v>
      </c>
      <c r="E22" s="112">
        <v>72.5</v>
      </c>
      <c r="F22" s="112">
        <v>-58</v>
      </c>
      <c r="G22" s="112">
        <f t="shared" si="0"/>
        <v>14.5</v>
      </c>
    </row>
    <row r="23" spans="1:7" x14ac:dyDescent="0.25">
      <c r="A23" s="99" t="s">
        <v>25</v>
      </c>
      <c r="B23" s="99" t="s">
        <v>80</v>
      </c>
      <c r="C23" s="100" t="s">
        <v>268</v>
      </c>
      <c r="D23" s="111" t="s">
        <v>490</v>
      </c>
      <c r="E23" s="112">
        <v>11.603524229074889</v>
      </c>
      <c r="F23" s="112">
        <v>0</v>
      </c>
      <c r="G23" s="112">
        <f t="shared" si="0"/>
        <v>11.603524229074889</v>
      </c>
    </row>
    <row r="24" spans="1:7" x14ac:dyDescent="0.25">
      <c r="A24" s="99" t="s">
        <v>44</v>
      </c>
      <c r="B24" s="99" t="s">
        <v>79</v>
      </c>
      <c r="C24" s="100" t="s">
        <v>268</v>
      </c>
      <c r="D24" s="111" t="s">
        <v>491</v>
      </c>
      <c r="E24" s="112">
        <v>87.22</v>
      </c>
      <c r="F24" s="112">
        <v>693.95</v>
      </c>
      <c r="G24" s="112">
        <f t="shared" si="0"/>
        <v>781.17000000000007</v>
      </c>
    </row>
    <row r="25" spans="1:7" x14ac:dyDescent="0.25">
      <c r="A25" s="99" t="s">
        <v>29</v>
      </c>
      <c r="B25" s="99" t="s">
        <v>46</v>
      </c>
      <c r="C25" s="100" t="s">
        <v>268</v>
      </c>
      <c r="D25" s="111" t="s">
        <v>493</v>
      </c>
      <c r="E25" s="112">
        <v>7.27</v>
      </c>
      <c r="F25" s="112">
        <v>11.05</v>
      </c>
      <c r="G25" s="112">
        <f t="shared" si="0"/>
        <v>18.32</v>
      </c>
    </row>
    <row r="26" spans="1:7" x14ac:dyDescent="0.25">
      <c r="A26" s="99" t="s">
        <v>29</v>
      </c>
      <c r="B26" s="99" t="s">
        <v>83</v>
      </c>
      <c r="C26" s="100" t="s">
        <v>268</v>
      </c>
      <c r="D26" s="111" t="s">
        <v>494</v>
      </c>
      <c r="E26" s="112">
        <v>276.17</v>
      </c>
      <c r="F26" s="112">
        <v>334.12</v>
      </c>
      <c r="G26" s="112">
        <f t="shared" si="0"/>
        <v>610.29</v>
      </c>
    </row>
    <row r="27" spans="1:7" x14ac:dyDescent="0.25">
      <c r="A27" s="99" t="s">
        <v>29</v>
      </c>
      <c r="B27" s="99" t="s">
        <v>48</v>
      </c>
      <c r="C27" s="100" t="s">
        <v>268</v>
      </c>
      <c r="D27" s="111" t="s">
        <v>495</v>
      </c>
      <c r="E27" s="112">
        <v>275.5</v>
      </c>
      <c r="F27" s="112">
        <v>-159.5</v>
      </c>
      <c r="G27" s="112">
        <f t="shared" si="0"/>
        <v>116</v>
      </c>
    </row>
    <row r="28" spans="1:7" x14ac:dyDescent="0.25">
      <c r="A28" s="99" t="s">
        <v>29</v>
      </c>
      <c r="B28" s="99" t="s">
        <v>92</v>
      </c>
      <c r="C28" s="100" t="s">
        <v>268</v>
      </c>
      <c r="D28" s="111" t="s">
        <v>496</v>
      </c>
      <c r="E28" s="112">
        <v>174</v>
      </c>
      <c r="F28" s="112">
        <v>-27.46</v>
      </c>
      <c r="G28" s="112">
        <f t="shared" si="0"/>
        <v>146.54</v>
      </c>
    </row>
    <row r="29" spans="1:7" x14ac:dyDescent="0.25">
      <c r="A29" s="99" t="s">
        <v>29</v>
      </c>
      <c r="B29" s="99" t="s">
        <v>50</v>
      </c>
      <c r="C29" s="100" t="s">
        <v>268</v>
      </c>
      <c r="D29" s="111" t="s">
        <v>497</v>
      </c>
      <c r="E29" s="112">
        <v>72.5</v>
      </c>
      <c r="F29" s="112">
        <v>16.3</v>
      </c>
      <c r="G29" s="112">
        <f t="shared" si="0"/>
        <v>88.8</v>
      </c>
    </row>
    <row r="30" spans="1:7" x14ac:dyDescent="0.25">
      <c r="A30" s="99" t="s">
        <v>29</v>
      </c>
      <c r="B30" s="99" t="s">
        <v>85</v>
      </c>
      <c r="C30" s="100" t="s">
        <v>268</v>
      </c>
      <c r="D30" s="111" t="s">
        <v>498</v>
      </c>
      <c r="E30" s="112">
        <v>305.24</v>
      </c>
      <c r="F30" s="112">
        <v>-3.31</v>
      </c>
      <c r="G30" s="112">
        <f t="shared" si="0"/>
        <v>301.93</v>
      </c>
    </row>
    <row r="31" spans="1:7" x14ac:dyDescent="0.25">
      <c r="A31" s="99" t="s">
        <v>29</v>
      </c>
      <c r="B31" s="99" t="s">
        <v>52</v>
      </c>
      <c r="C31" s="100" t="s">
        <v>268</v>
      </c>
      <c r="D31" s="111" t="s">
        <v>499</v>
      </c>
      <c r="E31" s="112">
        <v>319</v>
      </c>
      <c r="F31" s="112">
        <v>59.33</v>
      </c>
      <c r="G31" s="112">
        <f t="shared" si="0"/>
        <v>378.33</v>
      </c>
    </row>
    <row r="32" spans="1:7" x14ac:dyDescent="0.25">
      <c r="A32" s="99" t="s">
        <v>29</v>
      </c>
      <c r="B32" s="99" t="s">
        <v>53</v>
      </c>
      <c r="C32" s="100" t="s">
        <v>268</v>
      </c>
      <c r="D32" s="111" t="s">
        <v>500</v>
      </c>
      <c r="E32" s="112">
        <v>2030</v>
      </c>
      <c r="F32" s="112">
        <v>-783</v>
      </c>
      <c r="G32" s="112">
        <f t="shared" si="0"/>
        <v>1247</v>
      </c>
    </row>
    <row r="33" spans="1:7" x14ac:dyDescent="0.25">
      <c r="A33" s="99" t="s">
        <v>29</v>
      </c>
      <c r="B33" s="99" t="s">
        <v>54</v>
      </c>
      <c r="C33" s="100" t="s">
        <v>268</v>
      </c>
      <c r="D33" s="111" t="s">
        <v>501</v>
      </c>
      <c r="E33" s="112">
        <v>362.5</v>
      </c>
      <c r="F33" s="112">
        <v>-151.38</v>
      </c>
      <c r="G33" s="112">
        <f t="shared" si="0"/>
        <v>211.12</v>
      </c>
    </row>
    <row r="34" spans="1:7" x14ac:dyDescent="0.25">
      <c r="A34" s="99" t="s">
        <v>29</v>
      </c>
      <c r="B34" s="99" t="s">
        <v>55</v>
      </c>
      <c r="C34" s="100" t="s">
        <v>268</v>
      </c>
      <c r="D34" s="111" t="s">
        <v>502</v>
      </c>
      <c r="E34" s="112">
        <v>36.25</v>
      </c>
      <c r="F34" s="112">
        <v>20.91</v>
      </c>
      <c r="G34" s="112">
        <f t="shared" si="0"/>
        <v>57.16</v>
      </c>
    </row>
    <row r="35" spans="1:7" x14ac:dyDescent="0.25">
      <c r="A35" s="99" t="s">
        <v>29</v>
      </c>
      <c r="B35" s="99" t="s">
        <v>56</v>
      </c>
      <c r="C35" s="100" t="s">
        <v>268</v>
      </c>
      <c r="D35" s="111" t="s">
        <v>503</v>
      </c>
      <c r="E35" s="112">
        <v>1450</v>
      </c>
      <c r="F35" s="112">
        <v>-916.05</v>
      </c>
      <c r="G35" s="112">
        <f t="shared" si="0"/>
        <v>533.95000000000005</v>
      </c>
    </row>
    <row r="36" spans="1:7" x14ac:dyDescent="0.25">
      <c r="A36" s="99" t="s">
        <v>29</v>
      </c>
      <c r="B36" s="99" t="s">
        <v>57</v>
      </c>
      <c r="C36" s="100" t="s">
        <v>268</v>
      </c>
      <c r="D36" s="111" t="s">
        <v>504</v>
      </c>
      <c r="E36" s="112">
        <v>870</v>
      </c>
      <c r="F36" s="112">
        <v>26.3</v>
      </c>
      <c r="G36" s="112">
        <f t="shared" si="0"/>
        <v>896.3</v>
      </c>
    </row>
    <row r="37" spans="1:7" x14ac:dyDescent="0.25">
      <c r="A37" s="99" t="s">
        <v>29</v>
      </c>
      <c r="B37" s="99" t="s">
        <v>58</v>
      </c>
      <c r="C37" s="100" t="s">
        <v>268</v>
      </c>
      <c r="D37" s="111" t="s">
        <v>505</v>
      </c>
      <c r="E37" s="112">
        <v>2950.69</v>
      </c>
      <c r="F37" s="112">
        <v>-347.31</v>
      </c>
      <c r="G37" s="112">
        <f t="shared" si="0"/>
        <v>2603.38</v>
      </c>
    </row>
    <row r="38" spans="1:7" x14ac:dyDescent="0.25">
      <c r="A38" s="99" t="s">
        <v>29</v>
      </c>
      <c r="B38" s="99" t="s">
        <v>59</v>
      </c>
      <c r="C38" s="100" t="s">
        <v>268</v>
      </c>
      <c r="D38" s="111" t="s">
        <v>506</v>
      </c>
      <c r="E38" s="112">
        <v>652.5</v>
      </c>
      <c r="F38" s="112">
        <v>175.62</v>
      </c>
      <c r="G38" s="112">
        <f t="shared" si="0"/>
        <v>828.12</v>
      </c>
    </row>
    <row r="39" spans="1:7" x14ac:dyDescent="0.25">
      <c r="A39" s="99" t="s">
        <v>29</v>
      </c>
      <c r="B39" s="99" t="s">
        <v>61</v>
      </c>
      <c r="C39" s="100" t="s">
        <v>268</v>
      </c>
      <c r="D39" s="111" t="s">
        <v>507</v>
      </c>
      <c r="E39" s="112">
        <v>340.75</v>
      </c>
      <c r="F39" s="112">
        <v>-57.19</v>
      </c>
      <c r="G39" s="112">
        <f t="shared" si="0"/>
        <v>283.56</v>
      </c>
    </row>
    <row r="40" spans="1:7" x14ac:dyDescent="0.25">
      <c r="A40" s="99" t="s">
        <v>72</v>
      </c>
      <c r="B40" s="99" t="s">
        <v>91</v>
      </c>
      <c r="C40" s="100" t="s">
        <v>268</v>
      </c>
      <c r="D40" s="111" t="s">
        <v>125</v>
      </c>
      <c r="E40" s="112">
        <v>4274.2700000000004</v>
      </c>
      <c r="F40" s="112">
        <v>445.17</v>
      </c>
      <c r="G40" s="112">
        <f t="shared" si="0"/>
        <v>4719.4400000000005</v>
      </c>
    </row>
    <row r="41" spans="1:7" x14ac:dyDescent="0.25">
      <c r="A41" s="99" t="s">
        <v>77</v>
      </c>
      <c r="B41" s="99" t="s">
        <v>78</v>
      </c>
      <c r="C41" s="100" t="s">
        <v>314</v>
      </c>
      <c r="D41" s="111">
        <v>701001</v>
      </c>
      <c r="E41" s="112">
        <v>166356.16740088107</v>
      </c>
      <c r="F41" s="112">
        <v>-23853.17</v>
      </c>
      <c r="G41" s="112">
        <f t="shared" si="0"/>
        <v>142502.99740088108</v>
      </c>
    </row>
    <row r="42" spans="1:7" x14ac:dyDescent="0.25">
      <c r="A42" s="99" t="s">
        <v>33</v>
      </c>
      <c r="B42" s="99" t="s">
        <v>74</v>
      </c>
      <c r="C42" s="100" t="s">
        <v>314</v>
      </c>
      <c r="D42" s="111" t="s">
        <v>459</v>
      </c>
      <c r="E42" s="112">
        <v>3515.6651982378858</v>
      </c>
      <c r="F42" s="112">
        <v>269.91800000000001</v>
      </c>
      <c r="G42" s="112">
        <f t="shared" si="0"/>
        <v>3785.5831982378859</v>
      </c>
    </row>
    <row r="43" spans="1:7" x14ac:dyDescent="0.25">
      <c r="A43" s="99" t="s">
        <v>33</v>
      </c>
      <c r="B43" s="99" t="s">
        <v>217</v>
      </c>
      <c r="C43" s="100" t="s">
        <v>314</v>
      </c>
      <c r="D43" s="111" t="s">
        <v>461</v>
      </c>
      <c r="E43" s="112">
        <v>7763.2951541850225</v>
      </c>
      <c r="F43" s="112">
        <v>-655.97399999999993</v>
      </c>
      <c r="G43" s="112">
        <f t="shared" si="0"/>
        <v>7107.3211541850224</v>
      </c>
    </row>
    <row r="44" spans="1:7" x14ac:dyDescent="0.25">
      <c r="A44" s="99" t="s">
        <v>9</v>
      </c>
      <c r="B44" s="99" t="s">
        <v>12</v>
      </c>
      <c r="C44" s="100" t="s">
        <v>314</v>
      </c>
      <c r="D44" s="111" t="s">
        <v>465</v>
      </c>
      <c r="E44" s="112">
        <v>55.453744493392065</v>
      </c>
      <c r="F44" s="112">
        <v>-17.335999999999999</v>
      </c>
      <c r="G44" s="112">
        <f t="shared" si="0"/>
        <v>38.117744493392067</v>
      </c>
    </row>
    <row r="45" spans="1:7" x14ac:dyDescent="0.25">
      <c r="A45" s="99" t="s">
        <v>9</v>
      </c>
      <c r="B45" s="99" t="s">
        <v>13</v>
      </c>
      <c r="C45" s="100" t="s">
        <v>314</v>
      </c>
      <c r="D45" s="111" t="s">
        <v>467</v>
      </c>
      <c r="E45" s="112">
        <v>155.27753303964758</v>
      </c>
      <c r="F45" s="112">
        <v>197.01</v>
      </c>
      <c r="G45" s="112">
        <f t="shared" si="0"/>
        <v>352.28753303964754</v>
      </c>
    </row>
    <row r="46" spans="1:7" x14ac:dyDescent="0.25">
      <c r="A46" s="99" t="s">
        <v>9</v>
      </c>
      <c r="B46" s="99" t="s">
        <v>97</v>
      </c>
      <c r="C46" s="100" t="s">
        <v>314</v>
      </c>
      <c r="D46" s="111" t="s">
        <v>469</v>
      </c>
      <c r="E46" s="112">
        <v>81325.982378854635</v>
      </c>
      <c r="F46" s="112">
        <v>91961.833118356168</v>
      </c>
      <c r="G46" s="112">
        <f t="shared" si="0"/>
        <v>173287.8154972108</v>
      </c>
    </row>
    <row r="47" spans="1:7" x14ac:dyDescent="0.25">
      <c r="A47" s="99" t="s">
        <v>9</v>
      </c>
      <c r="B47" s="99" t="s">
        <v>76</v>
      </c>
      <c r="C47" s="100" t="s">
        <v>314</v>
      </c>
      <c r="D47" s="111" t="s">
        <v>470</v>
      </c>
      <c r="E47" s="112">
        <v>1497.215859030837</v>
      </c>
      <c r="F47" s="112">
        <v>-807.84</v>
      </c>
      <c r="G47" s="112">
        <f t="shared" si="0"/>
        <v>689.37585903083698</v>
      </c>
    </row>
    <row r="48" spans="1:7" x14ac:dyDescent="0.25">
      <c r="A48" s="99" t="s">
        <v>9</v>
      </c>
      <c r="B48" s="99" t="s">
        <v>22</v>
      </c>
      <c r="C48" s="100" t="s">
        <v>314</v>
      </c>
      <c r="D48" s="111" t="s">
        <v>472</v>
      </c>
      <c r="E48" s="112">
        <v>166.36</v>
      </c>
      <c r="F48" s="112">
        <v>26.355999999999998</v>
      </c>
      <c r="G48" s="112">
        <f t="shared" si="0"/>
        <v>192.71600000000001</v>
      </c>
    </row>
    <row r="49" spans="1:7" x14ac:dyDescent="0.25">
      <c r="A49" s="99" t="s">
        <v>9</v>
      </c>
      <c r="B49" s="99" t="s">
        <v>41</v>
      </c>
      <c r="C49" s="100" t="s">
        <v>314</v>
      </c>
      <c r="D49" s="111" t="s">
        <v>473</v>
      </c>
      <c r="E49" s="112">
        <v>517.55066079295148</v>
      </c>
      <c r="F49" s="112">
        <v>601.65599999999995</v>
      </c>
      <c r="G49" s="112">
        <f t="shared" si="0"/>
        <v>1119.2066607929514</v>
      </c>
    </row>
    <row r="50" spans="1:7" x14ac:dyDescent="0.25">
      <c r="A50" s="99" t="s">
        <v>413</v>
      </c>
      <c r="B50" s="99" t="s">
        <v>427</v>
      </c>
      <c r="C50" s="100" t="s">
        <v>314</v>
      </c>
      <c r="D50" s="111">
        <v>701014</v>
      </c>
      <c r="E50" s="112">
        <v>776.33480176211447</v>
      </c>
      <c r="F50" s="112">
        <v>47.717999999999996</v>
      </c>
      <c r="G50" s="112">
        <f t="shared" si="0"/>
        <v>824.05280176211443</v>
      </c>
    </row>
    <row r="51" spans="1:7" x14ac:dyDescent="0.25">
      <c r="A51" s="99" t="s">
        <v>413</v>
      </c>
      <c r="B51" s="99" t="s">
        <v>414</v>
      </c>
      <c r="C51" s="100" t="s">
        <v>314</v>
      </c>
      <c r="D51" s="111" t="s">
        <v>474</v>
      </c>
      <c r="E51" s="112">
        <v>112.01762114537445</v>
      </c>
      <c r="F51" s="112">
        <v>-63.052</v>
      </c>
      <c r="G51" s="112">
        <f t="shared" si="0"/>
        <v>48.965621145374449</v>
      </c>
    </row>
    <row r="52" spans="1:7" x14ac:dyDescent="0.25">
      <c r="A52" s="99" t="s">
        <v>413</v>
      </c>
      <c r="B52" s="99" t="s">
        <v>414</v>
      </c>
      <c r="C52" s="100" t="s">
        <v>314</v>
      </c>
      <c r="D52" s="111" t="s">
        <v>475</v>
      </c>
      <c r="E52" s="112">
        <v>739.36563876651974</v>
      </c>
      <c r="F52" s="112">
        <v>-470.69</v>
      </c>
      <c r="G52" s="112">
        <f t="shared" si="0"/>
        <v>268.67563876651974</v>
      </c>
    </row>
    <row r="53" spans="1:7" x14ac:dyDescent="0.25">
      <c r="A53" s="99" t="s">
        <v>413</v>
      </c>
      <c r="B53" s="99" t="s">
        <v>414</v>
      </c>
      <c r="C53" s="100" t="s">
        <v>314</v>
      </c>
      <c r="D53" s="111" t="s">
        <v>476</v>
      </c>
      <c r="E53" s="112">
        <v>162.66079295154185</v>
      </c>
      <c r="F53" s="112">
        <v>-60.302</v>
      </c>
      <c r="G53" s="112">
        <f t="shared" si="0"/>
        <v>102.35879295154186</v>
      </c>
    </row>
    <row r="54" spans="1:7" x14ac:dyDescent="0.25">
      <c r="A54" s="99" t="s">
        <v>413</v>
      </c>
      <c r="B54" s="99" t="s">
        <v>414</v>
      </c>
      <c r="C54" s="100" t="s">
        <v>314</v>
      </c>
      <c r="D54" s="111">
        <v>701040</v>
      </c>
      <c r="E54" s="112">
        <v>486.21145374449338</v>
      </c>
      <c r="F54" s="112">
        <v>-364.04499999999996</v>
      </c>
      <c r="G54" s="112">
        <f t="shared" si="0"/>
        <v>122.16645374449342</v>
      </c>
    </row>
    <row r="55" spans="1:7" x14ac:dyDescent="0.25">
      <c r="A55" s="99" t="s">
        <v>413</v>
      </c>
      <c r="B55" s="99" t="s">
        <v>428</v>
      </c>
      <c r="C55" s="100" t="s">
        <v>314</v>
      </c>
      <c r="D55" s="111" t="s">
        <v>477</v>
      </c>
      <c r="E55" s="112">
        <v>1608.1145374449338</v>
      </c>
      <c r="F55" s="112">
        <v>-709.93999999999994</v>
      </c>
      <c r="G55" s="112">
        <f t="shared" si="0"/>
        <v>898.17453744493389</v>
      </c>
    </row>
    <row r="56" spans="1:7" x14ac:dyDescent="0.25">
      <c r="A56" s="99" t="s">
        <v>413</v>
      </c>
      <c r="B56" s="99" t="s">
        <v>430</v>
      </c>
      <c r="C56" s="100" t="s">
        <v>314</v>
      </c>
      <c r="D56" s="111">
        <v>701030</v>
      </c>
      <c r="E56" s="112">
        <v>25.964757709251099</v>
      </c>
      <c r="F56" s="112">
        <v>-26.106666666666666</v>
      </c>
      <c r="G56" s="112">
        <f t="shared" si="0"/>
        <v>-0.14190895741556631</v>
      </c>
    </row>
    <row r="57" spans="1:7" x14ac:dyDescent="0.25">
      <c r="A57" s="99" t="s">
        <v>413</v>
      </c>
      <c r="B57" s="99" t="s">
        <v>430</v>
      </c>
      <c r="C57" s="100" t="s">
        <v>314</v>
      </c>
      <c r="D57" s="111">
        <v>701032</v>
      </c>
      <c r="E57" s="112">
        <v>170.95154185022025</v>
      </c>
      <c r="F57" s="112">
        <v>-57.713333333333324</v>
      </c>
      <c r="G57" s="112">
        <f t="shared" si="0"/>
        <v>113.23820851688693</v>
      </c>
    </row>
    <row r="58" spans="1:7" x14ac:dyDescent="0.25">
      <c r="A58" s="99" t="s">
        <v>413</v>
      </c>
      <c r="B58" s="99" t="s">
        <v>430</v>
      </c>
      <c r="C58" s="100" t="s">
        <v>314</v>
      </c>
      <c r="D58" s="111">
        <v>701034</v>
      </c>
      <c r="E58" s="112">
        <v>240.6784140969163</v>
      </c>
      <c r="F58" s="112">
        <v>26.047999999999998</v>
      </c>
      <c r="G58" s="112">
        <f t="shared" si="0"/>
        <v>266.7264140969163</v>
      </c>
    </row>
    <row r="59" spans="1:7" x14ac:dyDescent="0.25">
      <c r="A59" s="99" t="s">
        <v>65</v>
      </c>
      <c r="B59" s="99" t="s">
        <v>69</v>
      </c>
      <c r="C59" s="100" t="s">
        <v>314</v>
      </c>
      <c r="D59" s="111" t="s">
        <v>479</v>
      </c>
      <c r="E59" s="112">
        <v>1.66</v>
      </c>
      <c r="F59" s="112">
        <v>286.86</v>
      </c>
      <c r="G59" s="112">
        <f t="shared" si="0"/>
        <v>288.52000000000004</v>
      </c>
    </row>
    <row r="60" spans="1:7" x14ac:dyDescent="0.25">
      <c r="A60" s="99" t="s">
        <v>65</v>
      </c>
      <c r="B60" s="99" t="s">
        <v>66</v>
      </c>
      <c r="C60" s="100" t="s">
        <v>314</v>
      </c>
      <c r="D60" s="111">
        <v>701020</v>
      </c>
      <c r="E60" s="112">
        <v>2.7753303964757707</v>
      </c>
      <c r="F60" s="112">
        <v>15.026</v>
      </c>
      <c r="G60" s="112">
        <f t="shared" si="0"/>
        <v>17.80133039647577</v>
      </c>
    </row>
    <row r="61" spans="1:7" x14ac:dyDescent="0.25">
      <c r="A61" s="99" t="s">
        <v>65</v>
      </c>
      <c r="B61" s="99" t="s">
        <v>68</v>
      </c>
      <c r="C61" s="100" t="s">
        <v>314</v>
      </c>
      <c r="D61" s="111" t="s">
        <v>482</v>
      </c>
      <c r="E61" s="112">
        <v>1.6651982378854624</v>
      </c>
      <c r="F61" s="112">
        <v>6.8419999999999996</v>
      </c>
      <c r="G61" s="112">
        <f t="shared" si="0"/>
        <v>8.5071982378854614</v>
      </c>
    </row>
    <row r="62" spans="1:7" x14ac:dyDescent="0.25">
      <c r="A62" s="99" t="s">
        <v>65</v>
      </c>
      <c r="B62" s="99" t="s">
        <v>67</v>
      </c>
      <c r="C62" s="100" t="s">
        <v>314</v>
      </c>
      <c r="D62" s="111" t="s">
        <v>484</v>
      </c>
      <c r="E62" s="112">
        <v>1663.568281938326</v>
      </c>
      <c r="F62" s="112">
        <v>320.56199999999995</v>
      </c>
      <c r="G62" s="112">
        <f t="shared" si="0"/>
        <v>1984.1302819383259</v>
      </c>
    </row>
    <row r="63" spans="1:7" x14ac:dyDescent="0.25">
      <c r="A63" s="99" t="s">
        <v>65</v>
      </c>
      <c r="B63" s="99" t="s">
        <v>88</v>
      </c>
      <c r="C63" s="100" t="s">
        <v>314</v>
      </c>
      <c r="D63" s="111" t="s">
        <v>456</v>
      </c>
      <c r="E63" s="112"/>
      <c r="F63" s="112"/>
      <c r="G63" s="112">
        <f t="shared" si="0"/>
        <v>0</v>
      </c>
    </row>
    <row r="64" spans="1:7" x14ac:dyDescent="0.25">
      <c r="A64" s="99" t="s">
        <v>20</v>
      </c>
      <c r="B64" s="99" t="s">
        <v>64</v>
      </c>
      <c r="C64" s="100" t="s">
        <v>314</v>
      </c>
      <c r="D64" s="111" t="s">
        <v>486</v>
      </c>
      <c r="E64" s="112">
        <v>1109.0484581497797</v>
      </c>
      <c r="F64" s="112">
        <v>462.286</v>
      </c>
      <c r="G64" s="112">
        <f t="shared" si="0"/>
        <v>1571.3344581497797</v>
      </c>
    </row>
    <row r="65" spans="1:7" x14ac:dyDescent="0.25">
      <c r="A65" s="99" t="s">
        <v>81</v>
      </c>
      <c r="B65" s="99" t="s">
        <v>82</v>
      </c>
      <c r="C65" s="100" t="s">
        <v>314</v>
      </c>
      <c r="D65" s="111" t="s">
        <v>488</v>
      </c>
      <c r="E65" s="112">
        <v>55.453744493392065</v>
      </c>
      <c r="F65" s="112">
        <v>-55</v>
      </c>
      <c r="G65" s="112">
        <f t="shared" si="0"/>
        <v>0.45374449339206535</v>
      </c>
    </row>
    <row r="66" spans="1:7" x14ac:dyDescent="0.25">
      <c r="A66" s="99" t="s">
        <v>172</v>
      </c>
      <c r="B66" s="99" t="s">
        <v>173</v>
      </c>
      <c r="C66" s="100" t="s">
        <v>314</v>
      </c>
      <c r="D66" s="111">
        <v>700954</v>
      </c>
      <c r="E66" s="112">
        <v>2495.3480176211451</v>
      </c>
      <c r="F66" s="112">
        <v>-2495.35</v>
      </c>
      <c r="G66" s="112">
        <f t="shared" si="0"/>
        <v>-1.9823788547910226E-3</v>
      </c>
    </row>
    <row r="67" spans="1:7" x14ac:dyDescent="0.25">
      <c r="A67" s="99" t="s">
        <v>25</v>
      </c>
      <c r="B67" s="99" t="s">
        <v>80</v>
      </c>
      <c r="C67" s="100" t="s">
        <v>314</v>
      </c>
      <c r="D67" s="111" t="s">
        <v>489</v>
      </c>
      <c r="E67" s="112">
        <v>14.79295154185022</v>
      </c>
      <c r="F67" s="112">
        <v>-3.6629999999999998</v>
      </c>
      <c r="G67" s="112">
        <f t="shared" si="0"/>
        <v>11.12995154185022</v>
      </c>
    </row>
    <row r="68" spans="1:7" x14ac:dyDescent="0.25">
      <c r="A68" s="99" t="s">
        <v>44</v>
      </c>
      <c r="B68" s="99" t="s">
        <v>79</v>
      </c>
      <c r="C68" s="100" t="s">
        <v>314</v>
      </c>
      <c r="D68" s="111" t="s">
        <v>492</v>
      </c>
      <c r="E68" s="112">
        <v>232.90748898678416</v>
      </c>
      <c r="F68" s="112">
        <v>-2.1779999999999999</v>
      </c>
      <c r="G68" s="112">
        <f t="shared" si="0"/>
        <v>230.72948898678416</v>
      </c>
    </row>
    <row r="69" spans="1:7" x14ac:dyDescent="0.25">
      <c r="A69" s="99" t="s">
        <v>29</v>
      </c>
      <c r="B69" s="99" t="s">
        <v>46</v>
      </c>
      <c r="C69" s="100" t="s">
        <v>314</v>
      </c>
      <c r="D69" s="111" t="s">
        <v>508</v>
      </c>
      <c r="E69" s="112">
        <v>5.55</v>
      </c>
      <c r="F69" s="112">
        <v>-2.42</v>
      </c>
      <c r="G69" s="112">
        <f t="shared" si="0"/>
        <v>3.13</v>
      </c>
    </row>
    <row r="70" spans="1:7" x14ac:dyDescent="0.25">
      <c r="A70" s="99" t="s">
        <v>29</v>
      </c>
      <c r="B70" s="99" t="s">
        <v>83</v>
      </c>
      <c r="C70" s="100" t="s">
        <v>314</v>
      </c>
      <c r="D70" s="111" t="s">
        <v>509</v>
      </c>
      <c r="E70" s="112">
        <v>210.72</v>
      </c>
      <c r="F70" s="112">
        <v>295.35000000000002</v>
      </c>
      <c r="G70" s="112">
        <f t="shared" ref="G70:G85" si="1">E70+F70</f>
        <v>506.07000000000005</v>
      </c>
    </row>
    <row r="71" spans="1:7" x14ac:dyDescent="0.25">
      <c r="A71" s="99" t="s">
        <v>29</v>
      </c>
      <c r="B71" s="99" t="s">
        <v>48</v>
      </c>
      <c r="C71" s="100" t="s">
        <v>314</v>
      </c>
      <c r="D71" s="111" t="s">
        <v>510</v>
      </c>
      <c r="E71" s="112">
        <v>210.72</v>
      </c>
      <c r="F71" s="112">
        <v>0</v>
      </c>
      <c r="G71" s="112">
        <f t="shared" si="1"/>
        <v>210.72</v>
      </c>
    </row>
    <row r="72" spans="1:7" x14ac:dyDescent="0.25">
      <c r="A72" s="99" t="s">
        <v>29</v>
      </c>
      <c r="B72" s="99" t="s">
        <v>92</v>
      </c>
      <c r="C72" s="100" t="s">
        <v>314</v>
      </c>
      <c r="D72" s="111" t="s">
        <v>511</v>
      </c>
      <c r="E72" s="112">
        <v>133.08000000000001</v>
      </c>
      <c r="F72" s="112">
        <v>-31.09</v>
      </c>
      <c r="G72" s="112">
        <f t="shared" si="1"/>
        <v>101.99000000000001</v>
      </c>
    </row>
    <row r="73" spans="1:7" x14ac:dyDescent="0.25">
      <c r="A73" s="99" t="s">
        <v>29</v>
      </c>
      <c r="B73" s="99" t="s">
        <v>50</v>
      </c>
      <c r="C73" s="100" t="s">
        <v>314</v>
      </c>
      <c r="D73" s="111" t="s">
        <v>512</v>
      </c>
      <c r="E73" s="112">
        <v>55.45</v>
      </c>
      <c r="F73" s="112">
        <v>-42.55</v>
      </c>
      <c r="G73" s="112">
        <f t="shared" si="1"/>
        <v>12.900000000000006</v>
      </c>
    </row>
    <row r="74" spans="1:7" x14ac:dyDescent="0.25">
      <c r="A74" s="99" t="s">
        <v>29</v>
      </c>
      <c r="B74" s="99" t="s">
        <v>85</v>
      </c>
      <c r="C74" s="100" t="s">
        <v>314</v>
      </c>
      <c r="D74" s="111" t="s">
        <v>513</v>
      </c>
      <c r="E74" s="112">
        <v>232.9</v>
      </c>
      <c r="F74" s="112">
        <v>-1.54</v>
      </c>
      <c r="G74" s="112">
        <f t="shared" si="1"/>
        <v>231.36</v>
      </c>
    </row>
    <row r="75" spans="1:7" x14ac:dyDescent="0.25">
      <c r="A75" s="99" t="s">
        <v>29</v>
      </c>
      <c r="B75" s="99" t="s">
        <v>52</v>
      </c>
      <c r="C75" s="100" t="s">
        <v>314</v>
      </c>
      <c r="D75" s="111" t="s">
        <v>514</v>
      </c>
      <c r="E75" s="112">
        <v>243.99</v>
      </c>
      <c r="F75" s="112">
        <v>29.5</v>
      </c>
      <c r="G75" s="112">
        <f t="shared" si="1"/>
        <v>273.49</v>
      </c>
    </row>
    <row r="76" spans="1:7" x14ac:dyDescent="0.25">
      <c r="A76" s="99" t="s">
        <v>29</v>
      </c>
      <c r="B76" s="99" t="s">
        <v>53</v>
      </c>
      <c r="C76" s="100" t="s">
        <v>314</v>
      </c>
      <c r="D76" s="111" t="s">
        <v>515</v>
      </c>
      <c r="E76" s="112">
        <v>1552.66</v>
      </c>
      <c r="F76" s="112">
        <v>-1248.68</v>
      </c>
      <c r="G76" s="112">
        <f t="shared" si="1"/>
        <v>303.98</v>
      </c>
    </row>
    <row r="77" spans="1:7" x14ac:dyDescent="0.25">
      <c r="A77" s="99" t="s">
        <v>29</v>
      </c>
      <c r="B77" s="99" t="s">
        <v>54</v>
      </c>
      <c r="C77" s="100" t="s">
        <v>314</v>
      </c>
      <c r="D77" s="111" t="s">
        <v>516</v>
      </c>
      <c r="E77" s="112">
        <v>277.26</v>
      </c>
      <c r="F77" s="112">
        <v>-126.28</v>
      </c>
      <c r="G77" s="112">
        <f t="shared" si="1"/>
        <v>150.97999999999999</v>
      </c>
    </row>
    <row r="78" spans="1:7" x14ac:dyDescent="0.25">
      <c r="A78" s="99" t="s">
        <v>29</v>
      </c>
      <c r="B78" s="99" t="s">
        <v>55</v>
      </c>
      <c r="C78" s="100" t="s">
        <v>314</v>
      </c>
      <c r="D78" s="111" t="s">
        <v>517</v>
      </c>
      <c r="E78" s="112">
        <v>27.73</v>
      </c>
      <c r="F78" s="112">
        <v>100.91</v>
      </c>
      <c r="G78" s="112">
        <f t="shared" si="1"/>
        <v>128.63999999999999</v>
      </c>
    </row>
    <row r="79" spans="1:7" x14ac:dyDescent="0.25">
      <c r="A79" s="99" t="s">
        <v>29</v>
      </c>
      <c r="B79" s="99" t="s">
        <v>56</v>
      </c>
      <c r="C79" s="100" t="s">
        <v>314</v>
      </c>
      <c r="D79" s="111" t="s">
        <v>518</v>
      </c>
      <c r="E79" s="112">
        <v>1109.04</v>
      </c>
      <c r="F79" s="112">
        <v>-362.87</v>
      </c>
      <c r="G79" s="112">
        <f t="shared" si="1"/>
        <v>746.17</v>
      </c>
    </row>
    <row r="80" spans="1:7" x14ac:dyDescent="0.25">
      <c r="A80" s="99" t="s">
        <v>29</v>
      </c>
      <c r="B80" s="99" t="s">
        <v>57</v>
      </c>
      <c r="C80" s="100" t="s">
        <v>314</v>
      </c>
      <c r="D80" s="111" t="s">
        <v>519</v>
      </c>
      <c r="E80" s="112">
        <v>665.42</v>
      </c>
      <c r="F80" s="112">
        <v>109.58</v>
      </c>
      <c r="G80" s="112">
        <f t="shared" si="1"/>
        <v>775</v>
      </c>
    </row>
    <row r="81" spans="1:7" x14ac:dyDescent="0.25">
      <c r="A81" s="99" t="s">
        <v>29</v>
      </c>
      <c r="B81" s="99" t="s">
        <v>58</v>
      </c>
      <c r="C81" s="100" t="s">
        <v>314</v>
      </c>
      <c r="D81" s="111" t="s">
        <v>520</v>
      </c>
      <c r="E81" s="112">
        <v>2251.35</v>
      </c>
      <c r="F81" s="112">
        <v>-1770.82</v>
      </c>
      <c r="G81" s="112">
        <f t="shared" si="1"/>
        <v>480.53</v>
      </c>
    </row>
    <row r="82" spans="1:7" x14ac:dyDescent="0.25">
      <c r="A82" s="99" t="s">
        <v>29</v>
      </c>
      <c r="B82" s="99" t="s">
        <v>59</v>
      </c>
      <c r="C82" s="100" t="s">
        <v>314</v>
      </c>
      <c r="D82" s="111" t="s">
        <v>521</v>
      </c>
      <c r="E82" s="112">
        <v>499.07</v>
      </c>
      <c r="F82" s="112">
        <v>87.1</v>
      </c>
      <c r="G82" s="112">
        <f t="shared" si="1"/>
        <v>586.16999999999996</v>
      </c>
    </row>
    <row r="83" spans="1:7" x14ac:dyDescent="0.25">
      <c r="A83" s="99" t="s">
        <v>29</v>
      </c>
      <c r="B83" s="99" t="s">
        <v>61</v>
      </c>
      <c r="C83" s="100" t="s">
        <v>314</v>
      </c>
      <c r="D83" s="111" t="s">
        <v>522</v>
      </c>
      <c r="E83" s="112">
        <v>260.62</v>
      </c>
      <c r="F83" s="112">
        <v>138.82</v>
      </c>
      <c r="G83" s="112">
        <f t="shared" si="1"/>
        <v>399.44</v>
      </c>
    </row>
    <row r="84" spans="1:7" x14ac:dyDescent="0.25">
      <c r="A84" s="99" t="s">
        <v>72</v>
      </c>
      <c r="B84" s="99" t="s">
        <v>91</v>
      </c>
      <c r="C84" s="100" t="s">
        <v>314</v>
      </c>
      <c r="D84" s="111" t="s">
        <v>523</v>
      </c>
      <c r="E84" s="112">
        <v>5489.75</v>
      </c>
      <c r="F84" s="112">
        <v>-2295.8759999999997</v>
      </c>
      <c r="G84" s="112">
        <f t="shared" si="1"/>
        <v>3193.8740000000003</v>
      </c>
    </row>
    <row r="85" spans="1:7" x14ac:dyDescent="0.25">
      <c r="A85" s="99" t="s">
        <v>454</v>
      </c>
      <c r="B85" s="99" t="s">
        <v>455</v>
      </c>
      <c r="C85" s="100" t="s">
        <v>314</v>
      </c>
      <c r="D85" s="111" t="s">
        <v>456</v>
      </c>
      <c r="E85" s="112"/>
      <c r="F85" s="112"/>
      <c r="G85" s="112">
        <f t="shared" si="1"/>
        <v>0</v>
      </c>
    </row>
    <row r="86" spans="1:7" x14ac:dyDescent="0.25">
      <c r="D86" s="97"/>
    </row>
    <row r="87" spans="1:7" ht="21" x14ac:dyDescent="0.25">
      <c r="D87" s="102"/>
      <c r="E87" s="114" t="s">
        <v>36</v>
      </c>
      <c r="F87" s="114" t="s">
        <v>37</v>
      </c>
      <c r="G87" s="114" t="s">
        <v>38</v>
      </c>
    </row>
    <row r="88" spans="1:7" x14ac:dyDescent="0.25">
      <c r="D88" s="102"/>
      <c r="E88" s="109" t="s">
        <v>39</v>
      </c>
      <c r="F88" s="109" t="s">
        <v>39</v>
      </c>
      <c r="G88" s="109" t="s">
        <v>39</v>
      </c>
    </row>
    <row r="89" spans="1:7" x14ac:dyDescent="0.25">
      <c r="D89" s="115" t="s">
        <v>40</v>
      </c>
      <c r="E89" s="101">
        <f>SUM(E4:E85)</f>
        <v>590701.23048458144</v>
      </c>
      <c r="F89" s="101">
        <f t="shared" ref="F89:G89" si="2">SUM(F4:F85)</f>
        <v>186286.08386475613</v>
      </c>
      <c r="G89" s="101">
        <f t="shared" si="2"/>
        <v>776987.31434933771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9"/>
  <sheetViews>
    <sheetView zoomScaleNormal="100" workbookViewId="0"/>
  </sheetViews>
  <sheetFormatPr defaultColWidth="9.1796875" defaultRowHeight="12" x14ac:dyDescent="0.3"/>
  <cols>
    <col min="1" max="1" width="83.453125" style="351" customWidth="1"/>
    <col min="2" max="2" width="20.54296875" style="351" customWidth="1"/>
    <col min="3" max="3" width="12" style="351" customWidth="1"/>
    <col min="4" max="4" width="30.1796875" style="20" customWidth="1"/>
    <col min="5" max="5" width="15.1796875" style="21" customWidth="1"/>
    <col min="6" max="6" width="14.453125" style="350" customWidth="1"/>
    <col min="7" max="7" width="20" style="21" customWidth="1"/>
    <col min="8" max="8" width="19.54296875" style="350" customWidth="1"/>
    <col min="9" max="9" width="16.54296875" style="21" customWidth="1"/>
    <col min="10" max="10" width="16.54296875" style="350" customWidth="1"/>
    <col min="11" max="11" width="17.453125" style="21" customWidth="1"/>
    <col min="12" max="12" width="15.1796875" style="21" customWidth="1"/>
    <col min="13" max="13" width="15.1796875" style="350" customWidth="1"/>
    <col min="14" max="14" width="20" style="21" customWidth="1"/>
    <col min="15" max="15" width="19.54296875" style="350" customWidth="1"/>
    <col min="16" max="16" width="16.54296875" style="21" customWidth="1"/>
    <col min="17" max="17" width="16.54296875" style="350" customWidth="1"/>
    <col min="18" max="18" width="17.453125" style="21" customWidth="1"/>
    <col min="19" max="19" width="15.1796875" style="21" customWidth="1"/>
    <col min="20" max="20" width="14.453125" style="350" customWidth="1"/>
    <col min="21" max="21" width="20" style="21" customWidth="1"/>
    <col min="22" max="22" width="19.54296875" style="350" customWidth="1"/>
    <col min="23" max="23" width="16.54296875" style="21" customWidth="1"/>
    <col min="24" max="24" width="16.54296875" style="350" customWidth="1"/>
    <col min="25" max="25" width="17.453125" style="21" customWidth="1"/>
    <col min="26" max="26" width="15.1796875" style="21" customWidth="1"/>
    <col min="27" max="27" width="14.453125" style="350" customWidth="1"/>
    <col min="28" max="28" width="20" style="21" customWidth="1"/>
    <col min="29" max="29" width="19.54296875" style="350" customWidth="1"/>
    <col min="30" max="30" width="16.54296875" style="21" customWidth="1"/>
    <col min="31" max="31" width="16.54296875" style="350" customWidth="1"/>
    <col min="32" max="32" width="17.453125" style="21" customWidth="1"/>
    <col min="33" max="33" width="15.1796875" style="21" bestFit="1" customWidth="1"/>
    <col min="34" max="34" width="14.453125" style="350" bestFit="1" customWidth="1"/>
    <col min="35" max="35" width="20" style="21" bestFit="1" customWidth="1"/>
    <col min="36" max="36" width="19.54296875" style="350" bestFit="1" customWidth="1"/>
    <col min="37" max="37" width="16.54296875" style="21" bestFit="1" customWidth="1"/>
    <col min="38" max="38" width="16.54296875" style="350" bestFit="1" customWidth="1"/>
    <col min="39" max="39" width="17.453125" style="21" bestFit="1" customWidth="1"/>
    <col min="40" max="40" width="13.81640625" style="20" bestFit="1" customWidth="1"/>
    <col min="41" max="41" width="13.81640625" style="20" customWidth="1"/>
    <col min="42" max="42" width="13.1796875" style="20" customWidth="1"/>
    <col min="43" max="16384" width="9.1796875" style="20"/>
  </cols>
  <sheetData>
    <row r="1" spans="1:41" x14ac:dyDescent="0.3">
      <c r="A1" s="333" t="s">
        <v>1</v>
      </c>
      <c r="B1" s="24" t="s">
        <v>2</v>
      </c>
      <c r="C1" s="20"/>
      <c r="H1" s="21"/>
      <c r="J1" s="21"/>
      <c r="O1" s="21"/>
      <c r="Q1" s="21"/>
      <c r="V1" s="21"/>
      <c r="X1" s="21"/>
      <c r="AC1" s="21"/>
      <c r="AE1" s="21"/>
      <c r="AJ1" s="21"/>
      <c r="AL1" s="21"/>
    </row>
    <row r="2" spans="1:41" x14ac:dyDescent="0.3">
      <c r="A2" s="333" t="s">
        <v>0</v>
      </c>
      <c r="B2" s="24" t="s">
        <v>1044</v>
      </c>
      <c r="C2" s="20"/>
      <c r="H2" s="21"/>
      <c r="J2" s="21"/>
      <c r="O2" s="21"/>
      <c r="Q2" s="21"/>
      <c r="V2" s="21"/>
      <c r="X2" s="21"/>
      <c r="AC2" s="21"/>
      <c r="AE2" s="21"/>
      <c r="AJ2" s="21"/>
      <c r="AL2" s="21"/>
    </row>
    <row r="3" spans="1:41" x14ac:dyDescent="0.3">
      <c r="E3" s="21" t="s">
        <v>749</v>
      </c>
      <c r="G3" s="21" t="s">
        <v>750</v>
      </c>
      <c r="H3" s="21"/>
      <c r="I3" s="21" t="s">
        <v>751</v>
      </c>
      <c r="J3" s="21"/>
      <c r="O3" s="21"/>
      <c r="Q3" s="21"/>
      <c r="V3" s="21"/>
      <c r="X3" s="21"/>
      <c r="AC3" s="21"/>
      <c r="AE3" s="21"/>
      <c r="AJ3" s="21"/>
      <c r="AL3" s="21"/>
    </row>
    <row r="4" spans="1:41" x14ac:dyDescent="0.3">
      <c r="A4" s="351" t="s">
        <v>1045</v>
      </c>
      <c r="E4" s="449" t="s">
        <v>752</v>
      </c>
      <c r="F4" s="450"/>
      <c r="G4" s="450"/>
      <c r="H4" s="450"/>
      <c r="I4" s="450"/>
      <c r="J4" s="450"/>
      <c r="K4" s="451"/>
      <c r="L4" s="449" t="s">
        <v>753</v>
      </c>
      <c r="M4" s="450"/>
      <c r="N4" s="450"/>
      <c r="O4" s="450"/>
      <c r="P4" s="450"/>
      <c r="Q4" s="450"/>
      <c r="R4" s="451"/>
      <c r="S4" s="449" t="s">
        <v>754</v>
      </c>
      <c r="T4" s="450"/>
      <c r="U4" s="450"/>
      <c r="V4" s="450"/>
      <c r="W4" s="450"/>
      <c r="X4" s="450"/>
      <c r="Y4" s="451"/>
      <c r="Z4" s="449" t="s">
        <v>755</v>
      </c>
      <c r="AA4" s="450"/>
      <c r="AB4" s="450"/>
      <c r="AC4" s="450"/>
      <c r="AD4" s="450"/>
      <c r="AE4" s="450"/>
      <c r="AF4" s="451"/>
      <c r="AG4" s="449" t="s">
        <v>756</v>
      </c>
      <c r="AH4" s="450"/>
      <c r="AI4" s="450"/>
      <c r="AJ4" s="450"/>
      <c r="AK4" s="450"/>
      <c r="AL4" s="450"/>
      <c r="AM4" s="451"/>
      <c r="AN4" s="352"/>
      <c r="AO4" s="352"/>
    </row>
    <row r="5" spans="1:41" x14ac:dyDescent="0.3">
      <c r="A5" s="353" t="s">
        <v>757</v>
      </c>
      <c r="B5" s="19" t="s">
        <v>758</v>
      </c>
      <c r="C5" s="19" t="s">
        <v>163</v>
      </c>
      <c r="D5" s="14" t="s">
        <v>759</v>
      </c>
      <c r="E5" s="14" t="s">
        <v>760</v>
      </c>
      <c r="F5" s="14" t="s">
        <v>761</v>
      </c>
      <c r="G5" s="14" t="s">
        <v>762</v>
      </c>
      <c r="H5" s="14" t="s">
        <v>763</v>
      </c>
      <c r="I5" s="14" t="s">
        <v>764</v>
      </c>
      <c r="J5" s="14" t="s">
        <v>765</v>
      </c>
      <c r="K5" s="14" t="s">
        <v>766</v>
      </c>
      <c r="L5" s="14" t="s">
        <v>760</v>
      </c>
      <c r="M5" s="14" t="s">
        <v>761</v>
      </c>
      <c r="N5" s="14" t="s">
        <v>762</v>
      </c>
      <c r="O5" s="14" t="s">
        <v>763</v>
      </c>
      <c r="P5" s="14" t="s">
        <v>764</v>
      </c>
      <c r="Q5" s="14" t="s">
        <v>765</v>
      </c>
      <c r="R5" s="14" t="s">
        <v>766</v>
      </c>
      <c r="S5" s="14" t="s">
        <v>760</v>
      </c>
      <c r="T5" s="14" t="s">
        <v>761</v>
      </c>
      <c r="U5" s="14" t="s">
        <v>762</v>
      </c>
      <c r="V5" s="14" t="s">
        <v>763</v>
      </c>
      <c r="W5" s="14" t="s">
        <v>764</v>
      </c>
      <c r="X5" s="14" t="s">
        <v>765</v>
      </c>
      <c r="Y5" s="14" t="s">
        <v>766</v>
      </c>
      <c r="Z5" s="14" t="s">
        <v>760</v>
      </c>
      <c r="AA5" s="14" t="s">
        <v>761</v>
      </c>
      <c r="AB5" s="14" t="s">
        <v>762</v>
      </c>
      <c r="AC5" s="14" t="s">
        <v>763</v>
      </c>
      <c r="AD5" s="14" t="s">
        <v>764</v>
      </c>
      <c r="AE5" s="14" t="s">
        <v>765</v>
      </c>
      <c r="AF5" s="14" t="s">
        <v>766</v>
      </c>
      <c r="AG5" s="14" t="s">
        <v>760</v>
      </c>
      <c r="AH5" s="14" t="s">
        <v>761</v>
      </c>
      <c r="AI5" s="14" t="s">
        <v>762</v>
      </c>
      <c r="AJ5" s="14" t="s">
        <v>763</v>
      </c>
      <c r="AK5" s="14" t="s">
        <v>764</v>
      </c>
      <c r="AL5" s="14" t="s">
        <v>765</v>
      </c>
      <c r="AM5" s="14" t="s">
        <v>766</v>
      </c>
      <c r="AN5" s="354" t="s">
        <v>905</v>
      </c>
      <c r="AO5" s="354" t="s">
        <v>906</v>
      </c>
    </row>
    <row r="6" spans="1:41" x14ac:dyDescent="0.3">
      <c r="A6" s="355" t="s">
        <v>18</v>
      </c>
      <c r="B6" s="355"/>
      <c r="C6" s="355" t="s">
        <v>767</v>
      </c>
      <c r="D6" s="356" t="s">
        <v>768</v>
      </c>
      <c r="E6" s="15">
        <v>146</v>
      </c>
      <c r="F6" s="357">
        <v>86634.370000000024</v>
      </c>
      <c r="G6" s="15">
        <v>4</v>
      </c>
      <c r="H6" s="357">
        <v>32354.329999999998</v>
      </c>
      <c r="I6" s="15"/>
      <c r="J6" s="357"/>
      <c r="K6" s="15">
        <v>9</v>
      </c>
      <c r="L6" s="15">
        <v>46</v>
      </c>
      <c r="M6" s="357">
        <v>82666.83</v>
      </c>
      <c r="N6" s="15"/>
      <c r="O6" s="357"/>
      <c r="P6" s="15">
        <v>1</v>
      </c>
      <c r="Q6" s="357">
        <v>7018.3</v>
      </c>
      <c r="R6" s="15">
        <v>9</v>
      </c>
      <c r="S6" s="15">
        <v>6</v>
      </c>
      <c r="T6" s="357">
        <v>24491.14</v>
      </c>
      <c r="U6" s="15"/>
      <c r="V6" s="357"/>
      <c r="W6" s="15">
        <v>1</v>
      </c>
      <c r="X6" s="357">
        <v>15660.17</v>
      </c>
      <c r="Y6" s="15">
        <v>10</v>
      </c>
      <c r="Z6" s="15">
        <v>11</v>
      </c>
      <c r="AA6" s="357">
        <v>10465.220000000001</v>
      </c>
      <c r="AB6" s="15">
        <v>1</v>
      </c>
      <c r="AC6" s="357">
        <v>12258.4</v>
      </c>
      <c r="AD6" s="15"/>
      <c r="AE6" s="357"/>
      <c r="AF6" s="15"/>
      <c r="AG6" s="15">
        <v>4</v>
      </c>
      <c r="AH6" s="357">
        <v>18842.449999999997</v>
      </c>
      <c r="AI6" s="15">
        <v>3</v>
      </c>
      <c r="AJ6" s="357">
        <v>74156.25</v>
      </c>
      <c r="AK6" s="15"/>
      <c r="AL6" s="357"/>
      <c r="AM6" s="358">
        <v>2</v>
      </c>
      <c r="AN6" s="359">
        <f>+AM6+AK6+AI6+AG6+AF6+AD6+AB6+Z6+Y6+W6+U6+S6+R6+P6+N6+L6+K6+I6+G6+E6</f>
        <v>253</v>
      </c>
      <c r="AO6" s="360">
        <f t="shared" ref="AO6:AO17" si="0">AL6+AJ6+AH6+AE6+AC6+AA6+X6+V6+T6+Q6+O6+M6+J6+H6+F6</f>
        <v>364547.46000000008</v>
      </c>
    </row>
    <row r="7" spans="1:41" x14ac:dyDescent="0.3">
      <c r="A7" s="355" t="s">
        <v>1046</v>
      </c>
      <c r="B7" s="355"/>
      <c r="C7" s="355" t="s">
        <v>767</v>
      </c>
      <c r="D7" s="356" t="s">
        <v>770</v>
      </c>
      <c r="E7" s="15"/>
      <c r="F7" s="357"/>
      <c r="G7" s="15"/>
      <c r="H7" s="357"/>
      <c r="I7" s="15"/>
      <c r="J7" s="357"/>
      <c r="K7" s="15"/>
      <c r="L7" s="15"/>
      <c r="M7" s="357"/>
      <c r="N7" s="15"/>
      <c r="O7" s="357"/>
      <c r="P7" s="15"/>
      <c r="Q7" s="357"/>
      <c r="R7" s="15"/>
      <c r="S7" s="15">
        <v>1</v>
      </c>
      <c r="T7" s="357">
        <v>970.51</v>
      </c>
      <c r="U7" s="15"/>
      <c r="V7" s="357"/>
      <c r="W7" s="15"/>
      <c r="X7" s="357"/>
      <c r="Y7" s="15"/>
      <c r="Z7" s="15"/>
      <c r="AA7" s="357"/>
      <c r="AB7" s="15"/>
      <c r="AC7" s="357"/>
      <c r="AD7" s="15"/>
      <c r="AE7" s="357"/>
      <c r="AF7" s="15"/>
      <c r="AG7" s="15"/>
      <c r="AH7" s="357"/>
      <c r="AI7" s="15"/>
      <c r="AJ7" s="357"/>
      <c r="AK7" s="15"/>
      <c r="AL7" s="357"/>
      <c r="AM7" s="358"/>
      <c r="AN7" s="359">
        <f t="shared" ref="AN7:AN17" si="1">+AM7+AK7+AI7+AG7+AF7+AD7+AB7+Z7+Y7+W7+U7+S7+R7+P7+N7+L7+K7+I7+G7+E7</f>
        <v>1</v>
      </c>
      <c r="AO7" s="360">
        <f t="shared" si="0"/>
        <v>970.51</v>
      </c>
    </row>
    <row r="8" spans="1:41" x14ac:dyDescent="0.3">
      <c r="A8" s="355" t="s">
        <v>771</v>
      </c>
      <c r="B8" s="355"/>
      <c r="C8" s="355" t="s">
        <v>767</v>
      </c>
      <c r="D8" s="356" t="s">
        <v>772</v>
      </c>
      <c r="E8" s="15">
        <v>542</v>
      </c>
      <c r="F8" s="357">
        <v>644035.80000000051</v>
      </c>
      <c r="G8" s="15">
        <v>13</v>
      </c>
      <c r="H8" s="357">
        <v>134459.38</v>
      </c>
      <c r="I8" s="15"/>
      <c r="J8" s="357"/>
      <c r="K8" s="15">
        <v>43</v>
      </c>
      <c r="L8" s="15">
        <v>230</v>
      </c>
      <c r="M8" s="357">
        <v>427957.65999999992</v>
      </c>
      <c r="N8" s="15">
        <v>1</v>
      </c>
      <c r="O8" s="357">
        <v>356537.3</v>
      </c>
      <c r="P8" s="15">
        <v>5</v>
      </c>
      <c r="Q8" s="357">
        <v>18289.620000000003</v>
      </c>
      <c r="R8" s="15">
        <v>47</v>
      </c>
      <c r="S8" s="15">
        <v>62</v>
      </c>
      <c r="T8" s="357">
        <v>598085.79000000015</v>
      </c>
      <c r="U8" s="15">
        <v>5</v>
      </c>
      <c r="V8" s="357">
        <v>408351.33999999991</v>
      </c>
      <c r="W8" s="15">
        <v>4</v>
      </c>
      <c r="X8" s="357">
        <v>68467.75</v>
      </c>
      <c r="Y8" s="15">
        <v>61</v>
      </c>
      <c r="Z8" s="15">
        <v>36</v>
      </c>
      <c r="AA8" s="357">
        <v>227029.29</v>
      </c>
      <c r="AB8" s="15">
        <v>3</v>
      </c>
      <c r="AC8" s="357">
        <v>32450.63</v>
      </c>
      <c r="AD8" s="15"/>
      <c r="AE8" s="357"/>
      <c r="AF8" s="15"/>
      <c r="AG8" s="15">
        <v>38</v>
      </c>
      <c r="AH8" s="357">
        <v>303539.64999999997</v>
      </c>
      <c r="AI8" s="15">
        <v>9</v>
      </c>
      <c r="AJ8" s="357">
        <v>1023573.12</v>
      </c>
      <c r="AK8" s="15">
        <v>1</v>
      </c>
      <c r="AL8" s="357">
        <v>52735.53</v>
      </c>
      <c r="AM8" s="358">
        <v>19</v>
      </c>
      <c r="AN8" s="359">
        <f t="shared" si="1"/>
        <v>1119</v>
      </c>
      <c r="AO8" s="360">
        <f t="shared" si="0"/>
        <v>4295512.8600000003</v>
      </c>
    </row>
    <row r="9" spans="1:41" x14ac:dyDescent="0.3">
      <c r="A9" s="355" t="s">
        <v>773</v>
      </c>
      <c r="B9" s="355"/>
      <c r="C9" s="355" t="s">
        <v>767</v>
      </c>
      <c r="D9" s="356" t="s">
        <v>774</v>
      </c>
      <c r="E9" s="15">
        <v>28</v>
      </c>
      <c r="F9" s="357">
        <v>1825.9700000000007</v>
      </c>
      <c r="G9" s="15"/>
      <c r="H9" s="357"/>
      <c r="I9" s="15"/>
      <c r="J9" s="357"/>
      <c r="K9" s="15">
        <v>2</v>
      </c>
      <c r="L9" s="15">
        <v>19</v>
      </c>
      <c r="M9" s="357">
        <v>34554.44</v>
      </c>
      <c r="N9" s="15"/>
      <c r="O9" s="357"/>
      <c r="P9" s="15"/>
      <c r="Q9" s="357"/>
      <c r="R9" s="15">
        <v>8</v>
      </c>
      <c r="S9" s="15">
        <v>8</v>
      </c>
      <c r="T9" s="357">
        <v>10450.24</v>
      </c>
      <c r="U9" s="15">
        <v>1</v>
      </c>
      <c r="V9" s="357">
        <v>6416.63</v>
      </c>
      <c r="W9" s="15"/>
      <c r="X9" s="357"/>
      <c r="Y9" s="15">
        <v>7</v>
      </c>
      <c r="Z9" s="15">
        <v>6</v>
      </c>
      <c r="AA9" s="357">
        <v>7052.5</v>
      </c>
      <c r="AB9" s="15"/>
      <c r="AC9" s="357"/>
      <c r="AD9" s="15"/>
      <c r="AE9" s="357"/>
      <c r="AF9" s="15"/>
      <c r="AG9" s="15">
        <v>6</v>
      </c>
      <c r="AH9" s="357">
        <v>16802.550000000003</v>
      </c>
      <c r="AI9" s="15">
        <v>1</v>
      </c>
      <c r="AJ9" s="357">
        <v>4345.1499999999996</v>
      </c>
      <c r="AK9" s="15"/>
      <c r="AL9" s="357"/>
      <c r="AM9" s="358">
        <v>1</v>
      </c>
      <c r="AN9" s="359">
        <f t="shared" si="1"/>
        <v>87</v>
      </c>
      <c r="AO9" s="360">
        <f t="shared" si="0"/>
        <v>81447.48000000001</v>
      </c>
    </row>
    <row r="10" spans="1:41" x14ac:dyDescent="0.3">
      <c r="A10" s="355" t="s">
        <v>775</v>
      </c>
      <c r="B10" s="355"/>
      <c r="C10" s="355" t="s">
        <v>767</v>
      </c>
      <c r="D10" s="356" t="s">
        <v>776</v>
      </c>
      <c r="E10" s="15">
        <v>31</v>
      </c>
      <c r="F10" s="357">
        <v>47135.940000000031</v>
      </c>
      <c r="G10" s="15"/>
      <c r="H10" s="357"/>
      <c r="I10" s="15"/>
      <c r="J10" s="357"/>
      <c r="K10" s="15"/>
      <c r="L10" s="15">
        <v>17</v>
      </c>
      <c r="M10" s="357">
        <v>30975.149999999998</v>
      </c>
      <c r="N10" s="15"/>
      <c r="O10" s="357"/>
      <c r="P10" s="15"/>
      <c r="Q10" s="357"/>
      <c r="R10" s="15">
        <v>2</v>
      </c>
      <c r="S10" s="15">
        <v>3</v>
      </c>
      <c r="T10" s="357">
        <v>10350.279999999999</v>
      </c>
      <c r="U10" s="15"/>
      <c r="V10" s="357"/>
      <c r="W10" s="15">
        <v>1</v>
      </c>
      <c r="X10" s="357">
        <v>7000</v>
      </c>
      <c r="Y10" s="15">
        <v>3</v>
      </c>
      <c r="Z10" s="15">
        <v>3</v>
      </c>
      <c r="AA10" s="357">
        <v>3353.94</v>
      </c>
      <c r="AB10" s="15"/>
      <c r="AC10" s="357"/>
      <c r="AD10" s="15"/>
      <c r="AE10" s="357"/>
      <c r="AF10" s="15"/>
      <c r="AG10" s="15">
        <v>2</v>
      </c>
      <c r="AH10" s="357">
        <v>3197.9</v>
      </c>
      <c r="AI10" s="15"/>
      <c r="AJ10" s="357"/>
      <c r="AK10" s="15"/>
      <c r="AL10" s="357"/>
      <c r="AM10" s="358">
        <v>2</v>
      </c>
      <c r="AN10" s="359">
        <f t="shared" si="1"/>
        <v>64</v>
      </c>
      <c r="AO10" s="360">
        <f t="shared" si="0"/>
        <v>102013.21000000002</v>
      </c>
    </row>
    <row r="11" spans="1:41" x14ac:dyDescent="0.3">
      <c r="A11" s="355" t="s">
        <v>777</v>
      </c>
      <c r="B11" s="355"/>
      <c r="C11" s="355" t="s">
        <v>767</v>
      </c>
      <c r="D11" s="356" t="s">
        <v>778</v>
      </c>
      <c r="E11" s="15">
        <v>6</v>
      </c>
      <c r="F11" s="357">
        <v>-2451.67</v>
      </c>
      <c r="G11" s="15"/>
      <c r="H11" s="357"/>
      <c r="I11" s="15"/>
      <c r="J11" s="357"/>
      <c r="K11" s="15"/>
      <c r="L11" s="15">
        <v>1</v>
      </c>
      <c r="M11" s="357">
        <v>1810</v>
      </c>
      <c r="N11" s="15"/>
      <c r="O11" s="357"/>
      <c r="P11" s="15"/>
      <c r="Q11" s="357"/>
      <c r="R11" s="15"/>
      <c r="S11" s="15"/>
      <c r="T11" s="357"/>
      <c r="U11" s="15"/>
      <c r="V11" s="357"/>
      <c r="W11" s="15"/>
      <c r="X11" s="357"/>
      <c r="Y11" s="15">
        <v>1</v>
      </c>
      <c r="Z11" s="15"/>
      <c r="AA11" s="357"/>
      <c r="AB11" s="15"/>
      <c r="AC11" s="357"/>
      <c r="AD11" s="15"/>
      <c r="AE11" s="357"/>
      <c r="AF11" s="15"/>
      <c r="AG11" s="15"/>
      <c r="AH11" s="357"/>
      <c r="AI11" s="15"/>
      <c r="AJ11" s="357"/>
      <c r="AK11" s="15"/>
      <c r="AL11" s="357"/>
      <c r="AM11" s="358"/>
      <c r="AN11" s="359">
        <f t="shared" si="1"/>
        <v>8</v>
      </c>
      <c r="AO11" s="360">
        <f t="shared" si="0"/>
        <v>-641.67000000000007</v>
      </c>
    </row>
    <row r="12" spans="1:41" x14ac:dyDescent="0.3">
      <c r="A12" s="355" t="s">
        <v>413</v>
      </c>
      <c r="B12" s="355"/>
      <c r="C12" s="355" t="s">
        <v>767</v>
      </c>
      <c r="D12" s="356" t="s">
        <v>779</v>
      </c>
      <c r="E12" s="15"/>
      <c r="F12" s="357"/>
      <c r="G12" s="15"/>
      <c r="H12" s="357"/>
      <c r="I12" s="15"/>
      <c r="J12" s="357"/>
      <c r="K12" s="15"/>
      <c r="L12" s="15">
        <v>1</v>
      </c>
      <c r="M12" s="357">
        <v>1810</v>
      </c>
      <c r="N12" s="15"/>
      <c r="O12" s="357"/>
      <c r="P12" s="15"/>
      <c r="Q12" s="357"/>
      <c r="R12" s="15"/>
      <c r="S12" s="15"/>
      <c r="T12" s="357"/>
      <c r="U12" s="15"/>
      <c r="V12" s="357"/>
      <c r="W12" s="15"/>
      <c r="X12" s="357"/>
      <c r="Y12" s="15"/>
      <c r="Z12" s="15"/>
      <c r="AA12" s="357"/>
      <c r="AB12" s="15"/>
      <c r="AC12" s="357"/>
      <c r="AD12" s="15"/>
      <c r="AE12" s="357"/>
      <c r="AF12" s="15"/>
      <c r="AG12" s="15"/>
      <c r="AH12" s="357"/>
      <c r="AI12" s="15"/>
      <c r="AJ12" s="357"/>
      <c r="AK12" s="15"/>
      <c r="AL12" s="357"/>
      <c r="AM12" s="358"/>
      <c r="AN12" s="359">
        <f t="shared" si="1"/>
        <v>1</v>
      </c>
      <c r="AO12" s="360">
        <f t="shared" si="0"/>
        <v>1810</v>
      </c>
    </row>
    <row r="13" spans="1:41" x14ac:dyDescent="0.3">
      <c r="A13" s="355" t="s">
        <v>780</v>
      </c>
      <c r="B13" s="355"/>
      <c r="C13" s="355" t="s">
        <v>767</v>
      </c>
      <c r="D13" s="356" t="s">
        <v>781</v>
      </c>
      <c r="E13" s="15"/>
      <c r="F13" s="357"/>
      <c r="G13" s="15"/>
      <c r="H13" s="357"/>
      <c r="I13" s="15"/>
      <c r="J13" s="357"/>
      <c r="K13" s="15"/>
      <c r="L13" s="15"/>
      <c r="M13" s="357"/>
      <c r="N13" s="15"/>
      <c r="O13" s="357"/>
      <c r="P13" s="15"/>
      <c r="Q13" s="357"/>
      <c r="R13" s="15"/>
      <c r="S13" s="15">
        <v>1</v>
      </c>
      <c r="T13" s="357">
        <v>3537.33</v>
      </c>
      <c r="U13" s="15"/>
      <c r="V13" s="357"/>
      <c r="W13" s="15"/>
      <c r="X13" s="357"/>
      <c r="Y13" s="15"/>
      <c r="Z13" s="15"/>
      <c r="AA13" s="357"/>
      <c r="AB13" s="15"/>
      <c r="AC13" s="357"/>
      <c r="AD13" s="15"/>
      <c r="AE13" s="357"/>
      <c r="AF13" s="15"/>
      <c r="AG13" s="15"/>
      <c r="AH13" s="357"/>
      <c r="AI13" s="15"/>
      <c r="AJ13" s="357"/>
      <c r="AK13" s="15"/>
      <c r="AL13" s="357"/>
      <c r="AM13" s="358"/>
      <c r="AN13" s="359">
        <f t="shared" si="1"/>
        <v>1</v>
      </c>
      <c r="AO13" s="360">
        <f t="shared" si="0"/>
        <v>3537.33</v>
      </c>
    </row>
    <row r="14" spans="1:41" x14ac:dyDescent="0.3">
      <c r="A14" s="355" t="s">
        <v>782</v>
      </c>
      <c r="B14" s="355"/>
      <c r="C14" s="355" t="s">
        <v>767</v>
      </c>
      <c r="D14" s="356" t="s">
        <v>783</v>
      </c>
      <c r="E14" s="15">
        <v>8</v>
      </c>
      <c r="F14" s="357">
        <v>-1912.18</v>
      </c>
      <c r="G14" s="15"/>
      <c r="H14" s="357"/>
      <c r="I14" s="15"/>
      <c r="J14" s="357"/>
      <c r="K14" s="15"/>
      <c r="L14" s="15">
        <v>3</v>
      </c>
      <c r="M14" s="357">
        <v>4663.76</v>
      </c>
      <c r="N14" s="15"/>
      <c r="O14" s="357"/>
      <c r="P14" s="15"/>
      <c r="Q14" s="357"/>
      <c r="R14" s="15">
        <v>1</v>
      </c>
      <c r="S14" s="15">
        <v>3</v>
      </c>
      <c r="T14" s="357">
        <v>4337.04</v>
      </c>
      <c r="U14" s="15"/>
      <c r="V14" s="357"/>
      <c r="W14" s="15"/>
      <c r="X14" s="357"/>
      <c r="Y14" s="15">
        <v>1</v>
      </c>
      <c r="Z14" s="15">
        <v>1</v>
      </c>
      <c r="AA14" s="357">
        <v>175.14</v>
      </c>
      <c r="AB14" s="15"/>
      <c r="AC14" s="357"/>
      <c r="AD14" s="15"/>
      <c r="AE14" s="357"/>
      <c r="AF14" s="15"/>
      <c r="AG14" s="15">
        <v>1</v>
      </c>
      <c r="AH14" s="357">
        <v>4688.46</v>
      </c>
      <c r="AI14" s="15"/>
      <c r="AJ14" s="357"/>
      <c r="AK14" s="15"/>
      <c r="AL14" s="357"/>
      <c r="AM14" s="358"/>
      <c r="AN14" s="359">
        <f t="shared" si="1"/>
        <v>18</v>
      </c>
      <c r="AO14" s="360">
        <f t="shared" si="0"/>
        <v>11952.22</v>
      </c>
    </row>
    <row r="15" spans="1:41" x14ac:dyDescent="0.3">
      <c r="A15" s="355" t="s">
        <v>25</v>
      </c>
      <c r="B15" s="355"/>
      <c r="C15" s="355" t="s">
        <v>767</v>
      </c>
      <c r="D15" s="356" t="s">
        <v>100</v>
      </c>
      <c r="E15" s="15">
        <v>2</v>
      </c>
      <c r="F15" s="357">
        <v>9243.5199999999986</v>
      </c>
      <c r="G15" s="15"/>
      <c r="H15" s="357"/>
      <c r="I15" s="15"/>
      <c r="J15" s="357"/>
      <c r="K15" s="15"/>
      <c r="L15" s="15">
        <v>2</v>
      </c>
      <c r="M15" s="357">
        <v>3892</v>
      </c>
      <c r="N15" s="15"/>
      <c r="O15" s="357"/>
      <c r="P15" s="15"/>
      <c r="Q15" s="357"/>
      <c r="R15" s="15"/>
      <c r="S15" s="15">
        <v>1</v>
      </c>
      <c r="T15" s="357">
        <v>3020.73</v>
      </c>
      <c r="U15" s="15"/>
      <c r="V15" s="357"/>
      <c r="W15" s="15"/>
      <c r="X15" s="357"/>
      <c r="Y15" s="15"/>
      <c r="Z15" s="15"/>
      <c r="AA15" s="357"/>
      <c r="AB15" s="15"/>
      <c r="AC15" s="357"/>
      <c r="AD15" s="15"/>
      <c r="AE15" s="357"/>
      <c r="AF15" s="15"/>
      <c r="AG15" s="15"/>
      <c r="AH15" s="357"/>
      <c r="AI15" s="15"/>
      <c r="AJ15" s="357"/>
      <c r="AK15" s="15"/>
      <c r="AL15" s="357"/>
      <c r="AM15" s="358"/>
      <c r="AN15" s="359">
        <f t="shared" si="1"/>
        <v>5</v>
      </c>
      <c r="AO15" s="360">
        <f t="shared" si="0"/>
        <v>16156.249999999998</v>
      </c>
    </row>
    <row r="16" spans="1:41" x14ac:dyDescent="0.3">
      <c r="A16" s="355" t="s">
        <v>20</v>
      </c>
      <c r="B16" s="355"/>
      <c r="C16" s="355" t="s">
        <v>767</v>
      </c>
      <c r="D16" s="356" t="s">
        <v>784</v>
      </c>
      <c r="E16" s="15">
        <v>525</v>
      </c>
      <c r="F16" s="357">
        <v>825694.80000000028</v>
      </c>
      <c r="G16" s="15">
        <v>14</v>
      </c>
      <c r="H16" s="357">
        <v>198503.30000000002</v>
      </c>
      <c r="I16" s="15">
        <v>1</v>
      </c>
      <c r="J16" s="357">
        <v>0</v>
      </c>
      <c r="K16" s="15">
        <v>29</v>
      </c>
      <c r="L16" s="15">
        <v>250</v>
      </c>
      <c r="M16" s="357">
        <v>492080.60999999993</v>
      </c>
      <c r="N16" s="15">
        <v>2</v>
      </c>
      <c r="O16" s="357">
        <v>9385.23</v>
      </c>
      <c r="P16" s="15">
        <v>3</v>
      </c>
      <c r="Q16" s="357">
        <v>7751</v>
      </c>
      <c r="R16" s="15">
        <v>79</v>
      </c>
      <c r="S16" s="15">
        <v>48</v>
      </c>
      <c r="T16" s="357">
        <v>247551.77999999994</v>
      </c>
      <c r="U16" s="15">
        <v>3</v>
      </c>
      <c r="V16" s="357">
        <v>574648.53</v>
      </c>
      <c r="W16" s="15">
        <v>3</v>
      </c>
      <c r="X16" s="357">
        <v>17406.810000000001</v>
      </c>
      <c r="Y16" s="15">
        <v>57</v>
      </c>
      <c r="Z16" s="15">
        <v>36</v>
      </c>
      <c r="AA16" s="357">
        <v>68652.87000000001</v>
      </c>
      <c r="AB16" s="15">
        <v>5</v>
      </c>
      <c r="AC16" s="357">
        <v>46086.529999999992</v>
      </c>
      <c r="AD16" s="15"/>
      <c r="AE16" s="357"/>
      <c r="AF16" s="15"/>
      <c r="AG16" s="15">
        <v>66</v>
      </c>
      <c r="AH16" s="357">
        <v>433135.62000000017</v>
      </c>
      <c r="AI16" s="15">
        <v>9</v>
      </c>
      <c r="AJ16" s="357">
        <v>152324.34999999998</v>
      </c>
      <c r="AK16" s="15"/>
      <c r="AL16" s="357"/>
      <c r="AM16" s="358">
        <v>13</v>
      </c>
      <c r="AN16" s="359">
        <f t="shared" si="1"/>
        <v>1143</v>
      </c>
      <c r="AO16" s="361">
        <f t="shared" si="0"/>
        <v>3073221.4300000006</v>
      </c>
    </row>
    <row r="17" spans="1:51" x14ac:dyDescent="0.3">
      <c r="A17" s="355" t="s">
        <v>14</v>
      </c>
      <c r="B17" s="355"/>
      <c r="C17" s="355" t="s">
        <v>767</v>
      </c>
      <c r="D17" s="356" t="s">
        <v>101</v>
      </c>
      <c r="E17" s="15"/>
      <c r="F17" s="357"/>
      <c r="G17" s="15"/>
      <c r="H17" s="357"/>
      <c r="I17" s="15"/>
      <c r="J17" s="357"/>
      <c r="K17" s="15"/>
      <c r="L17" s="15"/>
      <c r="M17" s="357"/>
      <c r="N17" s="15"/>
      <c r="O17" s="357"/>
      <c r="P17" s="15"/>
      <c r="Q17" s="357"/>
      <c r="R17" s="15"/>
      <c r="S17" s="15">
        <v>2</v>
      </c>
      <c r="T17" s="357">
        <v>2221.64</v>
      </c>
      <c r="U17" s="15"/>
      <c r="V17" s="357"/>
      <c r="W17" s="15"/>
      <c r="X17" s="357"/>
      <c r="Y17" s="15"/>
      <c r="Z17" s="15"/>
      <c r="AA17" s="357"/>
      <c r="AB17" s="15"/>
      <c r="AC17" s="357"/>
      <c r="AD17" s="15"/>
      <c r="AE17" s="357"/>
      <c r="AF17" s="15"/>
      <c r="AG17" s="15"/>
      <c r="AH17" s="357"/>
      <c r="AI17" s="15"/>
      <c r="AJ17" s="357"/>
      <c r="AK17" s="15"/>
      <c r="AL17" s="357"/>
      <c r="AM17" s="358"/>
      <c r="AN17" s="359">
        <f t="shared" si="1"/>
        <v>2</v>
      </c>
      <c r="AO17" s="361">
        <f t="shared" si="0"/>
        <v>2221.64</v>
      </c>
    </row>
    <row r="18" spans="1:51" x14ac:dyDescent="0.3">
      <c r="F18" s="362"/>
      <c r="M18" s="362"/>
      <c r="T18" s="362"/>
      <c r="AA18" s="362"/>
      <c r="AH18" s="362"/>
      <c r="AX18" s="363"/>
      <c r="AY18" s="363"/>
    </row>
    <row r="19" spans="1:51" x14ac:dyDescent="0.3">
      <c r="D19" s="364" t="s">
        <v>99</v>
      </c>
      <c r="E19" s="365">
        <f t="shared" ref="E19:AM19" si="2">SUM(E6:E17)</f>
        <v>1288</v>
      </c>
      <c r="F19" s="366">
        <f t="shared" si="2"/>
        <v>1610206.5500000007</v>
      </c>
      <c r="G19" s="365">
        <f t="shared" si="2"/>
        <v>31</v>
      </c>
      <c r="H19" s="367">
        <f t="shared" si="2"/>
        <v>365317.01</v>
      </c>
      <c r="I19" s="365">
        <f t="shared" si="2"/>
        <v>1</v>
      </c>
      <c r="J19" s="367">
        <f t="shared" si="2"/>
        <v>0</v>
      </c>
      <c r="K19" s="365">
        <f t="shared" si="2"/>
        <v>83</v>
      </c>
      <c r="L19" s="15">
        <f t="shared" si="2"/>
        <v>569</v>
      </c>
      <c r="M19" s="366">
        <f t="shared" si="2"/>
        <v>1080410.45</v>
      </c>
      <c r="N19" s="365">
        <f t="shared" si="2"/>
        <v>3</v>
      </c>
      <c r="O19" s="367">
        <f t="shared" si="2"/>
        <v>365922.52999999997</v>
      </c>
      <c r="P19" s="365">
        <f t="shared" si="2"/>
        <v>9</v>
      </c>
      <c r="Q19" s="367">
        <f t="shared" si="2"/>
        <v>33058.92</v>
      </c>
      <c r="R19" s="365">
        <f t="shared" si="2"/>
        <v>146</v>
      </c>
      <c r="S19" s="365">
        <f t="shared" si="2"/>
        <v>135</v>
      </c>
      <c r="T19" s="366">
        <f t="shared" si="2"/>
        <v>905016.4800000001</v>
      </c>
      <c r="U19" s="365">
        <f t="shared" si="2"/>
        <v>9</v>
      </c>
      <c r="V19" s="367">
        <f t="shared" si="2"/>
        <v>989416.5</v>
      </c>
      <c r="W19" s="365">
        <f t="shared" si="2"/>
        <v>9</v>
      </c>
      <c r="X19" s="367">
        <f t="shared" si="2"/>
        <v>108534.73</v>
      </c>
      <c r="Y19" s="365">
        <f t="shared" si="2"/>
        <v>140</v>
      </c>
      <c r="Z19" s="365">
        <f t="shared" si="2"/>
        <v>93</v>
      </c>
      <c r="AA19" s="366">
        <f t="shared" si="2"/>
        <v>316728.96000000002</v>
      </c>
      <c r="AB19" s="365">
        <f t="shared" si="2"/>
        <v>9</v>
      </c>
      <c r="AC19" s="367">
        <f t="shared" si="2"/>
        <v>90795.56</v>
      </c>
      <c r="AD19" s="365">
        <f t="shared" si="2"/>
        <v>0</v>
      </c>
      <c r="AE19" s="367">
        <f t="shared" si="2"/>
        <v>0</v>
      </c>
      <c r="AF19" s="365">
        <f t="shared" si="2"/>
        <v>0</v>
      </c>
      <c r="AG19" s="365">
        <f t="shared" si="2"/>
        <v>117</v>
      </c>
      <c r="AH19" s="366">
        <f t="shared" si="2"/>
        <v>780206.63000000012</v>
      </c>
      <c r="AI19" s="365">
        <f t="shared" si="2"/>
        <v>22</v>
      </c>
      <c r="AJ19" s="367">
        <f t="shared" si="2"/>
        <v>1254398.8700000001</v>
      </c>
      <c r="AK19" s="365">
        <f t="shared" si="2"/>
        <v>1</v>
      </c>
      <c r="AL19" s="367">
        <f t="shared" si="2"/>
        <v>52735.53</v>
      </c>
      <c r="AM19" s="365">
        <f t="shared" si="2"/>
        <v>37</v>
      </c>
      <c r="AN19" s="368"/>
      <c r="AO19" s="368"/>
    </row>
    <row r="23" spans="1:51" x14ac:dyDescent="0.3">
      <c r="A23" s="20"/>
      <c r="B23" s="369"/>
      <c r="C23" s="369"/>
      <c r="D23" s="452" t="s">
        <v>791</v>
      </c>
      <c r="E23" s="442"/>
      <c r="F23" s="441" t="s">
        <v>792</v>
      </c>
      <c r="G23" s="442"/>
      <c r="H23" s="441" t="s">
        <v>793</v>
      </c>
      <c r="I23" s="442"/>
      <c r="J23" s="441" t="s">
        <v>794</v>
      </c>
      <c r="K23" s="442"/>
      <c r="L23" s="441" t="s">
        <v>795</v>
      </c>
      <c r="M23" s="442"/>
      <c r="N23" s="443" t="s">
        <v>796</v>
      </c>
      <c r="O23" s="444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370" t="s">
        <v>785</v>
      </c>
      <c r="AI23" s="370"/>
      <c r="AJ23" s="370" t="s">
        <v>786</v>
      </c>
      <c r="AK23" s="370"/>
      <c r="AL23" s="370" t="s">
        <v>787</v>
      </c>
      <c r="AM23" s="370"/>
      <c r="AN23" s="370" t="s">
        <v>788</v>
      </c>
      <c r="AO23" s="370"/>
    </row>
    <row r="24" spans="1:51" x14ac:dyDescent="0.3">
      <c r="A24" s="20"/>
      <c r="B24" s="369" t="s">
        <v>797</v>
      </c>
      <c r="C24" s="369"/>
      <c r="D24" s="371" t="s">
        <v>798</v>
      </c>
      <c r="E24" s="39" t="s">
        <v>799</v>
      </c>
      <c r="F24" s="39" t="s">
        <v>798</v>
      </c>
      <c r="G24" s="39" t="s">
        <v>799</v>
      </c>
      <c r="H24" s="39" t="s">
        <v>798</v>
      </c>
      <c r="I24" s="39" t="s">
        <v>799</v>
      </c>
      <c r="J24" s="39" t="s">
        <v>798</v>
      </c>
      <c r="K24" s="39" t="s">
        <v>799</v>
      </c>
      <c r="L24" s="39" t="s">
        <v>798</v>
      </c>
      <c r="M24" s="39" t="s">
        <v>799</v>
      </c>
      <c r="N24" s="39" t="s">
        <v>798</v>
      </c>
      <c r="O24" s="39" t="s">
        <v>799</v>
      </c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370" t="s">
        <v>789</v>
      </c>
      <c r="AI24" s="370" t="s">
        <v>790</v>
      </c>
      <c r="AJ24" s="370" t="s">
        <v>789</v>
      </c>
      <c r="AK24" s="370" t="s">
        <v>790</v>
      </c>
      <c r="AL24" s="370" t="s">
        <v>789</v>
      </c>
      <c r="AM24" s="370" t="s">
        <v>790</v>
      </c>
      <c r="AN24" s="370" t="s">
        <v>789</v>
      </c>
      <c r="AO24" s="370" t="s">
        <v>790</v>
      </c>
    </row>
    <row r="25" spans="1:51" x14ac:dyDescent="0.3">
      <c r="A25" s="20"/>
      <c r="B25" s="445" t="s">
        <v>800</v>
      </c>
      <c r="C25" s="446"/>
      <c r="D25" s="67">
        <f>E19+G19+I19+K19</f>
        <v>1403</v>
      </c>
      <c r="E25" s="46">
        <f>F19+H19+J19</f>
        <v>1975523.5600000008</v>
      </c>
      <c r="F25" s="67">
        <f>N19+P19+R19+L19</f>
        <v>727</v>
      </c>
      <c r="G25" s="46">
        <f>M19+O19+Q19</f>
        <v>1479391.9</v>
      </c>
      <c r="H25" s="67">
        <f>S19+U19+W19+Y19</f>
        <v>293</v>
      </c>
      <c r="I25" s="46">
        <f>T19+V19+X19</f>
        <v>2002967.71</v>
      </c>
      <c r="J25" s="67">
        <f>Z19+AB19+AD19+AF19</f>
        <v>102</v>
      </c>
      <c r="K25" s="46">
        <f>AA19+AC19+AE19</f>
        <v>407524.52</v>
      </c>
      <c r="L25" s="67">
        <f>AG19+AI19+AK19+AM19</f>
        <v>177</v>
      </c>
      <c r="M25" s="46">
        <f>AJ19+AH19+AL19</f>
        <v>2087341.0300000003</v>
      </c>
      <c r="N25" s="67">
        <f>D25+F25+H25+J25+L25</f>
        <v>2702</v>
      </c>
      <c r="O25" s="46">
        <f>M25+K25+I25+G25+E25</f>
        <v>7952748.7200000007</v>
      </c>
      <c r="P25" s="20"/>
      <c r="Q25" s="363"/>
      <c r="R25" s="372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373">
        <f t="shared" ref="AH25:AO25" si="3">+E19+L19+S19+Z19+AG19</f>
        <v>2202</v>
      </c>
      <c r="AI25" s="373">
        <f t="shared" si="3"/>
        <v>4692569.0700000012</v>
      </c>
      <c r="AJ25" s="373">
        <f t="shared" si="3"/>
        <v>74</v>
      </c>
      <c r="AK25" s="373">
        <f t="shared" si="3"/>
        <v>3065850.47</v>
      </c>
      <c r="AL25" s="373">
        <f t="shared" si="3"/>
        <v>20</v>
      </c>
      <c r="AM25" s="373">
        <f t="shared" si="3"/>
        <v>194329.18</v>
      </c>
      <c r="AN25" s="373">
        <f t="shared" si="3"/>
        <v>406</v>
      </c>
      <c r="AO25" s="373">
        <f t="shared" si="3"/>
        <v>914</v>
      </c>
    </row>
    <row r="26" spans="1:51" x14ac:dyDescent="0.3">
      <c r="A26" s="20"/>
      <c r="B26" s="447" t="s">
        <v>801</v>
      </c>
      <c r="C26" s="448"/>
      <c r="D26" s="67">
        <f>I19</f>
        <v>1</v>
      </c>
      <c r="E26" s="46">
        <f>J19</f>
        <v>0</v>
      </c>
      <c r="F26" s="67">
        <f>P19</f>
        <v>9</v>
      </c>
      <c r="G26" s="46">
        <f>Q19</f>
        <v>33058.92</v>
      </c>
      <c r="H26" s="67">
        <f>W19</f>
        <v>9</v>
      </c>
      <c r="I26" s="67">
        <f>X19</f>
        <v>108534.73</v>
      </c>
      <c r="J26" s="47">
        <f>AD19</f>
        <v>0</v>
      </c>
      <c r="K26" s="47">
        <f>AE19</f>
        <v>0</v>
      </c>
      <c r="L26" s="47">
        <f>AK19</f>
        <v>1</v>
      </c>
      <c r="M26" s="47">
        <f>AL19</f>
        <v>52735.53</v>
      </c>
      <c r="N26" s="67">
        <f>D26+F26+H26+J26+L26</f>
        <v>20</v>
      </c>
      <c r="O26" s="46">
        <f>M26+K26+I26+G26+E26</f>
        <v>194329.18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</row>
    <row r="27" spans="1:51" x14ac:dyDescent="0.3">
      <c r="A27" s="20"/>
      <c r="B27" s="447" t="s">
        <v>802</v>
      </c>
      <c r="C27" s="448"/>
      <c r="D27" s="67">
        <f>E19+G19</f>
        <v>1319</v>
      </c>
      <c r="E27" s="46">
        <f>F19+H19</f>
        <v>1975523.5600000008</v>
      </c>
      <c r="F27" s="67">
        <f>L19+N19</f>
        <v>572</v>
      </c>
      <c r="G27" s="46">
        <f>M19+O19</f>
        <v>1446332.98</v>
      </c>
      <c r="H27" s="67">
        <f>S19+U19</f>
        <v>144</v>
      </c>
      <c r="I27" s="67">
        <f>T19+V19</f>
        <v>1894432.98</v>
      </c>
      <c r="J27" s="47">
        <f>Z19+AB19</f>
        <v>102</v>
      </c>
      <c r="K27" s="46">
        <f>AC19+AA19</f>
        <v>407524.52</v>
      </c>
      <c r="L27" s="47">
        <f>AI19+AG19</f>
        <v>139</v>
      </c>
      <c r="M27" s="46">
        <f>AH19+AJ19</f>
        <v>2034605.5000000002</v>
      </c>
      <c r="N27" s="67">
        <f t="shared" ref="N27" si="4">D27+F27+H27+J27+L27</f>
        <v>2276</v>
      </c>
      <c r="O27" s="46">
        <f t="shared" ref="O27:O28" si="5">M27+K27+I27+G27+E27</f>
        <v>7758419.540000001</v>
      </c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</row>
    <row r="28" spans="1:51" x14ac:dyDescent="0.3">
      <c r="A28" s="20"/>
      <c r="B28" s="447" t="s">
        <v>803</v>
      </c>
      <c r="C28" s="448"/>
      <c r="D28" s="67">
        <f>D27+D26</f>
        <v>1320</v>
      </c>
      <c r="E28" s="46">
        <f t="shared" ref="E28:N28" si="6">E27+E26</f>
        <v>1975523.5600000008</v>
      </c>
      <c r="F28" s="67">
        <f t="shared" si="6"/>
        <v>581</v>
      </c>
      <c r="G28" s="46">
        <f t="shared" si="6"/>
        <v>1479391.9</v>
      </c>
      <c r="H28" s="67">
        <f t="shared" si="6"/>
        <v>153</v>
      </c>
      <c r="I28" s="67">
        <f t="shared" si="6"/>
        <v>2002967.71</v>
      </c>
      <c r="J28" s="47">
        <f t="shared" si="6"/>
        <v>102</v>
      </c>
      <c r="K28" s="46">
        <f t="shared" si="6"/>
        <v>407524.52</v>
      </c>
      <c r="L28" s="47">
        <f t="shared" si="6"/>
        <v>140</v>
      </c>
      <c r="M28" s="46">
        <f t="shared" si="6"/>
        <v>2087341.0300000003</v>
      </c>
      <c r="N28" s="67">
        <f t="shared" si="6"/>
        <v>2296</v>
      </c>
      <c r="O28" s="46">
        <f t="shared" si="5"/>
        <v>7952748.7200000007</v>
      </c>
      <c r="P28" s="20" t="s">
        <v>804</v>
      </c>
      <c r="Q28" s="94">
        <f>SUMIF(A6:A17,"MINISTERO DELLA DIFESA",AN6:AN17)</f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</row>
    <row r="29" spans="1:51" x14ac:dyDescent="0.3">
      <c r="A29" s="20"/>
      <c r="B29" s="20"/>
      <c r="C29" s="20"/>
      <c r="E29" s="20"/>
      <c r="F29" s="119"/>
      <c r="G29" s="69"/>
      <c r="H29" s="26"/>
      <c r="I29" s="119"/>
      <c r="J29" s="119"/>
      <c r="K29" s="119"/>
      <c r="L29" s="119"/>
      <c r="M29" s="119"/>
      <c r="N29" s="69"/>
      <c r="O29" s="26"/>
      <c r="P29" s="20" t="s">
        <v>805</v>
      </c>
      <c r="Q29" s="23">
        <f>O28-Q28</f>
        <v>7952748.7200000007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</row>
  </sheetData>
  <autoFilter ref="A5:AN17"/>
  <mergeCells count="15">
    <mergeCell ref="E4:K4"/>
    <mergeCell ref="L4:R4"/>
    <mergeCell ref="S4:Y4"/>
    <mergeCell ref="Z4:AF4"/>
    <mergeCell ref="AG4:AM4"/>
    <mergeCell ref="N23:O23"/>
    <mergeCell ref="B25:C25"/>
    <mergeCell ref="B26:C26"/>
    <mergeCell ref="B27:C27"/>
    <mergeCell ref="B28:C28"/>
    <mergeCell ref="D23:E23"/>
    <mergeCell ref="F23:G23"/>
    <mergeCell ref="H23:I23"/>
    <mergeCell ref="J23:K23"/>
    <mergeCell ref="L23:M23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/>
  </sheetViews>
  <sheetFormatPr defaultColWidth="9.1796875" defaultRowHeight="12.5" x14ac:dyDescent="0.25"/>
  <cols>
    <col min="1" max="1" width="72.453125" style="375" customWidth="1"/>
    <col min="2" max="2" width="22.54296875" style="375" customWidth="1"/>
    <col min="3" max="3" width="14.54296875" style="375" bestFit="1" customWidth="1"/>
    <col min="4" max="4" width="30.1796875" style="375" bestFit="1" customWidth="1"/>
    <col min="5" max="5" width="21.1796875" style="375" bestFit="1" customWidth="1"/>
    <col min="6" max="6" width="12.1796875" style="375" bestFit="1" customWidth="1"/>
    <col min="7" max="7" width="16.453125" style="375" bestFit="1" customWidth="1"/>
    <col min="8" max="8" width="16" style="375" bestFit="1" customWidth="1"/>
    <col min="9" max="9" width="12.453125" style="375" bestFit="1" customWidth="1"/>
    <col min="10" max="10" width="20.453125" style="375" bestFit="1" customWidth="1"/>
    <col min="11" max="11" width="13.1796875" style="375" bestFit="1" customWidth="1"/>
    <col min="12" max="12" width="9.54296875" style="375" customWidth="1"/>
    <col min="13" max="16384" width="9.1796875" style="375"/>
  </cols>
  <sheetData>
    <row r="1" spans="1:12" s="192" customFormat="1" ht="13" x14ac:dyDescent="0.35">
      <c r="A1" s="203" t="s">
        <v>806</v>
      </c>
      <c r="B1" s="242" t="s">
        <v>807</v>
      </c>
      <c r="C1" s="191"/>
      <c r="D1" s="191"/>
      <c r="E1" s="191"/>
      <c r="F1" s="190"/>
      <c r="G1" s="188"/>
      <c r="H1" s="190"/>
      <c r="I1" s="190"/>
      <c r="J1" s="188"/>
    </row>
    <row r="2" spans="1:12" s="192" customFormat="1" ht="13" x14ac:dyDescent="0.35">
      <c r="A2" s="203" t="s">
        <v>808</v>
      </c>
      <c r="B2" s="242" t="s">
        <v>1044</v>
      </c>
      <c r="C2" s="191"/>
      <c r="D2" s="191"/>
      <c r="E2" s="191"/>
      <c r="F2" s="190"/>
      <c r="G2" s="188"/>
      <c r="H2" s="190"/>
      <c r="I2" s="190"/>
      <c r="J2" s="188"/>
    </row>
    <row r="3" spans="1:12" s="192" customFormat="1" ht="13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</row>
    <row r="4" spans="1:12" ht="26" x14ac:dyDescent="0.25">
      <c r="A4" s="203" t="s">
        <v>757</v>
      </c>
      <c r="B4" s="203" t="s">
        <v>758</v>
      </c>
      <c r="C4" s="374" t="s">
        <v>163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</row>
    <row r="5" spans="1:12" ht="13" x14ac:dyDescent="0.25">
      <c r="A5" s="376" t="s">
        <v>18</v>
      </c>
      <c r="B5" s="377"/>
      <c r="C5" s="377" t="s">
        <v>767</v>
      </c>
      <c r="D5" s="378" t="s">
        <v>816</v>
      </c>
      <c r="E5" s="214">
        <v>277</v>
      </c>
      <c r="F5" s="317">
        <v>95504.099999999962</v>
      </c>
      <c r="G5" s="214"/>
      <c r="H5" s="317"/>
      <c r="I5" s="214"/>
      <c r="J5" s="379"/>
      <c r="K5" s="214">
        <v>43</v>
      </c>
      <c r="L5" s="380"/>
    </row>
    <row r="6" spans="1:12" ht="13" x14ac:dyDescent="0.25">
      <c r="A6" s="376" t="s">
        <v>771</v>
      </c>
      <c r="B6" s="377"/>
      <c r="C6" s="377" t="s">
        <v>767</v>
      </c>
      <c r="D6" s="378" t="s">
        <v>772</v>
      </c>
      <c r="E6" s="214">
        <v>627</v>
      </c>
      <c r="F6" s="317">
        <v>352817.00000000023</v>
      </c>
      <c r="G6" s="214"/>
      <c r="H6" s="317"/>
      <c r="I6" s="214"/>
      <c r="J6" s="379"/>
      <c r="K6" s="214">
        <v>45</v>
      </c>
      <c r="L6" s="380" t="s">
        <v>1047</v>
      </c>
    </row>
    <row r="7" spans="1:12" ht="13" x14ac:dyDescent="0.25">
      <c r="A7" s="376" t="s">
        <v>773</v>
      </c>
      <c r="B7" s="377"/>
      <c r="C7" s="377" t="s">
        <v>767</v>
      </c>
      <c r="D7" s="378" t="s">
        <v>774</v>
      </c>
      <c r="E7" s="214">
        <v>45</v>
      </c>
      <c r="F7" s="317">
        <v>22235.630000000005</v>
      </c>
      <c r="G7" s="214"/>
      <c r="H7" s="317"/>
      <c r="I7" s="214"/>
      <c r="J7" s="379"/>
      <c r="K7" s="214">
        <v>5</v>
      </c>
      <c r="L7" s="380" t="s">
        <v>1048</v>
      </c>
    </row>
    <row r="8" spans="1:12" ht="13" x14ac:dyDescent="0.25">
      <c r="A8" s="376" t="s">
        <v>775</v>
      </c>
      <c r="B8" s="377"/>
      <c r="C8" s="377" t="s">
        <v>767</v>
      </c>
      <c r="D8" s="378" t="s">
        <v>776</v>
      </c>
      <c r="E8" s="214">
        <v>2</v>
      </c>
      <c r="F8" s="317">
        <v>884.43000000000006</v>
      </c>
      <c r="G8" s="214"/>
      <c r="H8" s="317"/>
      <c r="I8" s="214"/>
      <c r="J8" s="379"/>
      <c r="K8" s="214"/>
      <c r="L8" s="380"/>
    </row>
    <row r="9" spans="1:12" ht="13" x14ac:dyDescent="0.25">
      <c r="A9" s="376" t="s">
        <v>777</v>
      </c>
      <c r="B9" s="377"/>
      <c r="C9" s="377" t="s">
        <v>767</v>
      </c>
      <c r="D9" s="378" t="s">
        <v>778</v>
      </c>
      <c r="E9" s="214">
        <v>3</v>
      </c>
      <c r="F9" s="317">
        <v>1522.56</v>
      </c>
      <c r="G9" s="214"/>
      <c r="H9" s="317"/>
      <c r="I9" s="214"/>
      <c r="J9" s="379"/>
      <c r="K9" s="214">
        <v>1</v>
      </c>
      <c r="L9" s="380"/>
    </row>
    <row r="10" spans="1:12" ht="13" x14ac:dyDescent="0.25">
      <c r="A10" s="376" t="s">
        <v>782</v>
      </c>
      <c r="B10" s="377"/>
      <c r="C10" s="377" t="s">
        <v>767</v>
      </c>
      <c r="D10" s="378" t="s">
        <v>817</v>
      </c>
      <c r="E10" s="214">
        <v>2</v>
      </c>
      <c r="F10" s="317">
        <v>930.7</v>
      </c>
      <c r="G10" s="214"/>
      <c r="H10" s="317"/>
      <c r="I10" s="214"/>
      <c r="J10" s="379"/>
      <c r="K10" s="214"/>
      <c r="L10" s="380"/>
    </row>
    <row r="11" spans="1:12" ht="13" x14ac:dyDescent="0.25">
      <c r="A11" s="376" t="s">
        <v>25</v>
      </c>
      <c r="B11" s="377"/>
      <c r="C11" s="377" t="s">
        <v>767</v>
      </c>
      <c r="D11" s="378" t="s">
        <v>100</v>
      </c>
      <c r="E11" s="214">
        <v>3</v>
      </c>
      <c r="F11" s="317">
        <v>1009.4100000000001</v>
      </c>
      <c r="G11" s="214"/>
      <c r="H11" s="317"/>
      <c r="I11" s="214"/>
      <c r="J11" s="379"/>
      <c r="K11" s="214"/>
      <c r="L11" s="380"/>
    </row>
    <row r="12" spans="1:12" ht="13" x14ac:dyDescent="0.25">
      <c r="A12" s="376" t="s">
        <v>20</v>
      </c>
      <c r="B12" s="377"/>
      <c r="C12" s="377" t="s">
        <v>767</v>
      </c>
      <c r="D12" s="378" t="s">
        <v>784</v>
      </c>
      <c r="E12" s="214">
        <v>391</v>
      </c>
      <c r="F12" s="317">
        <v>227571.30000000019</v>
      </c>
      <c r="G12" s="214"/>
      <c r="H12" s="317"/>
      <c r="I12" s="214">
        <v>1</v>
      </c>
      <c r="J12" s="381">
        <v>400</v>
      </c>
      <c r="K12" s="214">
        <v>43</v>
      </c>
      <c r="L12" s="380"/>
    </row>
    <row r="13" spans="1:12" ht="13" x14ac:dyDescent="0.25">
      <c r="A13" s="376" t="s">
        <v>14</v>
      </c>
      <c r="B13" s="377"/>
      <c r="C13" s="377" t="s">
        <v>767</v>
      </c>
      <c r="D13" s="378" t="s">
        <v>818</v>
      </c>
      <c r="E13" s="214">
        <v>5</v>
      </c>
      <c r="F13" s="317">
        <v>1992.7</v>
      </c>
      <c r="G13" s="214"/>
      <c r="H13" s="317"/>
      <c r="I13" s="214"/>
      <c r="J13" s="381"/>
      <c r="K13" s="214"/>
      <c r="L13" s="380"/>
    </row>
    <row r="14" spans="1:12" ht="13" x14ac:dyDescent="0.25">
      <c r="A14" s="377"/>
      <c r="B14" s="377"/>
      <c r="C14" s="377"/>
      <c r="D14" s="378"/>
      <c r="E14" s="214"/>
      <c r="F14" s="317"/>
      <c r="G14" s="214"/>
      <c r="H14" s="317"/>
      <c r="I14" s="214"/>
      <c r="J14" s="379"/>
      <c r="K14" s="214"/>
      <c r="L14" s="380"/>
    </row>
    <row r="15" spans="1:12" ht="13" x14ac:dyDescent="0.25">
      <c r="A15" s="377"/>
      <c r="B15" s="377"/>
      <c r="C15" s="377"/>
      <c r="D15" s="378"/>
      <c r="E15" s="214"/>
      <c r="F15" s="317"/>
      <c r="G15" s="214"/>
      <c r="H15" s="317"/>
      <c r="I15" s="214"/>
      <c r="J15" s="381"/>
      <c r="K15" s="214"/>
      <c r="L15" s="380"/>
    </row>
    <row r="16" spans="1:12" ht="13" x14ac:dyDescent="0.25">
      <c r="A16" s="377"/>
      <c r="B16" s="377"/>
      <c r="C16" s="377"/>
      <c r="D16" s="377"/>
      <c r="E16" s="214"/>
      <c r="F16" s="317"/>
      <c r="G16" s="214"/>
      <c r="H16" s="317"/>
      <c r="I16" s="214"/>
      <c r="J16" s="381"/>
      <c r="K16" s="214"/>
      <c r="L16" s="380"/>
    </row>
    <row r="17" spans="1:12" ht="13" x14ac:dyDescent="0.25">
      <c r="A17" s="377"/>
      <c r="B17" s="377"/>
      <c r="C17" s="377"/>
      <c r="D17" s="377"/>
      <c r="E17" s="214"/>
      <c r="F17" s="317"/>
      <c r="G17" s="214"/>
      <c r="H17" s="317"/>
      <c r="I17" s="214"/>
      <c r="J17" s="381"/>
      <c r="K17" s="214"/>
      <c r="L17" s="380"/>
    </row>
    <row r="18" spans="1:12" ht="13" x14ac:dyDescent="0.25">
      <c r="A18" s="377"/>
      <c r="B18" s="377"/>
      <c r="C18" s="377"/>
      <c r="D18" s="377"/>
      <c r="E18" s="214"/>
      <c r="F18" s="317"/>
      <c r="G18" s="214"/>
      <c r="H18" s="317"/>
      <c r="I18" s="214"/>
      <c r="J18" s="381"/>
      <c r="K18" s="214"/>
      <c r="L18" s="380"/>
    </row>
    <row r="19" spans="1:12" ht="13" x14ac:dyDescent="0.25">
      <c r="A19" s="377"/>
      <c r="B19" s="377"/>
      <c r="C19" s="377"/>
      <c r="D19" s="377"/>
      <c r="E19" s="214"/>
      <c r="F19" s="317"/>
      <c r="G19" s="214"/>
      <c r="H19" s="317"/>
      <c r="I19" s="214"/>
      <c r="J19" s="381"/>
      <c r="K19" s="214"/>
      <c r="L19" s="380"/>
    </row>
    <row r="20" spans="1:12" ht="13" x14ac:dyDescent="0.25">
      <c r="A20" s="377"/>
      <c r="B20" s="377"/>
      <c r="C20" s="377"/>
      <c r="D20" s="377"/>
      <c r="E20" s="214"/>
      <c r="F20" s="317"/>
      <c r="G20" s="214"/>
      <c r="H20" s="317"/>
      <c r="I20" s="214"/>
      <c r="J20" s="381"/>
      <c r="K20" s="214"/>
      <c r="L20" s="380"/>
    </row>
    <row r="21" spans="1:12" ht="13" x14ac:dyDescent="0.25">
      <c r="A21" s="377"/>
      <c r="B21" s="377"/>
      <c r="C21" s="377"/>
      <c r="D21" s="377"/>
      <c r="E21" s="214"/>
      <c r="F21" s="317"/>
      <c r="G21" s="214"/>
      <c r="H21" s="317"/>
      <c r="I21" s="214"/>
      <c r="J21" s="381"/>
      <c r="K21" s="214"/>
      <c r="L21" s="380"/>
    </row>
    <row r="22" spans="1:12" ht="13" x14ac:dyDescent="0.25">
      <c r="A22" s="377"/>
      <c r="B22" s="377"/>
      <c r="C22" s="377"/>
      <c r="D22" s="377"/>
      <c r="E22" s="214"/>
      <c r="F22" s="317"/>
      <c r="G22" s="214"/>
      <c r="H22" s="317"/>
      <c r="I22" s="214"/>
      <c r="J22" s="381"/>
      <c r="K22" s="214"/>
      <c r="L22" s="380"/>
    </row>
    <row r="23" spans="1:12" ht="13" x14ac:dyDescent="0.25">
      <c r="A23" s="377"/>
      <c r="B23" s="377"/>
      <c r="C23" s="377"/>
      <c r="D23" s="377"/>
      <c r="E23" s="214"/>
      <c r="F23" s="317"/>
      <c r="G23" s="214"/>
      <c r="H23" s="317"/>
      <c r="I23" s="214"/>
      <c r="J23" s="381"/>
      <c r="K23" s="214"/>
      <c r="L23" s="380"/>
    </row>
    <row r="24" spans="1:12" ht="13" x14ac:dyDescent="0.25">
      <c r="A24" s="377"/>
      <c r="B24" s="377"/>
      <c r="C24" s="377"/>
      <c r="D24" s="377"/>
      <c r="E24" s="214"/>
      <c r="F24" s="317"/>
      <c r="G24" s="214"/>
      <c r="H24" s="317"/>
      <c r="I24" s="214"/>
      <c r="J24" s="381"/>
      <c r="K24" s="214"/>
      <c r="L24" s="380"/>
    </row>
    <row r="25" spans="1:12" ht="13" x14ac:dyDescent="0.25">
      <c r="A25" s="377"/>
      <c r="B25" s="377"/>
      <c r="C25" s="377"/>
      <c r="D25" s="377"/>
      <c r="E25" s="214"/>
      <c r="F25" s="317"/>
      <c r="G25" s="214"/>
      <c r="H25" s="317"/>
      <c r="I25" s="214"/>
      <c r="J25" s="381"/>
      <c r="K25" s="214"/>
      <c r="L25" s="380"/>
    </row>
    <row r="26" spans="1:12" ht="13" x14ac:dyDescent="0.25">
      <c r="A26" s="382"/>
      <c r="B26" s="382"/>
      <c r="C26" s="382"/>
      <c r="D26" s="377"/>
      <c r="E26" s="214"/>
      <c r="F26" s="317"/>
      <c r="G26" s="214"/>
      <c r="H26" s="317"/>
      <c r="I26" s="214"/>
      <c r="J26" s="381"/>
      <c r="K26" s="214"/>
      <c r="L26" s="380"/>
    </row>
    <row r="27" spans="1:12" ht="13" x14ac:dyDescent="0.3">
      <c r="A27" s="383"/>
      <c r="B27" s="383"/>
      <c r="C27" s="383"/>
      <c r="E27" s="384"/>
      <c r="F27" s="384"/>
      <c r="G27" s="384"/>
      <c r="H27" s="384"/>
      <c r="I27" s="384"/>
      <c r="J27" s="384"/>
      <c r="K27" s="384"/>
      <c r="L27" s="380"/>
    </row>
    <row r="28" spans="1:12" ht="13" x14ac:dyDescent="0.25">
      <c r="A28" s="383"/>
      <c r="B28" s="383"/>
      <c r="C28" s="383"/>
      <c r="D28" s="385" t="s">
        <v>99</v>
      </c>
      <c r="E28" s="256">
        <f>+SUM(E5:E26)</f>
        <v>1355</v>
      </c>
      <c r="F28" s="317">
        <f t="shared" ref="F28:K28" si="0">+SUM(F5:F26)</f>
        <v>704467.83000000031</v>
      </c>
      <c r="G28" s="256">
        <f t="shared" si="0"/>
        <v>0</v>
      </c>
      <c r="H28" s="256">
        <f t="shared" si="0"/>
        <v>0</v>
      </c>
      <c r="I28" s="256">
        <f t="shared" si="0"/>
        <v>1</v>
      </c>
      <c r="J28" s="317">
        <f t="shared" si="0"/>
        <v>400</v>
      </c>
      <c r="K28" s="256">
        <f t="shared" si="0"/>
        <v>137</v>
      </c>
      <c r="L28" s="386"/>
    </row>
    <row r="29" spans="1:12" x14ac:dyDescent="0.25">
      <c r="A29" s="383"/>
      <c r="B29" s="383"/>
      <c r="C29" s="383"/>
      <c r="L29" s="380"/>
    </row>
    <row r="30" spans="1:12" x14ac:dyDescent="0.25">
      <c r="A30" s="383"/>
      <c r="B30" s="383"/>
      <c r="C30" s="383"/>
    </row>
    <row r="31" spans="1:12" ht="13" x14ac:dyDescent="0.25">
      <c r="A31" s="383"/>
      <c r="B31" s="387" t="s">
        <v>797</v>
      </c>
      <c r="C31" s="388"/>
      <c r="D31" s="278" t="s">
        <v>798</v>
      </c>
      <c r="E31" s="185" t="s">
        <v>799</v>
      </c>
    </row>
    <row r="32" spans="1:12" ht="13" x14ac:dyDescent="0.25">
      <c r="B32" s="453" t="s">
        <v>800</v>
      </c>
      <c r="C32" s="454"/>
      <c r="D32" s="213">
        <f>+E28+G28+I28+K28</f>
        <v>1493</v>
      </c>
      <c r="E32" s="212">
        <f>+F28+H28+J28+L28</f>
        <v>704867.83000000031</v>
      </c>
    </row>
    <row r="33" spans="2:7" ht="13" x14ac:dyDescent="0.25">
      <c r="B33" s="453" t="s">
        <v>801</v>
      </c>
      <c r="C33" s="454"/>
      <c r="D33" s="213">
        <f>I28</f>
        <v>1</v>
      </c>
      <c r="E33" s="212">
        <f>J28</f>
        <v>400</v>
      </c>
    </row>
    <row r="34" spans="2:7" ht="13" x14ac:dyDescent="0.25">
      <c r="B34" s="453" t="s">
        <v>802</v>
      </c>
      <c r="C34" s="454"/>
      <c r="D34" s="213">
        <f>E28+G28</f>
        <v>1355</v>
      </c>
      <c r="E34" s="212">
        <f>+F28+H28</f>
        <v>704467.83000000031</v>
      </c>
    </row>
    <row r="35" spans="2:7" ht="13" x14ac:dyDescent="0.25">
      <c r="B35" s="453" t="s">
        <v>803</v>
      </c>
      <c r="C35" s="454"/>
      <c r="D35" s="213">
        <f>+D33+D34</f>
        <v>1356</v>
      </c>
      <c r="E35" s="212">
        <f>+E33+E34</f>
        <v>704867.83000000031</v>
      </c>
      <c r="G35" s="389"/>
    </row>
    <row r="36" spans="2:7" x14ac:dyDescent="0.25">
      <c r="G36" s="390"/>
    </row>
    <row r="40" spans="2:7" x14ac:dyDescent="0.25">
      <c r="D40" s="383"/>
    </row>
  </sheetData>
  <autoFilter ref="A4:L15"/>
  <mergeCells count="4">
    <mergeCell ref="B32:C32"/>
    <mergeCell ref="B33:C33"/>
    <mergeCell ref="B34:C34"/>
    <mergeCell ref="B35:C35"/>
  </mergeCells>
  <conditionalFormatting sqref="B1:B2 B5:K15">
    <cfRule type="cellIs" dxfId="324" priority="16" stopIfTrue="1" operator="equal">
      <formula>"&lt;&gt;"""""</formula>
    </cfRule>
  </conditionalFormatting>
  <conditionalFormatting sqref="D28">
    <cfRule type="cellIs" dxfId="323" priority="15" stopIfTrue="1" operator="equal">
      <formula>"&lt;&gt;"""""</formula>
    </cfRule>
  </conditionalFormatting>
  <conditionalFormatting sqref="E28 G28:I28 K28">
    <cfRule type="cellIs" dxfId="322" priority="14" stopIfTrue="1" operator="equal">
      <formula>"&lt;&gt;"""""</formula>
    </cfRule>
  </conditionalFormatting>
  <conditionalFormatting sqref="G16:I16">
    <cfRule type="cellIs" dxfId="321" priority="13" stopIfTrue="1" operator="equal">
      <formula>"&lt;&gt;"""""</formula>
    </cfRule>
  </conditionalFormatting>
  <conditionalFormatting sqref="F16 B16:C16 C17:C26">
    <cfRule type="cellIs" dxfId="320" priority="12" stopIfTrue="1" operator="equal">
      <formula>"&lt;&gt;"""""</formula>
    </cfRule>
  </conditionalFormatting>
  <conditionalFormatting sqref="E16">
    <cfRule type="cellIs" dxfId="319" priority="11" stopIfTrue="1" operator="equal">
      <formula>"&lt;&gt;"""""</formula>
    </cfRule>
  </conditionalFormatting>
  <conditionalFormatting sqref="K16">
    <cfRule type="cellIs" dxfId="318" priority="10" stopIfTrue="1" operator="equal">
      <formula>"&lt;&gt;"""""</formula>
    </cfRule>
  </conditionalFormatting>
  <conditionalFormatting sqref="J16">
    <cfRule type="cellIs" dxfId="317" priority="9" stopIfTrue="1" operator="equal">
      <formula>"&lt;&gt;"""""</formula>
    </cfRule>
  </conditionalFormatting>
  <conditionalFormatting sqref="G17:I26">
    <cfRule type="cellIs" dxfId="316" priority="8" stopIfTrue="1" operator="equal">
      <formula>"&lt;&gt;"""""</formula>
    </cfRule>
  </conditionalFormatting>
  <conditionalFormatting sqref="F17:F26 B17:B26">
    <cfRule type="cellIs" dxfId="315" priority="7" stopIfTrue="1" operator="equal">
      <formula>"&lt;&gt;"""""</formula>
    </cfRule>
  </conditionalFormatting>
  <conditionalFormatting sqref="E17:E26">
    <cfRule type="cellIs" dxfId="314" priority="6" stopIfTrue="1" operator="equal">
      <formula>"&lt;&gt;"""""</formula>
    </cfRule>
  </conditionalFormatting>
  <conditionalFormatting sqref="K17:K26">
    <cfRule type="cellIs" dxfId="313" priority="5" stopIfTrue="1" operator="equal">
      <formula>"&lt;&gt;"""""</formula>
    </cfRule>
  </conditionalFormatting>
  <conditionalFormatting sqref="J17:J26">
    <cfRule type="cellIs" dxfId="312" priority="4" stopIfTrue="1" operator="equal">
      <formula>"&lt;&gt;"""""</formula>
    </cfRule>
  </conditionalFormatting>
  <conditionalFormatting sqref="D16:D26">
    <cfRule type="cellIs" dxfId="311" priority="3" stopIfTrue="1" operator="equal">
      <formula>"&lt;&gt;"""""</formula>
    </cfRule>
  </conditionalFormatting>
  <conditionalFormatting sqref="F28">
    <cfRule type="cellIs" dxfId="310" priority="2" stopIfTrue="1" operator="equal">
      <formula>"&lt;&gt;"""""</formula>
    </cfRule>
  </conditionalFormatting>
  <conditionalFormatting sqref="J28">
    <cfRule type="cellIs" dxfId="309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85" zoomScaleNormal="85" workbookViewId="0"/>
  </sheetViews>
  <sheetFormatPr defaultColWidth="9.1796875" defaultRowHeight="12.5" x14ac:dyDescent="0.25"/>
  <cols>
    <col min="1" max="1" width="52" style="375" bestFit="1" customWidth="1"/>
    <col min="2" max="2" width="42.54296875" style="375" customWidth="1"/>
    <col min="3" max="3" width="14" style="375" bestFit="1" customWidth="1"/>
    <col min="4" max="4" width="28.453125" style="375" customWidth="1"/>
    <col min="5" max="5" width="12.54296875" style="375" bestFit="1" customWidth="1"/>
    <col min="6" max="6" width="19.54296875" style="375" customWidth="1"/>
    <col min="7" max="7" width="16.26953125" style="375" bestFit="1" customWidth="1"/>
    <col min="8" max="8" width="16" style="375" bestFit="1" customWidth="1"/>
    <col min="9" max="9" width="12.453125" style="375" bestFit="1" customWidth="1"/>
    <col min="10" max="10" width="14.54296875" style="375" bestFit="1" customWidth="1"/>
    <col min="11" max="11" width="13.1796875" style="375" bestFit="1" customWidth="1"/>
    <col min="12" max="12" width="11.7265625" style="375" bestFit="1" customWidth="1"/>
    <col min="13" max="16384" width="9.1796875" style="375"/>
  </cols>
  <sheetData>
    <row r="1" spans="1:12" s="192" customFormat="1" ht="13" x14ac:dyDescent="0.35">
      <c r="A1" s="203" t="s">
        <v>806</v>
      </c>
      <c r="B1" s="242" t="s">
        <v>42</v>
      </c>
      <c r="C1" s="191"/>
      <c r="D1" s="191"/>
      <c r="E1" s="191"/>
      <c r="F1" s="190"/>
      <c r="G1" s="188"/>
      <c r="H1" s="190"/>
      <c r="I1" s="190"/>
      <c r="J1" s="188"/>
    </row>
    <row r="2" spans="1:12" s="192" customFormat="1" ht="13" x14ac:dyDescent="0.35">
      <c r="A2" s="203" t="s">
        <v>808</v>
      </c>
      <c r="B2" s="242" t="s">
        <v>1044</v>
      </c>
      <c r="C2" s="191"/>
      <c r="D2" s="191"/>
      <c r="E2" s="191"/>
      <c r="F2" s="190"/>
      <c r="G2" s="188"/>
      <c r="H2" s="190"/>
      <c r="I2" s="190"/>
      <c r="J2" s="188"/>
    </row>
    <row r="3" spans="1:12" s="192" customFormat="1" ht="13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</row>
    <row r="4" spans="1:12" ht="26" x14ac:dyDescent="0.25">
      <c r="A4" s="203" t="s">
        <v>757</v>
      </c>
      <c r="B4" s="203" t="s">
        <v>758</v>
      </c>
      <c r="C4" s="203" t="s">
        <v>163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</row>
    <row r="5" spans="1:12" ht="13" x14ac:dyDescent="0.3">
      <c r="A5" s="377" t="s">
        <v>819</v>
      </c>
      <c r="B5" s="377"/>
      <c r="C5" s="391" t="s">
        <v>767</v>
      </c>
      <c r="D5" s="392" t="s">
        <v>152</v>
      </c>
      <c r="E5" s="214">
        <v>1</v>
      </c>
      <c r="F5" s="317">
        <v>2597</v>
      </c>
      <c r="G5" s="214"/>
      <c r="H5" s="317"/>
      <c r="I5" s="214"/>
      <c r="J5" s="381"/>
      <c r="K5" s="214">
        <v>1</v>
      </c>
      <c r="L5" s="390"/>
    </row>
    <row r="6" spans="1:12" ht="13" x14ac:dyDescent="0.3">
      <c r="A6" s="377" t="s">
        <v>820</v>
      </c>
      <c r="B6" s="377"/>
      <c r="C6" s="391" t="s">
        <v>767</v>
      </c>
      <c r="D6" s="392" t="s">
        <v>153</v>
      </c>
      <c r="E6" s="214">
        <v>1</v>
      </c>
      <c r="F6" s="317">
        <v>5091.5</v>
      </c>
      <c r="G6" s="214"/>
      <c r="H6" s="317"/>
      <c r="I6" s="214"/>
      <c r="J6" s="381"/>
      <c r="K6" s="214">
        <v>6</v>
      </c>
      <c r="L6" s="390"/>
    </row>
    <row r="7" spans="1:12" ht="13" x14ac:dyDescent="0.3">
      <c r="A7" s="377" t="s">
        <v>821</v>
      </c>
      <c r="B7" s="377"/>
      <c r="C7" s="391" t="s">
        <v>767</v>
      </c>
      <c r="D7" s="392" t="s">
        <v>154</v>
      </c>
      <c r="E7" s="214"/>
      <c r="F7" s="317"/>
      <c r="G7" s="214"/>
      <c r="H7" s="317"/>
      <c r="I7" s="214"/>
      <c r="J7" s="381"/>
      <c r="K7" s="214">
        <v>3</v>
      </c>
      <c r="L7" s="390"/>
    </row>
    <row r="8" spans="1:12" ht="13" x14ac:dyDescent="0.3">
      <c r="A8" s="377" t="s">
        <v>822</v>
      </c>
      <c r="B8" s="377"/>
      <c r="C8" s="391" t="s">
        <v>767</v>
      </c>
      <c r="D8" s="392" t="s">
        <v>155</v>
      </c>
      <c r="E8" s="214"/>
      <c r="F8" s="317"/>
      <c r="G8" s="214"/>
      <c r="H8" s="317"/>
      <c r="I8" s="214"/>
      <c r="J8" s="381"/>
      <c r="K8" s="214">
        <v>1</v>
      </c>
      <c r="L8" s="390"/>
    </row>
    <row r="9" spans="1:12" ht="13" x14ac:dyDescent="0.3">
      <c r="A9" s="377" t="s">
        <v>823</v>
      </c>
      <c r="B9" s="377"/>
      <c r="C9" s="391" t="s">
        <v>767</v>
      </c>
      <c r="D9" s="392" t="s">
        <v>158</v>
      </c>
      <c r="E9" s="214">
        <v>7</v>
      </c>
      <c r="F9" s="317">
        <v>43140.5</v>
      </c>
      <c r="G9" s="214"/>
      <c r="H9" s="317"/>
      <c r="I9" s="214"/>
      <c r="J9" s="381"/>
      <c r="K9" s="214">
        <v>31</v>
      </c>
      <c r="L9" s="390"/>
    </row>
    <row r="10" spans="1:12" ht="13" x14ac:dyDescent="0.3">
      <c r="A10" s="377"/>
      <c r="B10" s="377"/>
      <c r="C10" s="391" t="s">
        <v>767</v>
      </c>
      <c r="D10" s="378"/>
      <c r="E10" s="214"/>
      <c r="F10" s="317"/>
      <c r="G10" s="214"/>
      <c r="H10" s="317"/>
      <c r="I10" s="214"/>
      <c r="J10" s="381"/>
      <c r="K10" s="214"/>
      <c r="L10" s="390"/>
    </row>
    <row r="11" spans="1:12" ht="13" x14ac:dyDescent="0.3">
      <c r="A11" s="377"/>
      <c r="B11" s="377"/>
      <c r="C11" s="391" t="s">
        <v>767</v>
      </c>
      <c r="D11" s="378"/>
      <c r="E11" s="214"/>
      <c r="F11" s="317"/>
      <c r="G11" s="214"/>
      <c r="H11" s="317"/>
      <c r="I11" s="214"/>
      <c r="J11" s="381"/>
      <c r="K11" s="214"/>
      <c r="L11" s="390"/>
    </row>
    <row r="12" spans="1:12" ht="13" x14ac:dyDescent="0.3">
      <c r="A12" s="377"/>
      <c r="B12" s="377"/>
      <c r="C12" s="391" t="s">
        <v>767</v>
      </c>
      <c r="D12" s="377"/>
      <c r="E12" s="214"/>
      <c r="F12" s="317"/>
      <c r="G12" s="214"/>
      <c r="H12" s="317"/>
      <c r="I12" s="214"/>
      <c r="J12" s="381"/>
      <c r="K12" s="214"/>
      <c r="L12" s="390"/>
    </row>
    <row r="13" spans="1:12" ht="13" x14ac:dyDescent="0.25">
      <c r="A13" s="377"/>
      <c r="B13" s="377"/>
      <c r="C13" s="377"/>
      <c r="D13" s="377"/>
      <c r="E13" s="214"/>
      <c r="F13" s="317"/>
      <c r="G13" s="214"/>
      <c r="H13" s="317"/>
      <c r="I13" s="214"/>
      <c r="J13" s="381"/>
      <c r="K13" s="214"/>
      <c r="L13" s="390"/>
    </row>
    <row r="14" spans="1:12" ht="13" x14ac:dyDescent="0.25">
      <c r="A14" s="377"/>
      <c r="B14" s="377"/>
      <c r="C14" s="377"/>
      <c r="D14" s="377"/>
      <c r="E14" s="214"/>
      <c r="F14" s="317"/>
      <c r="G14" s="214"/>
      <c r="H14" s="317"/>
      <c r="I14" s="214"/>
      <c r="J14" s="381"/>
      <c r="K14" s="214"/>
      <c r="L14" s="390"/>
    </row>
    <row r="15" spans="1:12" ht="13" x14ac:dyDescent="0.25">
      <c r="A15" s="377"/>
      <c r="B15" s="377"/>
      <c r="C15" s="377"/>
      <c r="D15" s="377"/>
      <c r="E15" s="214"/>
      <c r="F15" s="317"/>
      <c r="G15" s="214"/>
      <c r="H15" s="317"/>
      <c r="I15" s="214"/>
      <c r="J15" s="381"/>
      <c r="K15" s="214"/>
      <c r="L15" s="390"/>
    </row>
    <row r="16" spans="1:12" ht="13" x14ac:dyDescent="0.25">
      <c r="A16" s="377"/>
      <c r="B16" s="377"/>
      <c r="C16" s="377"/>
      <c r="D16" s="377"/>
      <c r="E16" s="214"/>
      <c r="F16" s="317"/>
      <c r="G16" s="214"/>
      <c r="H16" s="317"/>
      <c r="I16" s="214"/>
      <c r="J16" s="381"/>
      <c r="K16" s="214"/>
      <c r="L16" s="390"/>
    </row>
    <row r="17" spans="1:12" ht="13" x14ac:dyDescent="0.25">
      <c r="A17" s="377"/>
      <c r="B17" s="377"/>
      <c r="C17" s="377"/>
      <c r="D17" s="377"/>
      <c r="E17" s="214"/>
      <c r="F17" s="317"/>
      <c r="G17" s="214"/>
      <c r="H17" s="317"/>
      <c r="I17" s="214"/>
      <c r="J17" s="381"/>
      <c r="K17" s="214"/>
      <c r="L17" s="390"/>
    </row>
    <row r="18" spans="1:12" ht="13" x14ac:dyDescent="0.25">
      <c r="A18" s="377"/>
      <c r="B18" s="377"/>
      <c r="C18" s="377"/>
      <c r="D18" s="377"/>
      <c r="E18" s="214"/>
      <c r="F18" s="317"/>
      <c r="G18" s="214"/>
      <c r="H18" s="317"/>
      <c r="I18" s="214"/>
      <c r="J18" s="381"/>
      <c r="K18" s="214"/>
      <c r="L18" s="390"/>
    </row>
    <row r="19" spans="1:12" ht="13" x14ac:dyDescent="0.3">
      <c r="E19" s="384"/>
      <c r="F19" s="384"/>
      <c r="G19" s="384"/>
      <c r="H19" s="384"/>
      <c r="I19" s="384"/>
      <c r="J19" s="384"/>
      <c r="K19" s="384"/>
    </row>
    <row r="20" spans="1:12" ht="13" x14ac:dyDescent="0.25">
      <c r="D20" s="272" t="s">
        <v>796</v>
      </c>
      <c r="E20" s="256">
        <f>+SUM(E5:E18)</f>
        <v>9</v>
      </c>
      <c r="F20" s="393">
        <f t="shared" ref="F20:K20" si="0">+SUM(F5:F18)</f>
        <v>50829</v>
      </c>
      <c r="G20" s="256">
        <f t="shared" si="0"/>
        <v>0</v>
      </c>
      <c r="H20" s="393">
        <f t="shared" si="0"/>
        <v>0</v>
      </c>
      <c r="I20" s="256">
        <f t="shared" si="0"/>
        <v>0</v>
      </c>
      <c r="J20" s="393">
        <f t="shared" si="0"/>
        <v>0</v>
      </c>
      <c r="K20" s="256">
        <f t="shared" si="0"/>
        <v>42</v>
      </c>
      <c r="L20" s="390"/>
    </row>
    <row r="22" spans="1:12" x14ac:dyDescent="0.25">
      <c r="F22" s="390">
        <f>F9+F5</f>
        <v>45737.5</v>
      </c>
    </row>
    <row r="23" spans="1:12" ht="13" x14ac:dyDescent="0.25">
      <c r="B23" s="387" t="s">
        <v>797</v>
      </c>
      <c r="C23" s="388"/>
      <c r="D23" s="278" t="s">
        <v>798</v>
      </c>
      <c r="E23" s="185" t="s">
        <v>799</v>
      </c>
    </row>
    <row r="24" spans="1:12" ht="25.5" customHeight="1" x14ac:dyDescent="0.25">
      <c r="B24" s="453" t="s">
        <v>800</v>
      </c>
      <c r="C24" s="454"/>
      <c r="D24" s="213">
        <f>+E20+G20+I20+K20</f>
        <v>51</v>
      </c>
      <c r="E24" s="212">
        <f>+F20+H20+J20</f>
        <v>50829</v>
      </c>
    </row>
    <row r="25" spans="1:12" ht="13" x14ac:dyDescent="0.25">
      <c r="B25" s="453" t="s">
        <v>801</v>
      </c>
      <c r="C25" s="454"/>
      <c r="D25" s="213">
        <f>I20</f>
        <v>0</v>
      </c>
      <c r="E25" s="212">
        <f>J20</f>
        <v>0</v>
      </c>
    </row>
    <row r="26" spans="1:12" ht="13" x14ac:dyDescent="0.25">
      <c r="B26" s="453" t="s">
        <v>802</v>
      </c>
      <c r="C26" s="454"/>
      <c r="D26" s="213">
        <f>E20+G20</f>
        <v>9</v>
      </c>
      <c r="E26" s="212">
        <f>+F20+H20</f>
        <v>50829</v>
      </c>
    </row>
    <row r="27" spans="1:12" ht="13" x14ac:dyDescent="0.3">
      <c r="B27" s="453" t="s">
        <v>803</v>
      </c>
      <c r="C27" s="454"/>
      <c r="D27" s="213">
        <f>+D25+D26</f>
        <v>9</v>
      </c>
      <c r="E27" s="212">
        <f>+E25+E26</f>
        <v>50829</v>
      </c>
      <c r="F27" s="246"/>
      <c r="G27" s="394"/>
    </row>
    <row r="28" spans="1:12" ht="13" x14ac:dyDescent="0.3">
      <c r="F28" s="246"/>
      <c r="G28" s="395"/>
    </row>
  </sheetData>
  <mergeCells count="4">
    <mergeCell ref="B24:C24"/>
    <mergeCell ref="B25:C25"/>
    <mergeCell ref="B26:C26"/>
    <mergeCell ref="B27:C27"/>
  </mergeCells>
  <conditionalFormatting sqref="B1:B2 B5:I6 B7:B11 D7:I11">
    <cfRule type="cellIs" dxfId="308" priority="19" stopIfTrue="1" operator="equal">
      <formula>"&lt;&gt;"""""</formula>
    </cfRule>
  </conditionalFormatting>
  <conditionalFormatting sqref="D20">
    <cfRule type="cellIs" dxfId="307" priority="18" stopIfTrue="1" operator="equal">
      <formula>"&lt;&gt;"""""</formula>
    </cfRule>
  </conditionalFormatting>
  <conditionalFormatting sqref="E20:K20">
    <cfRule type="cellIs" dxfId="306" priority="17" stopIfTrue="1" operator="equal">
      <formula>"&lt;&gt;"""""</formula>
    </cfRule>
  </conditionalFormatting>
  <conditionalFormatting sqref="G12:I12">
    <cfRule type="cellIs" dxfId="305" priority="16" stopIfTrue="1" operator="equal">
      <formula>"&lt;&gt;"""""</formula>
    </cfRule>
  </conditionalFormatting>
  <conditionalFormatting sqref="F12 B12 C13:C18">
    <cfRule type="cellIs" dxfId="304" priority="15" stopIfTrue="1" operator="equal">
      <formula>"&lt;&gt;"""""</formula>
    </cfRule>
  </conditionalFormatting>
  <conditionalFormatting sqref="E12">
    <cfRule type="cellIs" dxfId="303" priority="14" stopIfTrue="1" operator="equal">
      <formula>"&lt;&gt;"""""</formula>
    </cfRule>
  </conditionalFormatting>
  <conditionalFormatting sqref="K12">
    <cfRule type="cellIs" dxfId="302" priority="13" stopIfTrue="1" operator="equal">
      <formula>"&lt;&gt;"""""</formula>
    </cfRule>
  </conditionalFormatting>
  <conditionalFormatting sqref="J12">
    <cfRule type="cellIs" dxfId="301" priority="12" stopIfTrue="1" operator="equal">
      <formula>"&lt;&gt;"""""</formula>
    </cfRule>
  </conditionalFormatting>
  <conditionalFormatting sqref="G13:I18">
    <cfRule type="cellIs" dxfId="300" priority="11" stopIfTrue="1" operator="equal">
      <formula>"&lt;&gt;"""""</formula>
    </cfRule>
  </conditionalFormatting>
  <conditionalFormatting sqref="F13:F18 B13:B18">
    <cfRule type="cellIs" dxfId="299" priority="10" stopIfTrue="1" operator="equal">
      <formula>"&lt;&gt;"""""</formula>
    </cfRule>
  </conditionalFormatting>
  <conditionalFormatting sqref="E13:E18">
    <cfRule type="cellIs" dxfId="298" priority="9" stopIfTrue="1" operator="equal">
      <formula>"&lt;&gt;"""""</formula>
    </cfRule>
  </conditionalFormatting>
  <conditionalFormatting sqref="K13:K18">
    <cfRule type="cellIs" dxfId="297" priority="8" stopIfTrue="1" operator="equal">
      <formula>"&lt;&gt;"""""</formula>
    </cfRule>
  </conditionalFormatting>
  <conditionalFormatting sqref="J13:J18">
    <cfRule type="cellIs" dxfId="296" priority="7" stopIfTrue="1" operator="equal">
      <formula>"&lt;&gt;"""""</formula>
    </cfRule>
  </conditionalFormatting>
  <conditionalFormatting sqref="D12:D18">
    <cfRule type="cellIs" dxfId="295" priority="6" stopIfTrue="1" operator="equal">
      <formula>"&lt;&gt;"""""</formula>
    </cfRule>
  </conditionalFormatting>
  <conditionalFormatting sqref="K5:K11">
    <cfRule type="cellIs" dxfId="294" priority="5" stopIfTrue="1" operator="equal">
      <formula>"&lt;&gt;"""""</formula>
    </cfRule>
  </conditionalFormatting>
  <conditionalFormatting sqref="J5:J11">
    <cfRule type="cellIs" dxfId="293" priority="4" stopIfTrue="1" operator="equal">
      <formula>"&lt;&gt;"""""</formula>
    </cfRule>
  </conditionalFormatting>
  <conditionalFormatting sqref="C7:C12">
    <cfRule type="cellIs" dxfId="292" priority="3" stopIfTrue="1" operator="equal">
      <formula>"&lt;&gt;"""""</formula>
    </cfRule>
  </conditionalFormatting>
  <conditionalFormatting sqref="A5:A7">
    <cfRule type="cellIs" dxfId="291" priority="2" stopIfTrue="1" operator="equal">
      <formula>"&lt;&gt;"""""</formula>
    </cfRule>
  </conditionalFormatting>
  <conditionalFormatting sqref="A8:A9">
    <cfRule type="cellIs" dxfId="29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/>
  </sheetViews>
  <sheetFormatPr defaultColWidth="9.1796875" defaultRowHeight="12.5" x14ac:dyDescent="0.25"/>
  <cols>
    <col min="1" max="1" width="41.54296875" style="375" customWidth="1"/>
    <col min="2" max="2" width="42.54296875" style="375" customWidth="1"/>
    <col min="3" max="3" width="11.26953125" style="375" customWidth="1"/>
    <col min="4" max="4" width="15.1796875" style="375" bestFit="1" customWidth="1"/>
    <col min="5" max="5" width="12.54296875" style="375" bestFit="1" customWidth="1"/>
    <col min="6" max="6" width="12.1796875" style="375" bestFit="1" customWidth="1"/>
    <col min="7" max="7" width="16.26953125" style="375" bestFit="1" customWidth="1"/>
    <col min="8" max="8" width="16" style="375" bestFit="1" customWidth="1"/>
    <col min="9" max="9" width="12.453125" style="375" bestFit="1" customWidth="1"/>
    <col min="10" max="10" width="12.1796875" style="375" bestFit="1" customWidth="1"/>
    <col min="11" max="11" width="13.1796875" style="375" bestFit="1" customWidth="1"/>
    <col min="12" max="12" width="38.453125" style="375" bestFit="1" customWidth="1"/>
    <col min="13" max="16384" width="9.1796875" style="375"/>
  </cols>
  <sheetData>
    <row r="1" spans="1:11" s="192" customFormat="1" ht="13" x14ac:dyDescent="0.35">
      <c r="A1" s="203" t="s">
        <v>806</v>
      </c>
      <c r="B1" s="242" t="s">
        <v>63</v>
      </c>
      <c r="C1" s="191"/>
      <c r="D1" s="191"/>
      <c r="E1" s="191"/>
      <c r="F1" s="190"/>
      <c r="G1" s="188"/>
      <c r="H1" s="190"/>
      <c r="I1" s="190"/>
      <c r="J1" s="188"/>
    </row>
    <row r="2" spans="1:11" s="192" customFormat="1" ht="13" x14ac:dyDescent="0.35">
      <c r="A2" s="203" t="s">
        <v>808</v>
      </c>
      <c r="B2" s="242" t="s">
        <v>1044</v>
      </c>
      <c r="C2" s="191"/>
      <c r="D2" s="191"/>
      <c r="E2" s="191"/>
      <c r="F2" s="190"/>
      <c r="G2" s="188"/>
      <c r="H2" s="190"/>
      <c r="I2" s="190"/>
      <c r="J2" s="188"/>
    </row>
    <row r="3" spans="1:11" s="192" customFormat="1" ht="13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</row>
    <row r="4" spans="1:11" ht="26" x14ac:dyDescent="0.25">
      <c r="A4" s="203" t="s">
        <v>757</v>
      </c>
      <c r="B4" s="203" t="s">
        <v>758</v>
      </c>
      <c r="C4" s="374" t="s">
        <v>163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</row>
    <row r="5" spans="1:11" ht="13" x14ac:dyDescent="0.25">
      <c r="A5" s="377"/>
      <c r="B5" s="377"/>
      <c r="C5" s="377"/>
      <c r="D5" s="377"/>
      <c r="E5" s="214"/>
      <c r="F5" s="317"/>
      <c r="G5" s="214"/>
      <c r="H5" s="317"/>
      <c r="I5" s="214"/>
      <c r="J5" s="381"/>
      <c r="K5" s="214"/>
    </row>
    <row r="6" spans="1:11" ht="13" x14ac:dyDescent="0.25">
      <c r="A6" s="377"/>
      <c r="B6" s="377"/>
      <c r="C6" s="377"/>
      <c r="D6" s="377"/>
      <c r="E6" s="214"/>
      <c r="F6" s="317"/>
      <c r="G6" s="214"/>
      <c r="H6" s="317"/>
      <c r="I6" s="214"/>
      <c r="J6" s="381"/>
      <c r="K6" s="214"/>
    </row>
    <row r="7" spans="1:11" ht="13" x14ac:dyDescent="0.3">
      <c r="E7" s="384"/>
      <c r="F7" s="384"/>
      <c r="G7" s="384"/>
      <c r="H7" s="384"/>
      <c r="I7" s="384"/>
      <c r="J7" s="384"/>
      <c r="K7" s="384"/>
    </row>
    <row r="8" spans="1:11" ht="13" x14ac:dyDescent="0.25">
      <c r="D8" s="272" t="s">
        <v>796</v>
      </c>
      <c r="E8" s="256">
        <f t="shared" ref="E8:K8" si="0">+SUM(E5:E6)</f>
        <v>0</v>
      </c>
      <c r="F8" s="393">
        <f t="shared" si="0"/>
        <v>0</v>
      </c>
      <c r="G8" s="256">
        <f t="shared" si="0"/>
        <v>0</v>
      </c>
      <c r="H8" s="393">
        <f t="shared" si="0"/>
        <v>0</v>
      </c>
      <c r="I8" s="256">
        <f t="shared" si="0"/>
        <v>0</v>
      </c>
      <c r="J8" s="393">
        <f t="shared" si="0"/>
        <v>0</v>
      </c>
      <c r="K8" s="256">
        <f t="shared" si="0"/>
        <v>0</v>
      </c>
    </row>
    <row r="11" spans="1:11" ht="13" x14ac:dyDescent="0.25">
      <c r="B11" s="387" t="s">
        <v>797</v>
      </c>
      <c r="C11" s="388"/>
      <c r="D11" s="278" t="s">
        <v>798</v>
      </c>
      <c r="E11" s="185" t="s">
        <v>799</v>
      </c>
    </row>
    <row r="12" spans="1:11" ht="25.5" customHeight="1" x14ac:dyDescent="0.25">
      <c r="B12" s="453" t="s">
        <v>800</v>
      </c>
      <c r="C12" s="454"/>
      <c r="D12" s="213">
        <f>+E8+G8+I8+K8</f>
        <v>0</v>
      </c>
      <c r="E12" s="212">
        <f>+F8+H8+J8</f>
        <v>0</v>
      </c>
    </row>
    <row r="13" spans="1:11" ht="13" x14ac:dyDescent="0.25">
      <c r="B13" s="453" t="s">
        <v>801</v>
      </c>
      <c r="C13" s="454"/>
      <c r="D13" s="213">
        <f>I8</f>
        <v>0</v>
      </c>
      <c r="E13" s="212">
        <f>J8</f>
        <v>0</v>
      </c>
    </row>
    <row r="14" spans="1:11" ht="13" x14ac:dyDescent="0.25">
      <c r="B14" s="453" t="s">
        <v>802</v>
      </c>
      <c r="C14" s="454"/>
      <c r="D14" s="213">
        <f>E8+G8</f>
        <v>0</v>
      </c>
      <c r="E14" s="212">
        <f>+F8+H8</f>
        <v>0</v>
      </c>
    </row>
    <row r="15" spans="1:11" ht="13" x14ac:dyDescent="0.25">
      <c r="B15" s="453" t="s">
        <v>803</v>
      </c>
      <c r="C15" s="454"/>
      <c r="D15" s="213">
        <f>+D13+D14</f>
        <v>0</v>
      </c>
      <c r="E15" s="212">
        <f>+E13+E14</f>
        <v>0</v>
      </c>
    </row>
  </sheetData>
  <mergeCells count="4">
    <mergeCell ref="B12:C12"/>
    <mergeCell ref="B13:C13"/>
    <mergeCell ref="B14:C14"/>
    <mergeCell ref="B15:C15"/>
  </mergeCells>
  <conditionalFormatting sqref="B1:B2">
    <cfRule type="cellIs" dxfId="289" priority="14" stopIfTrue="1" operator="equal">
      <formula>"&lt;&gt;"""""</formula>
    </cfRule>
  </conditionalFormatting>
  <conditionalFormatting sqref="D8">
    <cfRule type="cellIs" dxfId="288" priority="13" stopIfTrue="1" operator="equal">
      <formula>"&lt;&gt;"""""</formula>
    </cfRule>
  </conditionalFormatting>
  <conditionalFormatting sqref="E8:K8">
    <cfRule type="cellIs" dxfId="287" priority="12" stopIfTrue="1" operator="equal">
      <formula>"&lt;&gt;"""""</formula>
    </cfRule>
  </conditionalFormatting>
  <conditionalFormatting sqref="G5:I5">
    <cfRule type="cellIs" dxfId="286" priority="11" stopIfTrue="1" operator="equal">
      <formula>"&lt;&gt;"""""</formula>
    </cfRule>
  </conditionalFormatting>
  <conditionalFormatting sqref="F5 B5:C5 C6">
    <cfRule type="cellIs" dxfId="285" priority="10" stopIfTrue="1" operator="equal">
      <formula>"&lt;&gt;"""""</formula>
    </cfRule>
  </conditionalFormatting>
  <conditionalFormatting sqref="E5">
    <cfRule type="cellIs" dxfId="284" priority="9" stopIfTrue="1" operator="equal">
      <formula>"&lt;&gt;"""""</formula>
    </cfRule>
  </conditionalFormatting>
  <conditionalFormatting sqref="K5">
    <cfRule type="cellIs" dxfId="283" priority="8" stopIfTrue="1" operator="equal">
      <formula>"&lt;&gt;"""""</formula>
    </cfRule>
  </conditionalFormatting>
  <conditionalFormatting sqref="J5">
    <cfRule type="cellIs" dxfId="282" priority="7" stopIfTrue="1" operator="equal">
      <formula>"&lt;&gt;"""""</formula>
    </cfRule>
  </conditionalFormatting>
  <conditionalFormatting sqref="G6:I6">
    <cfRule type="cellIs" dxfId="281" priority="6" stopIfTrue="1" operator="equal">
      <formula>"&lt;&gt;"""""</formula>
    </cfRule>
  </conditionalFormatting>
  <conditionalFormatting sqref="F6 B6">
    <cfRule type="cellIs" dxfId="280" priority="5" stopIfTrue="1" operator="equal">
      <formula>"&lt;&gt;"""""</formula>
    </cfRule>
  </conditionalFormatting>
  <conditionalFormatting sqref="E6">
    <cfRule type="cellIs" dxfId="279" priority="4" stopIfTrue="1" operator="equal">
      <formula>"&lt;&gt;"""""</formula>
    </cfRule>
  </conditionalFormatting>
  <conditionalFormatting sqref="K6">
    <cfRule type="cellIs" dxfId="278" priority="3" stopIfTrue="1" operator="equal">
      <formula>"&lt;&gt;"""""</formula>
    </cfRule>
  </conditionalFormatting>
  <conditionalFormatting sqref="J6">
    <cfRule type="cellIs" dxfId="277" priority="2" stopIfTrue="1" operator="equal">
      <formula>"&lt;&gt;"""""</formula>
    </cfRule>
  </conditionalFormatting>
  <conditionalFormatting sqref="D5:D6">
    <cfRule type="cellIs" dxfId="276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/>
  </sheetViews>
  <sheetFormatPr defaultColWidth="9.1796875" defaultRowHeight="12.5" x14ac:dyDescent="0.25"/>
  <cols>
    <col min="1" max="1" width="73" style="375" customWidth="1"/>
    <col min="2" max="2" width="42.54296875" style="375" customWidth="1"/>
    <col min="3" max="3" width="10" style="375" bestFit="1" customWidth="1"/>
    <col min="4" max="4" width="15.1796875" style="375" bestFit="1" customWidth="1"/>
    <col min="5" max="5" width="12.54296875" style="375" bestFit="1" customWidth="1"/>
    <col min="6" max="6" width="12.1796875" style="375" bestFit="1" customWidth="1"/>
    <col min="7" max="7" width="16.453125" style="375" bestFit="1" customWidth="1"/>
    <col min="8" max="8" width="16" style="375" bestFit="1" customWidth="1"/>
    <col min="9" max="9" width="12.453125" style="375" bestFit="1" customWidth="1"/>
    <col min="10" max="10" width="12.1796875" style="375" bestFit="1" customWidth="1"/>
    <col min="11" max="11" width="13.1796875" style="375" bestFit="1" customWidth="1"/>
    <col min="12" max="12" width="11.54296875" style="375" bestFit="1" customWidth="1"/>
    <col min="13" max="13" width="9.1796875" style="375"/>
    <col min="14" max="14" width="11.54296875" style="375" bestFit="1" customWidth="1"/>
    <col min="15" max="15" width="9.1796875" style="375"/>
    <col min="16" max="16" width="13.1796875" style="375" bestFit="1" customWidth="1"/>
    <col min="17" max="16384" width="9.1796875" style="375"/>
  </cols>
  <sheetData>
    <row r="1" spans="1:16" s="192" customFormat="1" ht="13" x14ac:dyDescent="0.35">
      <c r="A1" s="203" t="s">
        <v>806</v>
      </c>
      <c r="B1" s="242" t="s">
        <v>90</v>
      </c>
      <c r="C1" s="191"/>
      <c r="D1" s="191"/>
      <c r="E1" s="191"/>
      <c r="F1" s="190"/>
      <c r="G1" s="188"/>
      <c r="H1" s="190"/>
      <c r="I1" s="190"/>
      <c r="J1" s="188"/>
    </row>
    <row r="2" spans="1:16" s="192" customFormat="1" ht="13" x14ac:dyDescent="0.35">
      <c r="A2" s="203" t="s">
        <v>808</v>
      </c>
      <c r="B2" s="242" t="s">
        <v>1044</v>
      </c>
      <c r="C2" s="191"/>
      <c r="D2" s="191"/>
      <c r="E2" s="191"/>
      <c r="F2" s="190"/>
      <c r="G2" s="188"/>
      <c r="H2" s="190"/>
      <c r="I2" s="190"/>
      <c r="J2" s="188"/>
    </row>
    <row r="3" spans="1:16" s="192" customFormat="1" ht="13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</row>
    <row r="4" spans="1:16" ht="39" x14ac:dyDescent="0.25">
      <c r="A4" s="203" t="s">
        <v>757</v>
      </c>
      <c r="B4" s="203" t="s">
        <v>758</v>
      </c>
      <c r="C4" s="374" t="s">
        <v>163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  <c r="L4" s="203" t="s">
        <v>917</v>
      </c>
    </row>
    <row r="5" spans="1:16" ht="15" customHeight="1" x14ac:dyDescent="0.25">
      <c r="A5" s="377" t="s">
        <v>824</v>
      </c>
      <c r="B5" s="377"/>
      <c r="C5" s="377" t="s">
        <v>767</v>
      </c>
      <c r="D5" s="377" t="s">
        <v>125</v>
      </c>
      <c r="E5" s="214">
        <v>2</v>
      </c>
      <c r="F5" s="317">
        <v>3108.8199999999997</v>
      </c>
      <c r="G5" s="214"/>
      <c r="H5" s="317"/>
      <c r="I5" s="214"/>
      <c r="J5" s="379"/>
      <c r="K5" s="214"/>
      <c r="L5" s="317"/>
    </row>
    <row r="6" spans="1:16" ht="15" customHeight="1" x14ac:dyDescent="0.25">
      <c r="A6" s="377" t="s">
        <v>825</v>
      </c>
      <c r="B6" s="377"/>
      <c r="C6" s="377" t="s">
        <v>767</v>
      </c>
      <c r="D6" s="377" t="s">
        <v>499</v>
      </c>
      <c r="E6" s="214">
        <v>1</v>
      </c>
      <c r="F6" s="317">
        <v>1853.29</v>
      </c>
      <c r="G6" s="214"/>
      <c r="H6" s="317"/>
      <c r="I6" s="214"/>
      <c r="J6" s="379"/>
      <c r="K6" s="214"/>
      <c r="L6" s="317"/>
    </row>
    <row r="7" spans="1:16" ht="15" customHeight="1" x14ac:dyDescent="0.25">
      <c r="A7" s="377" t="s">
        <v>826</v>
      </c>
      <c r="B7" s="377"/>
      <c r="C7" s="377" t="s">
        <v>767</v>
      </c>
      <c r="D7" s="377" t="s">
        <v>503</v>
      </c>
      <c r="E7" s="214">
        <v>1</v>
      </c>
      <c r="F7" s="317">
        <v>1078.48</v>
      </c>
      <c r="G7" s="214"/>
      <c r="H7" s="317"/>
      <c r="I7" s="214"/>
      <c r="J7" s="379"/>
      <c r="K7" s="214"/>
      <c r="L7" s="317"/>
    </row>
    <row r="8" spans="1:16" ht="15" customHeight="1" x14ac:dyDescent="0.25">
      <c r="A8" s="377" t="s">
        <v>827</v>
      </c>
      <c r="B8" s="377"/>
      <c r="C8" s="377" t="s">
        <v>767</v>
      </c>
      <c r="D8" s="377" t="s">
        <v>504</v>
      </c>
      <c r="E8" s="214">
        <v>1</v>
      </c>
      <c r="F8" s="317">
        <v>411.24</v>
      </c>
      <c r="G8" s="214"/>
      <c r="H8" s="317"/>
      <c r="I8" s="214"/>
      <c r="J8" s="379"/>
      <c r="K8" s="214"/>
      <c r="L8" s="317"/>
      <c r="N8" s="390"/>
    </row>
    <row r="9" spans="1:16" ht="15" customHeight="1" x14ac:dyDescent="0.25">
      <c r="A9" s="377" t="s">
        <v>828</v>
      </c>
      <c r="B9" s="377"/>
      <c r="C9" s="377" t="s">
        <v>767</v>
      </c>
      <c r="D9" s="377" t="s">
        <v>506</v>
      </c>
      <c r="E9" s="214">
        <v>1</v>
      </c>
      <c r="F9" s="317">
        <v>2702.79</v>
      </c>
      <c r="G9" s="214"/>
      <c r="H9" s="317"/>
      <c r="I9" s="214"/>
      <c r="J9" s="379"/>
      <c r="K9" s="214"/>
      <c r="L9" s="317"/>
    </row>
    <row r="10" spans="1:16" ht="15" customHeight="1" x14ac:dyDescent="0.25">
      <c r="A10" s="376" t="s">
        <v>829</v>
      </c>
      <c r="B10" s="377"/>
      <c r="C10" s="377" t="s">
        <v>767</v>
      </c>
      <c r="D10" s="377" t="s">
        <v>460</v>
      </c>
      <c r="E10" s="214">
        <v>3</v>
      </c>
      <c r="F10" s="317">
        <v>3524.0399999999995</v>
      </c>
      <c r="G10" s="214"/>
      <c r="H10" s="317"/>
      <c r="I10" s="214"/>
      <c r="J10" s="379"/>
      <c r="K10" s="214">
        <v>3</v>
      </c>
      <c r="L10" s="317">
        <v>61.529999999999994</v>
      </c>
      <c r="P10" s="389"/>
    </row>
    <row r="11" spans="1:16" ht="15" customHeight="1" x14ac:dyDescent="0.25">
      <c r="A11" s="377" t="s">
        <v>9</v>
      </c>
      <c r="B11" s="377"/>
      <c r="C11" s="377" t="s">
        <v>767</v>
      </c>
      <c r="D11" s="377" t="s">
        <v>468</v>
      </c>
      <c r="E11" s="214">
        <v>86</v>
      </c>
      <c r="F11" s="317">
        <v>132659.74999999991</v>
      </c>
      <c r="G11" s="214"/>
      <c r="H11" s="317"/>
      <c r="I11" s="214"/>
      <c r="J11" s="379"/>
      <c r="K11" s="214">
        <v>1</v>
      </c>
      <c r="L11" s="317">
        <v>41.87</v>
      </c>
    </row>
    <row r="12" spans="1:16" ht="15" customHeight="1" x14ac:dyDescent="0.25">
      <c r="A12" s="377" t="s">
        <v>9</v>
      </c>
      <c r="B12" s="377"/>
      <c r="C12" s="377" t="s">
        <v>767</v>
      </c>
      <c r="D12" s="377" t="s">
        <v>471</v>
      </c>
      <c r="E12" s="214">
        <v>5</v>
      </c>
      <c r="F12" s="317">
        <v>6447.81</v>
      </c>
      <c r="G12" s="214"/>
      <c r="H12" s="317"/>
      <c r="I12" s="214"/>
      <c r="J12" s="379"/>
      <c r="K12" s="214"/>
      <c r="L12" s="317"/>
    </row>
    <row r="13" spans="1:16" ht="15" customHeight="1" x14ac:dyDescent="0.25">
      <c r="A13" s="377" t="s">
        <v>95</v>
      </c>
      <c r="B13" s="377"/>
      <c r="C13" s="377" t="s">
        <v>767</v>
      </c>
      <c r="D13" s="377" t="s">
        <v>457</v>
      </c>
      <c r="E13" s="214">
        <v>173</v>
      </c>
      <c r="F13" s="317">
        <v>181209.26000000004</v>
      </c>
      <c r="G13" s="214"/>
      <c r="H13" s="317"/>
      <c r="I13" s="214"/>
      <c r="J13" s="379"/>
      <c r="K13" s="214">
        <v>4</v>
      </c>
      <c r="L13" s="317">
        <v>69.009999999999991</v>
      </c>
    </row>
    <row r="14" spans="1:16" ht="15" customHeight="1" x14ac:dyDescent="0.25">
      <c r="A14" s="377" t="s">
        <v>1049</v>
      </c>
      <c r="B14" s="377"/>
      <c r="C14" s="377" t="s">
        <v>767</v>
      </c>
      <c r="D14" s="396" t="s">
        <v>124</v>
      </c>
      <c r="E14" s="214">
        <v>1</v>
      </c>
      <c r="F14" s="317">
        <v>1961.39</v>
      </c>
      <c r="G14" s="214"/>
      <c r="H14" s="317"/>
      <c r="I14" s="214"/>
      <c r="J14" s="379"/>
      <c r="K14" s="214"/>
      <c r="L14" s="317"/>
    </row>
    <row r="15" spans="1:16" ht="15" customHeight="1" x14ac:dyDescent="0.25">
      <c r="A15" s="377"/>
      <c r="B15" s="377"/>
      <c r="C15" s="377"/>
      <c r="D15" s="377"/>
      <c r="E15" s="214"/>
      <c r="F15" s="317"/>
      <c r="G15" s="214"/>
      <c r="H15" s="317"/>
      <c r="I15" s="214"/>
      <c r="J15" s="379"/>
      <c r="K15" s="214"/>
      <c r="L15" s="317"/>
    </row>
    <row r="16" spans="1:16" ht="15" customHeight="1" x14ac:dyDescent="0.25">
      <c r="A16" s="377"/>
      <c r="B16" s="377"/>
      <c r="C16" s="377"/>
      <c r="D16" s="377"/>
      <c r="E16" s="214"/>
      <c r="F16" s="317"/>
      <c r="G16" s="214"/>
      <c r="H16" s="317"/>
      <c r="I16" s="214"/>
      <c r="J16" s="379"/>
      <c r="K16" s="214"/>
      <c r="L16" s="317"/>
    </row>
    <row r="17" spans="1:14" ht="15" customHeight="1" x14ac:dyDescent="0.25">
      <c r="A17" s="377"/>
      <c r="B17" s="377"/>
      <c r="C17" s="377"/>
      <c r="D17" s="377"/>
      <c r="E17" s="214"/>
      <c r="F17" s="317"/>
      <c r="G17" s="214"/>
      <c r="H17" s="317"/>
      <c r="I17" s="214"/>
      <c r="J17" s="379"/>
      <c r="K17" s="214"/>
      <c r="L17" s="317"/>
    </row>
    <row r="18" spans="1:14" ht="15" customHeight="1" x14ac:dyDescent="0.25">
      <c r="A18" s="377"/>
      <c r="B18" s="377"/>
      <c r="C18" s="377"/>
      <c r="D18" s="377"/>
      <c r="E18" s="214"/>
      <c r="F18" s="317"/>
      <c r="G18" s="214"/>
      <c r="H18" s="317"/>
      <c r="I18" s="214"/>
      <c r="J18" s="379"/>
      <c r="K18" s="214"/>
      <c r="L18" s="317"/>
    </row>
    <row r="19" spans="1:14" ht="15" customHeight="1" x14ac:dyDescent="0.25">
      <c r="A19" s="377"/>
      <c r="B19" s="377"/>
      <c r="C19" s="377"/>
      <c r="D19" s="377"/>
      <c r="E19" s="214"/>
      <c r="F19" s="317"/>
      <c r="G19" s="214"/>
      <c r="H19" s="317"/>
      <c r="I19" s="214"/>
      <c r="J19" s="379"/>
      <c r="K19" s="214"/>
      <c r="L19" s="317"/>
      <c r="N19" s="390"/>
    </row>
    <row r="20" spans="1:14" ht="15" customHeight="1" x14ac:dyDescent="0.3">
      <c r="E20" s="384"/>
      <c r="F20" s="384"/>
      <c r="G20" s="384"/>
      <c r="H20" s="384"/>
      <c r="I20" s="384"/>
      <c r="J20" s="384"/>
      <c r="K20" s="384"/>
      <c r="L20" s="384"/>
    </row>
    <row r="21" spans="1:14" ht="13" x14ac:dyDescent="0.25">
      <c r="D21" s="272" t="s">
        <v>796</v>
      </c>
      <c r="E21" s="256">
        <f>+SUM(E5:E20)</f>
        <v>274</v>
      </c>
      <c r="F21" s="393">
        <f t="shared" ref="F21:L21" si="0">+SUM(F5:F19)</f>
        <v>334956.87</v>
      </c>
      <c r="G21" s="256">
        <f t="shared" si="0"/>
        <v>0</v>
      </c>
      <c r="H21" s="393">
        <f t="shared" si="0"/>
        <v>0</v>
      </c>
      <c r="I21" s="256">
        <f t="shared" si="0"/>
        <v>0</v>
      </c>
      <c r="J21" s="393">
        <f t="shared" si="0"/>
        <v>0</v>
      </c>
      <c r="K21" s="256">
        <f t="shared" si="0"/>
        <v>8</v>
      </c>
      <c r="L21" s="393">
        <f t="shared" si="0"/>
        <v>172.40999999999997</v>
      </c>
    </row>
    <row r="24" spans="1:14" ht="13" x14ac:dyDescent="0.25">
      <c r="B24" s="387" t="s">
        <v>797</v>
      </c>
      <c r="C24" s="388"/>
      <c r="D24" s="278" t="s">
        <v>798</v>
      </c>
      <c r="E24" s="185" t="s">
        <v>799</v>
      </c>
    </row>
    <row r="25" spans="1:14" ht="13" x14ac:dyDescent="0.25">
      <c r="B25" s="453" t="s">
        <v>800</v>
      </c>
      <c r="C25" s="454"/>
      <c r="D25" s="213">
        <f>+E21+G21+I21+K21</f>
        <v>282</v>
      </c>
      <c r="E25" s="212">
        <f>+F21+H21+J21</f>
        <v>334956.87</v>
      </c>
    </row>
    <row r="26" spans="1:14" ht="13" x14ac:dyDescent="0.25">
      <c r="B26" s="453" t="s">
        <v>801</v>
      </c>
      <c r="C26" s="454"/>
      <c r="D26" s="213">
        <f>I21</f>
        <v>0</v>
      </c>
      <c r="E26" s="212">
        <f>J21</f>
        <v>0</v>
      </c>
    </row>
    <row r="27" spans="1:14" ht="13" x14ac:dyDescent="0.25">
      <c r="B27" s="453" t="s">
        <v>802</v>
      </c>
      <c r="C27" s="454"/>
      <c r="D27" s="213">
        <f>E21+G21</f>
        <v>274</v>
      </c>
      <c r="E27" s="212">
        <f>+F21+H21</f>
        <v>334956.87</v>
      </c>
    </row>
    <row r="28" spans="1:14" ht="13" x14ac:dyDescent="0.3">
      <c r="B28" s="453" t="s">
        <v>803</v>
      </c>
      <c r="C28" s="454"/>
      <c r="D28" s="213">
        <f>+D26+D27</f>
        <v>274</v>
      </c>
      <c r="E28" s="212">
        <f>+E26+E27</f>
        <v>334956.87</v>
      </c>
      <c r="F28" s="246"/>
      <c r="G28" s="394"/>
    </row>
    <row r="29" spans="1:14" ht="13" x14ac:dyDescent="0.3">
      <c r="F29" s="246"/>
      <c r="G29" s="395"/>
    </row>
  </sheetData>
  <mergeCells count="4">
    <mergeCell ref="B25:C25"/>
    <mergeCell ref="B26:C26"/>
    <mergeCell ref="B27:C27"/>
    <mergeCell ref="B28:C28"/>
  </mergeCells>
  <conditionalFormatting sqref="B1:B2 L15:L19 L10:L13">
    <cfRule type="cellIs" dxfId="275" priority="47" stopIfTrue="1" operator="equal">
      <formula>"&lt;&gt;"""""</formula>
    </cfRule>
  </conditionalFormatting>
  <conditionalFormatting sqref="G5:I5">
    <cfRule type="cellIs" dxfId="274" priority="46" stopIfTrue="1" operator="equal">
      <formula>"&lt;&gt;"""""</formula>
    </cfRule>
  </conditionalFormatting>
  <conditionalFormatting sqref="F5 B5:C5 C6:C10">
    <cfRule type="cellIs" dxfId="273" priority="45" stopIfTrue="1" operator="equal">
      <formula>"&lt;&gt;"""""</formula>
    </cfRule>
  </conditionalFormatting>
  <conditionalFormatting sqref="E5">
    <cfRule type="cellIs" dxfId="272" priority="44" stopIfTrue="1" operator="equal">
      <formula>"&lt;&gt;"""""</formula>
    </cfRule>
  </conditionalFormatting>
  <conditionalFormatting sqref="K5">
    <cfRule type="cellIs" dxfId="271" priority="43" stopIfTrue="1" operator="equal">
      <formula>"&lt;&gt;"""""</formula>
    </cfRule>
  </conditionalFormatting>
  <conditionalFormatting sqref="J5">
    <cfRule type="cellIs" dxfId="270" priority="42" stopIfTrue="1" operator="equal">
      <formula>"&lt;&gt;"""""</formula>
    </cfRule>
  </conditionalFormatting>
  <conditionalFormatting sqref="G5:I10">
    <cfRule type="cellIs" dxfId="269" priority="41" stopIfTrue="1" operator="equal">
      <formula>"&lt;&gt;"""""</formula>
    </cfRule>
  </conditionalFormatting>
  <conditionalFormatting sqref="F5:F10 B5:B10">
    <cfRule type="cellIs" dxfId="268" priority="40" stopIfTrue="1" operator="equal">
      <formula>"&lt;&gt;"""""</formula>
    </cfRule>
  </conditionalFormatting>
  <conditionalFormatting sqref="E5:E10">
    <cfRule type="cellIs" dxfId="267" priority="39" stopIfTrue="1" operator="equal">
      <formula>"&lt;&gt;"""""</formula>
    </cfRule>
  </conditionalFormatting>
  <conditionalFormatting sqref="K5:K10">
    <cfRule type="cellIs" dxfId="266" priority="38" stopIfTrue="1" operator="equal">
      <formula>"&lt;&gt;"""""</formula>
    </cfRule>
  </conditionalFormatting>
  <conditionalFormatting sqref="J5:J10">
    <cfRule type="cellIs" dxfId="265" priority="37" stopIfTrue="1" operator="equal">
      <formula>"&lt;&gt;"""""</formula>
    </cfRule>
  </conditionalFormatting>
  <conditionalFormatting sqref="D21">
    <cfRule type="cellIs" dxfId="264" priority="36" stopIfTrue="1" operator="equal">
      <formula>"&lt;&gt;"""""</formula>
    </cfRule>
  </conditionalFormatting>
  <conditionalFormatting sqref="E21:K21">
    <cfRule type="cellIs" dxfId="263" priority="35" stopIfTrue="1" operator="equal">
      <formula>"&lt;&gt;"""""</formula>
    </cfRule>
  </conditionalFormatting>
  <conditionalFormatting sqref="D5:D10">
    <cfRule type="cellIs" dxfId="262" priority="34" stopIfTrue="1" operator="equal">
      <formula>"&lt;&gt;"""""</formula>
    </cfRule>
  </conditionalFormatting>
  <conditionalFormatting sqref="C11">
    <cfRule type="cellIs" dxfId="261" priority="33" stopIfTrue="1" operator="equal">
      <formula>"&lt;&gt;"""""</formula>
    </cfRule>
  </conditionalFormatting>
  <conditionalFormatting sqref="D11">
    <cfRule type="cellIs" dxfId="260" priority="31" stopIfTrue="1" operator="equal">
      <formula>"&lt;&gt;"""""</formula>
    </cfRule>
  </conditionalFormatting>
  <conditionalFormatting sqref="B11">
    <cfRule type="cellIs" dxfId="259" priority="32" stopIfTrue="1" operator="equal">
      <formula>"&lt;&gt;"""""</formula>
    </cfRule>
  </conditionalFormatting>
  <conditionalFormatting sqref="B11:B13">
    <cfRule type="cellIs" dxfId="258" priority="29" stopIfTrue="1" operator="equal">
      <formula>"&lt;&gt;"""""</formula>
    </cfRule>
  </conditionalFormatting>
  <conditionalFormatting sqref="C11:C13">
    <cfRule type="cellIs" dxfId="257" priority="30" stopIfTrue="1" operator="equal">
      <formula>"&lt;&gt;"""""</formula>
    </cfRule>
  </conditionalFormatting>
  <conditionalFormatting sqref="D11:D13">
    <cfRule type="cellIs" dxfId="256" priority="28" stopIfTrue="1" operator="equal">
      <formula>"&lt;&gt;"""""</formula>
    </cfRule>
  </conditionalFormatting>
  <conditionalFormatting sqref="B14:B15">
    <cfRule type="cellIs" dxfId="255" priority="26" stopIfTrue="1" operator="equal">
      <formula>"&lt;&gt;"""""</formula>
    </cfRule>
  </conditionalFormatting>
  <conditionalFormatting sqref="C15">
    <cfRule type="cellIs" dxfId="254" priority="27" stopIfTrue="1" operator="equal">
      <formula>"&lt;&gt;"""""</formula>
    </cfRule>
  </conditionalFormatting>
  <conditionalFormatting sqref="D15">
    <cfRule type="cellIs" dxfId="253" priority="25" stopIfTrue="1" operator="equal">
      <formula>"&lt;&gt;"""""</formula>
    </cfRule>
  </conditionalFormatting>
  <conditionalFormatting sqref="B16">
    <cfRule type="cellIs" dxfId="252" priority="23" stopIfTrue="1" operator="equal">
      <formula>"&lt;&gt;"""""</formula>
    </cfRule>
  </conditionalFormatting>
  <conditionalFormatting sqref="C16">
    <cfRule type="cellIs" dxfId="251" priority="24" stopIfTrue="1" operator="equal">
      <formula>"&lt;&gt;"""""</formula>
    </cfRule>
  </conditionalFormatting>
  <conditionalFormatting sqref="D16">
    <cfRule type="cellIs" dxfId="250" priority="22" stopIfTrue="1" operator="equal">
      <formula>"&lt;&gt;"""""</formula>
    </cfRule>
  </conditionalFormatting>
  <conditionalFormatting sqref="B17:B19">
    <cfRule type="cellIs" dxfId="249" priority="20" stopIfTrue="1" operator="equal">
      <formula>"&lt;&gt;"""""</formula>
    </cfRule>
  </conditionalFormatting>
  <conditionalFormatting sqref="C17:C19">
    <cfRule type="cellIs" dxfId="248" priority="21" stopIfTrue="1" operator="equal">
      <formula>"&lt;&gt;"""""</formula>
    </cfRule>
  </conditionalFormatting>
  <conditionalFormatting sqref="D17:D19">
    <cfRule type="cellIs" dxfId="247" priority="19" stopIfTrue="1" operator="equal">
      <formula>"&lt;&gt;"""""</formula>
    </cfRule>
  </conditionalFormatting>
  <conditionalFormatting sqref="F10:F19">
    <cfRule type="cellIs" dxfId="246" priority="17" stopIfTrue="1" operator="equal">
      <formula>"&lt;&gt;"""""</formula>
    </cfRule>
  </conditionalFormatting>
  <conditionalFormatting sqref="E10:E19">
    <cfRule type="cellIs" dxfId="245" priority="16" stopIfTrue="1" operator="equal">
      <formula>"&lt;&gt;"""""</formula>
    </cfRule>
  </conditionalFormatting>
  <conditionalFormatting sqref="K10:K19">
    <cfRule type="cellIs" dxfId="244" priority="15" stopIfTrue="1" operator="equal">
      <formula>"&lt;&gt;"""""</formula>
    </cfRule>
  </conditionalFormatting>
  <conditionalFormatting sqref="G10:I19">
    <cfRule type="cellIs" dxfId="243" priority="18" stopIfTrue="1" operator="equal">
      <formula>"&lt;&gt;"""""</formula>
    </cfRule>
  </conditionalFormatting>
  <conditionalFormatting sqref="J10:J19">
    <cfRule type="cellIs" dxfId="242" priority="14" stopIfTrue="1" operator="equal">
      <formula>"&lt;&gt;"""""</formula>
    </cfRule>
  </conditionalFormatting>
  <conditionalFormatting sqref="C10">
    <cfRule type="cellIs" dxfId="241" priority="13" stopIfTrue="1" operator="equal">
      <formula>"&lt;&gt;"""""</formula>
    </cfRule>
  </conditionalFormatting>
  <conditionalFormatting sqref="D10">
    <cfRule type="cellIs" dxfId="240" priority="11" stopIfTrue="1" operator="equal">
      <formula>"&lt;&gt;"""""</formula>
    </cfRule>
  </conditionalFormatting>
  <conditionalFormatting sqref="B10">
    <cfRule type="cellIs" dxfId="239" priority="12" stopIfTrue="1" operator="equal">
      <formula>"&lt;&gt;"""""</formula>
    </cfRule>
  </conditionalFormatting>
  <conditionalFormatting sqref="B13">
    <cfRule type="cellIs" dxfId="238" priority="9" stopIfTrue="1" operator="equal">
      <formula>"&lt;&gt;"""""</formula>
    </cfRule>
  </conditionalFormatting>
  <conditionalFormatting sqref="C13">
    <cfRule type="cellIs" dxfId="237" priority="10" stopIfTrue="1" operator="equal">
      <formula>"&lt;&gt;"""""</formula>
    </cfRule>
  </conditionalFormatting>
  <conditionalFormatting sqref="D13">
    <cfRule type="cellIs" dxfId="236" priority="8" stopIfTrue="1" operator="equal">
      <formula>"&lt;&gt;"""""</formula>
    </cfRule>
  </conditionalFormatting>
  <conditionalFormatting sqref="L5">
    <cfRule type="cellIs" dxfId="235" priority="7" stopIfTrue="1" operator="equal">
      <formula>"&lt;&gt;"""""</formula>
    </cfRule>
  </conditionalFormatting>
  <conditionalFormatting sqref="L5:L9">
    <cfRule type="cellIs" dxfId="234" priority="6" stopIfTrue="1" operator="equal">
      <formula>"&lt;&gt;"""""</formula>
    </cfRule>
  </conditionalFormatting>
  <conditionalFormatting sqref="L21">
    <cfRule type="cellIs" dxfId="233" priority="5" stopIfTrue="1" operator="equal">
      <formula>"&lt;&gt;"""""</formula>
    </cfRule>
  </conditionalFormatting>
  <conditionalFormatting sqref="L14">
    <cfRule type="cellIs" dxfId="232" priority="4" stopIfTrue="1" operator="equal">
      <formula>"&lt;&gt;"""""</formula>
    </cfRule>
  </conditionalFormatting>
  <conditionalFormatting sqref="C14">
    <cfRule type="cellIs" dxfId="231" priority="3" stopIfTrue="1" operator="equal">
      <formula>"&lt;&gt;"""""</formula>
    </cfRule>
  </conditionalFormatting>
  <conditionalFormatting sqref="C14">
    <cfRule type="cellIs" dxfId="230" priority="2" stopIfTrue="1" operator="equal">
      <formula>"&lt;&gt;"""""</formula>
    </cfRule>
  </conditionalFormatting>
  <conditionalFormatting sqref="D14">
    <cfRule type="cellIs" dxfId="229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F75"/>
  <sheetViews>
    <sheetView zoomScale="90" zoomScaleNormal="90" workbookViewId="0">
      <pane ySplit="4" topLeftCell="A8" activePane="bottomLeft" state="frozen"/>
      <selection pane="bottomLeft"/>
    </sheetView>
  </sheetViews>
  <sheetFormatPr defaultColWidth="13" defaultRowHeight="13" x14ac:dyDescent="0.35"/>
  <cols>
    <col min="1" max="1" width="35.7265625" style="228" customWidth="1"/>
    <col min="2" max="2" width="29.54296875" style="228" customWidth="1"/>
    <col min="3" max="3" width="21.26953125" style="229" customWidth="1"/>
    <col min="4" max="4" width="14.26953125" style="190" customWidth="1"/>
    <col min="5" max="5" width="14.26953125" style="188" customWidth="1"/>
    <col min="6" max="6" width="14.26953125" style="189" customWidth="1"/>
    <col min="7" max="7" width="14.26953125" style="188" customWidth="1"/>
    <col min="8" max="9" width="14.26953125" style="190" customWidth="1"/>
    <col min="10" max="10" width="14.26953125" style="188" customWidth="1"/>
    <col min="11" max="11" width="14.26953125" style="190" customWidth="1"/>
    <col min="12" max="12" width="14.26953125" style="191" customWidth="1"/>
    <col min="13" max="13" width="14.26953125" style="189" customWidth="1"/>
    <col min="14" max="14" width="17.7265625" style="188" customWidth="1"/>
    <col min="15" max="16" width="14.26953125" style="190" customWidth="1"/>
    <col min="17" max="17" width="14.26953125" style="188" customWidth="1"/>
    <col min="18" max="18" width="14.26953125" style="192" customWidth="1"/>
    <col min="19" max="19" width="14.26953125" style="230" customWidth="1"/>
    <col min="20" max="20" width="14.26953125" style="192" customWidth="1"/>
    <col min="21" max="21" width="14.26953125" style="230" customWidth="1"/>
    <col min="22" max="23" width="14.26953125" style="192" customWidth="1"/>
    <col min="24" max="24" width="14.26953125" style="230" customWidth="1"/>
    <col min="25" max="25" width="14.26953125" style="192" customWidth="1"/>
    <col min="26" max="26" width="14.26953125" style="230" customWidth="1"/>
    <col min="27" max="27" width="14.26953125" style="192" customWidth="1"/>
    <col min="28" max="28" width="14.26953125" style="230" customWidth="1"/>
    <col min="29" max="30" width="14.26953125" style="192" customWidth="1"/>
    <col min="31" max="31" width="14.26953125" style="230" customWidth="1"/>
    <col min="32" max="38" width="14.26953125" style="192" customWidth="1"/>
    <col min="39" max="16384" width="13" style="192"/>
  </cols>
  <sheetData>
    <row r="1" spans="1:38" x14ac:dyDescent="0.35">
      <c r="A1" s="185" t="s">
        <v>1</v>
      </c>
      <c r="B1" s="186" t="s">
        <v>2</v>
      </c>
      <c r="C1" s="187"/>
      <c r="D1" s="188"/>
      <c r="E1" s="189"/>
      <c r="F1" s="188"/>
      <c r="G1" s="190"/>
      <c r="I1" s="188"/>
      <c r="J1" s="190"/>
      <c r="K1" s="191"/>
      <c r="L1" s="189"/>
      <c r="M1" s="188"/>
      <c r="N1" s="190"/>
      <c r="P1" s="188"/>
      <c r="Q1" s="192"/>
      <c r="S1" s="192"/>
      <c r="U1" s="192"/>
      <c r="X1" s="192"/>
      <c r="Z1" s="192"/>
      <c r="AB1" s="192"/>
      <c r="AE1" s="192"/>
    </row>
    <row r="2" spans="1:38" x14ac:dyDescent="0.35">
      <c r="A2" s="185" t="s">
        <v>0</v>
      </c>
      <c r="B2" s="186" t="s">
        <v>1043</v>
      </c>
      <c r="C2" s="193"/>
      <c r="D2" s="194"/>
      <c r="E2" s="195"/>
      <c r="F2" s="194"/>
      <c r="G2" s="196"/>
      <c r="H2" s="196"/>
      <c r="I2" s="194"/>
      <c r="J2" s="196"/>
      <c r="K2" s="197"/>
      <c r="L2" s="195"/>
      <c r="M2" s="194"/>
      <c r="N2" s="196"/>
      <c r="O2" s="196"/>
      <c r="P2" s="194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</row>
    <row r="3" spans="1:38" s="202" customFormat="1" x14ac:dyDescent="0.35">
      <c r="A3" s="199"/>
      <c r="B3" s="199"/>
      <c r="C3" s="200"/>
      <c r="D3" s="201" t="s">
        <v>791</v>
      </c>
      <c r="E3" s="201"/>
      <c r="F3" s="201"/>
      <c r="G3" s="201"/>
      <c r="H3" s="201"/>
      <c r="I3" s="201"/>
      <c r="J3" s="201"/>
      <c r="K3" s="201" t="s">
        <v>792</v>
      </c>
      <c r="L3" s="201"/>
      <c r="M3" s="201"/>
      <c r="N3" s="201"/>
      <c r="O3" s="201"/>
      <c r="P3" s="201"/>
      <c r="Q3" s="201"/>
      <c r="R3" s="201" t="s">
        <v>793</v>
      </c>
      <c r="S3" s="201"/>
      <c r="T3" s="201"/>
      <c r="U3" s="201"/>
      <c r="V3" s="201"/>
      <c r="W3" s="201"/>
      <c r="X3" s="201"/>
      <c r="Y3" s="201" t="s">
        <v>794</v>
      </c>
      <c r="Z3" s="201"/>
      <c r="AA3" s="201"/>
      <c r="AB3" s="201"/>
      <c r="AC3" s="201"/>
      <c r="AD3" s="201"/>
      <c r="AE3" s="201"/>
      <c r="AF3" s="201" t="s">
        <v>795</v>
      </c>
      <c r="AG3" s="201"/>
      <c r="AH3" s="201"/>
      <c r="AI3" s="201"/>
      <c r="AJ3" s="201"/>
      <c r="AK3" s="201"/>
      <c r="AL3" s="201"/>
    </row>
    <row r="4" spans="1:38" s="202" customFormat="1" ht="26" x14ac:dyDescent="0.35">
      <c r="A4" s="203" t="s">
        <v>757</v>
      </c>
      <c r="B4" s="203" t="s">
        <v>758</v>
      </c>
      <c r="C4" s="203" t="s">
        <v>759</v>
      </c>
      <c r="D4" s="204" t="s">
        <v>811</v>
      </c>
      <c r="E4" s="203" t="s">
        <v>812</v>
      </c>
      <c r="F4" s="205" t="s">
        <v>813</v>
      </c>
      <c r="G4" s="203" t="s">
        <v>814</v>
      </c>
      <c r="H4" s="204" t="s">
        <v>815</v>
      </c>
      <c r="I4" s="204" t="s">
        <v>809</v>
      </c>
      <c r="J4" s="203" t="s">
        <v>810</v>
      </c>
      <c r="K4" s="204" t="s">
        <v>811</v>
      </c>
      <c r="L4" s="203" t="s">
        <v>812</v>
      </c>
      <c r="M4" s="205" t="s">
        <v>813</v>
      </c>
      <c r="N4" s="203" t="s">
        <v>814</v>
      </c>
      <c r="O4" s="204" t="s">
        <v>815</v>
      </c>
      <c r="P4" s="204" t="s">
        <v>809</v>
      </c>
      <c r="Q4" s="203" t="s">
        <v>810</v>
      </c>
      <c r="R4" s="206" t="s">
        <v>811</v>
      </c>
      <c r="S4" s="207" t="s">
        <v>812</v>
      </c>
      <c r="T4" s="208" t="s">
        <v>813</v>
      </c>
      <c r="U4" s="207" t="s">
        <v>814</v>
      </c>
      <c r="V4" s="206" t="s">
        <v>815</v>
      </c>
      <c r="W4" s="206" t="s">
        <v>809</v>
      </c>
      <c r="X4" s="207" t="s">
        <v>810</v>
      </c>
      <c r="Y4" s="204" t="s">
        <v>811</v>
      </c>
      <c r="Z4" s="203" t="s">
        <v>812</v>
      </c>
      <c r="AA4" s="205" t="s">
        <v>813</v>
      </c>
      <c r="AB4" s="203" t="s">
        <v>814</v>
      </c>
      <c r="AC4" s="204" t="s">
        <v>815</v>
      </c>
      <c r="AD4" s="204" t="s">
        <v>809</v>
      </c>
      <c r="AE4" s="203" t="s">
        <v>810</v>
      </c>
      <c r="AF4" s="206" t="s">
        <v>811</v>
      </c>
      <c r="AG4" s="207" t="s">
        <v>812</v>
      </c>
      <c r="AH4" s="208" t="s">
        <v>813</v>
      </c>
      <c r="AI4" s="207" t="s">
        <v>814</v>
      </c>
      <c r="AJ4" s="206" t="s">
        <v>815</v>
      </c>
      <c r="AK4" s="206" t="s">
        <v>809</v>
      </c>
      <c r="AL4" s="207" t="s">
        <v>810</v>
      </c>
    </row>
    <row r="5" spans="1:38" ht="25.5" hidden="1" customHeight="1" x14ac:dyDescent="0.35">
      <c r="A5" s="209" t="s">
        <v>9</v>
      </c>
      <c r="B5" s="209" t="s">
        <v>17</v>
      </c>
      <c r="C5" s="210"/>
      <c r="D5" s="211"/>
      <c r="E5" s="212"/>
      <c r="F5" s="213"/>
      <c r="G5" s="212"/>
      <c r="H5" s="186"/>
      <c r="I5" s="186"/>
      <c r="J5" s="212"/>
      <c r="K5" s="211"/>
      <c r="L5" s="212"/>
      <c r="M5" s="213"/>
      <c r="N5" s="212"/>
      <c r="O5" s="186"/>
      <c r="P5" s="186"/>
      <c r="Q5" s="212"/>
      <c r="R5" s="215"/>
      <c r="S5" s="212"/>
      <c r="T5" s="213"/>
      <c r="U5" s="212"/>
      <c r="V5" s="186"/>
      <c r="W5" s="186"/>
      <c r="X5" s="216"/>
      <c r="Y5" s="186"/>
      <c r="Z5" s="212"/>
      <c r="AA5" s="213"/>
      <c r="AB5" s="212"/>
      <c r="AC5" s="186"/>
      <c r="AD5" s="186"/>
      <c r="AE5" s="216"/>
      <c r="AF5" s="186"/>
      <c r="AG5" s="212"/>
      <c r="AH5" s="213"/>
      <c r="AI5" s="212"/>
      <c r="AJ5" s="186"/>
      <c r="AK5" s="186"/>
      <c r="AL5" s="216"/>
    </row>
    <row r="6" spans="1:38" ht="25.5" hidden="1" customHeight="1" x14ac:dyDescent="0.35">
      <c r="A6" s="209" t="s">
        <v>839</v>
      </c>
      <c r="B6" s="209" t="s">
        <v>840</v>
      </c>
      <c r="C6" s="210">
        <v>700929</v>
      </c>
      <c r="D6" s="211"/>
      <c r="E6" s="212"/>
      <c r="F6" s="213"/>
      <c r="G6" s="212"/>
      <c r="H6" s="186"/>
      <c r="I6" s="186"/>
      <c r="J6" s="212"/>
      <c r="K6" s="211"/>
      <c r="L6" s="212"/>
      <c r="M6" s="213"/>
      <c r="N6" s="212"/>
      <c r="O6" s="186"/>
      <c r="P6" s="186"/>
      <c r="Q6" s="212"/>
      <c r="R6" s="215"/>
      <c r="S6" s="212"/>
      <c r="T6" s="213"/>
      <c r="U6" s="212"/>
      <c r="V6" s="186">
        <v>1</v>
      </c>
      <c r="W6" s="214">
        <v>1</v>
      </c>
      <c r="X6" s="216">
        <v>63</v>
      </c>
      <c r="Y6" s="186"/>
      <c r="Z6" s="212"/>
      <c r="AA6" s="213"/>
      <c r="AB6" s="212"/>
      <c r="AC6" s="186"/>
      <c r="AD6" s="186"/>
      <c r="AE6" s="216"/>
      <c r="AF6" s="186"/>
      <c r="AG6" s="212"/>
      <c r="AH6" s="213"/>
      <c r="AI6" s="212"/>
      <c r="AJ6" s="186"/>
      <c r="AK6" s="186"/>
      <c r="AL6" s="216"/>
    </row>
    <row r="7" spans="1:38" ht="25.5" hidden="1" customHeight="1" x14ac:dyDescent="0.35">
      <c r="A7" s="209" t="s">
        <v>9</v>
      </c>
      <c r="B7" s="209" t="s">
        <v>841</v>
      </c>
      <c r="C7" s="210">
        <v>700934</v>
      </c>
      <c r="D7" s="211"/>
      <c r="E7" s="212"/>
      <c r="F7" s="213"/>
      <c r="G7" s="212"/>
      <c r="H7" s="186"/>
      <c r="I7" s="186"/>
      <c r="J7" s="212"/>
      <c r="K7" s="211"/>
      <c r="L7" s="212"/>
      <c r="M7" s="213"/>
      <c r="N7" s="212"/>
      <c r="O7" s="186"/>
      <c r="P7" s="186"/>
      <c r="Q7" s="212"/>
      <c r="R7" s="215"/>
      <c r="S7" s="212"/>
      <c r="T7" s="213"/>
      <c r="U7" s="212"/>
      <c r="V7" s="186">
        <v>3</v>
      </c>
      <c r="W7" s="214">
        <v>4</v>
      </c>
      <c r="X7" s="216">
        <v>12318</v>
      </c>
      <c r="Y7" s="186"/>
      <c r="Z7" s="212"/>
      <c r="AA7" s="213"/>
      <c r="AB7" s="212"/>
      <c r="AC7" s="186"/>
      <c r="AD7" s="186"/>
      <c r="AE7" s="216"/>
      <c r="AF7" s="186"/>
      <c r="AG7" s="212"/>
      <c r="AH7" s="213"/>
      <c r="AI7" s="212"/>
      <c r="AJ7" s="186"/>
      <c r="AK7" s="186"/>
      <c r="AL7" s="216"/>
    </row>
    <row r="8" spans="1:38" ht="25.5" customHeight="1" x14ac:dyDescent="0.35">
      <c r="A8" s="217" t="s">
        <v>20</v>
      </c>
      <c r="B8" s="217" t="s">
        <v>531</v>
      </c>
      <c r="C8" s="218">
        <v>700935</v>
      </c>
      <c r="D8" s="219">
        <v>16</v>
      </c>
      <c r="E8" s="220">
        <v>-26304</v>
      </c>
      <c r="F8" s="221">
        <v>6</v>
      </c>
      <c r="G8" s="220">
        <v>-25665</v>
      </c>
      <c r="H8" s="222">
        <v>50</v>
      </c>
      <c r="I8" s="222">
        <v>447</v>
      </c>
      <c r="J8" s="220">
        <v>625865</v>
      </c>
      <c r="K8" s="219"/>
      <c r="L8" s="220"/>
      <c r="M8" s="221">
        <v>10</v>
      </c>
      <c r="N8" s="220">
        <v>21746</v>
      </c>
      <c r="O8" s="222">
        <v>91</v>
      </c>
      <c r="P8" s="222">
        <v>198</v>
      </c>
      <c r="Q8" s="220">
        <v>375477</v>
      </c>
      <c r="R8" s="224">
        <v>1</v>
      </c>
      <c r="S8" s="220">
        <v>6185</v>
      </c>
      <c r="T8" s="221">
        <v>2</v>
      </c>
      <c r="U8" s="220">
        <v>13617</v>
      </c>
      <c r="V8" s="222">
        <v>154</v>
      </c>
      <c r="W8" s="223">
        <v>149</v>
      </c>
      <c r="X8" s="225">
        <v>485773</v>
      </c>
      <c r="Y8" s="222">
        <v>2</v>
      </c>
      <c r="Z8" s="220">
        <v>8304</v>
      </c>
      <c r="AA8" s="221"/>
      <c r="AB8" s="220"/>
      <c r="AC8" s="222">
        <v>2</v>
      </c>
      <c r="AD8" s="223">
        <v>75</v>
      </c>
      <c r="AE8" s="225">
        <v>207864</v>
      </c>
      <c r="AF8" s="222">
        <v>2</v>
      </c>
      <c r="AG8" s="220">
        <v>11884</v>
      </c>
      <c r="AH8" s="221"/>
      <c r="AI8" s="220"/>
      <c r="AJ8" s="222">
        <v>9</v>
      </c>
      <c r="AK8" s="222">
        <v>31</v>
      </c>
      <c r="AL8" s="225">
        <v>245062</v>
      </c>
    </row>
    <row r="9" spans="1:38" ht="25.5" hidden="1" customHeight="1" x14ac:dyDescent="0.35">
      <c r="A9" s="217" t="s">
        <v>33</v>
      </c>
      <c r="B9" s="217" t="s">
        <v>842</v>
      </c>
      <c r="C9" s="210"/>
      <c r="D9" s="219"/>
      <c r="E9" s="220"/>
      <c r="F9" s="221"/>
      <c r="G9" s="220"/>
      <c r="H9" s="222"/>
      <c r="I9" s="222"/>
      <c r="J9" s="220"/>
      <c r="K9" s="219"/>
      <c r="L9" s="220"/>
      <c r="M9" s="221"/>
      <c r="N9" s="220"/>
      <c r="O9" s="222"/>
      <c r="P9" s="222"/>
      <c r="Q9" s="220"/>
      <c r="R9" s="224"/>
      <c r="S9" s="220"/>
      <c r="T9" s="221"/>
      <c r="U9" s="220"/>
      <c r="V9" s="222"/>
      <c r="W9" s="222"/>
      <c r="X9" s="225"/>
      <c r="Y9" s="186"/>
      <c r="Z9" s="212"/>
      <c r="AA9" s="213"/>
      <c r="AB9" s="212"/>
      <c r="AC9" s="186"/>
      <c r="AD9" s="186"/>
      <c r="AE9" s="216"/>
      <c r="AF9" s="186"/>
      <c r="AG9" s="212"/>
      <c r="AH9" s="213"/>
      <c r="AI9" s="212"/>
      <c r="AJ9" s="186"/>
      <c r="AK9" s="186"/>
      <c r="AL9" s="216"/>
    </row>
    <row r="10" spans="1:38" ht="25.5" hidden="1" customHeight="1" x14ac:dyDescent="0.35">
      <c r="A10" s="217" t="s">
        <v>839</v>
      </c>
      <c r="B10" s="209" t="s">
        <v>840</v>
      </c>
      <c r="C10" s="226" t="s">
        <v>316</v>
      </c>
      <c r="D10" s="211"/>
      <c r="E10" s="212"/>
      <c r="F10" s="213"/>
      <c r="G10" s="212"/>
      <c r="H10" s="186"/>
      <c r="I10" s="186"/>
      <c r="J10" s="212"/>
      <c r="K10" s="211"/>
      <c r="L10" s="212"/>
      <c r="M10" s="213"/>
      <c r="N10" s="212"/>
      <c r="O10" s="186"/>
      <c r="P10" s="186"/>
      <c r="Q10" s="212"/>
      <c r="R10" s="215"/>
      <c r="S10" s="212"/>
      <c r="T10" s="213"/>
      <c r="U10" s="212"/>
      <c r="V10" s="186"/>
      <c r="W10" s="186">
        <v>3</v>
      </c>
      <c r="X10" s="216">
        <v>45766</v>
      </c>
      <c r="Y10" s="186"/>
      <c r="Z10" s="212"/>
      <c r="AA10" s="213"/>
      <c r="AB10" s="212"/>
      <c r="AC10" s="186"/>
      <c r="AD10" s="186"/>
      <c r="AE10" s="216"/>
      <c r="AF10" s="186"/>
      <c r="AG10" s="212"/>
      <c r="AH10" s="213"/>
      <c r="AI10" s="212"/>
      <c r="AJ10" s="186"/>
      <c r="AK10" s="186"/>
      <c r="AL10" s="216"/>
    </row>
    <row r="11" spans="1:38" ht="25.5" hidden="1" customHeight="1" x14ac:dyDescent="0.35">
      <c r="A11" s="209" t="s">
        <v>9</v>
      </c>
      <c r="B11" s="209" t="s">
        <v>843</v>
      </c>
      <c r="C11" s="210">
        <v>700945</v>
      </c>
      <c r="D11" s="211"/>
      <c r="E11" s="212"/>
      <c r="F11" s="213"/>
      <c r="G11" s="212"/>
      <c r="H11" s="186"/>
      <c r="I11" s="186"/>
      <c r="J11" s="212"/>
      <c r="K11" s="211"/>
      <c r="L11" s="212"/>
      <c r="M11" s="213"/>
      <c r="N11" s="212"/>
      <c r="O11" s="186"/>
      <c r="P11" s="186"/>
      <c r="Q11" s="212"/>
      <c r="R11" s="215"/>
      <c r="S11" s="212"/>
      <c r="T11" s="213"/>
      <c r="U11" s="212"/>
      <c r="V11" s="186"/>
      <c r="W11" s="186">
        <v>2</v>
      </c>
      <c r="X11" s="216">
        <v>863</v>
      </c>
      <c r="Y11" s="186"/>
      <c r="Z11" s="212"/>
      <c r="AA11" s="213"/>
      <c r="AB11" s="212"/>
      <c r="AC11" s="186"/>
      <c r="AD11" s="186"/>
      <c r="AE11" s="216"/>
      <c r="AF11" s="186"/>
      <c r="AG11" s="212"/>
      <c r="AH11" s="213"/>
      <c r="AI11" s="212"/>
      <c r="AJ11" s="186"/>
      <c r="AK11" s="186"/>
      <c r="AL11" s="216"/>
    </row>
    <row r="12" spans="1:38" ht="25.5" hidden="1" customHeight="1" x14ac:dyDescent="0.35">
      <c r="A12" s="209" t="s">
        <v>9</v>
      </c>
      <c r="B12" s="209" t="s">
        <v>24</v>
      </c>
      <c r="C12" s="226">
        <v>700943</v>
      </c>
      <c r="D12" s="219"/>
      <c r="E12" s="220"/>
      <c r="F12" s="221"/>
      <c r="G12" s="220"/>
      <c r="H12" s="222"/>
      <c r="I12" s="222"/>
      <c r="J12" s="220"/>
      <c r="K12" s="219"/>
      <c r="L12" s="220"/>
      <c r="M12" s="221"/>
      <c r="N12" s="220"/>
      <c r="O12" s="222"/>
      <c r="P12" s="222">
        <v>1</v>
      </c>
      <c r="Q12" s="220">
        <v>1570</v>
      </c>
      <c r="R12" s="224"/>
      <c r="S12" s="220"/>
      <c r="T12" s="221"/>
      <c r="U12" s="220"/>
      <c r="V12" s="222"/>
      <c r="W12" s="222"/>
      <c r="X12" s="225"/>
      <c r="Y12" s="222"/>
      <c r="Z12" s="220"/>
      <c r="AA12" s="221"/>
      <c r="AB12" s="220"/>
      <c r="AC12" s="222"/>
      <c r="AD12" s="222"/>
      <c r="AE12" s="225"/>
      <c r="AF12" s="222"/>
      <c r="AG12" s="220"/>
      <c r="AH12" s="221"/>
      <c r="AI12" s="220"/>
      <c r="AJ12" s="222"/>
      <c r="AK12" s="222"/>
      <c r="AL12" s="225"/>
    </row>
    <row r="13" spans="1:38" ht="25.5" hidden="1" customHeight="1" x14ac:dyDescent="0.35">
      <c r="A13" s="217" t="s">
        <v>20</v>
      </c>
      <c r="B13" s="217" t="s">
        <v>531</v>
      </c>
      <c r="C13" s="210"/>
      <c r="D13" s="219"/>
      <c r="E13" s="220"/>
      <c r="F13" s="221"/>
      <c r="G13" s="220"/>
      <c r="H13" s="222"/>
      <c r="I13" s="222"/>
      <c r="J13" s="220"/>
      <c r="K13" s="219"/>
      <c r="L13" s="220"/>
      <c r="M13" s="221"/>
      <c r="N13" s="220"/>
      <c r="O13" s="222"/>
      <c r="P13" s="222"/>
      <c r="Q13" s="220"/>
      <c r="R13" s="224"/>
      <c r="S13" s="220"/>
      <c r="T13" s="221"/>
      <c r="U13" s="220"/>
      <c r="V13" s="222"/>
      <c r="W13" s="222"/>
      <c r="X13" s="225"/>
      <c r="Y13" s="222"/>
      <c r="Z13" s="220"/>
      <c r="AA13" s="221"/>
      <c r="AB13" s="220"/>
      <c r="AC13" s="222"/>
      <c r="AD13" s="222"/>
      <c r="AE13" s="225"/>
      <c r="AF13" s="222"/>
      <c r="AG13" s="220"/>
      <c r="AH13" s="221"/>
      <c r="AI13" s="220"/>
      <c r="AJ13" s="222"/>
      <c r="AK13" s="222"/>
      <c r="AL13" s="225"/>
    </row>
    <row r="14" spans="1:38" ht="25.5" hidden="1" customHeight="1" x14ac:dyDescent="0.35">
      <c r="A14" s="209" t="s">
        <v>25</v>
      </c>
      <c r="B14" s="209" t="s">
        <v>844</v>
      </c>
      <c r="C14" s="210"/>
      <c r="D14" s="219"/>
      <c r="E14" s="220"/>
      <c r="F14" s="221"/>
      <c r="G14" s="220"/>
      <c r="H14" s="222"/>
      <c r="I14" s="222"/>
      <c r="J14" s="220"/>
      <c r="K14" s="219"/>
      <c r="L14" s="220"/>
      <c r="M14" s="221"/>
      <c r="N14" s="220"/>
      <c r="O14" s="222"/>
      <c r="P14" s="222"/>
      <c r="Q14" s="220"/>
      <c r="R14" s="224"/>
      <c r="S14" s="220"/>
      <c r="T14" s="221"/>
      <c r="U14" s="220"/>
      <c r="V14" s="222"/>
      <c r="W14" s="222"/>
      <c r="X14" s="225"/>
      <c r="Y14" s="222"/>
      <c r="Z14" s="220"/>
      <c r="AA14" s="221"/>
      <c r="AB14" s="220"/>
      <c r="AC14" s="222"/>
      <c r="AD14" s="222"/>
      <c r="AE14" s="225"/>
      <c r="AF14" s="222"/>
      <c r="AG14" s="220"/>
      <c r="AH14" s="221"/>
      <c r="AI14" s="220"/>
      <c r="AJ14" s="222"/>
      <c r="AK14" s="222"/>
      <c r="AL14" s="225"/>
    </row>
    <row r="15" spans="1:38" ht="25.5" customHeight="1" x14ac:dyDescent="0.35">
      <c r="A15" s="209" t="s">
        <v>25</v>
      </c>
      <c r="B15" s="209" t="s">
        <v>26</v>
      </c>
      <c r="C15" s="210">
        <v>700939</v>
      </c>
      <c r="D15" s="219"/>
      <c r="E15" s="220"/>
      <c r="F15" s="221">
        <v>1</v>
      </c>
      <c r="G15" s="220">
        <v>-847</v>
      </c>
      <c r="H15" s="222"/>
      <c r="I15" s="222">
        <v>3</v>
      </c>
      <c r="J15" s="220">
        <v>-2837</v>
      </c>
      <c r="K15" s="219"/>
      <c r="L15" s="220"/>
      <c r="M15" s="221"/>
      <c r="N15" s="220"/>
      <c r="O15" s="222"/>
      <c r="P15" s="222"/>
      <c r="Q15" s="220"/>
      <c r="R15" s="224"/>
      <c r="S15" s="220"/>
      <c r="T15" s="221"/>
      <c r="U15" s="220"/>
      <c r="V15" s="222">
        <v>1</v>
      </c>
      <c r="W15" s="222"/>
      <c r="X15" s="225"/>
      <c r="Y15" s="222"/>
      <c r="Z15" s="220"/>
      <c r="AA15" s="221"/>
      <c r="AB15" s="220"/>
      <c r="AC15" s="222"/>
      <c r="AD15" s="223">
        <v>1</v>
      </c>
      <c r="AE15" s="225">
        <v>2369</v>
      </c>
      <c r="AF15" s="222"/>
      <c r="AG15" s="220"/>
      <c r="AH15" s="221"/>
      <c r="AI15" s="220"/>
      <c r="AJ15" s="222"/>
      <c r="AK15" s="222"/>
      <c r="AL15" s="225"/>
    </row>
    <row r="16" spans="1:38" ht="25.5" hidden="1" customHeight="1" x14ac:dyDescent="0.35">
      <c r="A16" s="217" t="s">
        <v>34</v>
      </c>
      <c r="B16" s="209" t="s">
        <v>845</v>
      </c>
      <c r="C16" s="210"/>
      <c r="D16" s="219"/>
      <c r="E16" s="220"/>
      <c r="F16" s="221"/>
      <c r="G16" s="220"/>
      <c r="H16" s="222"/>
      <c r="I16" s="222"/>
      <c r="J16" s="220"/>
      <c r="K16" s="219"/>
      <c r="L16" s="220"/>
      <c r="M16" s="221"/>
      <c r="N16" s="220"/>
      <c r="O16" s="222"/>
      <c r="P16" s="222"/>
      <c r="Q16" s="220"/>
      <c r="R16" s="224"/>
      <c r="S16" s="220"/>
      <c r="T16" s="221"/>
      <c r="U16" s="220"/>
      <c r="V16" s="222"/>
      <c r="W16" s="222"/>
      <c r="X16" s="225"/>
      <c r="Y16" s="222"/>
      <c r="Z16" s="220"/>
      <c r="AA16" s="221"/>
      <c r="AB16" s="220"/>
      <c r="AC16" s="222"/>
      <c r="AD16" s="222"/>
      <c r="AE16" s="225"/>
      <c r="AF16" s="222"/>
      <c r="AG16" s="220"/>
      <c r="AH16" s="221"/>
      <c r="AI16" s="220"/>
      <c r="AJ16" s="222"/>
      <c r="AK16" s="222"/>
      <c r="AL16" s="225"/>
    </row>
    <row r="17" spans="1:38" ht="25.5" hidden="1" customHeight="1" x14ac:dyDescent="0.35">
      <c r="A17" s="209" t="s">
        <v>9</v>
      </c>
      <c r="B17" s="209" t="s">
        <v>13</v>
      </c>
      <c r="C17" s="210"/>
      <c r="D17" s="219"/>
      <c r="E17" s="220"/>
      <c r="F17" s="221"/>
      <c r="G17" s="220"/>
      <c r="H17" s="222"/>
      <c r="I17" s="222"/>
      <c r="J17" s="220"/>
      <c r="K17" s="219"/>
      <c r="L17" s="220"/>
      <c r="M17" s="221"/>
      <c r="N17" s="220"/>
      <c r="O17" s="222"/>
      <c r="P17" s="222"/>
      <c r="Q17" s="220"/>
      <c r="R17" s="224"/>
      <c r="S17" s="220"/>
      <c r="T17" s="221"/>
      <c r="U17" s="220"/>
      <c r="V17" s="222"/>
      <c r="W17" s="222"/>
      <c r="X17" s="225"/>
      <c r="Y17" s="222"/>
      <c r="Z17" s="220"/>
      <c r="AA17" s="221"/>
      <c r="AB17" s="220"/>
      <c r="AC17" s="222"/>
      <c r="AD17" s="222"/>
      <c r="AE17" s="225"/>
      <c r="AF17" s="222"/>
      <c r="AG17" s="220"/>
      <c r="AH17" s="221"/>
      <c r="AI17" s="220"/>
      <c r="AJ17" s="222"/>
      <c r="AK17" s="222"/>
      <c r="AL17" s="225"/>
    </row>
    <row r="18" spans="1:38" ht="25.5" customHeight="1" x14ac:dyDescent="0.35">
      <c r="A18" s="209" t="s">
        <v>839</v>
      </c>
      <c r="B18" s="209" t="s">
        <v>846</v>
      </c>
      <c r="C18" s="210">
        <v>700937</v>
      </c>
      <c r="D18" s="211">
        <v>2</v>
      </c>
      <c r="E18" s="212">
        <v>14457</v>
      </c>
      <c r="F18" s="213">
        <v>4</v>
      </c>
      <c r="G18" s="212">
        <v>-65490</v>
      </c>
      <c r="H18" s="186">
        <v>9</v>
      </c>
      <c r="I18" s="186">
        <v>118</v>
      </c>
      <c r="J18" s="212">
        <v>77839</v>
      </c>
      <c r="K18" s="211"/>
      <c r="L18" s="212"/>
      <c r="M18" s="213">
        <v>2</v>
      </c>
      <c r="N18" s="212">
        <v>3892</v>
      </c>
      <c r="O18" s="186">
        <v>14</v>
      </c>
      <c r="P18" s="186">
        <v>35</v>
      </c>
      <c r="Q18" s="212">
        <v>61186</v>
      </c>
      <c r="R18" s="215"/>
      <c r="S18" s="212"/>
      <c r="T18" s="213">
        <v>1</v>
      </c>
      <c r="U18" s="212">
        <v>3378</v>
      </c>
      <c r="V18" s="186">
        <v>30</v>
      </c>
      <c r="W18" s="337">
        <v>28</v>
      </c>
      <c r="X18" s="216">
        <v>99009</v>
      </c>
      <c r="Y18" s="186"/>
      <c r="Z18" s="212"/>
      <c r="AA18" s="213"/>
      <c r="AB18" s="212"/>
      <c r="AC18" s="186">
        <v>1</v>
      </c>
      <c r="AD18" s="214">
        <v>8</v>
      </c>
      <c r="AE18" s="216">
        <v>21575</v>
      </c>
      <c r="AF18" s="186">
        <v>1</v>
      </c>
      <c r="AG18" s="212">
        <v>1293</v>
      </c>
      <c r="AH18" s="213"/>
      <c r="AI18" s="212"/>
      <c r="AJ18" s="186"/>
      <c r="AK18" s="186">
        <v>1</v>
      </c>
      <c r="AL18" s="216">
        <v>18269</v>
      </c>
    </row>
    <row r="19" spans="1:38" ht="25.5" hidden="1" customHeight="1" x14ac:dyDescent="0.35">
      <c r="A19" s="209" t="s">
        <v>839</v>
      </c>
      <c r="B19" s="209" t="s">
        <v>19</v>
      </c>
      <c r="C19" s="210"/>
      <c r="D19" s="211"/>
      <c r="E19" s="212"/>
      <c r="F19" s="213"/>
      <c r="G19" s="212"/>
      <c r="H19" s="186"/>
      <c r="I19" s="186"/>
      <c r="J19" s="212"/>
      <c r="K19" s="211"/>
      <c r="L19" s="212"/>
      <c r="M19" s="213"/>
      <c r="N19" s="212"/>
      <c r="O19" s="186"/>
      <c r="P19" s="186"/>
      <c r="Q19" s="212"/>
      <c r="R19" s="215"/>
      <c r="S19" s="212"/>
      <c r="T19" s="213"/>
      <c r="U19" s="212"/>
      <c r="V19" s="186"/>
      <c r="W19" s="186"/>
      <c r="X19" s="216"/>
      <c r="Y19" s="186"/>
      <c r="Z19" s="212"/>
      <c r="AA19" s="213"/>
      <c r="AB19" s="212"/>
      <c r="AC19" s="186"/>
      <c r="AD19" s="186"/>
      <c r="AE19" s="216"/>
      <c r="AF19" s="186"/>
      <c r="AG19" s="212"/>
      <c r="AH19" s="213"/>
      <c r="AI19" s="212"/>
      <c r="AJ19" s="186"/>
      <c r="AK19" s="186"/>
      <c r="AL19" s="216"/>
    </row>
    <row r="20" spans="1:38" ht="25.5" hidden="1" customHeight="1" x14ac:dyDescent="0.35">
      <c r="A20" s="209" t="s">
        <v>9</v>
      </c>
      <c r="B20" s="209" t="s">
        <v>841</v>
      </c>
      <c r="C20" s="210"/>
      <c r="D20" s="219"/>
      <c r="E20" s="220"/>
      <c r="F20" s="221"/>
      <c r="G20" s="220"/>
      <c r="H20" s="222"/>
      <c r="I20" s="222"/>
      <c r="J20" s="220"/>
      <c r="K20" s="219"/>
      <c r="L20" s="220"/>
      <c r="M20" s="221"/>
      <c r="N20" s="220"/>
      <c r="O20" s="222"/>
      <c r="P20" s="222"/>
      <c r="Q20" s="220"/>
      <c r="R20" s="224"/>
      <c r="S20" s="220"/>
      <c r="T20" s="221"/>
      <c r="U20" s="220"/>
      <c r="V20" s="222"/>
      <c r="W20" s="222"/>
      <c r="X20" s="225"/>
      <c r="Y20" s="186"/>
      <c r="Z20" s="212"/>
      <c r="AA20" s="213"/>
      <c r="AB20" s="212"/>
      <c r="AC20" s="186"/>
      <c r="AD20" s="186"/>
      <c r="AE20" s="216"/>
      <c r="AF20" s="222"/>
      <c r="AG20" s="220"/>
      <c r="AH20" s="221"/>
      <c r="AI20" s="220"/>
      <c r="AJ20" s="222"/>
      <c r="AK20" s="222"/>
      <c r="AL20" s="225"/>
    </row>
    <row r="21" spans="1:38" ht="25.5" hidden="1" customHeight="1" x14ac:dyDescent="0.35">
      <c r="A21" s="209" t="s">
        <v>9</v>
      </c>
      <c r="B21" s="209" t="s">
        <v>847</v>
      </c>
      <c r="C21" s="210">
        <v>700940</v>
      </c>
      <c r="D21" s="219"/>
      <c r="E21" s="220"/>
      <c r="F21" s="221"/>
      <c r="G21" s="220"/>
      <c r="H21" s="222">
        <v>3</v>
      </c>
      <c r="I21" s="222">
        <v>9</v>
      </c>
      <c r="J21" s="220">
        <v>2415</v>
      </c>
      <c r="K21" s="219"/>
      <c r="L21" s="220"/>
      <c r="M21" s="221">
        <v>1</v>
      </c>
      <c r="N21" s="220">
        <v>1810</v>
      </c>
      <c r="O21" s="222">
        <v>2</v>
      </c>
      <c r="P21" s="222">
        <v>9</v>
      </c>
      <c r="Q21" s="220">
        <v>17632</v>
      </c>
      <c r="R21" s="224"/>
      <c r="S21" s="220"/>
      <c r="T21" s="221"/>
      <c r="U21" s="220"/>
      <c r="V21" s="222">
        <v>6</v>
      </c>
      <c r="W21" s="222">
        <v>2</v>
      </c>
      <c r="X21" s="225">
        <v>605</v>
      </c>
      <c r="Y21" s="186"/>
      <c r="Z21" s="212"/>
      <c r="AA21" s="213"/>
      <c r="AB21" s="212"/>
      <c r="AC21" s="186"/>
      <c r="AD21" s="186"/>
      <c r="AE21" s="216"/>
      <c r="AF21" s="222"/>
      <c r="AG21" s="220"/>
      <c r="AH21" s="221"/>
      <c r="AI21" s="220"/>
      <c r="AJ21" s="222">
        <v>1</v>
      </c>
      <c r="AK21" s="222"/>
      <c r="AL21" s="225"/>
    </row>
    <row r="22" spans="1:38" ht="25.5" hidden="1" customHeight="1" x14ac:dyDescent="0.35">
      <c r="A22" s="209" t="s">
        <v>20</v>
      </c>
      <c r="B22" s="209" t="s">
        <v>531</v>
      </c>
      <c r="C22" s="210"/>
      <c r="D22" s="219"/>
      <c r="E22" s="220"/>
      <c r="F22" s="221"/>
      <c r="G22" s="220"/>
      <c r="H22" s="222"/>
      <c r="I22" s="222"/>
      <c r="J22" s="220"/>
      <c r="K22" s="219"/>
      <c r="L22" s="220"/>
      <c r="M22" s="221"/>
      <c r="N22" s="220"/>
      <c r="O22" s="222"/>
      <c r="P22" s="222"/>
      <c r="Q22" s="220"/>
      <c r="R22" s="224"/>
      <c r="S22" s="220"/>
      <c r="T22" s="221"/>
      <c r="U22" s="220"/>
      <c r="V22" s="222"/>
      <c r="W22" s="222"/>
      <c r="X22" s="225"/>
      <c r="Y22" s="222"/>
      <c r="Z22" s="220"/>
      <c r="AA22" s="221"/>
      <c r="AB22" s="220"/>
      <c r="AC22" s="222"/>
      <c r="AD22" s="222"/>
      <c r="AE22" s="225"/>
      <c r="AF22" s="222"/>
      <c r="AG22" s="220"/>
      <c r="AH22" s="221"/>
      <c r="AI22" s="220"/>
      <c r="AJ22" s="222"/>
      <c r="AK22" s="222"/>
      <c r="AL22" s="225"/>
    </row>
    <row r="23" spans="1:38" ht="25.5" hidden="1" customHeight="1" x14ac:dyDescent="0.35">
      <c r="A23" s="209" t="s">
        <v>9</v>
      </c>
      <c r="B23" s="209" t="s">
        <v>843</v>
      </c>
      <c r="C23" s="210"/>
      <c r="D23" s="211"/>
      <c r="E23" s="212"/>
      <c r="F23" s="213"/>
      <c r="G23" s="212"/>
      <c r="H23" s="186"/>
      <c r="I23" s="186"/>
      <c r="J23" s="212"/>
      <c r="K23" s="211"/>
      <c r="L23" s="212"/>
      <c r="M23" s="213"/>
      <c r="N23" s="212"/>
      <c r="O23" s="186"/>
      <c r="P23" s="186"/>
      <c r="Q23" s="212"/>
      <c r="R23" s="215"/>
      <c r="S23" s="212"/>
      <c r="T23" s="213"/>
      <c r="U23" s="212"/>
      <c r="V23" s="186"/>
      <c r="W23" s="186"/>
      <c r="X23" s="216"/>
      <c r="Y23" s="186"/>
      <c r="Z23" s="212"/>
      <c r="AA23" s="213"/>
      <c r="AB23" s="212"/>
      <c r="AC23" s="186"/>
      <c r="AD23" s="186"/>
      <c r="AE23" s="216"/>
      <c r="AF23" s="186"/>
      <c r="AG23" s="212"/>
      <c r="AH23" s="213"/>
      <c r="AI23" s="212"/>
      <c r="AJ23" s="186"/>
      <c r="AK23" s="186"/>
      <c r="AL23" s="216"/>
    </row>
    <row r="24" spans="1:38" ht="25.5" hidden="1" customHeight="1" x14ac:dyDescent="0.35">
      <c r="A24" s="209" t="s">
        <v>93</v>
      </c>
      <c r="B24" s="209" t="s">
        <v>15</v>
      </c>
      <c r="C24" s="210">
        <v>700942</v>
      </c>
      <c r="D24" s="219"/>
      <c r="E24" s="220"/>
      <c r="F24" s="221"/>
      <c r="G24" s="220"/>
      <c r="H24" s="222"/>
      <c r="I24" s="222"/>
      <c r="J24" s="220"/>
      <c r="K24" s="219"/>
      <c r="L24" s="220"/>
      <c r="M24" s="221"/>
      <c r="N24" s="220"/>
      <c r="O24" s="222"/>
      <c r="P24" s="222">
        <v>1</v>
      </c>
      <c r="Q24" s="220">
        <v>1570</v>
      </c>
      <c r="R24" s="224"/>
      <c r="S24" s="220"/>
      <c r="T24" s="221"/>
      <c r="U24" s="220"/>
      <c r="V24" s="222"/>
      <c r="W24" s="222"/>
      <c r="X24" s="225"/>
      <c r="Y24" s="222"/>
      <c r="Z24" s="220"/>
      <c r="AA24" s="221"/>
      <c r="AB24" s="220"/>
      <c r="AC24" s="222"/>
      <c r="AD24" s="222"/>
      <c r="AE24" s="225"/>
      <c r="AF24" s="222"/>
      <c r="AG24" s="220"/>
      <c r="AH24" s="221"/>
      <c r="AI24" s="220"/>
      <c r="AJ24" s="222"/>
      <c r="AK24" s="222"/>
      <c r="AL24" s="225"/>
    </row>
    <row r="25" spans="1:38" ht="25.5" hidden="1" customHeight="1" x14ac:dyDescent="0.35">
      <c r="A25" s="209" t="s">
        <v>33</v>
      </c>
      <c r="B25" s="217" t="s">
        <v>848</v>
      </c>
      <c r="C25" s="218">
        <v>700931</v>
      </c>
      <c r="D25" s="219"/>
      <c r="E25" s="220"/>
      <c r="F25" s="221"/>
      <c r="G25" s="220"/>
      <c r="H25" s="222"/>
      <c r="I25" s="222">
        <v>2</v>
      </c>
      <c r="J25" s="220">
        <v>-921</v>
      </c>
      <c r="K25" s="219"/>
      <c r="L25" s="220"/>
      <c r="M25" s="221"/>
      <c r="N25" s="220"/>
      <c r="O25" s="222"/>
      <c r="P25" s="222"/>
      <c r="Q25" s="220"/>
      <c r="R25" s="224"/>
      <c r="S25" s="220"/>
      <c r="T25" s="221"/>
      <c r="U25" s="220"/>
      <c r="V25" s="222"/>
      <c r="W25" s="338">
        <v>2</v>
      </c>
      <c r="X25" s="225">
        <v>9622</v>
      </c>
      <c r="Y25" s="222"/>
      <c r="Z25" s="220"/>
      <c r="AA25" s="221"/>
      <c r="AB25" s="220"/>
      <c r="AC25" s="222"/>
      <c r="AD25" s="222"/>
      <c r="AE25" s="225"/>
      <c r="AF25" s="186"/>
      <c r="AG25" s="212"/>
      <c r="AH25" s="213"/>
      <c r="AI25" s="212"/>
      <c r="AJ25" s="186"/>
      <c r="AK25" s="186"/>
      <c r="AL25" s="216"/>
    </row>
    <row r="26" spans="1:38" ht="25.5" customHeight="1" x14ac:dyDescent="0.35">
      <c r="A26" s="209" t="s">
        <v>33</v>
      </c>
      <c r="B26" s="217" t="s">
        <v>849</v>
      </c>
      <c r="C26" s="218">
        <v>700946</v>
      </c>
      <c r="D26" s="219">
        <v>1</v>
      </c>
      <c r="E26" s="220">
        <v>0</v>
      </c>
      <c r="F26" s="221"/>
      <c r="G26" s="220"/>
      <c r="H26" s="222">
        <v>4</v>
      </c>
      <c r="I26" s="222">
        <v>35</v>
      </c>
      <c r="J26" s="220">
        <v>4107</v>
      </c>
      <c r="K26" s="219"/>
      <c r="L26" s="220"/>
      <c r="M26" s="221">
        <v>1</v>
      </c>
      <c r="N26" s="220">
        <v>1570</v>
      </c>
      <c r="O26" s="222">
        <v>6</v>
      </c>
      <c r="P26" s="222">
        <v>25</v>
      </c>
      <c r="Q26" s="220">
        <v>48473</v>
      </c>
      <c r="R26" s="224"/>
      <c r="S26" s="220"/>
      <c r="T26" s="221">
        <v>1</v>
      </c>
      <c r="U26" s="220">
        <v>5094</v>
      </c>
      <c r="V26" s="222">
        <v>11</v>
      </c>
      <c r="W26" s="222">
        <v>15</v>
      </c>
      <c r="X26" s="225">
        <v>52615</v>
      </c>
      <c r="Y26" s="186"/>
      <c r="Z26" s="212"/>
      <c r="AA26" s="213"/>
      <c r="AB26" s="212"/>
      <c r="AC26" s="186"/>
      <c r="AD26" s="214">
        <v>2</v>
      </c>
      <c r="AE26" s="216">
        <v>462</v>
      </c>
      <c r="AF26" s="186"/>
      <c r="AG26" s="212"/>
      <c r="AH26" s="213"/>
      <c r="AI26" s="212"/>
      <c r="AJ26" s="186"/>
      <c r="AK26" s="186"/>
      <c r="AL26" s="216"/>
    </row>
    <row r="27" spans="1:38" ht="25.5" customHeight="1" x14ac:dyDescent="0.35">
      <c r="A27" s="209" t="s">
        <v>33</v>
      </c>
      <c r="B27" s="217" t="s">
        <v>850</v>
      </c>
      <c r="C27" s="210">
        <v>700912</v>
      </c>
      <c r="D27" s="219"/>
      <c r="E27" s="220"/>
      <c r="F27" s="221"/>
      <c r="G27" s="220"/>
      <c r="H27" s="222">
        <v>5</v>
      </c>
      <c r="I27" s="222">
        <v>20</v>
      </c>
      <c r="J27" s="220">
        <v>10119</v>
      </c>
      <c r="K27" s="219"/>
      <c r="L27" s="220"/>
      <c r="M27" s="221"/>
      <c r="N27" s="220"/>
      <c r="O27" s="222">
        <v>2</v>
      </c>
      <c r="P27" s="222">
        <v>11</v>
      </c>
      <c r="Q27" s="220">
        <v>19753</v>
      </c>
      <c r="R27" s="224"/>
      <c r="S27" s="220"/>
      <c r="T27" s="221"/>
      <c r="U27" s="220"/>
      <c r="V27" s="222">
        <v>6</v>
      </c>
      <c r="W27" s="338">
        <v>5</v>
      </c>
      <c r="X27" s="225">
        <v>9127</v>
      </c>
      <c r="Y27" s="222"/>
      <c r="Z27" s="220"/>
      <c r="AA27" s="221"/>
      <c r="AB27" s="220"/>
      <c r="AC27" s="222"/>
      <c r="AD27" s="223">
        <v>5</v>
      </c>
      <c r="AE27" s="225">
        <v>7836</v>
      </c>
      <c r="AF27" s="186"/>
      <c r="AG27" s="212"/>
      <c r="AH27" s="213"/>
      <c r="AI27" s="212"/>
      <c r="AJ27" s="186"/>
      <c r="AK27" s="186"/>
      <c r="AL27" s="216"/>
    </row>
    <row r="28" spans="1:38" ht="25.5" hidden="1" customHeight="1" x14ac:dyDescent="0.35">
      <c r="A28" s="209" t="s">
        <v>31</v>
      </c>
      <c r="B28" s="209" t="s">
        <v>533</v>
      </c>
      <c r="C28" s="210"/>
      <c r="D28" s="211"/>
      <c r="E28" s="212"/>
      <c r="F28" s="213"/>
      <c r="G28" s="212"/>
      <c r="H28" s="186"/>
      <c r="I28" s="186"/>
      <c r="J28" s="212"/>
      <c r="K28" s="211"/>
      <c r="L28" s="212"/>
      <c r="M28" s="213"/>
      <c r="N28" s="212"/>
      <c r="O28" s="186"/>
      <c r="P28" s="186"/>
      <c r="Q28" s="212"/>
      <c r="R28" s="215"/>
      <c r="S28" s="212"/>
      <c r="T28" s="213"/>
      <c r="U28" s="212"/>
      <c r="V28" s="186"/>
      <c r="W28" s="186"/>
      <c r="X28" s="216"/>
      <c r="Y28" s="186"/>
      <c r="Z28" s="212"/>
      <c r="AA28" s="213"/>
      <c r="AB28" s="212"/>
      <c r="AC28" s="186"/>
      <c r="AD28" s="186"/>
      <c r="AE28" s="216"/>
      <c r="AF28" s="186"/>
      <c r="AG28" s="212"/>
      <c r="AH28" s="213"/>
      <c r="AI28" s="212"/>
      <c r="AJ28" s="186"/>
      <c r="AK28" s="186"/>
      <c r="AL28" s="216"/>
    </row>
    <row r="29" spans="1:38" ht="25.5" hidden="1" customHeight="1" x14ac:dyDescent="0.35">
      <c r="A29" s="209" t="s">
        <v>29</v>
      </c>
      <c r="B29" s="217" t="s">
        <v>851</v>
      </c>
      <c r="C29" s="210">
        <v>700913</v>
      </c>
      <c r="D29" s="219"/>
      <c r="E29" s="220"/>
      <c r="F29" s="221"/>
      <c r="G29" s="220"/>
      <c r="H29" s="222"/>
      <c r="I29" s="222"/>
      <c r="J29" s="220"/>
      <c r="K29" s="219"/>
      <c r="L29" s="220"/>
      <c r="M29" s="221"/>
      <c r="N29" s="220"/>
      <c r="O29" s="222"/>
      <c r="P29" s="222">
        <v>1</v>
      </c>
      <c r="Q29" s="220">
        <v>1810</v>
      </c>
      <c r="R29" s="224"/>
      <c r="S29" s="220"/>
      <c r="T29" s="221"/>
      <c r="U29" s="220"/>
      <c r="V29" s="222"/>
      <c r="W29" s="222"/>
      <c r="X29" s="225"/>
      <c r="Y29" s="222"/>
      <c r="Z29" s="220"/>
      <c r="AA29" s="221"/>
      <c r="AB29" s="220"/>
      <c r="AC29" s="222"/>
      <c r="AD29" s="222"/>
      <c r="AE29" s="225"/>
      <c r="AF29" s="222"/>
      <c r="AG29" s="220"/>
      <c r="AH29" s="221"/>
      <c r="AI29" s="220"/>
      <c r="AJ29" s="222"/>
      <c r="AK29" s="222"/>
      <c r="AL29" s="225"/>
    </row>
    <row r="30" spans="1:38" ht="25.5" hidden="1" customHeight="1" x14ac:dyDescent="0.35">
      <c r="A30" s="209" t="s">
        <v>29</v>
      </c>
      <c r="B30" s="217" t="s">
        <v>852</v>
      </c>
      <c r="C30" s="210">
        <v>700922</v>
      </c>
      <c r="D30" s="219"/>
      <c r="E30" s="220"/>
      <c r="F30" s="221"/>
      <c r="G30" s="220"/>
      <c r="H30" s="222"/>
      <c r="I30" s="222"/>
      <c r="J30" s="220"/>
      <c r="K30" s="219"/>
      <c r="L30" s="220"/>
      <c r="M30" s="221"/>
      <c r="N30" s="220"/>
      <c r="O30" s="222"/>
      <c r="P30" s="222"/>
      <c r="Q30" s="220"/>
      <c r="R30" s="224"/>
      <c r="S30" s="220"/>
      <c r="T30" s="221"/>
      <c r="U30" s="220"/>
      <c r="V30" s="222"/>
      <c r="W30" s="338">
        <v>1</v>
      </c>
      <c r="X30" s="225">
        <v>2478</v>
      </c>
      <c r="Y30" s="222"/>
      <c r="Z30" s="220"/>
      <c r="AA30" s="221"/>
      <c r="AB30" s="220"/>
      <c r="AC30" s="222"/>
      <c r="AD30" s="222"/>
      <c r="AE30" s="225"/>
      <c r="AF30" s="222"/>
      <c r="AG30" s="220"/>
      <c r="AH30" s="221"/>
      <c r="AI30" s="220"/>
      <c r="AJ30" s="222"/>
      <c r="AK30" s="222"/>
      <c r="AL30" s="225"/>
    </row>
    <row r="31" spans="1:38" ht="39" hidden="1" x14ac:dyDescent="0.35">
      <c r="A31" s="209" t="s">
        <v>29</v>
      </c>
      <c r="B31" s="217" t="s">
        <v>853</v>
      </c>
      <c r="C31" s="210">
        <v>700926</v>
      </c>
      <c r="D31" s="219"/>
      <c r="E31" s="220"/>
      <c r="F31" s="221"/>
      <c r="G31" s="220"/>
      <c r="H31" s="222"/>
      <c r="I31" s="222"/>
      <c r="J31" s="220"/>
      <c r="K31" s="219"/>
      <c r="L31" s="220"/>
      <c r="M31" s="221"/>
      <c r="N31" s="220"/>
      <c r="O31" s="222"/>
      <c r="P31" s="222">
        <v>1</v>
      </c>
      <c r="Q31" s="220">
        <v>2082</v>
      </c>
      <c r="R31" s="224"/>
      <c r="S31" s="220"/>
      <c r="T31" s="221"/>
      <c r="U31" s="220"/>
      <c r="V31" s="222"/>
      <c r="W31" s="222"/>
      <c r="X31" s="225"/>
      <c r="Y31" s="222"/>
      <c r="Z31" s="220"/>
      <c r="AA31" s="221"/>
      <c r="AB31" s="220"/>
      <c r="AC31" s="222"/>
      <c r="AD31" s="222"/>
      <c r="AE31" s="225"/>
      <c r="AF31" s="222"/>
      <c r="AG31" s="220"/>
      <c r="AH31" s="221"/>
      <c r="AI31" s="220"/>
      <c r="AJ31" s="222"/>
      <c r="AK31" s="222"/>
      <c r="AL31" s="225"/>
    </row>
    <row r="32" spans="1:38" ht="25.5" hidden="1" customHeight="1" x14ac:dyDescent="0.35">
      <c r="A32" s="209" t="s">
        <v>29</v>
      </c>
      <c r="B32" s="217" t="s">
        <v>30</v>
      </c>
      <c r="C32" s="210"/>
      <c r="D32" s="219"/>
      <c r="E32" s="220"/>
      <c r="F32" s="221"/>
      <c r="G32" s="220"/>
      <c r="H32" s="222"/>
      <c r="I32" s="222"/>
      <c r="J32" s="220"/>
      <c r="K32" s="219"/>
      <c r="L32" s="220"/>
      <c r="M32" s="221"/>
      <c r="N32" s="220"/>
      <c r="O32" s="222"/>
      <c r="P32" s="222"/>
      <c r="Q32" s="220"/>
      <c r="R32" s="224"/>
      <c r="S32" s="220"/>
      <c r="T32" s="221"/>
      <c r="U32" s="220"/>
      <c r="V32" s="222"/>
      <c r="W32" s="222"/>
      <c r="X32" s="225"/>
      <c r="Y32" s="222"/>
      <c r="Z32" s="220"/>
      <c r="AA32" s="221"/>
      <c r="AB32" s="220"/>
      <c r="AC32" s="222"/>
      <c r="AD32" s="222"/>
      <c r="AE32" s="225"/>
      <c r="AF32" s="222"/>
      <c r="AG32" s="220"/>
      <c r="AH32" s="221"/>
      <c r="AI32" s="220"/>
      <c r="AJ32" s="222"/>
      <c r="AK32" s="222"/>
      <c r="AL32" s="225"/>
    </row>
    <row r="33" spans="1:38" ht="25.5" hidden="1" customHeight="1" x14ac:dyDescent="0.35">
      <c r="A33" s="209" t="s">
        <v>29</v>
      </c>
      <c r="B33" s="217" t="s">
        <v>30</v>
      </c>
      <c r="C33" s="210"/>
      <c r="D33" s="219"/>
      <c r="E33" s="220"/>
      <c r="F33" s="221"/>
      <c r="G33" s="220"/>
      <c r="H33" s="222"/>
      <c r="I33" s="222"/>
      <c r="J33" s="220"/>
      <c r="K33" s="219"/>
      <c r="L33" s="220"/>
      <c r="M33" s="221"/>
      <c r="N33" s="220"/>
      <c r="O33" s="222"/>
      <c r="P33" s="222"/>
      <c r="Q33" s="220"/>
      <c r="R33" s="224"/>
      <c r="S33" s="220"/>
      <c r="T33" s="221"/>
      <c r="U33" s="220"/>
      <c r="V33" s="222"/>
      <c r="W33" s="222"/>
      <c r="X33" s="225"/>
      <c r="Y33" s="222"/>
      <c r="Z33" s="220"/>
      <c r="AA33" s="221"/>
      <c r="AB33" s="220"/>
      <c r="AC33" s="222"/>
      <c r="AD33" s="222"/>
      <c r="AE33" s="225"/>
      <c r="AF33" s="222"/>
      <c r="AG33" s="220"/>
      <c r="AH33" s="221"/>
      <c r="AI33" s="220"/>
      <c r="AJ33" s="222"/>
      <c r="AK33" s="222"/>
      <c r="AL33" s="225"/>
    </row>
    <row r="34" spans="1:38" ht="25.5" hidden="1" customHeight="1" x14ac:dyDescent="0.35">
      <c r="A34" s="209" t="s">
        <v>29</v>
      </c>
      <c r="B34" s="217" t="s">
        <v>30</v>
      </c>
      <c r="C34" s="210"/>
      <c r="D34" s="219"/>
      <c r="E34" s="220"/>
      <c r="F34" s="221"/>
      <c r="G34" s="220"/>
      <c r="H34" s="222"/>
      <c r="I34" s="222"/>
      <c r="J34" s="220"/>
      <c r="K34" s="219"/>
      <c r="L34" s="220"/>
      <c r="M34" s="221"/>
      <c r="N34" s="220"/>
      <c r="O34" s="222"/>
      <c r="P34" s="222"/>
      <c r="Q34" s="220"/>
      <c r="R34" s="224"/>
      <c r="S34" s="220"/>
      <c r="T34" s="221"/>
      <c r="U34" s="220"/>
      <c r="V34" s="222"/>
      <c r="W34" s="222"/>
      <c r="X34" s="225"/>
      <c r="Y34" s="222"/>
      <c r="Z34" s="220"/>
      <c r="AA34" s="221"/>
      <c r="AB34" s="220"/>
      <c r="AC34" s="222"/>
      <c r="AD34" s="222"/>
      <c r="AE34" s="225"/>
      <c r="AF34" s="222"/>
      <c r="AG34" s="220"/>
      <c r="AH34" s="221"/>
      <c r="AI34" s="220"/>
      <c r="AJ34" s="222"/>
      <c r="AK34" s="222"/>
      <c r="AL34" s="225"/>
    </row>
    <row r="35" spans="1:38" ht="25.5" hidden="1" customHeight="1" x14ac:dyDescent="0.35">
      <c r="A35" s="209" t="s">
        <v>29</v>
      </c>
      <c r="B35" s="217" t="s">
        <v>30</v>
      </c>
      <c r="C35" s="210"/>
      <c r="D35" s="219"/>
      <c r="E35" s="220"/>
      <c r="F35" s="221"/>
      <c r="G35" s="220"/>
      <c r="H35" s="222"/>
      <c r="I35" s="222"/>
      <c r="J35" s="220"/>
      <c r="K35" s="219"/>
      <c r="L35" s="220"/>
      <c r="M35" s="221"/>
      <c r="N35" s="220"/>
      <c r="O35" s="222"/>
      <c r="P35" s="222"/>
      <c r="Q35" s="220"/>
      <c r="R35" s="224"/>
      <c r="S35" s="220"/>
      <c r="T35" s="221"/>
      <c r="U35" s="220"/>
      <c r="V35" s="222"/>
      <c r="W35" s="222"/>
      <c r="X35" s="225"/>
      <c r="Y35" s="222"/>
      <c r="Z35" s="220"/>
      <c r="AA35" s="221"/>
      <c r="AB35" s="220"/>
      <c r="AC35" s="222"/>
      <c r="AD35" s="222"/>
      <c r="AE35" s="225"/>
      <c r="AF35" s="222"/>
      <c r="AG35" s="220"/>
      <c r="AH35" s="221"/>
      <c r="AI35" s="220"/>
      <c r="AJ35" s="222"/>
      <c r="AK35" s="222"/>
      <c r="AL35" s="225"/>
    </row>
    <row r="36" spans="1:38" ht="25.5" hidden="1" customHeight="1" x14ac:dyDescent="0.35">
      <c r="A36" s="209" t="s">
        <v>29</v>
      </c>
      <c r="B36" s="217" t="s">
        <v>30</v>
      </c>
      <c r="C36" s="210"/>
      <c r="D36" s="219"/>
      <c r="E36" s="220"/>
      <c r="F36" s="221"/>
      <c r="G36" s="220"/>
      <c r="H36" s="222"/>
      <c r="I36" s="222"/>
      <c r="J36" s="220"/>
      <c r="K36" s="219"/>
      <c r="L36" s="220"/>
      <c r="M36" s="221"/>
      <c r="N36" s="220"/>
      <c r="O36" s="222"/>
      <c r="P36" s="222"/>
      <c r="Q36" s="220"/>
      <c r="R36" s="224"/>
      <c r="S36" s="220"/>
      <c r="T36" s="221"/>
      <c r="U36" s="220"/>
      <c r="V36" s="222"/>
      <c r="W36" s="222"/>
      <c r="X36" s="225"/>
      <c r="Y36" s="222"/>
      <c r="Z36" s="220"/>
      <c r="AA36" s="221"/>
      <c r="AB36" s="220"/>
      <c r="AC36" s="222"/>
      <c r="AD36" s="222"/>
      <c r="AE36" s="225"/>
      <c r="AF36" s="222"/>
      <c r="AG36" s="220"/>
      <c r="AH36" s="221"/>
      <c r="AI36" s="220"/>
      <c r="AJ36" s="222"/>
      <c r="AK36" s="222"/>
      <c r="AL36" s="225"/>
    </row>
    <row r="37" spans="1:38" ht="25.5" hidden="1" customHeight="1" x14ac:dyDescent="0.35">
      <c r="A37" s="209" t="s">
        <v>29</v>
      </c>
      <c r="B37" s="217" t="s">
        <v>30</v>
      </c>
      <c r="C37" s="210"/>
      <c r="D37" s="219"/>
      <c r="E37" s="220"/>
      <c r="F37" s="221"/>
      <c r="G37" s="220"/>
      <c r="H37" s="222"/>
      <c r="I37" s="222"/>
      <c r="J37" s="220"/>
      <c r="K37" s="219"/>
      <c r="L37" s="220"/>
      <c r="M37" s="221"/>
      <c r="N37" s="220"/>
      <c r="O37" s="222"/>
      <c r="P37" s="222"/>
      <c r="Q37" s="220"/>
      <c r="R37" s="224"/>
      <c r="S37" s="220"/>
      <c r="T37" s="221"/>
      <c r="U37" s="220"/>
      <c r="V37" s="222"/>
      <c r="W37" s="222"/>
      <c r="X37" s="225"/>
      <c r="Y37" s="222"/>
      <c r="Z37" s="220"/>
      <c r="AA37" s="221"/>
      <c r="AB37" s="220"/>
      <c r="AC37" s="222"/>
      <c r="AD37" s="222"/>
      <c r="AE37" s="225"/>
      <c r="AF37" s="222"/>
      <c r="AG37" s="220"/>
      <c r="AH37" s="221"/>
      <c r="AI37" s="220"/>
      <c r="AJ37" s="222"/>
      <c r="AK37" s="222"/>
      <c r="AL37" s="225"/>
    </row>
    <row r="38" spans="1:38" ht="25.5" hidden="1" customHeight="1" x14ac:dyDescent="0.35">
      <c r="A38" s="209" t="s">
        <v>29</v>
      </c>
      <c r="B38" s="217" t="s">
        <v>30</v>
      </c>
      <c r="C38" s="210"/>
      <c r="D38" s="219"/>
      <c r="E38" s="220"/>
      <c r="F38" s="221"/>
      <c r="G38" s="220"/>
      <c r="H38" s="222"/>
      <c r="I38" s="222"/>
      <c r="J38" s="220"/>
      <c r="K38" s="219"/>
      <c r="L38" s="220"/>
      <c r="M38" s="221"/>
      <c r="N38" s="220"/>
      <c r="O38" s="222"/>
      <c r="P38" s="222"/>
      <c r="Q38" s="220"/>
      <c r="R38" s="224"/>
      <c r="S38" s="220"/>
      <c r="T38" s="221"/>
      <c r="U38" s="220"/>
      <c r="V38" s="222"/>
      <c r="W38" s="222"/>
      <c r="X38" s="225"/>
      <c r="Y38" s="222"/>
      <c r="Z38" s="220"/>
      <c r="AA38" s="221"/>
      <c r="AB38" s="220"/>
      <c r="AC38" s="222"/>
      <c r="AD38" s="222"/>
      <c r="AE38" s="225"/>
      <c r="AF38" s="222"/>
      <c r="AG38" s="220"/>
      <c r="AH38" s="221"/>
      <c r="AI38" s="220"/>
      <c r="AJ38" s="222"/>
      <c r="AK38" s="222"/>
      <c r="AL38" s="225"/>
    </row>
    <row r="39" spans="1:38" ht="25.5" hidden="1" customHeight="1" x14ac:dyDescent="0.35">
      <c r="A39" s="209" t="s">
        <v>29</v>
      </c>
      <c r="B39" s="217" t="s">
        <v>30</v>
      </c>
      <c r="C39" s="210"/>
      <c r="D39" s="219"/>
      <c r="E39" s="220"/>
      <c r="F39" s="221"/>
      <c r="G39" s="220"/>
      <c r="H39" s="222"/>
      <c r="I39" s="222"/>
      <c r="J39" s="220"/>
      <c r="K39" s="219"/>
      <c r="L39" s="220"/>
      <c r="M39" s="221"/>
      <c r="N39" s="220"/>
      <c r="O39" s="222"/>
      <c r="P39" s="222"/>
      <c r="Q39" s="220"/>
      <c r="R39" s="224"/>
      <c r="S39" s="220"/>
      <c r="T39" s="221"/>
      <c r="U39" s="220"/>
      <c r="V39" s="222"/>
      <c r="W39" s="222"/>
      <c r="X39" s="225"/>
      <c r="Y39" s="222"/>
      <c r="Z39" s="220"/>
      <c r="AA39" s="221"/>
      <c r="AB39" s="220"/>
      <c r="AC39" s="222"/>
      <c r="AD39" s="222"/>
      <c r="AE39" s="225"/>
      <c r="AF39" s="222"/>
      <c r="AG39" s="220"/>
      <c r="AH39" s="221"/>
      <c r="AI39" s="220"/>
      <c r="AJ39" s="222"/>
      <c r="AK39" s="222"/>
      <c r="AL39" s="225"/>
    </row>
    <row r="40" spans="1:38" ht="25.5" hidden="1" customHeight="1" x14ac:dyDescent="0.35">
      <c r="A40" s="209" t="s">
        <v>29</v>
      </c>
      <c r="B40" s="217" t="s">
        <v>30</v>
      </c>
      <c r="C40" s="210"/>
      <c r="D40" s="219"/>
      <c r="E40" s="220"/>
      <c r="F40" s="221"/>
      <c r="G40" s="220"/>
      <c r="H40" s="222"/>
      <c r="I40" s="222"/>
      <c r="J40" s="220"/>
      <c r="K40" s="219"/>
      <c r="L40" s="220"/>
      <c r="M40" s="221"/>
      <c r="N40" s="220"/>
      <c r="O40" s="222"/>
      <c r="P40" s="222"/>
      <c r="Q40" s="220"/>
      <c r="R40" s="224"/>
      <c r="S40" s="220"/>
      <c r="T40" s="221"/>
      <c r="U40" s="220"/>
      <c r="V40" s="222"/>
      <c r="W40" s="222"/>
      <c r="X40" s="225"/>
      <c r="Y40" s="222"/>
      <c r="Z40" s="220"/>
      <c r="AA40" s="221"/>
      <c r="AB40" s="220"/>
      <c r="AC40" s="222"/>
      <c r="AD40" s="222"/>
      <c r="AE40" s="225"/>
      <c r="AF40" s="222"/>
      <c r="AG40" s="220"/>
      <c r="AH40" s="221"/>
      <c r="AI40" s="220"/>
      <c r="AJ40" s="222"/>
      <c r="AK40" s="222"/>
      <c r="AL40" s="225"/>
    </row>
    <row r="41" spans="1:38" ht="25.5" hidden="1" customHeight="1" x14ac:dyDescent="0.35">
      <c r="A41" s="209" t="s">
        <v>29</v>
      </c>
      <c r="B41" s="217" t="s">
        <v>30</v>
      </c>
      <c r="C41" s="210"/>
      <c r="D41" s="219"/>
      <c r="E41" s="220"/>
      <c r="F41" s="221"/>
      <c r="G41" s="220"/>
      <c r="H41" s="222"/>
      <c r="I41" s="222"/>
      <c r="J41" s="220"/>
      <c r="K41" s="219"/>
      <c r="L41" s="220"/>
      <c r="M41" s="221"/>
      <c r="N41" s="220"/>
      <c r="O41" s="222"/>
      <c r="P41" s="222"/>
      <c r="Q41" s="220"/>
      <c r="R41" s="224"/>
      <c r="S41" s="220"/>
      <c r="T41" s="221"/>
      <c r="U41" s="220"/>
      <c r="V41" s="222"/>
      <c r="W41" s="222"/>
      <c r="X41" s="225"/>
      <c r="Y41" s="222"/>
      <c r="Z41" s="220"/>
      <c r="AA41" s="221"/>
      <c r="AB41" s="220"/>
      <c r="AC41" s="222"/>
      <c r="AD41" s="222"/>
      <c r="AE41" s="225"/>
      <c r="AF41" s="222"/>
      <c r="AG41" s="220"/>
      <c r="AH41" s="221"/>
      <c r="AI41" s="220"/>
      <c r="AJ41" s="222"/>
      <c r="AK41" s="222"/>
      <c r="AL41" s="225"/>
    </row>
    <row r="42" spans="1:38" ht="25.5" hidden="1" customHeight="1" x14ac:dyDescent="0.35">
      <c r="A42" s="209" t="s">
        <v>29</v>
      </c>
      <c r="B42" s="217" t="s">
        <v>30</v>
      </c>
      <c r="C42" s="210"/>
      <c r="D42" s="219"/>
      <c r="E42" s="220"/>
      <c r="F42" s="221"/>
      <c r="G42" s="220"/>
      <c r="H42" s="222"/>
      <c r="I42" s="222"/>
      <c r="J42" s="220"/>
      <c r="K42" s="219"/>
      <c r="L42" s="220"/>
      <c r="M42" s="221"/>
      <c r="N42" s="220"/>
      <c r="O42" s="222"/>
      <c r="P42" s="222"/>
      <c r="Q42" s="220"/>
      <c r="R42" s="224"/>
      <c r="S42" s="220"/>
      <c r="T42" s="221"/>
      <c r="U42" s="220"/>
      <c r="V42" s="222"/>
      <c r="W42" s="222"/>
      <c r="X42" s="225"/>
      <c r="Y42" s="222"/>
      <c r="Z42" s="220"/>
      <c r="AA42" s="221"/>
      <c r="AB42" s="220"/>
      <c r="AC42" s="222"/>
      <c r="AD42" s="222"/>
      <c r="AE42" s="225"/>
      <c r="AF42" s="222"/>
      <c r="AG42" s="220"/>
      <c r="AH42" s="221"/>
      <c r="AI42" s="220"/>
      <c r="AJ42" s="222"/>
      <c r="AK42" s="222"/>
      <c r="AL42" s="225"/>
    </row>
    <row r="43" spans="1:38" ht="25.5" hidden="1" customHeight="1" x14ac:dyDescent="0.35">
      <c r="A43" s="209" t="s">
        <v>29</v>
      </c>
      <c r="B43" s="217" t="s">
        <v>30</v>
      </c>
      <c r="C43" s="210"/>
      <c r="D43" s="219"/>
      <c r="E43" s="220"/>
      <c r="F43" s="221"/>
      <c r="G43" s="220"/>
      <c r="H43" s="222"/>
      <c r="I43" s="222"/>
      <c r="J43" s="220"/>
      <c r="K43" s="219"/>
      <c r="L43" s="220"/>
      <c r="M43" s="221"/>
      <c r="N43" s="220"/>
      <c r="O43" s="222"/>
      <c r="P43" s="222"/>
      <c r="Q43" s="220"/>
      <c r="R43" s="224"/>
      <c r="S43" s="220"/>
      <c r="T43" s="221"/>
      <c r="U43" s="220"/>
      <c r="V43" s="222"/>
      <c r="W43" s="222"/>
      <c r="X43" s="225"/>
      <c r="Y43" s="222"/>
      <c r="Z43" s="220"/>
      <c r="AA43" s="221"/>
      <c r="AB43" s="220"/>
      <c r="AC43" s="222"/>
      <c r="AD43" s="222"/>
      <c r="AE43" s="225"/>
      <c r="AF43" s="222"/>
      <c r="AG43" s="220"/>
      <c r="AH43" s="221"/>
      <c r="AI43" s="220"/>
      <c r="AJ43" s="222"/>
      <c r="AK43" s="222"/>
      <c r="AL43" s="225"/>
    </row>
    <row r="44" spans="1:38" ht="25.5" hidden="1" customHeight="1" x14ac:dyDescent="0.35">
      <c r="A44" s="209" t="s">
        <v>29</v>
      </c>
      <c r="B44" s="217" t="s">
        <v>30</v>
      </c>
      <c r="C44" s="210"/>
      <c r="D44" s="219"/>
      <c r="E44" s="220"/>
      <c r="F44" s="221"/>
      <c r="G44" s="220"/>
      <c r="H44" s="222"/>
      <c r="I44" s="222"/>
      <c r="J44" s="220"/>
      <c r="K44" s="219"/>
      <c r="L44" s="220"/>
      <c r="M44" s="221"/>
      <c r="N44" s="220"/>
      <c r="O44" s="222"/>
      <c r="P44" s="222"/>
      <c r="Q44" s="220"/>
      <c r="R44" s="224"/>
      <c r="S44" s="220"/>
      <c r="T44" s="221"/>
      <c r="U44" s="220"/>
      <c r="V44" s="222"/>
      <c r="W44" s="222"/>
      <c r="X44" s="225"/>
      <c r="Y44" s="222"/>
      <c r="Z44" s="220"/>
      <c r="AA44" s="221"/>
      <c r="AB44" s="220"/>
      <c r="AC44" s="222"/>
      <c r="AD44" s="222"/>
      <c r="AE44" s="225"/>
      <c r="AF44" s="222"/>
      <c r="AG44" s="220"/>
      <c r="AH44" s="221"/>
      <c r="AI44" s="220"/>
      <c r="AJ44" s="222"/>
      <c r="AK44" s="222"/>
      <c r="AL44" s="225"/>
    </row>
    <row r="45" spans="1:38" ht="25.5" hidden="1" customHeight="1" x14ac:dyDescent="0.35">
      <c r="A45" s="209" t="s">
        <v>34</v>
      </c>
      <c r="B45" s="209" t="s">
        <v>854</v>
      </c>
      <c r="C45" s="210"/>
      <c r="D45" s="219"/>
      <c r="E45" s="220"/>
      <c r="F45" s="221"/>
      <c r="G45" s="220"/>
      <c r="H45" s="222"/>
      <c r="I45" s="222"/>
      <c r="J45" s="220"/>
      <c r="K45" s="219"/>
      <c r="L45" s="220"/>
      <c r="M45" s="221"/>
      <c r="N45" s="220"/>
      <c r="O45" s="222"/>
      <c r="P45" s="222"/>
      <c r="Q45" s="220"/>
      <c r="R45" s="224"/>
      <c r="S45" s="220"/>
      <c r="T45" s="221"/>
      <c r="U45" s="220"/>
      <c r="V45" s="222"/>
      <c r="W45" s="222"/>
      <c r="X45" s="225"/>
      <c r="Y45" s="222"/>
      <c r="Z45" s="220"/>
      <c r="AA45" s="221"/>
      <c r="AB45" s="220"/>
      <c r="AC45" s="222"/>
      <c r="AD45" s="222"/>
      <c r="AE45" s="225"/>
      <c r="AF45" s="222"/>
      <c r="AG45" s="220"/>
      <c r="AH45" s="221"/>
      <c r="AI45" s="220"/>
      <c r="AJ45" s="222"/>
      <c r="AK45" s="222"/>
      <c r="AL45" s="225"/>
    </row>
    <row r="46" spans="1:38" ht="25.5" hidden="1" customHeight="1" x14ac:dyDescent="0.35">
      <c r="A46" s="209" t="s">
        <v>34</v>
      </c>
      <c r="B46" s="209" t="s">
        <v>854</v>
      </c>
      <c r="C46" s="210"/>
      <c r="D46" s="219"/>
      <c r="E46" s="220"/>
      <c r="F46" s="221"/>
      <c r="G46" s="220"/>
      <c r="H46" s="222"/>
      <c r="I46" s="222"/>
      <c r="J46" s="220"/>
      <c r="K46" s="219"/>
      <c r="L46" s="220"/>
      <c r="M46" s="221"/>
      <c r="N46" s="220"/>
      <c r="O46" s="222"/>
      <c r="P46" s="222"/>
      <c r="Q46" s="220"/>
      <c r="R46" s="224"/>
      <c r="S46" s="220"/>
      <c r="T46" s="221"/>
      <c r="U46" s="220"/>
      <c r="V46" s="222"/>
      <c r="W46" s="222"/>
      <c r="X46" s="225"/>
      <c r="Y46" s="222"/>
      <c r="Z46" s="220"/>
      <c r="AA46" s="221"/>
      <c r="AB46" s="220"/>
      <c r="AC46" s="222"/>
      <c r="AD46" s="222"/>
      <c r="AE46" s="225"/>
      <c r="AF46" s="222"/>
      <c r="AG46" s="220"/>
      <c r="AH46" s="221"/>
      <c r="AI46" s="220"/>
      <c r="AJ46" s="222"/>
      <c r="AK46" s="222"/>
      <c r="AL46" s="225"/>
    </row>
    <row r="47" spans="1:38" ht="25.5" hidden="1" customHeight="1" x14ac:dyDescent="0.35">
      <c r="A47" s="209" t="s">
        <v>34</v>
      </c>
      <c r="B47" s="209" t="s">
        <v>854</v>
      </c>
      <c r="C47" s="210"/>
      <c r="D47" s="219"/>
      <c r="E47" s="220"/>
      <c r="F47" s="221"/>
      <c r="G47" s="220"/>
      <c r="H47" s="222"/>
      <c r="I47" s="222"/>
      <c r="J47" s="220"/>
      <c r="K47" s="219"/>
      <c r="L47" s="220"/>
      <c r="M47" s="221"/>
      <c r="N47" s="220"/>
      <c r="O47" s="222"/>
      <c r="P47" s="222"/>
      <c r="Q47" s="220"/>
      <c r="R47" s="224"/>
      <c r="S47" s="220"/>
      <c r="T47" s="221"/>
      <c r="U47" s="220"/>
      <c r="V47" s="222"/>
      <c r="W47" s="222"/>
      <c r="X47" s="225"/>
      <c r="Y47" s="222"/>
      <c r="Z47" s="220"/>
      <c r="AA47" s="221"/>
      <c r="AB47" s="220"/>
      <c r="AC47" s="222"/>
      <c r="AD47" s="222"/>
      <c r="AE47" s="225"/>
      <c r="AF47" s="222"/>
      <c r="AG47" s="220"/>
      <c r="AH47" s="221"/>
      <c r="AI47" s="220"/>
      <c r="AJ47" s="222"/>
      <c r="AK47" s="222"/>
      <c r="AL47" s="225"/>
    </row>
    <row r="48" spans="1:38" ht="25.5" customHeight="1" x14ac:dyDescent="0.35">
      <c r="A48" s="209" t="s">
        <v>34</v>
      </c>
      <c r="B48" s="209" t="s">
        <v>854</v>
      </c>
      <c r="C48" s="210">
        <v>700908</v>
      </c>
      <c r="D48" s="219">
        <v>2</v>
      </c>
      <c r="E48" s="220">
        <v>1305731</v>
      </c>
      <c r="F48" s="221"/>
      <c r="G48" s="220"/>
      <c r="H48" s="222">
        <v>29</v>
      </c>
      <c r="I48" s="222">
        <v>103</v>
      </c>
      <c r="J48" s="220">
        <v>81404</v>
      </c>
      <c r="K48" s="219"/>
      <c r="L48" s="220"/>
      <c r="M48" s="221">
        <v>7</v>
      </c>
      <c r="N48" s="220">
        <v>12943</v>
      </c>
      <c r="O48" s="222">
        <v>29</v>
      </c>
      <c r="P48" s="222">
        <v>126</v>
      </c>
      <c r="Q48" s="220">
        <v>221930</v>
      </c>
      <c r="R48" s="224"/>
      <c r="S48" s="220"/>
      <c r="T48" s="221">
        <v>1</v>
      </c>
      <c r="U48" s="220">
        <v>3001</v>
      </c>
      <c r="V48" s="222">
        <v>38</v>
      </c>
      <c r="W48" s="338">
        <v>64</v>
      </c>
      <c r="X48" s="225">
        <v>185179</v>
      </c>
      <c r="Y48" s="222"/>
      <c r="Z48" s="220"/>
      <c r="AA48" s="221"/>
      <c r="AB48" s="220"/>
      <c r="AC48" s="222">
        <v>3</v>
      </c>
      <c r="AD48" s="223">
        <v>23</v>
      </c>
      <c r="AE48" s="225">
        <v>26633</v>
      </c>
      <c r="AF48" s="222"/>
      <c r="AG48" s="220"/>
      <c r="AH48" s="221"/>
      <c r="AI48" s="220"/>
      <c r="AJ48" s="222">
        <v>1</v>
      </c>
      <c r="AK48" s="222">
        <v>5</v>
      </c>
      <c r="AL48" s="225">
        <v>12992</v>
      </c>
    </row>
    <row r="49" spans="1:240" ht="25.5" customHeight="1" x14ac:dyDescent="0.35">
      <c r="A49" s="209" t="s">
        <v>34</v>
      </c>
      <c r="B49" s="209" t="s">
        <v>854</v>
      </c>
      <c r="C49" s="210">
        <v>700909</v>
      </c>
      <c r="D49" s="219">
        <v>9</v>
      </c>
      <c r="E49" s="220">
        <v>2951</v>
      </c>
      <c r="F49" s="221">
        <v>10</v>
      </c>
      <c r="G49" s="220">
        <v>-47927</v>
      </c>
      <c r="H49" s="222">
        <v>24</v>
      </c>
      <c r="I49" s="222">
        <v>345</v>
      </c>
      <c r="J49" s="220">
        <v>424142</v>
      </c>
      <c r="K49" s="219"/>
      <c r="L49" s="220"/>
      <c r="M49" s="221">
        <v>1</v>
      </c>
      <c r="N49" s="220">
        <v>1570</v>
      </c>
      <c r="O49" s="222">
        <v>38</v>
      </c>
      <c r="P49" s="222">
        <v>79</v>
      </c>
      <c r="Q49" s="220">
        <v>169414</v>
      </c>
      <c r="R49" s="224"/>
      <c r="S49" s="220"/>
      <c r="T49" s="221">
        <v>2</v>
      </c>
      <c r="U49" s="220">
        <v>11065</v>
      </c>
      <c r="V49" s="222">
        <v>147</v>
      </c>
      <c r="W49" s="338">
        <v>91</v>
      </c>
      <c r="X49" s="225">
        <v>366798</v>
      </c>
      <c r="Y49" s="222">
        <v>5</v>
      </c>
      <c r="Z49" s="220">
        <v>25359</v>
      </c>
      <c r="AA49" s="221"/>
      <c r="AB49" s="220"/>
      <c r="AC49" s="222">
        <v>1</v>
      </c>
      <c r="AD49" s="223">
        <v>24</v>
      </c>
      <c r="AE49" s="225">
        <v>54819</v>
      </c>
      <c r="AF49" s="222">
        <v>4</v>
      </c>
      <c r="AG49" s="220">
        <v>29639</v>
      </c>
      <c r="AH49" s="221">
        <v>1</v>
      </c>
      <c r="AI49" s="220">
        <v>1000</v>
      </c>
      <c r="AJ49" s="222">
        <v>11</v>
      </c>
      <c r="AK49" s="222">
        <v>17</v>
      </c>
      <c r="AL49" s="225">
        <v>70949</v>
      </c>
    </row>
    <row r="50" spans="1:240" ht="25.5" hidden="1" customHeight="1" x14ac:dyDescent="0.35">
      <c r="A50" s="209" t="s">
        <v>93</v>
      </c>
      <c r="B50" s="209" t="s">
        <v>16</v>
      </c>
      <c r="C50" s="210"/>
      <c r="D50" s="211"/>
      <c r="E50" s="212"/>
      <c r="F50" s="213"/>
      <c r="G50" s="212"/>
      <c r="H50" s="186"/>
      <c r="I50" s="186"/>
      <c r="J50" s="212"/>
      <c r="K50" s="211"/>
      <c r="L50" s="212"/>
      <c r="M50" s="213"/>
      <c r="N50" s="212"/>
      <c r="O50" s="186"/>
      <c r="P50" s="186"/>
      <c r="Q50" s="212"/>
      <c r="R50" s="215"/>
      <c r="S50" s="212"/>
      <c r="T50" s="213"/>
      <c r="U50" s="212"/>
      <c r="V50" s="186"/>
      <c r="W50" s="186"/>
      <c r="X50" s="216"/>
      <c r="Y50" s="186"/>
      <c r="Z50" s="212"/>
      <c r="AA50" s="213"/>
      <c r="AB50" s="212"/>
      <c r="AC50" s="186"/>
      <c r="AD50" s="186"/>
      <c r="AE50" s="216"/>
      <c r="AF50" s="186"/>
      <c r="AG50" s="212"/>
      <c r="AH50" s="213"/>
      <c r="AI50" s="212"/>
      <c r="AJ50" s="186"/>
      <c r="AK50" s="186"/>
      <c r="AL50" s="216"/>
    </row>
    <row r="51" spans="1:240" ht="25.5" hidden="1" customHeight="1" x14ac:dyDescent="0.35">
      <c r="A51" s="209" t="s">
        <v>9</v>
      </c>
      <c r="B51" s="209" t="s">
        <v>855</v>
      </c>
      <c r="C51" s="210"/>
      <c r="D51" s="211"/>
      <c r="E51" s="212"/>
      <c r="F51" s="213"/>
      <c r="G51" s="212"/>
      <c r="H51" s="186"/>
      <c r="I51" s="186"/>
      <c r="J51" s="212"/>
      <c r="K51" s="211"/>
      <c r="L51" s="212"/>
      <c r="M51" s="213"/>
      <c r="N51" s="212"/>
      <c r="O51" s="186"/>
      <c r="P51" s="186"/>
      <c r="Q51" s="212"/>
      <c r="R51" s="215"/>
      <c r="S51" s="212"/>
      <c r="T51" s="213"/>
      <c r="U51" s="212"/>
      <c r="V51" s="186"/>
      <c r="W51" s="186"/>
      <c r="X51" s="216"/>
      <c r="Y51" s="186"/>
      <c r="Z51" s="212"/>
      <c r="AA51" s="213"/>
      <c r="AB51" s="212"/>
      <c r="AC51" s="186"/>
      <c r="AD51" s="186"/>
      <c r="AE51" s="216"/>
      <c r="AF51" s="186"/>
      <c r="AG51" s="212"/>
      <c r="AH51" s="213"/>
      <c r="AI51" s="212"/>
      <c r="AJ51" s="186"/>
      <c r="AK51" s="186"/>
      <c r="AL51" s="216"/>
    </row>
    <row r="52" spans="1:240" ht="25.5" hidden="1" customHeight="1" x14ac:dyDescent="0.35">
      <c r="A52" s="209" t="s">
        <v>98</v>
      </c>
      <c r="B52" s="209" t="s">
        <v>641</v>
      </c>
      <c r="C52" s="227">
        <v>700936</v>
      </c>
      <c r="D52" s="211"/>
      <c r="E52" s="212"/>
      <c r="F52" s="213"/>
      <c r="G52" s="212"/>
      <c r="H52" s="186"/>
      <c r="I52" s="186"/>
      <c r="J52" s="212"/>
      <c r="K52" s="211"/>
      <c r="L52" s="212"/>
      <c r="M52" s="213">
        <v>1</v>
      </c>
      <c r="N52" s="212">
        <v>2082</v>
      </c>
      <c r="O52" s="186"/>
      <c r="P52" s="186"/>
      <c r="Q52" s="212"/>
      <c r="R52" s="215"/>
      <c r="S52" s="212"/>
      <c r="T52" s="213"/>
      <c r="U52" s="212"/>
      <c r="V52" s="186"/>
      <c r="W52" s="186"/>
      <c r="X52" s="216"/>
      <c r="Y52" s="186"/>
      <c r="Z52" s="212"/>
      <c r="AA52" s="213"/>
      <c r="AB52" s="212"/>
      <c r="AC52" s="186"/>
      <c r="AD52" s="186"/>
      <c r="AE52" s="216"/>
      <c r="AF52" s="186"/>
      <c r="AG52" s="212"/>
      <c r="AH52" s="213"/>
      <c r="AI52" s="212"/>
      <c r="AJ52" s="186"/>
      <c r="AK52" s="186"/>
      <c r="AL52" s="216"/>
    </row>
    <row r="53" spans="1:240" x14ac:dyDescent="0.35">
      <c r="D53" s="188"/>
      <c r="E53" s="189"/>
      <c r="F53" s="188"/>
      <c r="G53" s="190"/>
      <c r="I53" s="188"/>
      <c r="J53" s="190"/>
      <c r="K53" s="191"/>
      <c r="L53" s="189"/>
      <c r="M53" s="188"/>
      <c r="N53" s="190"/>
      <c r="P53" s="188"/>
      <c r="Q53" s="192"/>
      <c r="R53" s="230"/>
      <c r="S53" s="192"/>
      <c r="T53" s="230"/>
      <c r="U53" s="192"/>
      <c r="W53" s="230"/>
      <c r="X53" s="192"/>
      <c r="Y53" s="230"/>
      <c r="Z53" s="192"/>
      <c r="AA53" s="230"/>
      <c r="AB53" s="192"/>
      <c r="AD53" s="230"/>
      <c r="AE53" s="192"/>
    </row>
    <row r="54" spans="1:240" x14ac:dyDescent="0.35">
      <c r="A54" s="231"/>
      <c r="B54" s="231"/>
      <c r="C54" s="232" t="s">
        <v>796</v>
      </c>
      <c r="D54" s="211">
        <f t="shared" ref="D54:AL54" si="0">SUM(D5:D53)</f>
        <v>30</v>
      </c>
      <c r="E54" s="211">
        <f t="shared" si="0"/>
        <v>1296835</v>
      </c>
      <c r="F54" s="211">
        <f t="shared" si="0"/>
        <v>21</v>
      </c>
      <c r="G54" s="211">
        <f t="shared" si="0"/>
        <v>-139929</v>
      </c>
      <c r="H54" s="211">
        <f t="shared" si="0"/>
        <v>124</v>
      </c>
      <c r="I54" s="211">
        <f t="shared" si="0"/>
        <v>1082</v>
      </c>
      <c r="J54" s="211">
        <f t="shared" si="0"/>
        <v>1222133</v>
      </c>
      <c r="K54" s="211">
        <f t="shared" si="0"/>
        <v>0</v>
      </c>
      <c r="L54" s="211">
        <f t="shared" si="0"/>
        <v>0</v>
      </c>
      <c r="M54" s="211">
        <f t="shared" si="0"/>
        <v>23</v>
      </c>
      <c r="N54" s="211">
        <f t="shared" si="0"/>
        <v>45613</v>
      </c>
      <c r="O54" s="211">
        <f t="shared" si="0"/>
        <v>182</v>
      </c>
      <c r="P54" s="211">
        <f t="shared" si="0"/>
        <v>487</v>
      </c>
      <c r="Q54" s="211">
        <f t="shared" si="0"/>
        <v>920897</v>
      </c>
      <c r="R54" s="211">
        <f t="shared" si="0"/>
        <v>1</v>
      </c>
      <c r="S54" s="211">
        <f t="shared" si="0"/>
        <v>6185</v>
      </c>
      <c r="T54" s="211">
        <f t="shared" si="0"/>
        <v>7</v>
      </c>
      <c r="U54" s="211">
        <f t="shared" si="0"/>
        <v>36155</v>
      </c>
      <c r="V54" s="211">
        <f t="shared" si="0"/>
        <v>397</v>
      </c>
      <c r="W54" s="211">
        <f t="shared" si="0"/>
        <v>367</v>
      </c>
      <c r="X54" s="211">
        <f t="shared" si="0"/>
        <v>1270216</v>
      </c>
      <c r="Y54" s="211">
        <f t="shared" si="0"/>
        <v>7</v>
      </c>
      <c r="Z54" s="211">
        <f t="shared" si="0"/>
        <v>33663</v>
      </c>
      <c r="AA54" s="211">
        <f t="shared" si="0"/>
        <v>0</v>
      </c>
      <c r="AB54" s="211">
        <f t="shared" si="0"/>
        <v>0</v>
      </c>
      <c r="AC54" s="211">
        <f t="shared" si="0"/>
        <v>7</v>
      </c>
      <c r="AD54" s="211">
        <f t="shared" si="0"/>
        <v>138</v>
      </c>
      <c r="AE54" s="211">
        <f t="shared" si="0"/>
        <v>321558</v>
      </c>
      <c r="AF54" s="211">
        <f t="shared" si="0"/>
        <v>7</v>
      </c>
      <c r="AG54" s="211">
        <f t="shared" si="0"/>
        <v>42816</v>
      </c>
      <c r="AH54" s="211">
        <f t="shared" si="0"/>
        <v>1</v>
      </c>
      <c r="AI54" s="211">
        <f t="shared" si="0"/>
        <v>1000</v>
      </c>
      <c r="AJ54" s="211">
        <f t="shared" si="0"/>
        <v>22</v>
      </c>
      <c r="AK54" s="211">
        <f t="shared" si="0"/>
        <v>54</v>
      </c>
      <c r="AL54" s="211">
        <f t="shared" si="0"/>
        <v>347272</v>
      </c>
      <c r="AM54" s="233"/>
      <c r="AN54" s="233"/>
      <c r="AO54" s="233"/>
      <c r="AP54" s="233"/>
      <c r="AQ54" s="233"/>
      <c r="AR54" s="233"/>
      <c r="AS54" s="233"/>
      <c r="AT54" s="233"/>
      <c r="AU54" s="233"/>
      <c r="AV54" s="233"/>
      <c r="AW54" s="233"/>
      <c r="AX54" s="233"/>
      <c r="AY54" s="233"/>
      <c r="AZ54" s="233"/>
      <c r="BA54" s="233"/>
      <c r="BB54" s="233"/>
      <c r="BC54" s="233"/>
      <c r="BD54" s="233"/>
      <c r="BE54" s="233"/>
      <c r="BF54" s="233"/>
      <c r="BG54" s="233"/>
      <c r="BH54" s="233"/>
      <c r="BI54" s="233"/>
      <c r="BJ54" s="233"/>
      <c r="BK54" s="233"/>
      <c r="BL54" s="233"/>
      <c r="BM54" s="233"/>
      <c r="BN54" s="233"/>
      <c r="BO54" s="233"/>
      <c r="BP54" s="233"/>
      <c r="BQ54" s="233"/>
      <c r="BR54" s="233"/>
      <c r="BS54" s="233"/>
      <c r="BT54" s="233"/>
      <c r="BU54" s="233"/>
      <c r="BV54" s="233"/>
      <c r="BW54" s="233"/>
      <c r="BX54" s="233"/>
      <c r="BY54" s="233"/>
      <c r="BZ54" s="233"/>
      <c r="CA54" s="233"/>
      <c r="CB54" s="233"/>
      <c r="CC54" s="233"/>
      <c r="CD54" s="233"/>
      <c r="CE54" s="233"/>
      <c r="CF54" s="233"/>
      <c r="CG54" s="233"/>
      <c r="CH54" s="233"/>
      <c r="CI54" s="233"/>
      <c r="CJ54" s="233"/>
      <c r="CK54" s="233"/>
      <c r="CL54" s="233"/>
      <c r="CM54" s="233"/>
      <c r="CN54" s="233"/>
      <c r="CO54" s="233"/>
      <c r="CP54" s="233"/>
      <c r="CQ54" s="233"/>
      <c r="CR54" s="233"/>
      <c r="CS54" s="233"/>
      <c r="CT54" s="233"/>
      <c r="CU54" s="233"/>
      <c r="CV54" s="233"/>
      <c r="CW54" s="233"/>
      <c r="CX54" s="233"/>
      <c r="CY54" s="233"/>
      <c r="CZ54" s="233"/>
      <c r="DA54" s="233"/>
      <c r="DB54" s="233"/>
      <c r="DC54" s="233"/>
      <c r="DD54" s="233"/>
      <c r="DE54" s="233"/>
      <c r="DF54" s="233"/>
      <c r="DG54" s="233"/>
      <c r="DH54" s="233"/>
      <c r="DI54" s="233"/>
      <c r="DJ54" s="233"/>
      <c r="DK54" s="233"/>
      <c r="DL54" s="233"/>
      <c r="DM54" s="233"/>
      <c r="DN54" s="233"/>
      <c r="DO54" s="233"/>
      <c r="DP54" s="233"/>
      <c r="DQ54" s="233"/>
      <c r="DR54" s="233"/>
      <c r="DS54" s="233"/>
      <c r="DT54" s="233"/>
      <c r="DU54" s="233"/>
      <c r="DV54" s="233"/>
      <c r="DW54" s="233"/>
      <c r="DX54" s="233"/>
      <c r="DY54" s="233"/>
      <c r="DZ54" s="233"/>
      <c r="EA54" s="233"/>
      <c r="EB54" s="233"/>
      <c r="EC54" s="233"/>
      <c r="ED54" s="233"/>
      <c r="EE54" s="233"/>
      <c r="EF54" s="233"/>
      <c r="EG54" s="233"/>
      <c r="EH54" s="233"/>
      <c r="EI54" s="233"/>
      <c r="EJ54" s="233"/>
      <c r="EK54" s="233"/>
      <c r="EL54" s="233"/>
      <c r="EM54" s="233"/>
      <c r="EN54" s="233"/>
      <c r="EO54" s="233"/>
      <c r="EP54" s="233"/>
      <c r="EQ54" s="233"/>
      <c r="ER54" s="233"/>
      <c r="ES54" s="233"/>
      <c r="ET54" s="233"/>
      <c r="EU54" s="233"/>
      <c r="EV54" s="233"/>
      <c r="EW54" s="233"/>
      <c r="EX54" s="233"/>
      <c r="EY54" s="233"/>
      <c r="EZ54" s="233"/>
      <c r="FA54" s="233"/>
      <c r="FB54" s="233"/>
      <c r="FC54" s="233"/>
      <c r="FD54" s="233"/>
      <c r="FE54" s="233"/>
      <c r="FF54" s="233"/>
      <c r="FG54" s="233"/>
      <c r="FH54" s="233"/>
      <c r="FI54" s="233"/>
      <c r="FJ54" s="233"/>
      <c r="FK54" s="233"/>
      <c r="FL54" s="233"/>
      <c r="FM54" s="233"/>
      <c r="FN54" s="233"/>
      <c r="FO54" s="233"/>
      <c r="FP54" s="233"/>
      <c r="FQ54" s="233"/>
      <c r="FR54" s="233"/>
      <c r="FS54" s="233"/>
      <c r="FT54" s="233"/>
      <c r="FU54" s="233"/>
      <c r="FV54" s="233"/>
      <c r="FW54" s="233"/>
      <c r="FX54" s="233"/>
      <c r="FY54" s="233"/>
      <c r="FZ54" s="233"/>
      <c r="GA54" s="233"/>
      <c r="GB54" s="233"/>
      <c r="GC54" s="233"/>
      <c r="GD54" s="233"/>
      <c r="GE54" s="233"/>
      <c r="GF54" s="233"/>
      <c r="GG54" s="233"/>
      <c r="GH54" s="233"/>
      <c r="GI54" s="233"/>
      <c r="GJ54" s="233"/>
      <c r="GK54" s="233"/>
      <c r="GL54" s="233"/>
      <c r="GM54" s="233"/>
      <c r="GN54" s="233"/>
      <c r="GO54" s="233"/>
      <c r="GP54" s="233"/>
      <c r="GQ54" s="233"/>
      <c r="GR54" s="233"/>
      <c r="GS54" s="233"/>
      <c r="GT54" s="233"/>
      <c r="GU54" s="233"/>
      <c r="GV54" s="233"/>
      <c r="GW54" s="233"/>
      <c r="GX54" s="233"/>
      <c r="GY54" s="233"/>
      <c r="GZ54" s="233"/>
      <c r="HA54" s="233"/>
      <c r="HB54" s="233"/>
      <c r="HC54" s="233"/>
      <c r="HD54" s="233"/>
      <c r="HE54" s="233"/>
      <c r="HF54" s="233"/>
      <c r="HG54" s="233"/>
      <c r="HH54" s="233"/>
      <c r="HI54" s="233"/>
      <c r="HJ54" s="233"/>
      <c r="HK54" s="233"/>
      <c r="HL54" s="233"/>
      <c r="HM54" s="233"/>
      <c r="HN54" s="233"/>
      <c r="HO54" s="233"/>
      <c r="HP54" s="233"/>
      <c r="HQ54" s="233"/>
      <c r="HR54" s="233"/>
      <c r="HS54" s="233"/>
      <c r="HT54" s="233"/>
      <c r="HU54" s="233"/>
      <c r="HV54" s="233"/>
      <c r="HW54" s="233"/>
      <c r="HX54" s="233"/>
      <c r="HY54" s="233"/>
      <c r="HZ54" s="233"/>
      <c r="IA54" s="233"/>
      <c r="IB54" s="233"/>
      <c r="IC54" s="233"/>
      <c r="ID54" s="233"/>
      <c r="IE54" s="233"/>
      <c r="IF54" s="233"/>
    </row>
    <row r="55" spans="1:240" x14ac:dyDescent="0.35">
      <c r="D55" s="188"/>
      <c r="E55" s="189"/>
      <c r="F55" s="188"/>
      <c r="G55" s="190"/>
      <c r="I55" s="188"/>
      <c r="J55" s="190"/>
      <c r="K55" s="191"/>
      <c r="L55" s="189"/>
      <c r="M55" s="188"/>
      <c r="N55" s="190"/>
      <c r="P55" s="188"/>
      <c r="Q55" s="192"/>
      <c r="R55" s="230"/>
      <c r="S55" s="192"/>
      <c r="T55" s="230"/>
      <c r="U55" s="192"/>
      <c r="W55" s="230"/>
      <c r="X55" s="192"/>
      <c r="Y55" s="230"/>
      <c r="Z55" s="192"/>
      <c r="AA55" s="230"/>
      <c r="AB55" s="192"/>
      <c r="AD55" s="230"/>
      <c r="AE55" s="192"/>
    </row>
    <row r="56" spans="1:240" x14ac:dyDescent="0.35">
      <c r="B56" s="234"/>
      <c r="C56" s="434" t="s">
        <v>791</v>
      </c>
      <c r="D56" s="435"/>
      <c r="E56" s="434" t="s">
        <v>792</v>
      </c>
      <c r="F56" s="435"/>
      <c r="G56" s="434" t="s">
        <v>793</v>
      </c>
      <c r="H56" s="435"/>
      <c r="I56" s="434" t="s">
        <v>794</v>
      </c>
      <c r="J56" s="435"/>
      <c r="K56" s="434" t="s">
        <v>795</v>
      </c>
      <c r="L56" s="435"/>
      <c r="M56" s="436" t="s">
        <v>796</v>
      </c>
      <c r="N56" s="437"/>
    </row>
    <row r="57" spans="1:240" x14ac:dyDescent="0.35">
      <c r="B57" s="234" t="s">
        <v>797</v>
      </c>
      <c r="C57" s="204" t="s">
        <v>798</v>
      </c>
      <c r="D57" s="204" t="s">
        <v>799</v>
      </c>
      <c r="E57" s="204" t="s">
        <v>798</v>
      </c>
      <c r="F57" s="204" t="s">
        <v>799</v>
      </c>
      <c r="G57" s="204" t="s">
        <v>798</v>
      </c>
      <c r="H57" s="204" t="s">
        <v>799</v>
      </c>
      <c r="I57" s="204" t="s">
        <v>798</v>
      </c>
      <c r="J57" s="204" t="s">
        <v>799</v>
      </c>
      <c r="K57" s="204" t="s">
        <v>798</v>
      </c>
      <c r="L57" s="204" t="s">
        <v>799</v>
      </c>
      <c r="M57" s="204" t="s">
        <v>798</v>
      </c>
      <c r="N57" s="204" t="s">
        <v>799</v>
      </c>
    </row>
    <row r="58" spans="1:240" ht="26" x14ac:dyDescent="0.35">
      <c r="B58" s="235" t="s">
        <v>800</v>
      </c>
      <c r="C58" s="236">
        <f>D54+F54+H54+I54</f>
        <v>1257</v>
      </c>
      <c r="D58" s="212">
        <f>E54+G54+J54</f>
        <v>2379039</v>
      </c>
      <c r="E58" s="236">
        <f>K54+M54+O54+P54</f>
        <v>692</v>
      </c>
      <c r="F58" s="212">
        <f>L54+N54+Q54</f>
        <v>966510</v>
      </c>
      <c r="G58" s="236">
        <f>R54+T54+V54+W54</f>
        <v>772</v>
      </c>
      <c r="H58" s="212">
        <f>S54+U54+X54</f>
        <v>1312556</v>
      </c>
      <c r="I58" s="236">
        <f>Y54+AA54+AC54+AD54</f>
        <v>152</v>
      </c>
      <c r="J58" s="212">
        <f>Z54+AB54+AE54</f>
        <v>355221</v>
      </c>
      <c r="K58" s="236">
        <f>AF54+AH54+AJ54+AK54</f>
        <v>84</v>
      </c>
      <c r="L58" s="212">
        <f>AG54+AI54+AL54</f>
        <v>391088</v>
      </c>
      <c r="M58" s="236">
        <f>C58+E58+G58+I58+K58</f>
        <v>2957</v>
      </c>
      <c r="N58" s="212">
        <f>D58+F58+H58+J58+L58</f>
        <v>5404414</v>
      </c>
    </row>
    <row r="59" spans="1:240" x14ac:dyDescent="0.35">
      <c r="A59" s="209"/>
      <c r="B59" s="235" t="s">
        <v>801</v>
      </c>
      <c r="C59" s="236">
        <f>F54</f>
        <v>21</v>
      </c>
      <c r="D59" s="212">
        <f>G54</f>
        <v>-139929</v>
      </c>
      <c r="E59" s="236">
        <f>M54</f>
        <v>23</v>
      </c>
      <c r="F59" s="212">
        <f>N54</f>
        <v>45613</v>
      </c>
      <c r="G59" s="236">
        <f>T54</f>
        <v>7</v>
      </c>
      <c r="H59" s="212">
        <f>U54</f>
        <v>36155</v>
      </c>
      <c r="I59" s="236">
        <f>AA54</f>
        <v>0</v>
      </c>
      <c r="J59" s="212">
        <f>AB54</f>
        <v>0</v>
      </c>
      <c r="K59" s="236">
        <f>AH54</f>
        <v>1</v>
      </c>
      <c r="L59" s="212">
        <f>AI54</f>
        <v>1000</v>
      </c>
      <c r="M59" s="236">
        <f>C59+E59+G59+I59+K59</f>
        <v>52</v>
      </c>
      <c r="N59" s="212">
        <f t="shared" ref="N59:N61" si="1">D59+F59+H59+J59+L59</f>
        <v>-57161</v>
      </c>
    </row>
    <row r="60" spans="1:240" ht="26" x14ac:dyDescent="0.35">
      <c r="B60" s="235" t="s">
        <v>802</v>
      </c>
      <c r="C60" s="236">
        <f>D54+I54</f>
        <v>1112</v>
      </c>
      <c r="D60" s="212">
        <f>E54+J54</f>
        <v>2518968</v>
      </c>
      <c r="E60" s="236">
        <f>K54+P54</f>
        <v>487</v>
      </c>
      <c r="F60" s="212">
        <f>L54+Q54</f>
        <v>920897</v>
      </c>
      <c r="G60" s="236">
        <f>R54+W54</f>
        <v>368</v>
      </c>
      <c r="H60" s="212">
        <f>S54+X54</f>
        <v>1276401</v>
      </c>
      <c r="I60" s="236">
        <f>Y54+AD54</f>
        <v>145</v>
      </c>
      <c r="J60" s="212">
        <f>Z54+AE54</f>
        <v>355221</v>
      </c>
      <c r="K60" s="236">
        <f>AF54+AK54</f>
        <v>61</v>
      </c>
      <c r="L60" s="212">
        <f>AG54+AL54</f>
        <v>390088</v>
      </c>
      <c r="M60" s="236">
        <f>C60+E60+G60+I60+K60</f>
        <v>2173</v>
      </c>
      <c r="N60" s="212">
        <f t="shared" si="1"/>
        <v>5461575</v>
      </c>
    </row>
    <row r="61" spans="1:240" ht="26" x14ac:dyDescent="0.35">
      <c r="B61" s="235" t="s">
        <v>803</v>
      </c>
      <c r="C61" s="236">
        <f t="shared" ref="C61:L61" si="2">C60+C59</f>
        <v>1133</v>
      </c>
      <c r="D61" s="212">
        <f t="shared" si="2"/>
        <v>2379039</v>
      </c>
      <c r="E61" s="236">
        <f t="shared" si="2"/>
        <v>510</v>
      </c>
      <c r="F61" s="212">
        <f t="shared" si="2"/>
        <v>966510</v>
      </c>
      <c r="G61" s="236">
        <f t="shared" si="2"/>
        <v>375</v>
      </c>
      <c r="H61" s="212">
        <f t="shared" si="2"/>
        <v>1312556</v>
      </c>
      <c r="I61" s="236">
        <f t="shared" si="2"/>
        <v>145</v>
      </c>
      <c r="J61" s="212">
        <f t="shared" si="2"/>
        <v>355221</v>
      </c>
      <c r="K61" s="236">
        <f t="shared" si="2"/>
        <v>62</v>
      </c>
      <c r="L61" s="212">
        <f t="shared" si="2"/>
        <v>391088</v>
      </c>
      <c r="M61" s="236">
        <f>C61+E61+G61+I61+K61</f>
        <v>2225</v>
      </c>
      <c r="N61" s="212">
        <f t="shared" si="1"/>
        <v>5404414</v>
      </c>
    </row>
    <row r="62" spans="1:240" x14ac:dyDescent="0.35">
      <c r="E62" s="237"/>
      <c r="F62" s="238"/>
      <c r="G62" s="239"/>
      <c r="H62" s="237"/>
      <c r="I62" s="237"/>
      <c r="J62" s="237"/>
      <c r="K62" s="237"/>
      <c r="L62" s="237"/>
      <c r="M62" s="238"/>
      <c r="N62" s="239"/>
    </row>
    <row r="63" spans="1:240" s="190" customFormat="1" x14ac:dyDescent="0.35">
      <c r="B63" s="240"/>
      <c r="C63" s="434" t="s">
        <v>791</v>
      </c>
      <c r="D63" s="435"/>
      <c r="E63" s="434" t="s">
        <v>792</v>
      </c>
      <c r="F63" s="435"/>
      <c r="G63" s="434" t="s">
        <v>793</v>
      </c>
      <c r="H63" s="435"/>
      <c r="I63" s="434" t="s">
        <v>794</v>
      </c>
      <c r="J63" s="435"/>
      <c r="K63" s="434" t="s">
        <v>795</v>
      </c>
      <c r="L63" s="435"/>
      <c r="M63" s="436" t="s">
        <v>796</v>
      </c>
      <c r="N63" s="437"/>
    </row>
    <row r="64" spans="1:240" s="190" customFormat="1" x14ac:dyDescent="0.35">
      <c r="B64" s="234" t="s">
        <v>102</v>
      </c>
      <c r="C64" s="204" t="s">
        <v>798</v>
      </c>
      <c r="D64" s="204" t="s">
        <v>799</v>
      </c>
      <c r="E64" s="204" t="s">
        <v>798</v>
      </c>
      <c r="F64" s="204" t="s">
        <v>799</v>
      </c>
      <c r="G64" s="204" t="s">
        <v>798</v>
      </c>
      <c r="H64" s="204" t="s">
        <v>799</v>
      </c>
      <c r="I64" s="204" t="s">
        <v>798</v>
      </c>
      <c r="J64" s="204" t="s">
        <v>799</v>
      </c>
      <c r="K64" s="204" t="s">
        <v>798</v>
      </c>
      <c r="L64" s="204" t="s">
        <v>799</v>
      </c>
      <c r="M64" s="204" t="s">
        <v>798</v>
      </c>
      <c r="N64" s="204" t="s">
        <v>799</v>
      </c>
    </row>
    <row r="65" spans="2:15" s="190" customFormat="1" ht="26" x14ac:dyDescent="0.35">
      <c r="B65" s="235" t="s">
        <v>800</v>
      </c>
      <c r="C65" s="236">
        <v>522</v>
      </c>
      <c r="D65" s="212">
        <v>1766300.7500000005</v>
      </c>
      <c r="E65" s="236">
        <v>280</v>
      </c>
      <c r="F65" s="212">
        <v>405856.91999999993</v>
      </c>
      <c r="G65" s="236">
        <v>343</v>
      </c>
      <c r="H65" s="212">
        <v>566043.64000000013</v>
      </c>
      <c r="I65" s="213">
        <v>56</v>
      </c>
      <c r="J65" s="212">
        <v>106810.47999999998</v>
      </c>
      <c r="K65" s="213">
        <v>39</v>
      </c>
      <c r="L65" s="212">
        <v>114580.52000000002</v>
      </c>
      <c r="M65" s="236">
        <f>C65+E65+G65+I65+K65</f>
        <v>1240</v>
      </c>
      <c r="N65" s="212">
        <f>D65+F65+H65+J65+L65</f>
        <v>2959592.3100000005</v>
      </c>
    </row>
    <row r="66" spans="2:15" s="190" customFormat="1" x14ac:dyDescent="0.35">
      <c r="B66" s="235" t="s">
        <v>801</v>
      </c>
      <c r="C66" s="236">
        <v>10</v>
      </c>
      <c r="D66" s="212">
        <v>-47926.78</v>
      </c>
      <c r="E66" s="236">
        <v>8</v>
      </c>
      <c r="F66" s="212">
        <v>14513</v>
      </c>
      <c r="G66" s="236">
        <v>3</v>
      </c>
      <c r="H66" s="212">
        <v>14066.429999999998</v>
      </c>
      <c r="I66" s="213">
        <v>0</v>
      </c>
      <c r="J66" s="212">
        <v>0</v>
      </c>
      <c r="K66" s="213">
        <v>1</v>
      </c>
      <c r="L66" s="212">
        <v>1000</v>
      </c>
      <c r="M66" s="236">
        <f>C66+E66+G66+I66+K66</f>
        <v>22</v>
      </c>
      <c r="N66" s="212">
        <f t="shared" ref="N66:N68" si="3">D66+F66+H66+J66+L66</f>
        <v>-18347.349999999999</v>
      </c>
    </row>
    <row r="67" spans="2:15" s="190" customFormat="1" ht="26" x14ac:dyDescent="0.35">
      <c r="B67" s="235" t="s">
        <v>802</v>
      </c>
      <c r="C67" s="236">
        <v>459</v>
      </c>
      <c r="D67" s="212">
        <v>1814227.5300000007</v>
      </c>
      <c r="E67" s="236">
        <v>205</v>
      </c>
      <c r="F67" s="212">
        <v>391343.92000000004</v>
      </c>
      <c r="G67" s="236">
        <v>155</v>
      </c>
      <c r="H67" s="212">
        <v>551977.21000000008</v>
      </c>
      <c r="I67" s="213">
        <v>52</v>
      </c>
      <c r="J67" s="212">
        <v>106810.48</v>
      </c>
      <c r="K67" s="213">
        <v>26</v>
      </c>
      <c r="L67" s="212">
        <v>113580.51999999999</v>
      </c>
      <c r="M67" s="236">
        <f>C67+E67+G67+I67+K67</f>
        <v>897</v>
      </c>
      <c r="N67" s="212">
        <f t="shared" si="3"/>
        <v>2977939.6600000006</v>
      </c>
    </row>
    <row r="68" spans="2:15" s="190" customFormat="1" ht="26" x14ac:dyDescent="0.35">
      <c r="B68" s="235" t="s">
        <v>803</v>
      </c>
      <c r="C68" s="236">
        <v>469</v>
      </c>
      <c r="D68" s="212">
        <v>1766300.7500000007</v>
      </c>
      <c r="E68" s="236">
        <v>213</v>
      </c>
      <c r="F68" s="212">
        <v>405856.92000000004</v>
      </c>
      <c r="G68" s="236">
        <v>158</v>
      </c>
      <c r="H68" s="212">
        <v>566043.64000000013</v>
      </c>
      <c r="I68" s="236">
        <f>I66+I67</f>
        <v>52</v>
      </c>
      <c r="J68" s="212">
        <f>J66+J67</f>
        <v>106810.48</v>
      </c>
      <c r="K68" s="236">
        <f>K66+K67</f>
        <v>27</v>
      </c>
      <c r="L68" s="212">
        <f>L66+L67</f>
        <v>114580.51999999999</v>
      </c>
      <c r="M68" s="236">
        <f>C68+E68+G68+I68+K68</f>
        <v>919</v>
      </c>
      <c r="N68" s="212">
        <f t="shared" si="3"/>
        <v>2959592.310000001</v>
      </c>
    </row>
    <row r="69" spans="2:15" s="190" customFormat="1" x14ac:dyDescent="0.35">
      <c r="B69" s="241"/>
      <c r="C69" s="237"/>
      <c r="D69" s="237"/>
      <c r="E69" s="237"/>
      <c r="F69" s="237"/>
      <c r="G69" s="237"/>
      <c r="H69" s="237"/>
      <c r="I69" s="237"/>
      <c r="J69" s="237"/>
      <c r="K69" s="237"/>
      <c r="L69" s="237"/>
      <c r="M69" s="237"/>
      <c r="N69" s="237"/>
      <c r="O69" s="237"/>
    </row>
    <row r="70" spans="2:15" s="190" customFormat="1" x14ac:dyDescent="0.35">
      <c r="B70" s="240"/>
      <c r="C70" s="434" t="s">
        <v>791</v>
      </c>
      <c r="D70" s="435"/>
      <c r="E70" s="434" t="s">
        <v>792</v>
      </c>
      <c r="F70" s="435"/>
      <c r="G70" s="434" t="s">
        <v>793</v>
      </c>
      <c r="H70" s="435"/>
      <c r="I70" s="434" t="s">
        <v>794</v>
      </c>
      <c r="J70" s="435"/>
      <c r="K70" s="434" t="s">
        <v>795</v>
      </c>
      <c r="L70" s="435"/>
      <c r="M70" s="436" t="s">
        <v>796</v>
      </c>
      <c r="N70" s="437"/>
    </row>
    <row r="71" spans="2:15" s="190" customFormat="1" x14ac:dyDescent="0.35">
      <c r="B71" s="234" t="s">
        <v>858</v>
      </c>
      <c r="C71" s="204" t="s">
        <v>798</v>
      </c>
      <c r="D71" s="204" t="s">
        <v>799</v>
      </c>
      <c r="E71" s="204" t="s">
        <v>798</v>
      </c>
      <c r="F71" s="204" t="s">
        <v>799</v>
      </c>
      <c r="G71" s="204" t="s">
        <v>798</v>
      </c>
      <c r="H71" s="204" t="s">
        <v>799</v>
      </c>
      <c r="I71" s="204" t="s">
        <v>798</v>
      </c>
      <c r="J71" s="204" t="s">
        <v>799</v>
      </c>
      <c r="K71" s="204" t="s">
        <v>798</v>
      </c>
      <c r="L71" s="204" t="s">
        <v>799</v>
      </c>
      <c r="M71" s="204" t="s">
        <v>798</v>
      </c>
      <c r="N71" s="204" t="s">
        <v>799</v>
      </c>
    </row>
    <row r="72" spans="2:15" s="190" customFormat="1" ht="26" x14ac:dyDescent="0.35">
      <c r="B72" s="235" t="s">
        <v>800</v>
      </c>
      <c r="C72" s="236">
        <f t="shared" ref="C72:N75" si="4">C58-C65</f>
        <v>735</v>
      </c>
      <c r="D72" s="212">
        <f t="shared" si="4"/>
        <v>612738.24999999953</v>
      </c>
      <c r="E72" s="236">
        <f t="shared" si="4"/>
        <v>412</v>
      </c>
      <c r="F72" s="212">
        <f t="shared" si="4"/>
        <v>560653.08000000007</v>
      </c>
      <c r="G72" s="236">
        <f t="shared" si="4"/>
        <v>429</v>
      </c>
      <c r="H72" s="212">
        <f t="shared" si="4"/>
        <v>746512.35999999987</v>
      </c>
      <c r="I72" s="236">
        <f t="shared" si="4"/>
        <v>96</v>
      </c>
      <c r="J72" s="212">
        <f t="shared" si="4"/>
        <v>248410.52000000002</v>
      </c>
      <c r="K72" s="236">
        <f t="shared" si="4"/>
        <v>45</v>
      </c>
      <c r="L72" s="212">
        <f t="shared" si="4"/>
        <v>276507.48</v>
      </c>
      <c r="M72" s="236">
        <f t="shared" si="4"/>
        <v>1717</v>
      </c>
      <c r="N72" s="212">
        <f t="shared" si="4"/>
        <v>2444821.6899999995</v>
      </c>
    </row>
    <row r="73" spans="2:15" s="190" customFormat="1" x14ac:dyDescent="0.35">
      <c r="B73" s="235" t="s">
        <v>801</v>
      </c>
      <c r="C73" s="236">
        <f t="shared" si="4"/>
        <v>11</v>
      </c>
      <c r="D73" s="212">
        <f t="shared" si="4"/>
        <v>-92002.22</v>
      </c>
      <c r="E73" s="236">
        <f t="shared" si="4"/>
        <v>15</v>
      </c>
      <c r="F73" s="212">
        <f t="shared" si="4"/>
        <v>31100</v>
      </c>
      <c r="G73" s="236">
        <f t="shared" si="4"/>
        <v>4</v>
      </c>
      <c r="H73" s="212">
        <f t="shared" si="4"/>
        <v>22088.57</v>
      </c>
      <c r="I73" s="236">
        <f t="shared" si="4"/>
        <v>0</v>
      </c>
      <c r="J73" s="212">
        <f t="shared" si="4"/>
        <v>0</v>
      </c>
      <c r="K73" s="236">
        <f t="shared" si="4"/>
        <v>0</v>
      </c>
      <c r="L73" s="212">
        <f t="shared" si="4"/>
        <v>0</v>
      </c>
      <c r="M73" s="236">
        <f t="shared" si="4"/>
        <v>30</v>
      </c>
      <c r="N73" s="212">
        <f t="shared" si="4"/>
        <v>-38813.65</v>
      </c>
    </row>
    <row r="74" spans="2:15" s="190" customFormat="1" ht="26" x14ac:dyDescent="0.35">
      <c r="B74" s="235" t="s">
        <v>802</v>
      </c>
      <c r="C74" s="236">
        <f t="shared" si="4"/>
        <v>653</v>
      </c>
      <c r="D74" s="212">
        <f t="shared" si="4"/>
        <v>704740.46999999927</v>
      </c>
      <c r="E74" s="236">
        <f t="shared" si="4"/>
        <v>282</v>
      </c>
      <c r="F74" s="212">
        <f t="shared" si="4"/>
        <v>529553.07999999996</v>
      </c>
      <c r="G74" s="236">
        <f t="shared" si="4"/>
        <v>213</v>
      </c>
      <c r="H74" s="212">
        <f t="shared" si="4"/>
        <v>724423.78999999992</v>
      </c>
      <c r="I74" s="236">
        <f t="shared" si="4"/>
        <v>93</v>
      </c>
      <c r="J74" s="212">
        <f t="shared" si="4"/>
        <v>248410.52000000002</v>
      </c>
      <c r="K74" s="236">
        <f t="shared" si="4"/>
        <v>35</v>
      </c>
      <c r="L74" s="212">
        <f t="shared" si="4"/>
        <v>276507.48</v>
      </c>
      <c r="M74" s="236">
        <f t="shared" si="4"/>
        <v>1276</v>
      </c>
      <c r="N74" s="212">
        <f t="shared" si="4"/>
        <v>2483635.3399999994</v>
      </c>
    </row>
    <row r="75" spans="2:15" s="190" customFormat="1" ht="26" x14ac:dyDescent="0.35">
      <c r="B75" s="235" t="s">
        <v>803</v>
      </c>
      <c r="C75" s="236">
        <f t="shared" si="4"/>
        <v>664</v>
      </c>
      <c r="D75" s="212">
        <f t="shared" si="4"/>
        <v>612738.2499999993</v>
      </c>
      <c r="E75" s="236">
        <f t="shared" si="4"/>
        <v>297</v>
      </c>
      <c r="F75" s="212">
        <f t="shared" si="4"/>
        <v>560653.07999999996</v>
      </c>
      <c r="G75" s="236">
        <f t="shared" si="4"/>
        <v>217</v>
      </c>
      <c r="H75" s="212">
        <f t="shared" si="4"/>
        <v>746512.35999999987</v>
      </c>
      <c r="I75" s="236">
        <f t="shared" si="4"/>
        <v>93</v>
      </c>
      <c r="J75" s="212">
        <f t="shared" si="4"/>
        <v>248410.52000000002</v>
      </c>
      <c r="K75" s="236">
        <f t="shared" si="4"/>
        <v>35</v>
      </c>
      <c r="L75" s="212">
        <f t="shared" si="4"/>
        <v>276507.48</v>
      </c>
      <c r="M75" s="236">
        <f t="shared" si="4"/>
        <v>1306</v>
      </c>
      <c r="N75" s="212">
        <f t="shared" si="4"/>
        <v>2444821.689999999</v>
      </c>
    </row>
  </sheetData>
  <autoFilter ref="A4:IG52">
    <filterColumn colId="2">
      <filters>
        <filter val="700908"/>
        <filter val="700909"/>
        <filter val="700912"/>
        <filter val="700935"/>
        <filter val="700937"/>
        <filter val="700939"/>
        <filter val="700946"/>
      </filters>
    </filterColumn>
  </autoFilter>
  <mergeCells count="18">
    <mergeCell ref="M56:N56"/>
    <mergeCell ref="C56:D56"/>
    <mergeCell ref="E56:F56"/>
    <mergeCell ref="G56:H56"/>
    <mergeCell ref="I56:J56"/>
    <mergeCell ref="K56:L56"/>
    <mergeCell ref="M70:N70"/>
    <mergeCell ref="C63:D63"/>
    <mergeCell ref="E63:F63"/>
    <mergeCell ref="G63:H63"/>
    <mergeCell ref="I63:J63"/>
    <mergeCell ref="K63:L63"/>
    <mergeCell ref="M63:N63"/>
    <mergeCell ref="C70:D70"/>
    <mergeCell ref="E70:F70"/>
    <mergeCell ref="G70:H70"/>
    <mergeCell ref="I70:J70"/>
    <mergeCell ref="K70:L70"/>
  </mergeCells>
  <conditionalFormatting sqref="B1:B2 C43:C47 C52 C11:C13 C27:C32 C15:C25 J6:J52 Q6:Q52 C6:C8">
    <cfRule type="cellIs" dxfId="228" priority="12" stopIfTrue="1" operator="equal">
      <formula>"&lt;&gt;"""""</formula>
    </cfRule>
  </conditionalFormatting>
  <conditionalFormatting sqref="A54:C54">
    <cfRule type="cellIs" dxfId="227" priority="11" stopIfTrue="1" operator="equal">
      <formula>"&lt;&gt;"""""</formula>
    </cfRule>
  </conditionalFormatting>
  <conditionalFormatting sqref="J5">
    <cfRule type="cellIs" dxfId="226" priority="10" stopIfTrue="1" operator="equal">
      <formula>"&lt;&gt;"""""</formula>
    </cfRule>
  </conditionalFormatting>
  <conditionalFormatting sqref="Q5">
    <cfRule type="cellIs" dxfId="225" priority="9" stopIfTrue="1" operator="equal">
      <formula>"&lt;&gt;"""""</formula>
    </cfRule>
  </conditionalFormatting>
  <conditionalFormatting sqref="C24 C27:C48">
    <cfRule type="cellIs" dxfId="224" priority="8" stopIfTrue="1" operator="equal">
      <formula>"&lt;&gt;"""""</formula>
    </cfRule>
  </conditionalFormatting>
  <conditionalFormatting sqref="C48:C51">
    <cfRule type="cellIs" dxfId="223" priority="7" stopIfTrue="1" operator="equal">
      <formula>"&lt;&gt;"""""</formula>
    </cfRule>
  </conditionalFormatting>
  <conditionalFormatting sqref="C5">
    <cfRule type="cellIs" dxfId="222" priority="6" stopIfTrue="1" operator="equal">
      <formula>"&lt;&gt;"""""</formula>
    </cfRule>
  </conditionalFormatting>
  <conditionalFormatting sqref="C14">
    <cfRule type="cellIs" dxfId="221" priority="5" stopIfTrue="1" operator="equal">
      <formula>"&lt;&gt;"""""</formula>
    </cfRule>
  </conditionalFormatting>
  <conditionalFormatting sqref="C9">
    <cfRule type="cellIs" dxfId="220" priority="4" stopIfTrue="1" operator="equal">
      <formula>"&lt;&gt;"""""</formula>
    </cfRule>
  </conditionalFormatting>
  <conditionalFormatting sqref="C9">
    <cfRule type="cellIs" dxfId="219" priority="3" stopIfTrue="1" operator="equal">
      <formula>"&lt;&gt;"""""</formula>
    </cfRule>
  </conditionalFormatting>
  <conditionalFormatting sqref="C26">
    <cfRule type="cellIs" dxfId="218" priority="2" stopIfTrue="1" operator="equal">
      <formula>"&lt;&gt;"""""</formula>
    </cfRule>
  </conditionalFormatting>
  <conditionalFormatting sqref="C10">
    <cfRule type="cellIs" dxfId="217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  <headerFooter>
    <oddFooter xml:space="preserve">&amp;C&amp;"arial,Regular"&amp;8&amp;K990000Internal&amp;8&amp;K000000
</oddFooter>
    <evenFooter xml:space="preserve">&amp;C&amp;"arial,Regular"&amp;8&amp;K990000Internal&amp;8&amp;K000000
</evenFooter>
    <firstFooter xml:space="preserve">&amp;C&amp;"arial,Regular"&amp;8&amp;K990000Internal&amp;8&amp;K000000
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C28" sqref="C28"/>
    </sheetView>
  </sheetViews>
  <sheetFormatPr defaultColWidth="8.7265625" defaultRowHeight="10.5" x14ac:dyDescent="0.25"/>
  <cols>
    <col min="1" max="1" width="44.81640625" style="98" customWidth="1"/>
    <col min="2" max="2" width="17.7265625" style="113" customWidth="1"/>
    <col min="3" max="3" width="22.1796875" style="97" customWidth="1"/>
    <col min="4" max="4" width="19.26953125" style="98" bestFit="1" customWidth="1"/>
    <col min="5" max="6" width="11.54296875" style="98" bestFit="1" customWidth="1"/>
    <col min="7" max="7" width="13.1796875" style="98" bestFit="1" customWidth="1"/>
    <col min="8" max="8" width="8.7265625" style="98"/>
    <col min="9" max="9" width="9.81640625" style="98" bestFit="1" customWidth="1"/>
    <col min="10" max="16384" width="8.7265625" style="98"/>
  </cols>
  <sheetData>
    <row r="1" spans="1:9" x14ac:dyDescent="0.25">
      <c r="A1" s="107" t="s">
        <v>0</v>
      </c>
      <c r="B1" s="108">
        <v>2021</v>
      </c>
      <c r="C1" s="98"/>
    </row>
    <row r="2" spans="1:9" x14ac:dyDescent="0.25">
      <c r="A2" s="107" t="s">
        <v>1</v>
      </c>
      <c r="B2" s="105" t="s">
        <v>63</v>
      </c>
      <c r="C2" s="98"/>
    </row>
    <row r="4" spans="1:9" ht="21" x14ac:dyDescent="0.25">
      <c r="A4" s="109" t="s">
        <v>3</v>
      </c>
      <c r="B4" s="110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9" ht="21" customHeight="1" x14ac:dyDescent="0.25">
      <c r="A5" s="99" t="s">
        <v>81</v>
      </c>
      <c r="B5" s="117" t="s">
        <v>955</v>
      </c>
      <c r="C5" s="100">
        <v>2021</v>
      </c>
      <c r="D5" s="111">
        <v>701313</v>
      </c>
      <c r="E5" s="112">
        <v>9</v>
      </c>
      <c r="F5" s="112">
        <v>246.2184</v>
      </c>
      <c r="G5" s="101">
        <f>E5+F5</f>
        <v>255.2184</v>
      </c>
    </row>
    <row r="6" spans="1:9" x14ac:dyDescent="0.25">
      <c r="A6" s="99" t="s">
        <v>956</v>
      </c>
      <c r="B6" s="99" t="s">
        <v>643</v>
      </c>
      <c r="C6" s="100">
        <v>2021</v>
      </c>
      <c r="D6" s="111">
        <v>701277</v>
      </c>
      <c r="E6" s="112">
        <v>57.6</v>
      </c>
      <c r="F6" s="112">
        <v>7.02</v>
      </c>
      <c r="G6" s="101">
        <f t="shared" ref="G6:G52" si="0">E6+F6</f>
        <v>64.62</v>
      </c>
    </row>
    <row r="7" spans="1:9" ht="17.25" customHeight="1" x14ac:dyDescent="0.25">
      <c r="A7" s="99" t="s">
        <v>33</v>
      </c>
      <c r="B7" s="117" t="s">
        <v>957</v>
      </c>
      <c r="C7" s="100">
        <v>2021</v>
      </c>
      <c r="D7" s="111">
        <v>701279</v>
      </c>
      <c r="E7" s="112">
        <v>1260</v>
      </c>
      <c r="F7" s="112">
        <v>118.22382000000003</v>
      </c>
      <c r="G7" s="101">
        <f t="shared" si="0"/>
        <v>1378.2238199999999</v>
      </c>
    </row>
    <row r="8" spans="1:9" x14ac:dyDescent="0.25">
      <c r="A8" s="99" t="s">
        <v>664</v>
      </c>
      <c r="B8" s="99" t="s">
        <v>958</v>
      </c>
      <c r="C8" s="100">
        <v>2021</v>
      </c>
      <c r="D8" s="111">
        <v>701335</v>
      </c>
      <c r="E8" s="112">
        <v>454.1</v>
      </c>
      <c r="F8" s="112">
        <v>83.433599999999998</v>
      </c>
      <c r="G8" s="101">
        <f t="shared" si="0"/>
        <v>537.53359999999998</v>
      </c>
    </row>
    <row r="9" spans="1:9" ht="16.5" customHeight="1" x14ac:dyDescent="0.25">
      <c r="A9" s="99" t="s">
        <v>719</v>
      </c>
      <c r="B9" s="117" t="s">
        <v>959</v>
      </c>
      <c r="C9" s="100">
        <v>2021</v>
      </c>
      <c r="D9" s="111">
        <v>701281</v>
      </c>
      <c r="E9" s="112">
        <v>3.6</v>
      </c>
      <c r="F9" s="112">
        <v>6.84</v>
      </c>
      <c r="G9" s="101">
        <f t="shared" si="0"/>
        <v>10.44</v>
      </c>
    </row>
    <row r="10" spans="1:9" x14ac:dyDescent="0.25">
      <c r="A10" s="99" t="s">
        <v>956</v>
      </c>
      <c r="B10" s="99" t="s">
        <v>996</v>
      </c>
      <c r="C10" s="100">
        <v>2021</v>
      </c>
      <c r="D10" s="111">
        <v>701315</v>
      </c>
      <c r="E10" s="112">
        <v>3.6</v>
      </c>
      <c r="F10" s="112">
        <v>-1.7423999999999999</v>
      </c>
      <c r="G10" s="101">
        <f t="shared" si="0"/>
        <v>1.8576000000000001</v>
      </c>
    </row>
    <row r="11" spans="1:9" x14ac:dyDescent="0.25">
      <c r="A11" s="99" t="s">
        <v>956</v>
      </c>
      <c r="B11" s="99" t="s">
        <v>997</v>
      </c>
      <c r="C11" s="100">
        <v>2021</v>
      </c>
      <c r="D11" s="111">
        <v>701333</v>
      </c>
      <c r="E11" s="112">
        <v>0.17560975609756099</v>
      </c>
      <c r="F11" s="112">
        <v>-0.18</v>
      </c>
      <c r="G11" s="101">
        <f t="shared" si="0"/>
        <v>-4.3902439024390005E-3</v>
      </c>
    </row>
    <row r="12" spans="1:9" x14ac:dyDescent="0.25">
      <c r="A12" s="99" t="s">
        <v>719</v>
      </c>
      <c r="B12" s="99" t="s">
        <v>960</v>
      </c>
      <c r="C12" s="100">
        <v>2021</v>
      </c>
      <c r="D12" s="111">
        <v>701283</v>
      </c>
      <c r="E12" s="112">
        <v>90</v>
      </c>
      <c r="F12" s="112">
        <v>-83.215800000000002</v>
      </c>
      <c r="G12" s="101">
        <f t="shared" si="0"/>
        <v>6.7841999999999985</v>
      </c>
    </row>
    <row r="13" spans="1:9" x14ac:dyDescent="0.25">
      <c r="A13" s="99" t="s">
        <v>44</v>
      </c>
      <c r="B13" s="99" t="s">
        <v>693</v>
      </c>
      <c r="C13" s="100">
        <v>2021</v>
      </c>
      <c r="D13" s="111">
        <v>701317</v>
      </c>
      <c r="E13" s="112">
        <v>18</v>
      </c>
      <c r="F13" s="112">
        <v>35.611199999999997</v>
      </c>
      <c r="G13" s="101">
        <f t="shared" si="0"/>
        <v>53.611199999999997</v>
      </c>
    </row>
    <row r="14" spans="1:9" x14ac:dyDescent="0.25">
      <c r="A14" s="99" t="s">
        <v>20</v>
      </c>
      <c r="B14" s="99" t="s">
        <v>961</v>
      </c>
      <c r="C14" s="100">
        <v>2021</v>
      </c>
      <c r="D14" s="111">
        <v>701337</v>
      </c>
      <c r="E14" s="112">
        <v>108.00000000000001</v>
      </c>
      <c r="F14" s="112">
        <v>54.3078</v>
      </c>
      <c r="G14" s="101">
        <f t="shared" si="0"/>
        <v>162.30780000000001</v>
      </c>
    </row>
    <row r="15" spans="1:9" x14ac:dyDescent="0.25">
      <c r="A15" s="99" t="s">
        <v>956</v>
      </c>
      <c r="B15" s="99" t="s">
        <v>721</v>
      </c>
      <c r="C15" s="100">
        <v>2021</v>
      </c>
      <c r="D15" s="111">
        <v>701291</v>
      </c>
      <c r="E15" s="112">
        <v>126.00000000000001</v>
      </c>
      <c r="F15" s="112">
        <v>-1.6540199999999894</v>
      </c>
      <c r="G15" s="101">
        <f t="shared" si="0"/>
        <v>124.34598000000003</v>
      </c>
    </row>
    <row r="16" spans="1:9" x14ac:dyDescent="0.25">
      <c r="A16" s="99" t="s">
        <v>956</v>
      </c>
      <c r="B16" s="99" t="s">
        <v>962</v>
      </c>
      <c r="C16" s="100">
        <v>2021</v>
      </c>
      <c r="D16" s="111">
        <v>701319</v>
      </c>
      <c r="E16" s="112">
        <v>12600.000000000002</v>
      </c>
      <c r="F16" s="112">
        <v>1708.3841760000005</v>
      </c>
      <c r="G16" s="101">
        <f t="shared" si="0"/>
        <v>14308.384176000003</v>
      </c>
      <c r="I16" s="183"/>
    </row>
    <row r="17" spans="1:7" x14ac:dyDescent="0.25">
      <c r="A17" s="99" t="s">
        <v>652</v>
      </c>
      <c r="B17" s="99" t="s">
        <v>964</v>
      </c>
      <c r="C17" s="100">
        <v>2021</v>
      </c>
      <c r="D17" s="111">
        <v>701249</v>
      </c>
      <c r="E17" s="112">
        <v>36</v>
      </c>
      <c r="F17" s="112">
        <v>-0.13319999999999999</v>
      </c>
      <c r="G17" s="101">
        <f t="shared" si="0"/>
        <v>35.866799999999998</v>
      </c>
    </row>
    <row r="18" spans="1:7" x14ac:dyDescent="0.25">
      <c r="A18" s="99" t="s">
        <v>652</v>
      </c>
      <c r="B18" s="99" t="s">
        <v>965</v>
      </c>
      <c r="C18" s="100">
        <v>2021</v>
      </c>
      <c r="D18" s="111">
        <v>701251</v>
      </c>
      <c r="E18" s="112">
        <v>34.204878048780493</v>
      </c>
      <c r="F18" s="112">
        <v>-11.52</v>
      </c>
      <c r="G18" s="101">
        <f t="shared" si="0"/>
        <v>22.684878048780494</v>
      </c>
    </row>
    <row r="19" spans="1:7" x14ac:dyDescent="0.25">
      <c r="A19" s="99" t="s">
        <v>652</v>
      </c>
      <c r="B19" s="99" t="s">
        <v>966</v>
      </c>
      <c r="C19" s="100">
        <v>2021</v>
      </c>
      <c r="D19" s="111">
        <v>701253</v>
      </c>
      <c r="E19" s="112">
        <v>21.6</v>
      </c>
      <c r="F19" s="112">
        <v>-3.2273999999999998</v>
      </c>
      <c r="G19" s="101">
        <f t="shared" si="0"/>
        <v>18.372600000000002</v>
      </c>
    </row>
    <row r="20" spans="1:7" x14ac:dyDescent="0.25">
      <c r="A20" s="99" t="s">
        <v>652</v>
      </c>
      <c r="B20" s="99" t="s">
        <v>967</v>
      </c>
      <c r="C20" s="100">
        <v>2021</v>
      </c>
      <c r="D20" s="111">
        <v>701255</v>
      </c>
      <c r="E20" s="112">
        <v>3.6</v>
      </c>
      <c r="F20" s="112">
        <v>1.3157999999999999</v>
      </c>
      <c r="G20" s="101">
        <f t="shared" si="0"/>
        <v>4.9157999999999999</v>
      </c>
    </row>
    <row r="21" spans="1:7" x14ac:dyDescent="0.25">
      <c r="A21" s="99" t="s">
        <v>652</v>
      </c>
      <c r="B21" s="99" t="s">
        <v>968</v>
      </c>
      <c r="C21" s="100">
        <v>2021</v>
      </c>
      <c r="D21" s="111">
        <v>701257</v>
      </c>
      <c r="E21" s="112">
        <v>43.2</v>
      </c>
      <c r="F21" s="112">
        <v>16.034399999999998</v>
      </c>
      <c r="G21" s="101">
        <f t="shared" si="0"/>
        <v>59.234400000000001</v>
      </c>
    </row>
    <row r="22" spans="1:7" x14ac:dyDescent="0.25">
      <c r="A22" s="99" t="s">
        <v>652</v>
      </c>
      <c r="B22" s="99" t="s">
        <v>969</v>
      </c>
      <c r="C22" s="100">
        <v>2021</v>
      </c>
      <c r="D22" s="111">
        <v>701259</v>
      </c>
      <c r="E22" s="112">
        <v>32.4</v>
      </c>
      <c r="F22" s="112">
        <v>3.1715999999999998</v>
      </c>
      <c r="G22" s="101">
        <f t="shared" si="0"/>
        <v>35.571599999999997</v>
      </c>
    </row>
    <row r="23" spans="1:7" x14ac:dyDescent="0.25">
      <c r="A23" s="99" t="s">
        <v>652</v>
      </c>
      <c r="B23" s="99" t="s">
        <v>970</v>
      </c>
      <c r="C23" s="100">
        <v>2021</v>
      </c>
      <c r="D23" s="111">
        <v>701261</v>
      </c>
      <c r="E23" s="112">
        <v>54.000000000000007</v>
      </c>
      <c r="F23" s="112">
        <v>-44.242199999999997</v>
      </c>
      <c r="G23" s="101">
        <f t="shared" si="0"/>
        <v>9.7578000000000102</v>
      </c>
    </row>
    <row r="24" spans="1:7" x14ac:dyDescent="0.25">
      <c r="A24" s="99" t="s">
        <v>652</v>
      </c>
      <c r="B24" s="99" t="s">
        <v>971</v>
      </c>
      <c r="C24" s="100">
        <v>2021</v>
      </c>
      <c r="D24" s="111">
        <v>701263</v>
      </c>
      <c r="E24" s="112">
        <v>45</v>
      </c>
      <c r="F24" s="112">
        <v>-20.538</v>
      </c>
      <c r="G24" s="101">
        <f t="shared" si="0"/>
        <v>24.462</v>
      </c>
    </row>
    <row r="25" spans="1:7" x14ac:dyDescent="0.25">
      <c r="A25" s="99" t="s">
        <v>652</v>
      </c>
      <c r="B25" s="99" t="s">
        <v>972</v>
      </c>
      <c r="C25" s="100">
        <v>2021</v>
      </c>
      <c r="D25" s="111">
        <v>701265</v>
      </c>
      <c r="E25" s="112">
        <v>14.4</v>
      </c>
      <c r="F25" s="112">
        <v>10.166399999999999</v>
      </c>
      <c r="G25" s="101">
        <f t="shared" si="0"/>
        <v>24.566400000000002</v>
      </c>
    </row>
    <row r="26" spans="1:7" x14ac:dyDescent="0.25">
      <c r="A26" s="99" t="s">
        <v>652</v>
      </c>
      <c r="B26" s="99" t="s">
        <v>973</v>
      </c>
      <c r="C26" s="100">
        <v>2021</v>
      </c>
      <c r="D26" s="111">
        <v>701267</v>
      </c>
      <c r="E26" s="112">
        <v>111.6</v>
      </c>
      <c r="F26" s="112">
        <v>-29.077199999999998</v>
      </c>
      <c r="G26" s="101">
        <f t="shared" si="0"/>
        <v>82.522799999999989</v>
      </c>
    </row>
    <row r="27" spans="1:7" x14ac:dyDescent="0.25">
      <c r="A27" s="99" t="s">
        <v>652</v>
      </c>
      <c r="B27" s="99" t="s">
        <v>974</v>
      </c>
      <c r="C27" s="100">
        <v>2021</v>
      </c>
      <c r="D27" s="111">
        <v>701269</v>
      </c>
      <c r="E27" s="112">
        <v>126.00000000000001</v>
      </c>
      <c r="F27" s="112">
        <v>-44.051400000000001</v>
      </c>
      <c r="G27" s="101">
        <f t="shared" si="0"/>
        <v>81.948600000000013</v>
      </c>
    </row>
    <row r="28" spans="1:7" x14ac:dyDescent="0.25">
      <c r="A28" s="99" t="s">
        <v>652</v>
      </c>
      <c r="B28" s="99" t="s">
        <v>975</v>
      </c>
      <c r="C28" s="100">
        <v>2021</v>
      </c>
      <c r="D28" s="111">
        <v>701271</v>
      </c>
      <c r="E28" s="112">
        <v>270</v>
      </c>
      <c r="F28" s="112">
        <v>99</v>
      </c>
      <c r="G28" s="101">
        <f t="shared" si="0"/>
        <v>369</v>
      </c>
    </row>
    <row r="29" spans="1:7" x14ac:dyDescent="0.25">
      <c r="A29" s="99" t="s">
        <v>652</v>
      </c>
      <c r="B29" s="99" t="s">
        <v>976</v>
      </c>
      <c r="C29" s="100">
        <v>2021</v>
      </c>
      <c r="D29" s="111">
        <v>701273</v>
      </c>
      <c r="E29" s="112">
        <v>90</v>
      </c>
      <c r="F29" s="112">
        <v>-31.199400000000001</v>
      </c>
      <c r="G29" s="101">
        <f t="shared" si="0"/>
        <v>58.800600000000003</v>
      </c>
    </row>
    <row r="30" spans="1:7" x14ac:dyDescent="0.25">
      <c r="A30" s="99" t="s">
        <v>652</v>
      </c>
      <c r="B30" s="99" t="s">
        <v>977</v>
      </c>
      <c r="C30" s="100">
        <v>2021</v>
      </c>
      <c r="D30" s="111">
        <v>701275</v>
      </c>
      <c r="E30" s="112">
        <v>54.000000000000007</v>
      </c>
      <c r="F30" s="112">
        <v>-14.0526</v>
      </c>
      <c r="G30" s="101">
        <f t="shared" si="0"/>
        <v>39.947400000000009</v>
      </c>
    </row>
    <row r="31" spans="1:7" x14ac:dyDescent="0.25">
      <c r="A31" s="99" t="s">
        <v>98</v>
      </c>
      <c r="B31" s="99" t="s">
        <v>654</v>
      </c>
      <c r="C31" s="100">
        <v>2021</v>
      </c>
      <c r="D31" s="111">
        <v>701339</v>
      </c>
      <c r="E31" s="112">
        <v>180.00000000000003</v>
      </c>
      <c r="F31" s="112">
        <v>-36.9</v>
      </c>
      <c r="G31" s="101">
        <f t="shared" si="0"/>
        <v>143.10000000000002</v>
      </c>
    </row>
    <row r="32" spans="1:7" x14ac:dyDescent="0.25">
      <c r="A32" s="99" t="s">
        <v>956</v>
      </c>
      <c r="B32" s="99" t="s">
        <v>722</v>
      </c>
      <c r="C32" s="100">
        <v>2021</v>
      </c>
      <c r="D32" s="111">
        <v>701285</v>
      </c>
      <c r="E32" s="112">
        <v>360.00000000000006</v>
      </c>
      <c r="F32" s="112">
        <v>-162.6156</v>
      </c>
      <c r="G32" s="101">
        <f t="shared" si="0"/>
        <v>197.38440000000006</v>
      </c>
    </row>
    <row r="33" spans="1:7" x14ac:dyDescent="0.25">
      <c r="A33" s="99" t="s">
        <v>77</v>
      </c>
      <c r="B33" s="99" t="s">
        <v>723</v>
      </c>
      <c r="C33" s="100">
        <v>2021</v>
      </c>
      <c r="D33" s="111">
        <v>701311</v>
      </c>
      <c r="E33" s="112">
        <v>12090.54</v>
      </c>
      <c r="F33" s="112">
        <v>4396.3976700000003</v>
      </c>
      <c r="G33" s="101">
        <f t="shared" si="0"/>
        <v>16486.937669999999</v>
      </c>
    </row>
    <row r="34" spans="1:7" x14ac:dyDescent="0.25">
      <c r="A34" s="99" t="s">
        <v>72</v>
      </c>
      <c r="B34" s="99" t="s">
        <v>724</v>
      </c>
      <c r="C34" s="100">
        <v>2021</v>
      </c>
      <c r="D34" s="111">
        <v>701287</v>
      </c>
      <c r="E34" s="112">
        <v>594</v>
      </c>
      <c r="F34" s="112">
        <v>-83.199600000000004</v>
      </c>
      <c r="G34" s="101">
        <f t="shared" si="0"/>
        <v>510.80039999999997</v>
      </c>
    </row>
    <row r="35" spans="1:7" x14ac:dyDescent="0.25">
      <c r="A35" s="99" t="s">
        <v>956</v>
      </c>
      <c r="B35" s="99" t="s">
        <v>978</v>
      </c>
      <c r="C35" s="100">
        <v>2021</v>
      </c>
      <c r="D35" s="111">
        <v>701321</v>
      </c>
      <c r="E35" s="112">
        <v>16.2</v>
      </c>
      <c r="F35" s="112">
        <v>13.269600000000001</v>
      </c>
      <c r="G35" s="101">
        <f t="shared" si="0"/>
        <v>29.4696</v>
      </c>
    </row>
    <row r="36" spans="1:7" x14ac:dyDescent="0.25">
      <c r="A36" s="99" t="s">
        <v>956</v>
      </c>
      <c r="B36" s="99" t="s">
        <v>979</v>
      </c>
      <c r="C36" s="100">
        <v>2021</v>
      </c>
      <c r="D36" s="111">
        <v>701323</v>
      </c>
      <c r="E36" s="112">
        <v>48.604878048780492</v>
      </c>
      <c r="F36" s="112">
        <v>-1.2726</v>
      </c>
      <c r="G36" s="101">
        <f t="shared" si="0"/>
        <v>47.332278048780495</v>
      </c>
    </row>
    <row r="37" spans="1:7" x14ac:dyDescent="0.25">
      <c r="A37" s="99" t="s">
        <v>956</v>
      </c>
      <c r="B37" s="99" t="s">
        <v>980</v>
      </c>
      <c r="C37" s="100">
        <v>2021</v>
      </c>
      <c r="D37" s="111">
        <v>701341</v>
      </c>
      <c r="E37" s="112">
        <v>48.604878048780492</v>
      </c>
      <c r="F37" s="112">
        <v>54.028799999999997</v>
      </c>
      <c r="G37" s="101">
        <f t="shared" si="0"/>
        <v>102.6336780487805</v>
      </c>
    </row>
    <row r="38" spans="1:7" x14ac:dyDescent="0.25">
      <c r="A38" s="99" t="s">
        <v>956</v>
      </c>
      <c r="B38" s="99" t="s">
        <v>981</v>
      </c>
      <c r="C38" s="100">
        <v>2021</v>
      </c>
      <c r="D38" s="111">
        <v>701289</v>
      </c>
      <c r="E38" s="112">
        <v>2.16</v>
      </c>
      <c r="F38" s="112">
        <v>-2.0375999999999999</v>
      </c>
      <c r="G38" s="101">
        <f t="shared" si="0"/>
        <v>0.12240000000000029</v>
      </c>
    </row>
    <row r="39" spans="1:7" x14ac:dyDescent="0.25">
      <c r="A39" s="99" t="s">
        <v>982</v>
      </c>
      <c r="B39" s="99" t="s">
        <v>726</v>
      </c>
      <c r="C39" s="100">
        <v>2021</v>
      </c>
      <c r="D39" s="111">
        <v>701293</v>
      </c>
      <c r="E39" s="112">
        <v>0.08</v>
      </c>
      <c r="F39" s="112">
        <v>-0.09</v>
      </c>
      <c r="G39" s="101">
        <f t="shared" si="0"/>
        <v>-9.999999999999995E-3</v>
      </c>
    </row>
    <row r="40" spans="1:7" x14ac:dyDescent="0.25">
      <c r="A40" s="99" t="s">
        <v>982</v>
      </c>
      <c r="B40" s="99" t="s">
        <v>983</v>
      </c>
      <c r="C40" s="100">
        <v>2021</v>
      </c>
      <c r="D40" s="111">
        <v>701295</v>
      </c>
      <c r="E40" s="112">
        <v>0.08</v>
      </c>
      <c r="F40" s="112">
        <v>1.1916</v>
      </c>
      <c r="G40" s="101">
        <f t="shared" si="0"/>
        <v>1.2716000000000001</v>
      </c>
    </row>
    <row r="41" spans="1:7" x14ac:dyDescent="0.25">
      <c r="A41" s="99" t="s">
        <v>982</v>
      </c>
      <c r="B41" s="99" t="s">
        <v>984</v>
      </c>
      <c r="C41" s="100">
        <v>2021</v>
      </c>
      <c r="D41" s="111">
        <v>701297</v>
      </c>
      <c r="E41" s="112">
        <v>0.18</v>
      </c>
      <c r="F41" s="112">
        <v>128.6694</v>
      </c>
      <c r="G41" s="101">
        <f t="shared" si="0"/>
        <v>128.8494</v>
      </c>
    </row>
    <row r="42" spans="1:7" x14ac:dyDescent="0.25">
      <c r="A42" s="99" t="s">
        <v>982</v>
      </c>
      <c r="B42" s="99" t="s">
        <v>985</v>
      </c>
      <c r="C42" s="100">
        <v>2021</v>
      </c>
      <c r="D42" s="111">
        <v>701299</v>
      </c>
      <c r="E42" s="112">
        <v>0.08</v>
      </c>
      <c r="F42" s="112">
        <v>-0.09</v>
      </c>
      <c r="G42" s="101">
        <f t="shared" si="0"/>
        <v>-9.999999999999995E-3</v>
      </c>
    </row>
    <row r="43" spans="1:7" x14ac:dyDescent="0.25">
      <c r="A43" s="99" t="s">
        <v>956</v>
      </c>
      <c r="B43" s="99" t="s">
        <v>986</v>
      </c>
      <c r="C43" s="100">
        <v>2021</v>
      </c>
      <c r="D43" s="111">
        <v>701301</v>
      </c>
      <c r="E43" s="112">
        <v>45</v>
      </c>
      <c r="F43" s="112">
        <v>-45</v>
      </c>
      <c r="G43" s="101">
        <f t="shared" si="0"/>
        <v>0</v>
      </c>
    </row>
    <row r="44" spans="1:7" x14ac:dyDescent="0.25">
      <c r="A44" s="99" t="s">
        <v>956</v>
      </c>
      <c r="B44" s="99" t="s">
        <v>987</v>
      </c>
      <c r="C44" s="100">
        <v>2021</v>
      </c>
      <c r="D44" s="111">
        <v>701303</v>
      </c>
      <c r="E44" s="112">
        <v>18</v>
      </c>
      <c r="F44" s="112">
        <v>-8.7119999999999997</v>
      </c>
      <c r="G44" s="101">
        <f t="shared" si="0"/>
        <v>9.2880000000000003</v>
      </c>
    </row>
    <row r="45" spans="1:7" x14ac:dyDescent="0.25">
      <c r="A45" s="99" t="s">
        <v>956</v>
      </c>
      <c r="B45" s="99" t="s">
        <v>988</v>
      </c>
      <c r="C45" s="100">
        <v>2021</v>
      </c>
      <c r="D45" s="111">
        <v>701305</v>
      </c>
      <c r="E45" s="112">
        <v>3.24</v>
      </c>
      <c r="F45" s="112">
        <v>-3.2399999999999998</v>
      </c>
      <c r="G45" s="101">
        <f t="shared" si="0"/>
        <v>0</v>
      </c>
    </row>
    <row r="46" spans="1:7" x14ac:dyDescent="0.25">
      <c r="A46" s="99" t="s">
        <v>956</v>
      </c>
      <c r="B46" s="99" t="s">
        <v>989</v>
      </c>
      <c r="C46" s="100">
        <v>2021</v>
      </c>
      <c r="D46" s="111">
        <v>701307</v>
      </c>
      <c r="E46" s="112">
        <v>28.8</v>
      </c>
      <c r="F46" s="112">
        <v>-25.212599999999998</v>
      </c>
      <c r="G46" s="101">
        <f t="shared" si="0"/>
        <v>3.5874000000000024</v>
      </c>
    </row>
    <row r="47" spans="1:7" x14ac:dyDescent="0.25">
      <c r="A47" s="99" t="s">
        <v>956</v>
      </c>
      <c r="B47" s="99" t="s">
        <v>990</v>
      </c>
      <c r="C47" s="100">
        <v>2021</v>
      </c>
      <c r="D47" s="111">
        <v>701309</v>
      </c>
      <c r="E47" s="112">
        <v>59.404878048780496</v>
      </c>
      <c r="F47" s="112">
        <v>29.5092</v>
      </c>
      <c r="G47" s="101">
        <f t="shared" si="0"/>
        <v>88.914078048780496</v>
      </c>
    </row>
    <row r="48" spans="1:7" x14ac:dyDescent="0.25">
      <c r="A48" s="99" t="s">
        <v>956</v>
      </c>
      <c r="B48" s="99" t="s">
        <v>991</v>
      </c>
      <c r="C48" s="100">
        <v>2021</v>
      </c>
      <c r="D48" s="111">
        <v>701325</v>
      </c>
      <c r="E48" s="112">
        <v>144</v>
      </c>
      <c r="F48" s="112">
        <v>-105.03</v>
      </c>
      <c r="G48" s="101">
        <f t="shared" si="0"/>
        <v>38.97</v>
      </c>
    </row>
    <row r="49" spans="1:7" x14ac:dyDescent="0.25">
      <c r="A49" s="99" t="s">
        <v>956</v>
      </c>
      <c r="B49" s="99" t="s">
        <v>992</v>
      </c>
      <c r="C49" s="100">
        <v>2021</v>
      </c>
      <c r="D49" s="111">
        <v>701327</v>
      </c>
      <c r="E49" s="112">
        <v>162</v>
      </c>
      <c r="F49" s="112">
        <v>155.72880000000001</v>
      </c>
      <c r="G49" s="101">
        <f t="shared" si="0"/>
        <v>317.72879999999998</v>
      </c>
    </row>
    <row r="50" spans="1:7" x14ac:dyDescent="0.25">
      <c r="A50" s="99" t="s">
        <v>956</v>
      </c>
      <c r="B50" s="99" t="s">
        <v>993</v>
      </c>
      <c r="C50" s="100">
        <v>2021</v>
      </c>
      <c r="D50" s="111">
        <v>701329</v>
      </c>
      <c r="E50" s="112">
        <v>90.9</v>
      </c>
      <c r="F50" s="112">
        <v>-72.0792</v>
      </c>
      <c r="G50" s="101">
        <f t="shared" si="0"/>
        <v>18.820800000000006</v>
      </c>
    </row>
    <row r="51" spans="1:7" ht="15" customHeight="1" x14ac:dyDescent="0.25">
      <c r="A51" s="99" t="s">
        <v>982</v>
      </c>
      <c r="B51" s="117" t="s">
        <v>994</v>
      </c>
      <c r="C51" s="100">
        <v>2021</v>
      </c>
      <c r="D51" s="111">
        <v>701331</v>
      </c>
      <c r="E51" s="112">
        <v>108.00000000000001</v>
      </c>
      <c r="F51" s="112">
        <v>13.775399999999999</v>
      </c>
      <c r="G51" s="101">
        <f t="shared" si="0"/>
        <v>121.77540000000002</v>
      </c>
    </row>
    <row r="52" spans="1:7" ht="12" customHeight="1" x14ac:dyDescent="0.25">
      <c r="A52" s="99" t="s">
        <v>956</v>
      </c>
      <c r="B52" s="99" t="s">
        <v>995</v>
      </c>
      <c r="C52" s="100">
        <v>2021</v>
      </c>
      <c r="D52" s="111">
        <v>701343</v>
      </c>
      <c r="E52" s="112">
        <v>84.604878048780492</v>
      </c>
      <c r="F52" s="112">
        <v>-48.4056</v>
      </c>
      <c r="G52" s="101">
        <f t="shared" si="0"/>
        <v>36.199278048780492</v>
      </c>
    </row>
    <row r="53" spans="1:7" x14ac:dyDescent="0.25">
      <c r="D53" s="97"/>
    </row>
    <row r="54" spans="1:7" ht="21" x14ac:dyDescent="0.25">
      <c r="D54" s="102"/>
      <c r="E54" s="120" t="s">
        <v>36</v>
      </c>
      <c r="F54" s="120" t="s">
        <v>37</v>
      </c>
      <c r="G54" s="120" t="s">
        <v>38</v>
      </c>
    </row>
    <row r="55" spans="1:7" x14ac:dyDescent="0.25">
      <c r="D55" s="102"/>
      <c r="E55" s="109" t="s">
        <v>39</v>
      </c>
      <c r="F55" s="109" t="s">
        <v>39</v>
      </c>
      <c r="G55" s="109" t="s">
        <v>39</v>
      </c>
    </row>
    <row r="56" spans="1:7" x14ac:dyDescent="0.25">
      <c r="D56" s="115" t="s">
        <v>40</v>
      </c>
      <c r="E56" s="101">
        <f>SUM(E5:E52)</f>
        <v>29750.560000000009</v>
      </c>
      <c r="F56" s="101">
        <f>SUM(F5:F52)</f>
        <v>6303.5792460000002</v>
      </c>
      <c r="G56" s="101">
        <f>SUM(G5:G52)</f>
        <v>36054.139245999977</v>
      </c>
    </row>
  </sheetData>
  <conditionalFormatting sqref="B2">
    <cfRule type="cellIs" dxfId="706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showGridLines="0" zoomScale="85" zoomScaleNormal="85" workbookViewId="0">
      <pane ySplit="4" topLeftCell="A5" activePane="bottomLeft" state="frozen"/>
      <selection pane="bottomLeft"/>
    </sheetView>
  </sheetViews>
  <sheetFormatPr defaultColWidth="9.1796875" defaultRowHeight="13" x14ac:dyDescent="0.35"/>
  <cols>
    <col min="1" max="1" width="20.81640625" style="192" customWidth="1"/>
    <col min="2" max="2" width="18.81640625" style="192" customWidth="1"/>
    <col min="3" max="3" width="20" style="266" customWidth="1"/>
    <col min="4" max="4" width="14.26953125" style="262" customWidth="1"/>
    <col min="5" max="5" width="14.26953125" style="346" customWidth="1"/>
    <col min="6" max="6" width="14.26953125" style="262" customWidth="1"/>
    <col min="7" max="7" width="14.26953125" style="346" customWidth="1"/>
    <col min="8" max="9" width="14.26953125" style="262" customWidth="1"/>
    <col min="10" max="10" width="14.26953125" style="346" customWidth="1"/>
    <col min="11" max="11" width="25.7265625" style="192" customWidth="1"/>
    <col min="12" max="24" width="18.7265625" style="192" customWidth="1"/>
    <col min="25" max="16384" width="9.1796875" style="192"/>
  </cols>
  <sheetData>
    <row r="1" spans="1:11" s="246" customFormat="1" x14ac:dyDescent="0.3">
      <c r="A1" s="203" t="s">
        <v>806</v>
      </c>
      <c r="B1" s="242" t="s">
        <v>807</v>
      </c>
      <c r="C1" s="243"/>
      <c r="D1" s="244"/>
      <c r="E1" s="339"/>
      <c r="F1" s="244"/>
      <c r="G1" s="339"/>
      <c r="H1" s="245"/>
      <c r="I1" s="244"/>
      <c r="J1" s="340"/>
    </row>
    <row r="2" spans="1:11" s="246" customFormat="1" x14ac:dyDescent="0.3">
      <c r="A2" s="203" t="s">
        <v>808</v>
      </c>
      <c r="B2" s="242" t="s">
        <v>1043</v>
      </c>
      <c r="C2" s="243"/>
      <c r="D2" s="244"/>
      <c r="E2" s="339"/>
      <c r="F2" s="244"/>
      <c r="G2" s="339"/>
      <c r="H2" s="245"/>
      <c r="I2" s="244"/>
      <c r="J2" s="340"/>
    </row>
    <row r="3" spans="1:11" s="246" customFormat="1" x14ac:dyDescent="0.3">
      <c r="A3" s="247"/>
      <c r="B3" s="248"/>
      <c r="C3" s="243"/>
      <c r="D3" s="244"/>
      <c r="E3" s="339"/>
      <c r="F3" s="244"/>
      <c r="G3" s="339"/>
      <c r="H3" s="245"/>
      <c r="I3" s="244"/>
      <c r="J3" s="340"/>
    </row>
    <row r="4" spans="1:11" s="246" customFormat="1" ht="26" x14ac:dyDescent="0.3">
      <c r="A4" s="203" t="s">
        <v>757</v>
      </c>
      <c r="B4" s="203" t="s">
        <v>758</v>
      </c>
      <c r="C4" s="203" t="s">
        <v>759</v>
      </c>
      <c r="D4" s="204" t="s">
        <v>811</v>
      </c>
      <c r="E4" s="341" t="s">
        <v>812</v>
      </c>
      <c r="F4" s="204" t="s">
        <v>813</v>
      </c>
      <c r="G4" s="341" t="s">
        <v>814</v>
      </c>
      <c r="H4" s="204" t="s">
        <v>815</v>
      </c>
      <c r="I4" s="204" t="s">
        <v>809</v>
      </c>
      <c r="J4" s="341" t="s">
        <v>810</v>
      </c>
      <c r="K4" s="203" t="s">
        <v>859</v>
      </c>
    </row>
    <row r="5" spans="1:11" s="247" customFormat="1" ht="52" x14ac:dyDescent="0.3">
      <c r="A5" s="209" t="s">
        <v>9</v>
      </c>
      <c r="B5" s="209" t="s">
        <v>17</v>
      </c>
      <c r="C5" s="218"/>
      <c r="D5" s="186"/>
      <c r="E5" s="342"/>
      <c r="F5" s="186"/>
      <c r="G5" s="342"/>
      <c r="H5" s="186"/>
      <c r="I5" s="186"/>
      <c r="J5" s="342"/>
      <c r="K5" s="249"/>
    </row>
    <row r="6" spans="1:11" s="247" customFormat="1" ht="65" x14ac:dyDescent="0.3">
      <c r="A6" s="209" t="s">
        <v>839</v>
      </c>
      <c r="B6" s="209" t="s">
        <v>840</v>
      </c>
      <c r="C6" s="218">
        <v>700929</v>
      </c>
      <c r="D6" s="186"/>
      <c r="E6" s="342"/>
      <c r="F6" s="186"/>
      <c r="G6" s="342"/>
      <c r="H6" s="186"/>
      <c r="I6" s="186"/>
      <c r="J6" s="342"/>
      <c r="K6" s="249"/>
    </row>
    <row r="7" spans="1:11" s="247" customFormat="1" ht="52" x14ac:dyDescent="0.3">
      <c r="A7" s="209" t="s">
        <v>9</v>
      </c>
      <c r="B7" s="209" t="s">
        <v>841</v>
      </c>
      <c r="C7" s="218">
        <v>700934</v>
      </c>
      <c r="D7" s="186"/>
      <c r="E7" s="342"/>
      <c r="F7" s="186"/>
      <c r="G7" s="342"/>
      <c r="H7" s="186"/>
      <c r="I7" s="186"/>
      <c r="J7" s="342"/>
      <c r="K7" s="249"/>
    </row>
    <row r="8" spans="1:11" s="247" customFormat="1" ht="91" x14ac:dyDescent="0.3">
      <c r="A8" s="209" t="s">
        <v>20</v>
      </c>
      <c r="B8" s="209" t="s">
        <v>531</v>
      </c>
      <c r="C8" s="218">
        <v>700935</v>
      </c>
      <c r="D8" s="186"/>
      <c r="E8" s="342"/>
      <c r="F8" s="186"/>
      <c r="G8" s="342"/>
      <c r="H8" s="186">
        <v>37</v>
      </c>
      <c r="I8" s="186">
        <v>272</v>
      </c>
      <c r="J8" s="342">
        <v>138187</v>
      </c>
      <c r="K8" s="249"/>
    </row>
    <row r="9" spans="1:11" s="247" customFormat="1" ht="52" x14ac:dyDescent="0.3">
      <c r="A9" s="209" t="s">
        <v>33</v>
      </c>
      <c r="B9" s="209" t="s">
        <v>842</v>
      </c>
      <c r="C9" s="218"/>
      <c r="D9" s="186"/>
      <c r="E9" s="342"/>
      <c r="F9" s="186"/>
      <c r="G9" s="342"/>
      <c r="H9" s="186"/>
      <c r="I9" s="186"/>
      <c r="J9" s="342"/>
      <c r="K9" s="249"/>
    </row>
    <row r="10" spans="1:11" s="247" customFormat="1" ht="65" x14ac:dyDescent="0.3">
      <c r="A10" s="209" t="s">
        <v>839</v>
      </c>
      <c r="B10" s="209" t="s">
        <v>840</v>
      </c>
      <c r="C10" s="218" t="s">
        <v>316</v>
      </c>
      <c r="D10" s="186"/>
      <c r="E10" s="342"/>
      <c r="F10" s="186"/>
      <c r="G10" s="342"/>
      <c r="H10" s="186"/>
      <c r="I10" s="186"/>
      <c r="J10" s="342"/>
      <c r="K10" s="249"/>
    </row>
    <row r="11" spans="1:11" s="247" customFormat="1" ht="78" x14ac:dyDescent="0.3">
      <c r="A11" s="209" t="s">
        <v>9</v>
      </c>
      <c r="B11" s="209" t="s">
        <v>843</v>
      </c>
      <c r="C11" s="218">
        <v>700945</v>
      </c>
      <c r="D11" s="186"/>
      <c r="E11" s="342"/>
      <c r="F11" s="186"/>
      <c r="G11" s="342"/>
      <c r="H11" s="186"/>
      <c r="I11" s="186"/>
      <c r="J11" s="342"/>
      <c r="K11" s="249"/>
    </row>
    <row r="12" spans="1:11" s="247" customFormat="1" ht="65" x14ac:dyDescent="0.3">
      <c r="A12" s="209" t="s">
        <v>9</v>
      </c>
      <c r="B12" s="209" t="s">
        <v>24</v>
      </c>
      <c r="C12" s="218">
        <v>700943</v>
      </c>
      <c r="D12" s="186"/>
      <c r="E12" s="342"/>
      <c r="F12" s="186"/>
      <c r="G12" s="342"/>
      <c r="H12" s="186"/>
      <c r="I12" s="186"/>
      <c r="J12" s="342"/>
      <c r="K12" s="249"/>
    </row>
    <row r="13" spans="1:11" s="247" customFormat="1" ht="91" x14ac:dyDescent="0.3">
      <c r="A13" s="209" t="s">
        <v>20</v>
      </c>
      <c r="B13" s="209" t="s">
        <v>531</v>
      </c>
      <c r="C13" s="218"/>
      <c r="D13" s="186"/>
      <c r="E13" s="342"/>
      <c r="F13" s="186"/>
      <c r="G13" s="342"/>
      <c r="H13" s="186"/>
      <c r="I13" s="186"/>
      <c r="J13" s="342"/>
      <c r="K13" s="249"/>
    </row>
    <row r="14" spans="1:11" s="247" customFormat="1" ht="117" x14ac:dyDescent="0.3">
      <c r="A14" s="209" t="s">
        <v>25</v>
      </c>
      <c r="B14" s="209" t="s">
        <v>844</v>
      </c>
      <c r="C14" s="218"/>
      <c r="D14" s="186"/>
      <c r="E14" s="342"/>
      <c r="F14" s="186"/>
      <c r="G14" s="342"/>
      <c r="H14" s="186"/>
      <c r="I14" s="186"/>
      <c r="J14" s="342"/>
      <c r="K14" s="249"/>
    </row>
    <row r="15" spans="1:11" s="247" customFormat="1" ht="91" x14ac:dyDescent="0.3">
      <c r="A15" s="209" t="s">
        <v>25</v>
      </c>
      <c r="B15" s="209" t="s">
        <v>26</v>
      </c>
      <c r="C15" s="218">
        <v>700939</v>
      </c>
      <c r="D15" s="186"/>
      <c r="E15" s="342"/>
      <c r="F15" s="186"/>
      <c r="G15" s="342"/>
      <c r="H15" s="186"/>
      <c r="I15" s="186">
        <v>2</v>
      </c>
      <c r="J15" s="342">
        <v>328</v>
      </c>
      <c r="K15" s="249"/>
    </row>
    <row r="16" spans="1:11" s="247" customFormat="1" ht="91" x14ac:dyDescent="0.3">
      <c r="A16" s="209" t="s">
        <v>34</v>
      </c>
      <c r="B16" s="209" t="s">
        <v>845</v>
      </c>
      <c r="C16" s="218"/>
      <c r="D16" s="186"/>
      <c r="E16" s="342"/>
      <c r="F16" s="186"/>
      <c r="G16" s="342"/>
      <c r="H16" s="186"/>
      <c r="I16" s="186"/>
      <c r="J16" s="342"/>
      <c r="K16" s="249"/>
    </row>
    <row r="17" spans="1:11" s="247" customFormat="1" ht="78" x14ac:dyDescent="0.3">
      <c r="A17" s="209" t="s">
        <v>9</v>
      </c>
      <c r="B17" s="209" t="s">
        <v>13</v>
      </c>
      <c r="C17" s="218"/>
      <c r="D17" s="186"/>
      <c r="E17" s="342"/>
      <c r="F17" s="186"/>
      <c r="G17" s="342"/>
      <c r="H17" s="186"/>
      <c r="I17" s="186"/>
      <c r="J17" s="342"/>
      <c r="K17" s="249"/>
    </row>
    <row r="18" spans="1:11" s="247" customFormat="1" ht="65" x14ac:dyDescent="0.3">
      <c r="A18" s="209" t="s">
        <v>839</v>
      </c>
      <c r="B18" s="209" t="s">
        <v>846</v>
      </c>
      <c r="C18" s="218">
        <v>700937</v>
      </c>
      <c r="D18" s="186"/>
      <c r="E18" s="342"/>
      <c r="F18" s="186"/>
      <c r="G18" s="342"/>
      <c r="H18" s="186">
        <v>12</v>
      </c>
      <c r="I18" s="186">
        <v>85</v>
      </c>
      <c r="J18" s="342">
        <v>42715</v>
      </c>
      <c r="K18" s="249"/>
    </row>
    <row r="19" spans="1:11" s="247" customFormat="1" ht="52" x14ac:dyDescent="0.3">
      <c r="A19" s="209" t="s">
        <v>839</v>
      </c>
      <c r="B19" s="209" t="s">
        <v>19</v>
      </c>
      <c r="C19" s="218"/>
      <c r="D19" s="186"/>
      <c r="E19" s="342"/>
      <c r="F19" s="186"/>
      <c r="G19" s="342"/>
      <c r="H19" s="186"/>
      <c r="I19" s="186"/>
      <c r="J19" s="342"/>
      <c r="K19" s="249"/>
    </row>
    <row r="20" spans="1:11" s="247" customFormat="1" ht="52" x14ac:dyDescent="0.3">
      <c r="A20" s="209" t="s">
        <v>9</v>
      </c>
      <c r="B20" s="209" t="s">
        <v>841</v>
      </c>
      <c r="C20" s="218"/>
      <c r="D20" s="186"/>
      <c r="E20" s="342"/>
      <c r="F20" s="186"/>
      <c r="G20" s="342"/>
      <c r="H20" s="186"/>
      <c r="I20" s="186"/>
      <c r="J20" s="342"/>
      <c r="K20" s="249"/>
    </row>
    <row r="21" spans="1:11" s="247" customFormat="1" ht="65" x14ac:dyDescent="0.3">
      <c r="A21" s="209" t="s">
        <v>9</v>
      </c>
      <c r="B21" s="209" t="s">
        <v>847</v>
      </c>
      <c r="C21" s="218">
        <v>700940</v>
      </c>
      <c r="D21" s="186"/>
      <c r="E21" s="342"/>
      <c r="F21" s="186"/>
      <c r="G21" s="342"/>
      <c r="H21" s="186"/>
      <c r="I21" s="186">
        <v>2</v>
      </c>
      <c r="J21" s="342">
        <v>656</v>
      </c>
      <c r="K21" s="249"/>
    </row>
    <row r="22" spans="1:11" s="247" customFormat="1" ht="91" x14ac:dyDescent="0.3">
      <c r="A22" s="209" t="s">
        <v>20</v>
      </c>
      <c r="B22" s="209" t="s">
        <v>531</v>
      </c>
      <c r="C22" s="218"/>
      <c r="D22" s="186"/>
      <c r="E22" s="342"/>
      <c r="F22" s="186"/>
      <c r="G22" s="342"/>
      <c r="H22" s="186"/>
      <c r="I22" s="186"/>
      <c r="J22" s="342"/>
      <c r="K22" s="249"/>
    </row>
    <row r="23" spans="1:11" s="247" customFormat="1" ht="78" x14ac:dyDescent="0.3">
      <c r="A23" s="209" t="s">
        <v>9</v>
      </c>
      <c r="B23" s="209" t="s">
        <v>843</v>
      </c>
      <c r="C23" s="218"/>
      <c r="D23" s="186"/>
      <c r="E23" s="342"/>
      <c r="F23" s="186"/>
      <c r="G23" s="342"/>
      <c r="H23" s="186"/>
      <c r="I23" s="186"/>
      <c r="J23" s="342"/>
      <c r="K23" s="249"/>
    </row>
    <row r="24" spans="1:11" s="247" customFormat="1" ht="26" x14ac:dyDescent="0.3">
      <c r="A24" s="209" t="s">
        <v>93</v>
      </c>
      <c r="B24" s="209" t="s">
        <v>15</v>
      </c>
      <c r="C24" s="218">
        <v>700942</v>
      </c>
      <c r="D24" s="186"/>
      <c r="E24" s="342"/>
      <c r="F24" s="186"/>
      <c r="G24" s="342"/>
      <c r="H24" s="186"/>
      <c r="I24" s="186">
        <v>1</v>
      </c>
      <c r="J24" s="342">
        <v>63</v>
      </c>
      <c r="K24" s="249"/>
    </row>
    <row r="25" spans="1:11" s="247" customFormat="1" ht="26" x14ac:dyDescent="0.3">
      <c r="A25" s="209" t="s">
        <v>33</v>
      </c>
      <c r="B25" s="209" t="s">
        <v>1036</v>
      </c>
      <c r="C25" s="218">
        <v>700931</v>
      </c>
      <c r="D25" s="186"/>
      <c r="E25" s="342"/>
      <c r="F25" s="186"/>
      <c r="G25" s="342"/>
      <c r="H25" s="186"/>
      <c r="I25" s="186">
        <v>3</v>
      </c>
      <c r="J25" s="342">
        <v>1048</v>
      </c>
      <c r="K25" s="249"/>
    </row>
    <row r="26" spans="1:11" s="247" customFormat="1" ht="39" x14ac:dyDescent="0.3">
      <c r="A26" s="209" t="s">
        <v>33</v>
      </c>
      <c r="B26" s="209" t="s">
        <v>849</v>
      </c>
      <c r="C26" s="218">
        <v>700946</v>
      </c>
      <c r="D26" s="186"/>
      <c r="E26" s="342"/>
      <c r="F26" s="186"/>
      <c r="G26" s="342"/>
      <c r="H26" s="186">
        <v>7</v>
      </c>
      <c r="I26" s="186">
        <v>30</v>
      </c>
      <c r="J26" s="342">
        <v>15795</v>
      </c>
      <c r="K26" s="249"/>
    </row>
    <row r="27" spans="1:11" s="247" customFormat="1" ht="52" x14ac:dyDescent="0.3">
      <c r="A27" s="209" t="s">
        <v>33</v>
      </c>
      <c r="B27" s="209" t="s">
        <v>1037</v>
      </c>
      <c r="C27" s="218">
        <v>700912</v>
      </c>
      <c r="D27" s="186"/>
      <c r="E27" s="342"/>
      <c r="F27" s="186"/>
      <c r="G27" s="342"/>
      <c r="H27" s="186">
        <v>1</v>
      </c>
      <c r="I27" s="186">
        <v>1</v>
      </c>
      <c r="J27" s="342">
        <v>890</v>
      </c>
      <c r="K27" s="249"/>
    </row>
    <row r="28" spans="1:11" s="247" customFormat="1" ht="78" x14ac:dyDescent="0.3">
      <c r="A28" s="209" t="s">
        <v>31</v>
      </c>
      <c r="B28" s="209" t="s">
        <v>533</v>
      </c>
      <c r="C28" s="218"/>
      <c r="D28" s="186"/>
      <c r="E28" s="342"/>
      <c r="F28" s="186"/>
      <c r="G28" s="342"/>
      <c r="H28" s="186"/>
      <c r="I28" s="186"/>
      <c r="J28" s="342"/>
      <c r="K28" s="249"/>
    </row>
    <row r="29" spans="1:11" s="247" customFormat="1" ht="65" x14ac:dyDescent="0.3">
      <c r="A29" s="209" t="s">
        <v>29</v>
      </c>
      <c r="B29" s="209" t="s">
        <v>851</v>
      </c>
      <c r="C29" s="218">
        <v>700913</v>
      </c>
      <c r="D29" s="186"/>
      <c r="E29" s="342"/>
      <c r="F29" s="186"/>
      <c r="G29" s="342"/>
      <c r="H29" s="186"/>
      <c r="I29" s="186"/>
      <c r="J29" s="342"/>
      <c r="K29" s="249"/>
    </row>
    <row r="30" spans="1:11" s="247" customFormat="1" ht="65" x14ac:dyDescent="0.3">
      <c r="A30" s="209" t="s">
        <v>29</v>
      </c>
      <c r="B30" s="209" t="s">
        <v>852</v>
      </c>
      <c r="C30" s="218">
        <v>700922</v>
      </c>
      <c r="D30" s="186"/>
      <c r="E30" s="342"/>
      <c r="F30" s="186"/>
      <c r="G30" s="342"/>
      <c r="H30" s="186"/>
      <c r="I30" s="186"/>
      <c r="J30" s="342"/>
      <c r="K30" s="249"/>
    </row>
    <row r="31" spans="1:11" s="247" customFormat="1" ht="65" x14ac:dyDescent="0.3">
      <c r="A31" s="209" t="s">
        <v>29</v>
      </c>
      <c r="B31" s="209" t="s">
        <v>853</v>
      </c>
      <c r="C31" s="218">
        <v>700926</v>
      </c>
      <c r="D31" s="186"/>
      <c r="E31" s="342"/>
      <c r="F31" s="186"/>
      <c r="G31" s="342"/>
      <c r="H31" s="186"/>
      <c r="I31" s="186"/>
      <c r="J31" s="342"/>
      <c r="K31" s="249"/>
    </row>
    <row r="32" spans="1:11" s="247" customFormat="1" ht="52" x14ac:dyDescent="0.3">
      <c r="A32" s="209" t="s">
        <v>29</v>
      </c>
      <c r="B32" s="209" t="s">
        <v>30</v>
      </c>
      <c r="C32" s="218"/>
      <c r="D32" s="186"/>
      <c r="E32" s="342"/>
      <c r="F32" s="186"/>
      <c r="G32" s="342"/>
      <c r="H32" s="186"/>
      <c r="I32" s="186"/>
      <c r="J32" s="342"/>
      <c r="K32" s="249"/>
    </row>
    <row r="33" spans="1:11" s="247" customFormat="1" ht="52" x14ac:dyDescent="0.3">
      <c r="A33" s="209" t="s">
        <v>29</v>
      </c>
      <c r="B33" s="209" t="s">
        <v>30</v>
      </c>
      <c r="C33" s="218"/>
      <c r="D33" s="186"/>
      <c r="E33" s="342"/>
      <c r="F33" s="186"/>
      <c r="G33" s="342"/>
      <c r="H33" s="186"/>
      <c r="I33" s="186"/>
      <c r="J33" s="342"/>
      <c r="K33" s="249"/>
    </row>
    <row r="34" spans="1:11" s="247" customFormat="1" ht="52" x14ac:dyDescent="0.3">
      <c r="A34" s="209" t="s">
        <v>29</v>
      </c>
      <c r="B34" s="209" t="s">
        <v>30</v>
      </c>
      <c r="C34" s="218"/>
      <c r="D34" s="186"/>
      <c r="E34" s="342"/>
      <c r="F34" s="186"/>
      <c r="G34" s="342"/>
      <c r="H34" s="186"/>
      <c r="I34" s="186"/>
      <c r="J34" s="342"/>
      <c r="K34" s="249"/>
    </row>
    <row r="35" spans="1:11" s="247" customFormat="1" ht="52" x14ac:dyDescent="0.3">
      <c r="A35" s="209" t="s">
        <v>29</v>
      </c>
      <c r="B35" s="209" t="s">
        <v>30</v>
      </c>
      <c r="C35" s="218"/>
      <c r="D35" s="186"/>
      <c r="E35" s="342"/>
      <c r="F35" s="186"/>
      <c r="G35" s="342"/>
      <c r="H35" s="186"/>
      <c r="I35" s="186"/>
      <c r="J35" s="342"/>
      <c r="K35" s="249"/>
    </row>
    <row r="36" spans="1:11" s="247" customFormat="1" ht="52" x14ac:dyDescent="0.3">
      <c r="A36" s="209" t="s">
        <v>29</v>
      </c>
      <c r="B36" s="209" t="s">
        <v>30</v>
      </c>
      <c r="C36" s="218"/>
      <c r="D36" s="186"/>
      <c r="E36" s="342"/>
      <c r="F36" s="186"/>
      <c r="G36" s="342"/>
      <c r="H36" s="186"/>
      <c r="I36" s="186"/>
      <c r="J36" s="342"/>
      <c r="K36" s="249"/>
    </row>
    <row r="37" spans="1:11" s="247" customFormat="1" ht="52" x14ac:dyDescent="0.3">
      <c r="A37" s="209" t="s">
        <v>29</v>
      </c>
      <c r="B37" s="209" t="s">
        <v>30</v>
      </c>
      <c r="C37" s="218"/>
      <c r="D37" s="186"/>
      <c r="E37" s="342"/>
      <c r="F37" s="186"/>
      <c r="G37" s="342"/>
      <c r="H37" s="186"/>
      <c r="I37" s="186"/>
      <c r="J37" s="342"/>
      <c r="K37" s="249"/>
    </row>
    <row r="38" spans="1:11" s="247" customFormat="1" ht="52" x14ac:dyDescent="0.3">
      <c r="A38" s="209" t="s">
        <v>29</v>
      </c>
      <c r="B38" s="209" t="s">
        <v>30</v>
      </c>
      <c r="C38" s="218"/>
      <c r="D38" s="186"/>
      <c r="E38" s="342"/>
      <c r="F38" s="186"/>
      <c r="G38" s="342"/>
      <c r="H38" s="186"/>
      <c r="I38" s="186"/>
      <c r="J38" s="342"/>
      <c r="K38" s="249"/>
    </row>
    <row r="39" spans="1:11" s="247" customFormat="1" ht="52" x14ac:dyDescent="0.3">
      <c r="A39" s="209" t="s">
        <v>29</v>
      </c>
      <c r="B39" s="209" t="s">
        <v>30</v>
      </c>
      <c r="C39" s="218"/>
      <c r="D39" s="186"/>
      <c r="E39" s="342"/>
      <c r="F39" s="186"/>
      <c r="G39" s="342"/>
      <c r="H39" s="186"/>
      <c r="I39" s="186"/>
      <c r="J39" s="342"/>
      <c r="K39" s="249"/>
    </row>
    <row r="40" spans="1:11" s="247" customFormat="1" ht="52" x14ac:dyDescent="0.3">
      <c r="A40" s="209" t="s">
        <v>29</v>
      </c>
      <c r="B40" s="209" t="s">
        <v>30</v>
      </c>
      <c r="C40" s="218"/>
      <c r="D40" s="186"/>
      <c r="E40" s="342"/>
      <c r="F40" s="186"/>
      <c r="G40" s="342"/>
      <c r="H40" s="186"/>
      <c r="I40" s="186"/>
      <c r="J40" s="342"/>
      <c r="K40" s="249"/>
    </row>
    <row r="41" spans="1:11" s="247" customFormat="1" ht="52" x14ac:dyDescent="0.3">
      <c r="A41" s="209" t="s">
        <v>29</v>
      </c>
      <c r="B41" s="209" t="s">
        <v>30</v>
      </c>
      <c r="C41" s="218"/>
      <c r="D41" s="186"/>
      <c r="E41" s="342"/>
      <c r="F41" s="186"/>
      <c r="G41" s="342"/>
      <c r="H41" s="186"/>
      <c r="I41" s="186"/>
      <c r="J41" s="342"/>
      <c r="K41" s="249"/>
    </row>
    <row r="42" spans="1:11" s="247" customFormat="1" ht="52" x14ac:dyDescent="0.3">
      <c r="A42" s="209" t="s">
        <v>29</v>
      </c>
      <c r="B42" s="209" t="s">
        <v>30</v>
      </c>
      <c r="C42" s="218"/>
      <c r="D42" s="186"/>
      <c r="E42" s="342"/>
      <c r="F42" s="186"/>
      <c r="G42" s="342"/>
      <c r="H42" s="186"/>
      <c r="I42" s="186"/>
      <c r="J42" s="342"/>
      <c r="K42" s="249"/>
    </row>
    <row r="43" spans="1:11" s="247" customFormat="1" ht="52" x14ac:dyDescent="0.3">
      <c r="A43" s="209" t="s">
        <v>29</v>
      </c>
      <c r="B43" s="209" t="s">
        <v>30</v>
      </c>
      <c r="C43" s="218"/>
      <c r="D43" s="210"/>
      <c r="E43" s="343"/>
      <c r="F43" s="210"/>
      <c r="G43" s="343"/>
      <c r="H43" s="210"/>
      <c r="I43" s="210"/>
      <c r="J43" s="343"/>
      <c r="K43" s="210"/>
    </row>
    <row r="44" spans="1:11" s="247" customFormat="1" ht="52" x14ac:dyDescent="0.3">
      <c r="A44" s="209" t="s">
        <v>29</v>
      </c>
      <c r="B44" s="209" t="s">
        <v>30</v>
      </c>
      <c r="C44" s="218"/>
      <c r="D44" s="210"/>
      <c r="E44" s="343"/>
      <c r="F44" s="210"/>
      <c r="G44" s="343"/>
      <c r="H44" s="210"/>
      <c r="I44" s="210"/>
      <c r="J44" s="343"/>
      <c r="K44" s="210"/>
    </row>
    <row r="45" spans="1:11" s="247" customFormat="1" ht="52" x14ac:dyDescent="0.3">
      <c r="A45" s="209" t="s">
        <v>34</v>
      </c>
      <c r="B45" s="209" t="s">
        <v>854</v>
      </c>
      <c r="C45" s="218"/>
      <c r="D45" s="186"/>
      <c r="E45" s="342"/>
      <c r="F45" s="222"/>
      <c r="G45" s="344"/>
      <c r="H45" s="222"/>
      <c r="I45" s="222"/>
      <c r="J45" s="344"/>
      <c r="K45" s="249"/>
    </row>
    <row r="46" spans="1:11" s="247" customFormat="1" ht="52" x14ac:dyDescent="0.3">
      <c r="A46" s="209" t="s">
        <v>34</v>
      </c>
      <c r="B46" s="209" t="s">
        <v>854</v>
      </c>
      <c r="C46" s="218"/>
      <c r="D46" s="186"/>
      <c r="E46" s="342"/>
      <c r="F46" s="186"/>
      <c r="G46" s="342"/>
      <c r="H46" s="186"/>
      <c r="I46" s="186"/>
      <c r="J46" s="342"/>
      <c r="K46" s="249"/>
    </row>
    <row r="47" spans="1:11" s="247" customFormat="1" ht="52" x14ac:dyDescent="0.3">
      <c r="A47" s="209" t="s">
        <v>34</v>
      </c>
      <c r="B47" s="209" t="s">
        <v>854</v>
      </c>
      <c r="C47" s="218"/>
      <c r="D47" s="186"/>
      <c r="E47" s="342"/>
      <c r="F47" s="186"/>
      <c r="G47" s="342"/>
      <c r="H47" s="186"/>
      <c r="I47" s="186"/>
      <c r="J47" s="342"/>
      <c r="K47" s="249"/>
    </row>
    <row r="48" spans="1:11" s="247" customFormat="1" ht="52" x14ac:dyDescent="0.3">
      <c r="A48" s="209" t="s">
        <v>34</v>
      </c>
      <c r="B48" s="209" t="s">
        <v>854</v>
      </c>
      <c r="C48" s="218">
        <v>700908</v>
      </c>
      <c r="D48" s="186"/>
      <c r="E48" s="342"/>
      <c r="F48" s="186"/>
      <c r="G48" s="342"/>
      <c r="H48" s="186">
        <v>28</v>
      </c>
      <c r="I48" s="186">
        <v>143</v>
      </c>
      <c r="J48" s="342">
        <v>94587</v>
      </c>
      <c r="K48" s="249"/>
    </row>
    <row r="49" spans="1:11" s="247" customFormat="1" ht="52" x14ac:dyDescent="0.3">
      <c r="A49" s="209" t="s">
        <v>34</v>
      </c>
      <c r="B49" s="209" t="s">
        <v>854</v>
      </c>
      <c r="C49" s="218">
        <v>700909</v>
      </c>
      <c r="D49" s="186"/>
      <c r="E49" s="342"/>
      <c r="F49" s="186"/>
      <c r="G49" s="342"/>
      <c r="H49" s="186">
        <v>34</v>
      </c>
      <c r="I49" s="186">
        <v>281</v>
      </c>
      <c r="J49" s="342">
        <v>136714</v>
      </c>
      <c r="K49" s="249"/>
    </row>
    <row r="50" spans="1:11" s="247" customFormat="1" ht="39" x14ac:dyDescent="0.3">
      <c r="A50" s="209" t="s">
        <v>93</v>
      </c>
      <c r="B50" s="209" t="s">
        <v>16</v>
      </c>
      <c r="C50" s="218"/>
      <c r="D50" s="186"/>
      <c r="E50" s="342"/>
      <c r="F50" s="186"/>
      <c r="G50" s="342"/>
      <c r="H50" s="186"/>
      <c r="I50" s="186"/>
      <c r="J50" s="342"/>
      <c r="K50" s="249"/>
    </row>
    <row r="51" spans="1:11" s="247" customFormat="1" ht="65" x14ac:dyDescent="0.3">
      <c r="A51" s="209" t="s">
        <v>9</v>
      </c>
      <c r="B51" s="209" t="s">
        <v>855</v>
      </c>
      <c r="C51" s="218"/>
      <c r="D51" s="186"/>
      <c r="E51" s="342"/>
      <c r="F51" s="186"/>
      <c r="G51" s="342"/>
      <c r="H51" s="186"/>
      <c r="I51" s="186"/>
      <c r="J51" s="342"/>
      <c r="K51" s="249"/>
    </row>
    <row r="52" spans="1:11" s="247" customFormat="1" ht="104" x14ac:dyDescent="0.3">
      <c r="A52" s="209" t="s">
        <v>98</v>
      </c>
      <c r="B52" s="209" t="s">
        <v>641</v>
      </c>
      <c r="C52" s="218">
        <v>700936</v>
      </c>
      <c r="D52" s="186"/>
      <c r="E52" s="342"/>
      <c r="F52" s="186"/>
      <c r="G52" s="342"/>
      <c r="H52" s="186">
        <v>1</v>
      </c>
      <c r="I52" s="186"/>
      <c r="J52" s="342"/>
      <c r="K52" s="249"/>
    </row>
    <row r="53" spans="1:11" s="247" customFormat="1" x14ac:dyDescent="0.3">
      <c r="A53" s="209"/>
      <c r="B53" s="209"/>
      <c r="C53" s="227"/>
      <c r="D53" s="186"/>
      <c r="E53" s="342"/>
      <c r="F53" s="186"/>
      <c r="G53" s="342"/>
      <c r="H53" s="186"/>
      <c r="I53" s="186"/>
      <c r="J53" s="342"/>
      <c r="K53" s="249"/>
    </row>
    <row r="54" spans="1:11" ht="24" customHeight="1" x14ac:dyDescent="0.35">
      <c r="C54" s="252"/>
      <c r="D54" s="253"/>
      <c r="E54" s="345"/>
      <c r="F54" s="253"/>
      <c r="G54" s="345"/>
      <c r="H54" s="254"/>
      <c r="I54" s="253"/>
    </row>
    <row r="55" spans="1:11" s="258" customFormat="1" x14ac:dyDescent="0.3">
      <c r="A55" s="192"/>
      <c r="B55" s="192"/>
      <c r="C55" s="255" t="s">
        <v>866</v>
      </c>
      <c r="D55" s="256">
        <f t="shared" ref="D55:J55" si="0">SUM(D5:D53)</f>
        <v>0</v>
      </c>
      <c r="E55" s="347">
        <f t="shared" si="0"/>
        <v>0</v>
      </c>
      <c r="F55" s="256">
        <f t="shared" si="0"/>
        <v>0</v>
      </c>
      <c r="G55" s="347">
        <f t="shared" si="0"/>
        <v>0</v>
      </c>
      <c r="H55" s="256">
        <f t="shared" si="0"/>
        <v>120</v>
      </c>
      <c r="I55" s="256">
        <f t="shared" si="0"/>
        <v>820</v>
      </c>
      <c r="J55" s="347">
        <f t="shared" si="0"/>
        <v>430983</v>
      </c>
    </row>
    <row r="56" spans="1:11" x14ac:dyDescent="0.35">
      <c r="C56" s="240"/>
      <c r="D56" s="253"/>
      <c r="E56" s="345"/>
      <c r="F56" s="253"/>
      <c r="G56" s="345"/>
      <c r="H56" s="254"/>
      <c r="I56" s="253"/>
    </row>
    <row r="57" spans="1:11" x14ac:dyDescent="0.35">
      <c r="B57" s="259" t="s">
        <v>797</v>
      </c>
      <c r="C57" s="260" t="s">
        <v>798</v>
      </c>
      <c r="D57" s="185" t="s">
        <v>799</v>
      </c>
      <c r="F57" s="438"/>
      <c r="G57" s="438"/>
    </row>
    <row r="58" spans="1:11" ht="39" x14ac:dyDescent="0.35">
      <c r="B58" s="263" t="s">
        <v>800</v>
      </c>
      <c r="C58" s="264">
        <f>H55+I55+F55</f>
        <v>940</v>
      </c>
      <c r="D58" s="212">
        <f>E55+G55+J55</f>
        <v>430983</v>
      </c>
    </row>
    <row r="59" spans="1:11" x14ac:dyDescent="0.35">
      <c r="B59" s="263" t="s">
        <v>801</v>
      </c>
      <c r="C59" s="264">
        <f>F55</f>
        <v>0</v>
      </c>
      <c r="D59" s="212">
        <f>G55</f>
        <v>0</v>
      </c>
    </row>
    <row r="60" spans="1:11" ht="26" x14ac:dyDescent="0.35">
      <c r="B60" s="263" t="s">
        <v>802</v>
      </c>
      <c r="C60" s="264">
        <f>D55+I55</f>
        <v>820</v>
      </c>
      <c r="D60" s="212">
        <f>E55+J55</f>
        <v>430983</v>
      </c>
    </row>
    <row r="61" spans="1:11" ht="39" x14ac:dyDescent="0.35">
      <c r="B61" s="263" t="s">
        <v>803</v>
      </c>
      <c r="C61" s="264">
        <f>C59+C60</f>
        <v>820</v>
      </c>
      <c r="D61" s="212">
        <f>D59+D60</f>
        <v>430983</v>
      </c>
    </row>
    <row r="62" spans="1:11" x14ac:dyDescent="0.35">
      <c r="C62" s="262"/>
    </row>
    <row r="63" spans="1:11" x14ac:dyDescent="0.35">
      <c r="B63" s="259" t="s">
        <v>102</v>
      </c>
      <c r="C63" s="260" t="s">
        <v>798</v>
      </c>
      <c r="D63" s="185" t="s">
        <v>799</v>
      </c>
    </row>
    <row r="64" spans="1:11" ht="39" x14ac:dyDescent="0.35">
      <c r="B64" s="263" t="s">
        <v>800</v>
      </c>
      <c r="C64" s="264">
        <v>486</v>
      </c>
      <c r="D64" s="212">
        <v>231300.98000000007</v>
      </c>
    </row>
    <row r="65" spans="2:4" x14ac:dyDescent="0.35">
      <c r="B65" s="263" t="s">
        <v>801</v>
      </c>
      <c r="C65" s="264">
        <v>0</v>
      </c>
      <c r="D65" s="212">
        <v>0</v>
      </c>
    </row>
    <row r="66" spans="2:4" ht="26" x14ac:dyDescent="0.35">
      <c r="B66" s="263" t="s">
        <v>802</v>
      </c>
      <c r="C66" s="264">
        <v>424</v>
      </c>
      <c r="D66" s="212">
        <v>231300.98000000024</v>
      </c>
    </row>
    <row r="67" spans="2:4" ht="39" x14ac:dyDescent="0.35">
      <c r="B67" s="263" t="s">
        <v>803</v>
      </c>
      <c r="C67" s="264">
        <v>424</v>
      </c>
      <c r="D67" s="212">
        <v>231301</v>
      </c>
    </row>
    <row r="68" spans="2:4" x14ac:dyDescent="0.35">
      <c r="B68" s="265"/>
      <c r="C68" s="262"/>
      <c r="D68" s="261"/>
    </row>
    <row r="69" spans="2:4" ht="26" x14ac:dyDescent="0.35">
      <c r="B69" s="259" t="s">
        <v>858</v>
      </c>
      <c r="C69" s="260" t="s">
        <v>798</v>
      </c>
      <c r="D69" s="185" t="s">
        <v>799</v>
      </c>
    </row>
    <row r="70" spans="2:4" ht="39" x14ac:dyDescent="0.35">
      <c r="B70" s="263" t="s">
        <v>800</v>
      </c>
      <c r="C70" s="264">
        <f>C58-C64</f>
        <v>454</v>
      </c>
      <c r="D70" s="212">
        <f>D58-D64</f>
        <v>199682.01999999993</v>
      </c>
    </row>
    <row r="71" spans="2:4" x14ac:dyDescent="0.35">
      <c r="B71" s="263" t="s">
        <v>801</v>
      </c>
      <c r="C71" s="264">
        <f t="shared" ref="C71:D73" si="1">C59-C65</f>
        <v>0</v>
      </c>
      <c r="D71" s="212">
        <f t="shared" si="1"/>
        <v>0</v>
      </c>
    </row>
    <row r="72" spans="2:4" ht="26" x14ac:dyDescent="0.35">
      <c r="B72" s="263" t="s">
        <v>802</v>
      </c>
      <c r="C72" s="264">
        <f t="shared" si="1"/>
        <v>396</v>
      </c>
      <c r="D72" s="212">
        <f t="shared" si="1"/>
        <v>199682.01999999976</v>
      </c>
    </row>
    <row r="73" spans="2:4" ht="39" x14ac:dyDescent="0.35">
      <c r="B73" s="263" t="s">
        <v>803</v>
      </c>
      <c r="C73" s="264">
        <f t="shared" si="1"/>
        <v>396</v>
      </c>
      <c r="D73" s="212">
        <f t="shared" si="1"/>
        <v>199682</v>
      </c>
    </row>
    <row r="74" spans="2:4" x14ac:dyDescent="0.35">
      <c r="C74" s="192"/>
      <c r="D74" s="266"/>
    </row>
  </sheetData>
  <autoFilter ref="A4:K53"/>
  <mergeCells count="1">
    <mergeCell ref="F57:G57"/>
  </mergeCells>
  <conditionalFormatting sqref="D5:J52 C53:J53">
    <cfRule type="cellIs" dxfId="216" priority="20" stopIfTrue="1" operator="equal">
      <formula>"&lt;&gt;"""""</formula>
    </cfRule>
  </conditionalFormatting>
  <conditionalFormatting sqref="C55">
    <cfRule type="cellIs" dxfId="215" priority="19" stopIfTrue="1" operator="equal">
      <formula>"&lt;&gt;"""""</formula>
    </cfRule>
  </conditionalFormatting>
  <conditionalFormatting sqref="D55">
    <cfRule type="cellIs" dxfId="214" priority="18" stopIfTrue="1" operator="equal">
      <formula>"&lt;&gt;"""""</formula>
    </cfRule>
  </conditionalFormatting>
  <conditionalFormatting sqref="D59:D61">
    <cfRule type="cellIs" dxfId="213" priority="14" stopIfTrue="1" operator="equal">
      <formula>"&lt;&gt;"""""</formula>
    </cfRule>
  </conditionalFormatting>
  <conditionalFormatting sqref="D70:D73">
    <cfRule type="cellIs" dxfId="212" priority="8" stopIfTrue="1" operator="equal">
      <formula>"&lt;&gt;"""""</formula>
    </cfRule>
  </conditionalFormatting>
  <conditionalFormatting sqref="C58">
    <cfRule type="cellIs" dxfId="211" priority="17" stopIfTrue="1" operator="equal">
      <formula>"&lt;&gt;"""""</formula>
    </cfRule>
  </conditionalFormatting>
  <conditionalFormatting sqref="C59:C61">
    <cfRule type="cellIs" dxfId="210" priority="16" stopIfTrue="1" operator="equal">
      <formula>"&lt;&gt;"""""</formula>
    </cfRule>
  </conditionalFormatting>
  <conditionalFormatting sqref="D58">
    <cfRule type="cellIs" dxfId="209" priority="15" stopIfTrue="1" operator="equal">
      <formula>"&lt;&gt;"""""</formula>
    </cfRule>
  </conditionalFormatting>
  <conditionalFormatting sqref="C64">
    <cfRule type="cellIs" dxfId="208" priority="13" stopIfTrue="1" operator="equal">
      <formula>"&lt;&gt;"""""</formula>
    </cfRule>
  </conditionalFormatting>
  <conditionalFormatting sqref="C65:C67">
    <cfRule type="cellIs" dxfId="207" priority="12" stopIfTrue="1" operator="equal">
      <formula>"&lt;&gt;"""""</formula>
    </cfRule>
  </conditionalFormatting>
  <conditionalFormatting sqref="D64">
    <cfRule type="cellIs" dxfId="206" priority="11" stopIfTrue="1" operator="equal">
      <formula>"&lt;&gt;"""""</formula>
    </cfRule>
  </conditionalFormatting>
  <conditionalFormatting sqref="D65:D67">
    <cfRule type="cellIs" dxfId="205" priority="10" stopIfTrue="1" operator="equal">
      <formula>"&lt;&gt;"""""</formula>
    </cfRule>
  </conditionalFormatting>
  <conditionalFormatting sqref="C70:C73">
    <cfRule type="cellIs" dxfId="204" priority="9" stopIfTrue="1" operator="equal">
      <formula>"&lt;&gt;"""""</formula>
    </cfRule>
  </conditionalFormatting>
  <conditionalFormatting sqref="C5:C52">
    <cfRule type="cellIs" dxfId="203" priority="7" stopIfTrue="1" operator="equal">
      <formula>"&lt;&gt;"""""</formula>
    </cfRule>
  </conditionalFormatting>
  <conditionalFormatting sqref="E55">
    <cfRule type="cellIs" dxfId="202" priority="6" stopIfTrue="1" operator="equal">
      <formula>"&lt;&gt;"""""</formula>
    </cfRule>
  </conditionalFormatting>
  <conditionalFormatting sqref="F55">
    <cfRule type="cellIs" dxfId="201" priority="5" stopIfTrue="1" operator="equal">
      <formula>"&lt;&gt;"""""</formula>
    </cfRule>
  </conditionalFormatting>
  <conditionalFormatting sqref="G55">
    <cfRule type="cellIs" dxfId="200" priority="4" stopIfTrue="1" operator="equal">
      <formula>"&lt;&gt;"""""</formula>
    </cfRule>
  </conditionalFormatting>
  <conditionalFormatting sqref="H55">
    <cfRule type="cellIs" dxfId="199" priority="3" stopIfTrue="1" operator="equal">
      <formula>"&lt;&gt;"""""</formula>
    </cfRule>
  </conditionalFormatting>
  <conditionalFormatting sqref="I55">
    <cfRule type="cellIs" dxfId="198" priority="2" stopIfTrue="1" operator="equal">
      <formula>"&lt;&gt;"""""</formula>
    </cfRule>
  </conditionalFormatting>
  <conditionalFormatting sqref="J55">
    <cfRule type="cellIs" dxfId="197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zoomScale="85" zoomScaleNormal="85" workbookViewId="0">
      <pane ySplit="4" topLeftCell="A5" activePane="bottomLeft" state="frozen"/>
      <selection pane="bottomLeft"/>
    </sheetView>
  </sheetViews>
  <sheetFormatPr defaultColWidth="9.1796875" defaultRowHeight="13" x14ac:dyDescent="0.35"/>
  <cols>
    <col min="1" max="1" width="35.7265625" style="192" customWidth="1"/>
    <col min="2" max="2" width="14.81640625" style="192" customWidth="1"/>
    <col min="3" max="3" width="17.7265625" style="192" customWidth="1"/>
    <col min="4" max="4" width="14.26953125" style="192" customWidth="1"/>
    <col min="5" max="5" width="14.26953125" style="230" customWidth="1"/>
    <col min="6" max="6" width="14.26953125" style="192" customWidth="1"/>
    <col min="7" max="7" width="14.26953125" style="230" customWidth="1"/>
    <col min="8" max="9" width="14.26953125" style="192" customWidth="1"/>
    <col min="10" max="10" width="14.26953125" style="230" customWidth="1"/>
    <col min="11" max="21" width="18.7265625" style="192" customWidth="1"/>
    <col min="22" max="16384" width="9.1796875" style="192"/>
  </cols>
  <sheetData>
    <row r="1" spans="1:10" ht="26" x14ac:dyDescent="0.35">
      <c r="A1" s="203" t="s">
        <v>806</v>
      </c>
      <c r="B1" s="242" t="s">
        <v>42</v>
      </c>
      <c r="C1" s="267"/>
      <c r="D1" s="191"/>
      <c r="E1" s="190"/>
      <c r="F1" s="188"/>
      <c r="G1" s="190"/>
      <c r="H1" s="190"/>
      <c r="I1" s="188"/>
      <c r="J1" s="192"/>
    </row>
    <row r="2" spans="1:10" x14ac:dyDescent="0.35">
      <c r="A2" s="203" t="s">
        <v>808</v>
      </c>
      <c r="B2" s="242" t="s">
        <v>1043</v>
      </c>
      <c r="C2" s="267"/>
      <c r="D2" s="191"/>
      <c r="E2" s="190"/>
      <c r="F2" s="188"/>
      <c r="G2" s="190"/>
      <c r="H2" s="190"/>
      <c r="I2" s="188"/>
      <c r="J2" s="192"/>
    </row>
    <row r="3" spans="1:10" x14ac:dyDescent="0.35">
      <c r="A3" s="268"/>
      <c r="B3" s="268"/>
      <c r="C3" s="268"/>
      <c r="D3" s="269"/>
      <c r="E3" s="269"/>
      <c r="F3" s="269"/>
      <c r="G3" s="269"/>
      <c r="H3" s="269"/>
      <c r="I3" s="269"/>
      <c r="J3" s="192"/>
    </row>
    <row r="4" spans="1:10" s="202" customFormat="1" ht="26" x14ac:dyDescent="0.35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47" customFormat="1" ht="91" x14ac:dyDescent="0.3">
      <c r="A5" s="217" t="s">
        <v>839</v>
      </c>
      <c r="B5" s="217" t="s">
        <v>840</v>
      </c>
      <c r="C5" s="218">
        <v>700929</v>
      </c>
      <c r="D5" s="214"/>
      <c r="E5" s="270"/>
      <c r="F5" s="214"/>
      <c r="G5" s="270"/>
      <c r="H5" s="214"/>
      <c r="I5" s="214">
        <v>3</v>
      </c>
      <c r="J5" s="270">
        <v>15073</v>
      </c>
    </row>
    <row r="6" spans="1:10" s="247" customFormat="1" ht="104" x14ac:dyDescent="0.3">
      <c r="A6" s="217" t="s">
        <v>839</v>
      </c>
      <c r="B6" s="217" t="s">
        <v>860</v>
      </c>
      <c r="C6" s="218">
        <v>700937</v>
      </c>
      <c r="D6" s="214"/>
      <c r="E6" s="270"/>
      <c r="F6" s="214"/>
      <c r="G6" s="270"/>
      <c r="H6" s="214"/>
      <c r="I6" s="214">
        <v>3</v>
      </c>
      <c r="J6" s="270">
        <v>11478</v>
      </c>
    </row>
    <row r="7" spans="1:10" s="247" customFormat="1" ht="91" x14ac:dyDescent="0.3">
      <c r="A7" s="217" t="s">
        <v>839</v>
      </c>
      <c r="B7" s="217" t="s">
        <v>840</v>
      </c>
      <c r="C7" s="218">
        <v>700938</v>
      </c>
      <c r="D7" s="214"/>
      <c r="E7" s="270"/>
      <c r="F7" s="214"/>
      <c r="G7" s="270"/>
      <c r="H7" s="214"/>
      <c r="I7" s="214">
        <v>2</v>
      </c>
      <c r="J7" s="270">
        <v>5173</v>
      </c>
    </row>
    <row r="8" spans="1:10" s="247" customFormat="1" ht="130" x14ac:dyDescent="0.3">
      <c r="A8" s="217" t="s">
        <v>9</v>
      </c>
      <c r="B8" s="217" t="s">
        <v>843</v>
      </c>
      <c r="C8" s="227"/>
      <c r="D8" s="214"/>
      <c r="E8" s="270"/>
      <c r="F8" s="214"/>
      <c r="G8" s="270"/>
      <c r="H8" s="214"/>
      <c r="I8" s="214"/>
      <c r="J8" s="270"/>
    </row>
    <row r="9" spans="1:10" s="247" customFormat="1" ht="130" x14ac:dyDescent="0.3">
      <c r="A9" s="217" t="s">
        <v>9</v>
      </c>
      <c r="B9" s="217" t="s">
        <v>843</v>
      </c>
      <c r="C9" s="227"/>
      <c r="D9" s="214"/>
      <c r="E9" s="270"/>
      <c r="F9" s="214"/>
      <c r="G9" s="270"/>
      <c r="H9" s="214"/>
      <c r="I9" s="214"/>
      <c r="J9" s="270"/>
    </row>
    <row r="10" spans="1:10" s="247" customFormat="1" ht="91" x14ac:dyDescent="0.3">
      <c r="A10" s="217" t="s">
        <v>9</v>
      </c>
      <c r="B10" s="217" t="s">
        <v>10</v>
      </c>
      <c r="C10" s="227"/>
      <c r="D10" s="214"/>
      <c r="E10" s="270"/>
      <c r="F10" s="214"/>
      <c r="G10" s="270"/>
      <c r="H10" s="214"/>
      <c r="I10" s="214"/>
      <c r="J10" s="270"/>
    </row>
    <row r="11" spans="1:10" s="247" customFormat="1" ht="130" x14ac:dyDescent="0.3">
      <c r="A11" s="217" t="s">
        <v>25</v>
      </c>
      <c r="B11" s="217" t="s">
        <v>867</v>
      </c>
      <c r="C11" s="251"/>
      <c r="D11" s="214"/>
      <c r="E11" s="270"/>
      <c r="F11" s="214"/>
      <c r="G11" s="270"/>
      <c r="H11" s="214"/>
      <c r="I11" s="214"/>
      <c r="J11" s="270"/>
    </row>
    <row r="12" spans="1:10" s="247" customFormat="1" ht="91" x14ac:dyDescent="0.3">
      <c r="A12" s="217" t="s">
        <v>25</v>
      </c>
      <c r="B12" s="217" t="s">
        <v>26</v>
      </c>
      <c r="C12" s="218">
        <v>700939</v>
      </c>
      <c r="D12" s="214"/>
      <c r="E12" s="270"/>
      <c r="F12" s="214"/>
      <c r="G12" s="270"/>
      <c r="H12" s="214">
        <v>1</v>
      </c>
      <c r="I12" s="214"/>
      <c r="J12" s="270"/>
    </row>
    <row r="13" spans="1:10" s="247" customFormat="1" ht="52" x14ac:dyDescent="0.3">
      <c r="A13" s="217" t="s">
        <v>44</v>
      </c>
      <c r="B13" s="217" t="s">
        <v>868</v>
      </c>
      <c r="C13" s="227"/>
      <c r="D13" s="214"/>
      <c r="E13" s="270"/>
      <c r="F13" s="214"/>
      <c r="G13" s="270"/>
      <c r="H13" s="214"/>
      <c r="I13" s="214"/>
      <c r="J13" s="270"/>
    </row>
    <row r="14" spans="1:10" s="247" customFormat="1" ht="143" x14ac:dyDescent="0.3">
      <c r="A14" s="217" t="s">
        <v>20</v>
      </c>
      <c r="B14" s="217" t="s">
        <v>862</v>
      </c>
      <c r="C14" s="218">
        <v>700935</v>
      </c>
      <c r="D14" s="214"/>
      <c r="E14" s="270"/>
      <c r="F14" s="214">
        <v>1</v>
      </c>
      <c r="G14" s="270">
        <v>4977.22</v>
      </c>
      <c r="H14" s="214">
        <v>18</v>
      </c>
      <c r="I14" s="214">
        <v>33</v>
      </c>
      <c r="J14" s="270">
        <v>156086</v>
      </c>
    </row>
    <row r="15" spans="1:10" s="247" customFormat="1" ht="104" x14ac:dyDescent="0.3">
      <c r="A15" s="217" t="s">
        <v>9</v>
      </c>
      <c r="B15" s="217" t="s">
        <v>870</v>
      </c>
      <c r="C15" s="227"/>
      <c r="D15" s="214"/>
      <c r="E15" s="270"/>
      <c r="F15" s="214"/>
      <c r="G15" s="270"/>
      <c r="H15" s="214"/>
      <c r="I15" s="214"/>
      <c r="J15" s="270"/>
    </row>
    <row r="16" spans="1:10" s="247" customFormat="1" ht="117" x14ac:dyDescent="0.3">
      <c r="A16" s="217" t="s">
        <v>34</v>
      </c>
      <c r="B16" s="217" t="s">
        <v>871</v>
      </c>
      <c r="C16" s="218">
        <v>700908</v>
      </c>
      <c r="D16" s="214"/>
      <c r="E16" s="270"/>
      <c r="F16" s="214"/>
      <c r="G16" s="270"/>
      <c r="H16" s="214">
        <v>1</v>
      </c>
      <c r="I16" s="214">
        <v>3</v>
      </c>
      <c r="J16" s="270">
        <v>34717</v>
      </c>
    </row>
    <row r="17" spans="1:10" s="247" customFormat="1" ht="130" x14ac:dyDescent="0.3">
      <c r="A17" s="217" t="s">
        <v>34</v>
      </c>
      <c r="B17" s="217" t="s">
        <v>872</v>
      </c>
      <c r="C17" s="218">
        <v>700909</v>
      </c>
      <c r="D17" s="214"/>
      <c r="E17" s="270"/>
      <c r="F17" s="214"/>
      <c r="G17" s="270"/>
      <c r="H17" s="214">
        <v>11</v>
      </c>
      <c r="I17" s="214">
        <v>9</v>
      </c>
      <c r="J17" s="270">
        <v>69560</v>
      </c>
    </row>
    <row r="18" spans="1:10" s="247" customFormat="1" ht="26" x14ac:dyDescent="0.3">
      <c r="A18" s="217" t="s">
        <v>873</v>
      </c>
      <c r="B18" s="217" t="s">
        <v>15</v>
      </c>
      <c r="C18" s="218"/>
      <c r="D18" s="214"/>
      <c r="E18" s="270"/>
      <c r="F18" s="214"/>
      <c r="G18" s="270"/>
      <c r="H18" s="214"/>
      <c r="I18" s="214"/>
      <c r="J18" s="270"/>
    </row>
    <row r="19" spans="1:10" s="247" customFormat="1" ht="104" x14ac:dyDescent="0.3">
      <c r="A19" s="217" t="s">
        <v>31</v>
      </c>
      <c r="B19" s="217" t="s">
        <v>533</v>
      </c>
      <c r="C19" s="218"/>
      <c r="D19" s="214"/>
      <c r="E19" s="270"/>
      <c r="F19" s="214"/>
      <c r="G19" s="270"/>
      <c r="H19" s="214"/>
      <c r="I19" s="214"/>
      <c r="J19" s="270"/>
    </row>
    <row r="20" spans="1:10" s="247" customFormat="1" ht="26" x14ac:dyDescent="0.3">
      <c r="A20" s="217" t="s">
        <v>29</v>
      </c>
      <c r="B20" s="217" t="s">
        <v>874</v>
      </c>
      <c r="C20" s="218"/>
      <c r="D20" s="214"/>
      <c r="E20" s="270"/>
      <c r="F20" s="214"/>
      <c r="G20" s="270"/>
      <c r="H20" s="214"/>
      <c r="I20" s="214"/>
      <c r="J20" s="270"/>
    </row>
    <row r="21" spans="1:10" s="247" customFormat="1" ht="104" x14ac:dyDescent="0.3">
      <c r="A21" s="217" t="s">
        <v>29</v>
      </c>
      <c r="B21" s="217" t="s">
        <v>46</v>
      </c>
      <c r="C21" s="271"/>
      <c r="D21" s="214"/>
      <c r="E21" s="270"/>
      <c r="F21" s="214"/>
      <c r="G21" s="270"/>
      <c r="H21" s="214"/>
      <c r="I21" s="214"/>
      <c r="J21" s="270"/>
    </row>
    <row r="22" spans="1:10" s="247" customFormat="1" ht="104" x14ac:dyDescent="0.3">
      <c r="A22" s="217" t="s">
        <v>29</v>
      </c>
      <c r="B22" s="217" t="s">
        <v>83</v>
      </c>
      <c r="C22" s="271"/>
      <c r="D22" s="214"/>
      <c r="E22" s="270"/>
      <c r="F22" s="214"/>
      <c r="G22" s="270"/>
      <c r="H22" s="214"/>
      <c r="I22" s="214"/>
      <c r="J22" s="270"/>
    </row>
    <row r="23" spans="1:10" s="247" customFormat="1" ht="104" x14ac:dyDescent="0.3">
      <c r="A23" s="217" t="s">
        <v>29</v>
      </c>
      <c r="B23" s="217" t="s">
        <v>48</v>
      </c>
      <c r="C23" s="271"/>
      <c r="D23" s="214"/>
      <c r="E23" s="270"/>
      <c r="F23" s="214"/>
      <c r="G23" s="270"/>
      <c r="H23" s="214"/>
      <c r="I23" s="214"/>
      <c r="J23" s="270"/>
    </row>
    <row r="24" spans="1:10" s="247" customFormat="1" ht="104" x14ac:dyDescent="0.3">
      <c r="A24" s="217" t="s">
        <v>29</v>
      </c>
      <c r="B24" s="217" t="s">
        <v>84</v>
      </c>
      <c r="C24" s="271"/>
      <c r="D24" s="214"/>
      <c r="E24" s="270"/>
      <c r="F24" s="214"/>
      <c r="G24" s="270"/>
      <c r="H24" s="214"/>
      <c r="I24" s="214"/>
      <c r="J24" s="270"/>
    </row>
    <row r="25" spans="1:10" s="247" customFormat="1" ht="117" x14ac:dyDescent="0.3">
      <c r="A25" s="217" t="s">
        <v>29</v>
      </c>
      <c r="B25" s="217" t="s">
        <v>50</v>
      </c>
      <c r="C25" s="271"/>
      <c r="D25" s="214"/>
      <c r="E25" s="270"/>
      <c r="F25" s="214"/>
      <c r="G25" s="270"/>
      <c r="H25" s="214"/>
      <c r="I25" s="214"/>
      <c r="J25" s="270"/>
    </row>
    <row r="26" spans="1:10" s="247" customFormat="1" ht="117" x14ac:dyDescent="0.3">
      <c r="A26" s="217" t="s">
        <v>29</v>
      </c>
      <c r="B26" s="217" t="s">
        <v>85</v>
      </c>
      <c r="C26" s="271"/>
      <c r="D26" s="214"/>
      <c r="E26" s="270"/>
      <c r="F26" s="214"/>
      <c r="G26" s="270"/>
      <c r="H26" s="214"/>
      <c r="I26" s="214"/>
      <c r="J26" s="270"/>
    </row>
    <row r="27" spans="1:10" s="247" customFormat="1" ht="104" x14ac:dyDescent="0.3">
      <c r="A27" s="217" t="s">
        <v>29</v>
      </c>
      <c r="B27" s="217" t="s">
        <v>52</v>
      </c>
      <c r="C27" s="271"/>
      <c r="D27" s="214"/>
      <c r="E27" s="270"/>
      <c r="F27" s="214"/>
      <c r="G27" s="270"/>
      <c r="H27" s="214"/>
      <c r="I27" s="214"/>
      <c r="J27" s="270"/>
    </row>
    <row r="28" spans="1:10" s="247" customFormat="1" ht="104" x14ac:dyDescent="0.3">
      <c r="A28" s="217" t="s">
        <v>29</v>
      </c>
      <c r="B28" s="217" t="s">
        <v>53</v>
      </c>
      <c r="C28" s="271"/>
      <c r="D28" s="214"/>
      <c r="E28" s="270"/>
      <c r="F28" s="214"/>
      <c r="G28" s="270"/>
      <c r="H28" s="214"/>
      <c r="I28" s="214"/>
      <c r="J28" s="270"/>
    </row>
    <row r="29" spans="1:10" s="247" customFormat="1" ht="117" x14ac:dyDescent="0.3">
      <c r="A29" s="217" t="s">
        <v>29</v>
      </c>
      <c r="B29" s="217" t="s">
        <v>54</v>
      </c>
      <c r="C29" s="271"/>
      <c r="D29" s="214"/>
      <c r="E29" s="270"/>
      <c r="F29" s="214"/>
      <c r="G29" s="270"/>
      <c r="H29" s="214"/>
      <c r="I29" s="214"/>
      <c r="J29" s="270"/>
    </row>
    <row r="30" spans="1:10" s="247" customFormat="1" ht="117" x14ac:dyDescent="0.3">
      <c r="A30" s="217" t="s">
        <v>29</v>
      </c>
      <c r="B30" s="217" t="s">
        <v>875</v>
      </c>
      <c r="C30" s="271"/>
      <c r="D30" s="214"/>
      <c r="E30" s="270"/>
      <c r="F30" s="214"/>
      <c r="G30" s="270"/>
      <c r="H30" s="214"/>
      <c r="I30" s="214"/>
      <c r="J30" s="270"/>
    </row>
    <row r="31" spans="1:10" s="247" customFormat="1" ht="117" x14ac:dyDescent="0.3">
      <c r="A31" s="217" t="s">
        <v>29</v>
      </c>
      <c r="B31" s="217" t="s">
        <v>876</v>
      </c>
      <c r="C31" s="271"/>
      <c r="D31" s="214"/>
      <c r="E31" s="270"/>
      <c r="F31" s="214"/>
      <c r="G31" s="270"/>
      <c r="H31" s="214"/>
      <c r="I31" s="214"/>
      <c r="J31" s="270"/>
    </row>
    <row r="32" spans="1:10" s="247" customFormat="1" ht="104" x14ac:dyDescent="0.3">
      <c r="A32" s="217" t="s">
        <v>29</v>
      </c>
      <c r="B32" s="217" t="s">
        <v>58</v>
      </c>
      <c r="C32" s="271"/>
      <c r="D32" s="214"/>
      <c r="E32" s="270"/>
      <c r="F32" s="214"/>
      <c r="G32" s="270"/>
      <c r="H32" s="214"/>
      <c r="I32" s="214"/>
      <c r="J32" s="270"/>
    </row>
    <row r="33" spans="1:10" s="247" customFormat="1" ht="104" x14ac:dyDescent="0.3">
      <c r="A33" s="217" t="s">
        <v>29</v>
      </c>
      <c r="B33" s="217" t="s">
        <v>59</v>
      </c>
      <c r="C33" s="271"/>
      <c r="D33" s="214"/>
      <c r="E33" s="270"/>
      <c r="F33" s="214"/>
      <c r="G33" s="270"/>
      <c r="H33" s="214"/>
      <c r="I33" s="214"/>
      <c r="J33" s="270"/>
    </row>
    <row r="34" spans="1:10" s="247" customFormat="1" ht="117" x14ac:dyDescent="0.3">
      <c r="A34" s="217" t="s">
        <v>29</v>
      </c>
      <c r="B34" s="217" t="s">
        <v>877</v>
      </c>
      <c r="C34" s="271"/>
      <c r="D34" s="214"/>
      <c r="E34" s="270"/>
      <c r="F34" s="214"/>
      <c r="G34" s="270"/>
      <c r="H34" s="214"/>
      <c r="I34" s="214"/>
      <c r="J34" s="270"/>
    </row>
    <row r="35" spans="1:10" s="247" customFormat="1" ht="104" x14ac:dyDescent="0.3">
      <c r="A35" s="217" t="s">
        <v>29</v>
      </c>
      <c r="B35" s="217" t="s">
        <v>61</v>
      </c>
      <c r="C35" s="271"/>
      <c r="D35" s="214"/>
      <c r="E35" s="270"/>
      <c r="F35" s="214"/>
      <c r="G35" s="270"/>
      <c r="H35" s="214"/>
      <c r="I35" s="214"/>
      <c r="J35" s="270"/>
    </row>
    <row r="36" spans="1:10" s="247" customFormat="1" ht="117" x14ac:dyDescent="0.3">
      <c r="A36" s="217" t="s">
        <v>34</v>
      </c>
      <c r="B36" s="217" t="s">
        <v>845</v>
      </c>
      <c r="C36" s="218"/>
      <c r="D36" s="214"/>
      <c r="E36" s="270"/>
      <c r="F36" s="214"/>
      <c r="G36" s="270"/>
      <c r="H36" s="214"/>
      <c r="I36" s="214"/>
      <c r="J36" s="270"/>
    </row>
    <row r="37" spans="1:10" s="247" customFormat="1" ht="117" x14ac:dyDescent="0.3">
      <c r="A37" s="217" t="s">
        <v>33</v>
      </c>
      <c r="B37" s="217" t="s">
        <v>878</v>
      </c>
      <c r="C37" s="218">
        <v>700946</v>
      </c>
      <c r="D37" s="214"/>
      <c r="E37" s="270"/>
      <c r="F37" s="214"/>
      <c r="G37" s="270"/>
      <c r="H37" s="214">
        <v>2</v>
      </c>
      <c r="I37" s="214">
        <v>1</v>
      </c>
      <c r="J37" s="270">
        <v>15082</v>
      </c>
    </row>
    <row r="38" spans="1:10" s="247" customFormat="1" ht="143" x14ac:dyDescent="0.3">
      <c r="A38" s="217" t="s">
        <v>33</v>
      </c>
      <c r="B38" s="217" t="s">
        <v>879</v>
      </c>
      <c r="C38" s="218"/>
      <c r="D38" s="214"/>
      <c r="E38" s="270"/>
      <c r="F38" s="214"/>
      <c r="G38" s="270"/>
      <c r="H38" s="214"/>
      <c r="I38" s="214"/>
      <c r="J38" s="270"/>
    </row>
    <row r="39" spans="1:10" s="247" customFormat="1" ht="117" x14ac:dyDescent="0.3">
      <c r="A39" s="217" t="s">
        <v>33</v>
      </c>
      <c r="B39" s="217" t="s">
        <v>880</v>
      </c>
      <c r="C39" s="218"/>
      <c r="D39" s="214"/>
      <c r="E39" s="270"/>
      <c r="F39" s="214"/>
      <c r="G39" s="270"/>
      <c r="H39" s="214"/>
      <c r="I39" s="214"/>
      <c r="J39" s="270"/>
    </row>
    <row r="40" spans="1:10" s="247" customFormat="1" ht="91" x14ac:dyDescent="0.3">
      <c r="A40" s="217" t="s">
        <v>9</v>
      </c>
      <c r="B40" s="217" t="s">
        <v>24</v>
      </c>
      <c r="C40" s="218"/>
      <c r="D40" s="214"/>
      <c r="E40" s="270"/>
      <c r="F40" s="214"/>
      <c r="G40" s="270"/>
      <c r="H40" s="214"/>
      <c r="I40" s="214"/>
      <c r="J40" s="270"/>
    </row>
    <row r="41" spans="1:10" s="247" customFormat="1" ht="65" x14ac:dyDescent="0.3">
      <c r="A41" s="217" t="s">
        <v>9</v>
      </c>
      <c r="B41" s="217" t="s">
        <v>22</v>
      </c>
      <c r="C41" s="218"/>
      <c r="D41" s="214"/>
      <c r="E41" s="270"/>
      <c r="F41" s="214"/>
      <c r="G41" s="270"/>
      <c r="H41" s="214"/>
      <c r="I41" s="214"/>
      <c r="J41" s="270"/>
    </row>
    <row r="42" spans="1:10" x14ac:dyDescent="0.35">
      <c r="E42" s="192"/>
      <c r="G42" s="192"/>
      <c r="J42" s="192"/>
    </row>
    <row r="43" spans="1:10" s="258" customFormat="1" x14ac:dyDescent="0.3">
      <c r="A43" s="192"/>
      <c r="B43" s="192"/>
      <c r="C43" s="272" t="s">
        <v>866</v>
      </c>
      <c r="D43" s="256">
        <f t="shared" ref="D43:J43" si="0">SUM(D5:D41)</f>
        <v>0</v>
      </c>
      <c r="E43" s="256">
        <f t="shared" si="0"/>
        <v>0</v>
      </c>
      <c r="F43" s="256">
        <f t="shared" si="0"/>
        <v>1</v>
      </c>
      <c r="G43" s="273">
        <f t="shared" si="0"/>
        <v>4977.22</v>
      </c>
      <c r="H43" s="256">
        <f t="shared" si="0"/>
        <v>33</v>
      </c>
      <c r="I43" s="256">
        <f t="shared" si="0"/>
        <v>54</v>
      </c>
      <c r="J43" s="273">
        <f t="shared" si="0"/>
        <v>307169</v>
      </c>
    </row>
    <row r="44" spans="1:10" s="274" customFormat="1" x14ac:dyDescent="0.35">
      <c r="C44" s="275"/>
      <c r="D44" s="276"/>
      <c r="E44" s="277"/>
      <c r="F44" s="276"/>
      <c r="G44" s="277"/>
      <c r="H44" s="277"/>
      <c r="I44" s="276"/>
    </row>
    <row r="45" spans="1:10" x14ac:dyDescent="0.35">
      <c r="B45" s="259" t="s">
        <v>797</v>
      </c>
      <c r="C45" s="278" t="s">
        <v>798</v>
      </c>
      <c r="D45" s="185" t="s">
        <v>799</v>
      </c>
      <c r="F45" s="439"/>
      <c r="G45" s="439"/>
      <c r="H45" s="279"/>
      <c r="J45" s="192"/>
    </row>
    <row r="46" spans="1:10" ht="52" x14ac:dyDescent="0.35">
      <c r="B46" s="263" t="s">
        <v>800</v>
      </c>
      <c r="C46" s="213">
        <f>F43+H43+I43</f>
        <v>88</v>
      </c>
      <c r="D46" s="212">
        <f>G43+J43</f>
        <v>312146.21999999997</v>
      </c>
      <c r="F46" s="280"/>
      <c r="G46" s="281"/>
      <c r="H46" s="282"/>
      <c r="I46" s="282"/>
      <c r="J46" s="282"/>
    </row>
    <row r="47" spans="1:10" ht="26" x14ac:dyDescent="0.35">
      <c r="B47" s="263" t="s">
        <v>801</v>
      </c>
      <c r="C47" s="213">
        <f>F43</f>
        <v>1</v>
      </c>
      <c r="D47" s="212">
        <f>G43</f>
        <v>4977.22</v>
      </c>
      <c r="E47" s="192"/>
      <c r="F47" s="280"/>
      <c r="G47" s="282"/>
      <c r="H47" s="282"/>
      <c r="I47" s="282"/>
      <c r="J47" s="282"/>
    </row>
    <row r="48" spans="1:10" ht="52" x14ac:dyDescent="0.35">
      <c r="B48" s="263" t="s">
        <v>802</v>
      </c>
      <c r="C48" s="213">
        <f>I43</f>
        <v>54</v>
      </c>
      <c r="D48" s="212">
        <f>J43</f>
        <v>307169</v>
      </c>
      <c r="E48" s="192"/>
      <c r="F48" s="283"/>
      <c r="G48" s="284"/>
      <c r="H48" s="284"/>
      <c r="I48" s="284"/>
      <c r="J48" s="285"/>
    </row>
    <row r="49" spans="2:10" ht="39" x14ac:dyDescent="0.35">
      <c r="B49" s="263" t="s">
        <v>803</v>
      </c>
      <c r="C49" s="213">
        <f>I43+F43</f>
        <v>55</v>
      </c>
      <c r="D49" s="212">
        <f>J43+G43</f>
        <v>312146.21999999997</v>
      </c>
      <c r="E49" s="192"/>
      <c r="F49" s="283"/>
      <c r="G49" s="284"/>
      <c r="H49" s="284"/>
      <c r="I49" s="284"/>
      <c r="J49" s="284"/>
    </row>
    <row r="50" spans="2:10" x14ac:dyDescent="0.35">
      <c r="B50" s="274"/>
      <c r="C50" s="275"/>
      <c r="D50" s="277"/>
      <c r="E50" s="192"/>
      <c r="F50" s="286"/>
      <c r="G50" s="287"/>
      <c r="H50" s="287"/>
      <c r="I50" s="287"/>
      <c r="J50" s="287"/>
    </row>
    <row r="51" spans="2:10" ht="26" x14ac:dyDescent="0.35">
      <c r="B51" s="259" t="s">
        <v>102</v>
      </c>
      <c r="C51" s="278" t="s">
        <v>798</v>
      </c>
      <c r="D51" s="185" t="s">
        <v>799</v>
      </c>
      <c r="E51" s="192"/>
      <c r="F51" s="283"/>
      <c r="G51" s="288"/>
      <c r="H51" s="288"/>
      <c r="I51" s="288"/>
      <c r="J51" s="288"/>
    </row>
    <row r="52" spans="2:10" ht="52" x14ac:dyDescent="0.35">
      <c r="B52" s="263" t="s">
        <v>800</v>
      </c>
      <c r="C52" s="213">
        <v>24</v>
      </c>
      <c r="D52" s="212">
        <v>104276.73000000001</v>
      </c>
      <c r="E52" s="192"/>
      <c r="F52" s="283"/>
      <c r="G52" s="289"/>
      <c r="H52" s="289"/>
      <c r="I52" s="289"/>
      <c r="J52" s="289"/>
    </row>
    <row r="53" spans="2:10" ht="26" x14ac:dyDescent="0.35">
      <c r="B53" s="263" t="s">
        <v>801</v>
      </c>
      <c r="C53" s="213">
        <v>0</v>
      </c>
      <c r="D53" s="212">
        <v>0</v>
      </c>
      <c r="E53" s="192"/>
      <c r="F53" s="286"/>
      <c r="G53" s="287"/>
      <c r="H53" s="287"/>
      <c r="I53" s="287"/>
      <c r="J53" s="287"/>
    </row>
    <row r="54" spans="2:10" ht="52" x14ac:dyDescent="0.35">
      <c r="B54" s="263" t="s">
        <v>802</v>
      </c>
      <c r="C54" s="213">
        <v>12</v>
      </c>
      <c r="D54" s="212">
        <v>104277</v>
      </c>
      <c r="E54" s="192"/>
      <c r="F54" s="283"/>
      <c r="G54" s="288"/>
      <c r="H54" s="289"/>
      <c r="I54" s="289"/>
      <c r="J54" s="289"/>
    </row>
    <row r="55" spans="2:10" ht="39" x14ac:dyDescent="0.35">
      <c r="B55" s="263" t="s">
        <v>803</v>
      </c>
      <c r="C55" s="213">
        <v>12</v>
      </c>
      <c r="D55" s="212">
        <v>104277</v>
      </c>
      <c r="E55" s="192"/>
      <c r="F55" s="283"/>
      <c r="G55" s="289"/>
      <c r="H55" s="289"/>
      <c r="I55" s="289"/>
      <c r="J55" s="289"/>
    </row>
    <row r="56" spans="2:10" x14ac:dyDescent="0.35">
      <c r="E56" s="192"/>
      <c r="F56" s="286"/>
      <c r="G56" s="287"/>
      <c r="H56" s="287"/>
      <c r="I56" s="287"/>
      <c r="J56" s="287"/>
    </row>
    <row r="57" spans="2:10" ht="39" x14ac:dyDescent="0.35">
      <c r="B57" s="274" t="s">
        <v>858</v>
      </c>
      <c r="C57" s="278" t="s">
        <v>798</v>
      </c>
      <c r="D57" s="185" t="s">
        <v>799</v>
      </c>
      <c r="E57" s="192"/>
      <c r="F57" s="283"/>
      <c r="G57" s="288"/>
      <c r="H57" s="288"/>
      <c r="I57" s="288"/>
      <c r="J57" s="288"/>
    </row>
    <row r="58" spans="2:10" ht="52" x14ac:dyDescent="0.35">
      <c r="B58" s="263" t="s">
        <v>800</v>
      </c>
      <c r="C58" s="213">
        <f>+C46-C52</f>
        <v>64</v>
      </c>
      <c r="D58" s="212">
        <f>+D46-D52</f>
        <v>207869.48999999996</v>
      </c>
      <c r="E58" s="192"/>
      <c r="F58" s="283"/>
      <c r="G58" s="288"/>
      <c r="H58" s="289"/>
      <c r="I58" s="288"/>
      <c r="J58" s="285"/>
    </row>
    <row r="59" spans="2:10" ht="26" x14ac:dyDescent="0.35">
      <c r="B59" s="263" t="s">
        <v>801</v>
      </c>
      <c r="C59" s="213">
        <f t="shared" ref="C59:D61" si="1">+C47-C53</f>
        <v>1</v>
      </c>
      <c r="D59" s="212">
        <f t="shared" si="1"/>
        <v>4977.22</v>
      </c>
      <c r="F59" s="286"/>
      <c r="G59" s="290"/>
      <c r="H59" s="287"/>
      <c r="I59" s="290"/>
      <c r="J59" s="287"/>
    </row>
    <row r="60" spans="2:10" ht="52" x14ac:dyDescent="0.35">
      <c r="B60" s="263" t="s">
        <v>802</v>
      </c>
      <c r="C60" s="213">
        <f t="shared" si="1"/>
        <v>42</v>
      </c>
      <c r="D60" s="212">
        <f t="shared" si="1"/>
        <v>202892</v>
      </c>
      <c r="F60" s="283"/>
      <c r="G60" s="287"/>
      <c r="H60" s="287"/>
      <c r="I60" s="287"/>
      <c r="J60" s="287"/>
    </row>
    <row r="61" spans="2:10" ht="39" x14ac:dyDescent="0.35">
      <c r="B61" s="263" t="s">
        <v>803</v>
      </c>
      <c r="C61" s="213">
        <f t="shared" si="1"/>
        <v>43</v>
      </c>
      <c r="D61" s="212">
        <f>+D59+D60</f>
        <v>207869.22</v>
      </c>
    </row>
  </sheetData>
  <autoFilter ref="A4:J41"/>
  <mergeCells count="1">
    <mergeCell ref="F45:G45"/>
  </mergeCells>
  <conditionalFormatting sqref="F5:H6 A41 C41 B35:C35 D8:J41 B36:B40 A12:C34">
    <cfRule type="cellIs" dxfId="196" priority="34" stopIfTrue="1" operator="equal">
      <formula>"&lt;&gt;"""""</formula>
    </cfRule>
  </conditionalFormatting>
  <conditionalFormatting sqref="A8:B9 E5 B5:B6 A11:B11">
    <cfRule type="cellIs" dxfId="195" priority="33" stopIfTrue="1" operator="equal">
      <formula>"&lt;&gt;"""""</formula>
    </cfRule>
  </conditionalFormatting>
  <conditionalFormatting sqref="D5">
    <cfRule type="cellIs" dxfId="194" priority="32" stopIfTrue="1" operator="equal">
      <formula>"&lt;&gt;"""""</formula>
    </cfRule>
  </conditionalFormatting>
  <conditionalFormatting sqref="C43">
    <cfRule type="cellIs" dxfId="193" priority="31" stopIfTrue="1" operator="equal">
      <formula>"&lt;&gt;"""""</formula>
    </cfRule>
  </conditionalFormatting>
  <conditionalFormatting sqref="D43">
    <cfRule type="cellIs" dxfId="192" priority="30" stopIfTrue="1" operator="equal">
      <formula>"&lt;&gt;"""""</formula>
    </cfRule>
  </conditionalFormatting>
  <conditionalFormatting sqref="D6">
    <cfRule type="cellIs" dxfId="191" priority="27" stopIfTrue="1" operator="equal">
      <formula>"&lt;&gt;"""""</formula>
    </cfRule>
  </conditionalFormatting>
  <conditionalFormatting sqref="B1:C1 C2">
    <cfRule type="cellIs" dxfId="190" priority="29" stopIfTrue="1" operator="equal">
      <formula>"&lt;&gt;"""""</formula>
    </cfRule>
  </conditionalFormatting>
  <conditionalFormatting sqref="E6">
    <cfRule type="cellIs" dxfId="189" priority="28" stopIfTrue="1" operator="equal">
      <formula>"&lt;&gt;"""""</formula>
    </cfRule>
  </conditionalFormatting>
  <conditionalFormatting sqref="J5:J6">
    <cfRule type="cellIs" dxfId="188" priority="26" stopIfTrue="1" operator="equal">
      <formula>"&lt;&gt;"""""</formula>
    </cfRule>
  </conditionalFormatting>
  <conditionalFormatting sqref="I5:I6">
    <cfRule type="cellIs" dxfId="187" priority="25" stopIfTrue="1" operator="equal">
      <formula>"&lt;&gt;"""""</formula>
    </cfRule>
  </conditionalFormatting>
  <conditionalFormatting sqref="C41">
    <cfRule type="cellIs" dxfId="186" priority="24" stopIfTrue="1" operator="equal">
      <formula>"&lt;&gt;"""""</formula>
    </cfRule>
  </conditionalFormatting>
  <conditionalFormatting sqref="B10">
    <cfRule type="cellIs" dxfId="185" priority="23" stopIfTrue="1" operator="equal">
      <formula>"&lt;&gt;"""""</formula>
    </cfRule>
  </conditionalFormatting>
  <conditionalFormatting sqref="A10">
    <cfRule type="cellIs" dxfId="184" priority="22" stopIfTrue="1" operator="equal">
      <formula>"&lt;&gt;"""""</formula>
    </cfRule>
  </conditionalFormatting>
  <conditionalFormatting sqref="C40 C36">
    <cfRule type="cellIs" dxfId="183" priority="21" stopIfTrue="1" operator="equal">
      <formula>"&lt;&gt;"""""</formula>
    </cfRule>
  </conditionalFormatting>
  <conditionalFormatting sqref="C37:C39">
    <cfRule type="cellIs" dxfId="182" priority="20" stopIfTrue="1" operator="equal">
      <formula>"&lt;&gt;"""""</formula>
    </cfRule>
  </conditionalFormatting>
  <conditionalFormatting sqref="C5:C6 C8:C9">
    <cfRule type="cellIs" dxfId="181" priority="19" stopIfTrue="1" operator="equal">
      <formula>"&lt;&gt;"""""</formula>
    </cfRule>
  </conditionalFormatting>
  <conditionalFormatting sqref="C10">
    <cfRule type="cellIs" dxfId="180" priority="18" stopIfTrue="1" operator="equal">
      <formula>"&lt;&gt;"""""</formula>
    </cfRule>
  </conditionalFormatting>
  <conditionalFormatting sqref="C11">
    <cfRule type="cellIs" dxfId="179" priority="17" stopIfTrue="1" operator="equal">
      <formula>"&lt;&gt;"""""</formula>
    </cfRule>
  </conditionalFormatting>
  <conditionalFormatting sqref="B40:B41">
    <cfRule type="cellIs" dxfId="178" priority="16" stopIfTrue="1" operator="equal">
      <formula>"&lt;&gt;"""""</formula>
    </cfRule>
  </conditionalFormatting>
  <conditionalFormatting sqref="A35:A40">
    <cfRule type="cellIs" dxfId="177" priority="15" stopIfTrue="1" operator="equal">
      <formula>"&lt;&gt;"""""</formula>
    </cfRule>
  </conditionalFormatting>
  <conditionalFormatting sqref="B36:B39">
    <cfRule type="cellIs" dxfId="176" priority="14" stopIfTrue="1" operator="equal">
      <formula>"&lt;&gt;"""""</formula>
    </cfRule>
  </conditionalFormatting>
  <conditionalFormatting sqref="E43">
    <cfRule type="cellIs" dxfId="175" priority="13" stopIfTrue="1" operator="equal">
      <formula>"&lt;&gt;"""""</formula>
    </cfRule>
  </conditionalFormatting>
  <conditionalFormatting sqref="F43">
    <cfRule type="cellIs" dxfId="174" priority="12" stopIfTrue="1" operator="equal">
      <formula>"&lt;&gt;"""""</formula>
    </cfRule>
  </conditionalFormatting>
  <conditionalFormatting sqref="G43">
    <cfRule type="cellIs" dxfId="173" priority="11" stopIfTrue="1" operator="equal">
      <formula>"&lt;&gt;"""""</formula>
    </cfRule>
  </conditionalFormatting>
  <conditionalFormatting sqref="H43">
    <cfRule type="cellIs" dxfId="172" priority="10" stopIfTrue="1" operator="equal">
      <formula>"&lt;&gt;"""""</formula>
    </cfRule>
  </conditionalFormatting>
  <conditionalFormatting sqref="I43">
    <cfRule type="cellIs" dxfId="171" priority="9" stopIfTrue="1" operator="equal">
      <formula>"&lt;&gt;"""""</formula>
    </cfRule>
  </conditionalFormatting>
  <conditionalFormatting sqref="J43">
    <cfRule type="cellIs" dxfId="170" priority="8" stopIfTrue="1" operator="equal">
      <formula>"&lt;&gt;"""""</formula>
    </cfRule>
  </conditionalFormatting>
  <conditionalFormatting sqref="F7:H7">
    <cfRule type="cellIs" dxfId="169" priority="7" stopIfTrue="1" operator="equal">
      <formula>"&lt;&gt;"""""</formula>
    </cfRule>
  </conditionalFormatting>
  <conditionalFormatting sqref="E7">
    <cfRule type="cellIs" dxfId="168" priority="6" stopIfTrue="1" operator="equal">
      <formula>"&lt;&gt;"""""</formula>
    </cfRule>
  </conditionalFormatting>
  <conditionalFormatting sqref="D7">
    <cfRule type="cellIs" dxfId="167" priority="5" stopIfTrue="1" operator="equal">
      <formula>"&lt;&gt;"""""</formula>
    </cfRule>
  </conditionalFormatting>
  <conditionalFormatting sqref="J7">
    <cfRule type="cellIs" dxfId="166" priority="4" stopIfTrue="1" operator="equal">
      <formula>"&lt;&gt;"""""</formula>
    </cfRule>
  </conditionalFormatting>
  <conditionalFormatting sqref="I7">
    <cfRule type="cellIs" dxfId="165" priority="3" stopIfTrue="1" operator="equal">
      <formula>"&lt;&gt;"""""</formula>
    </cfRule>
  </conditionalFormatting>
  <conditionalFormatting sqref="C7">
    <cfRule type="cellIs" dxfId="164" priority="2" stopIfTrue="1" operator="equal">
      <formula>"&lt;&gt;"""""</formula>
    </cfRule>
  </conditionalFormatting>
  <conditionalFormatting sqref="B7">
    <cfRule type="cellIs" dxfId="163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8"/>
  <sheetViews>
    <sheetView showGridLines="0" zoomScale="85" zoomScaleNormal="85" workbookViewId="0">
      <pane ySplit="4" topLeftCell="A5" activePane="bottomLeft" state="frozen"/>
      <selection pane="bottomLeft"/>
    </sheetView>
  </sheetViews>
  <sheetFormatPr defaultColWidth="18.54296875" defaultRowHeight="13" x14ac:dyDescent="0.35"/>
  <cols>
    <col min="1" max="1" width="35.7265625" style="192" customWidth="1"/>
    <col min="2" max="2" width="17.81640625" style="192" customWidth="1"/>
    <col min="3" max="3" width="18.54296875" style="294" customWidth="1"/>
    <col min="4" max="4" width="14.26953125" style="294" customWidth="1"/>
    <col min="5" max="5" width="14.26953125" style="306" customWidth="1"/>
    <col min="6" max="6" width="14.26953125" style="294" customWidth="1"/>
    <col min="7" max="7" width="14.26953125" style="306" customWidth="1"/>
    <col min="8" max="9" width="14.26953125" style="294" customWidth="1"/>
    <col min="10" max="10" width="14.26953125" style="306" customWidth="1"/>
    <col min="11" max="16384" width="18.54296875" style="294"/>
  </cols>
  <sheetData>
    <row r="1" spans="1:10" s="292" customFormat="1" x14ac:dyDescent="0.3">
      <c r="A1" s="203" t="s">
        <v>806</v>
      </c>
      <c r="B1" s="291" t="s">
        <v>63</v>
      </c>
      <c r="C1" s="244"/>
      <c r="D1" s="244"/>
      <c r="E1" s="244"/>
      <c r="F1" s="244"/>
      <c r="G1" s="244"/>
      <c r="H1" s="244"/>
      <c r="I1" s="244"/>
      <c r="J1" s="244"/>
    </row>
    <row r="2" spans="1:10" s="292" customFormat="1" x14ac:dyDescent="0.3">
      <c r="A2" s="203" t="s">
        <v>808</v>
      </c>
      <c r="B2" s="242" t="s">
        <v>1043</v>
      </c>
      <c r="C2" s="244"/>
      <c r="D2" s="244"/>
      <c r="E2" s="244"/>
      <c r="F2" s="244"/>
      <c r="G2" s="244"/>
      <c r="H2" s="244"/>
      <c r="I2" s="244"/>
      <c r="J2" s="244"/>
    </row>
    <row r="3" spans="1:10" x14ac:dyDescent="0.3">
      <c r="A3" s="228"/>
      <c r="B3" s="268"/>
      <c r="C3" s="244"/>
      <c r="D3" s="293"/>
      <c r="E3" s="293"/>
      <c r="F3" s="293"/>
      <c r="G3" s="293"/>
      <c r="H3" s="293"/>
      <c r="I3" s="293"/>
      <c r="J3" s="293"/>
    </row>
    <row r="4" spans="1:10" s="247" customFormat="1" ht="26" x14ac:dyDescent="0.3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97" customFormat="1" ht="91" x14ac:dyDescent="0.3">
      <c r="A5" s="209" t="s">
        <v>65</v>
      </c>
      <c r="B5" s="209" t="s">
        <v>881</v>
      </c>
      <c r="C5" s="295"/>
      <c r="D5" s="250"/>
      <c r="E5" s="296"/>
      <c r="F5" s="250"/>
      <c r="G5" s="296"/>
      <c r="H5" s="250"/>
      <c r="I5" s="250"/>
      <c r="J5" s="296"/>
    </row>
    <row r="6" spans="1:10" s="297" customFormat="1" ht="91" x14ac:dyDescent="0.3">
      <c r="A6" s="209" t="s">
        <v>65</v>
      </c>
      <c r="B6" s="209" t="s">
        <v>882</v>
      </c>
      <c r="C6" s="295"/>
      <c r="D6" s="250"/>
      <c r="E6" s="296"/>
      <c r="F6" s="250"/>
      <c r="G6" s="296"/>
      <c r="H6" s="250"/>
      <c r="I6" s="250"/>
      <c r="J6" s="296"/>
    </row>
    <row r="7" spans="1:10" s="297" customFormat="1" ht="65" x14ac:dyDescent="0.3">
      <c r="A7" s="209" t="s">
        <v>65</v>
      </c>
      <c r="B7" s="209" t="s">
        <v>68</v>
      </c>
      <c r="C7" s="295"/>
      <c r="D7" s="250"/>
      <c r="E7" s="296"/>
      <c r="F7" s="250"/>
      <c r="G7" s="296"/>
      <c r="H7" s="250"/>
      <c r="I7" s="250"/>
      <c r="J7" s="296"/>
    </row>
    <row r="8" spans="1:10" s="297" customFormat="1" ht="91" x14ac:dyDescent="0.3">
      <c r="A8" s="209" t="s">
        <v>65</v>
      </c>
      <c r="B8" s="209" t="s">
        <v>883</v>
      </c>
      <c r="C8" s="295"/>
      <c r="D8" s="250"/>
      <c r="E8" s="296"/>
      <c r="F8" s="250"/>
      <c r="G8" s="296"/>
      <c r="H8" s="250"/>
      <c r="I8" s="250"/>
      <c r="J8" s="296"/>
    </row>
    <row r="9" spans="1:10" s="297" customFormat="1" ht="52" x14ac:dyDescent="0.3">
      <c r="A9" s="209" t="s">
        <v>65</v>
      </c>
      <c r="B9" s="209" t="s">
        <v>88</v>
      </c>
      <c r="C9" s="218"/>
      <c r="D9" s="250"/>
      <c r="E9" s="296"/>
      <c r="F9" s="250"/>
      <c r="G9" s="296"/>
      <c r="H9" s="250"/>
      <c r="I9" s="250"/>
      <c r="J9" s="296"/>
    </row>
    <row r="10" spans="1:10" s="297" customFormat="1" ht="156" x14ac:dyDescent="0.3">
      <c r="A10" s="209" t="s">
        <v>20</v>
      </c>
      <c r="B10" s="209" t="s">
        <v>869</v>
      </c>
      <c r="C10" s="295"/>
      <c r="D10" s="250"/>
      <c r="E10" s="296"/>
      <c r="F10" s="250"/>
      <c r="G10" s="296"/>
      <c r="H10" s="250"/>
      <c r="I10" s="250"/>
      <c r="J10" s="296"/>
    </row>
    <row r="11" spans="1:10" s="297" customFormat="1" ht="52" x14ac:dyDescent="0.3">
      <c r="A11" s="209" t="s">
        <v>44</v>
      </c>
      <c r="B11" s="209" t="s">
        <v>868</v>
      </c>
      <c r="C11" s="295"/>
      <c r="D11" s="250"/>
      <c r="E11" s="296"/>
      <c r="F11" s="250"/>
      <c r="G11" s="296"/>
      <c r="H11" s="250"/>
      <c r="I11" s="250"/>
      <c r="J11" s="296"/>
    </row>
    <row r="12" spans="1:10" s="297" customFormat="1" ht="91" x14ac:dyDescent="0.3">
      <c r="A12" s="209" t="s">
        <v>33</v>
      </c>
      <c r="B12" s="209" t="s">
        <v>884</v>
      </c>
      <c r="C12" s="295"/>
      <c r="D12" s="250"/>
      <c r="E12" s="296"/>
      <c r="F12" s="250"/>
      <c r="G12" s="296"/>
      <c r="H12" s="250"/>
      <c r="I12" s="250"/>
      <c r="J12" s="296"/>
    </row>
    <row r="13" spans="1:10" s="297" customFormat="1" ht="156" x14ac:dyDescent="0.3">
      <c r="A13" s="209" t="s">
        <v>25</v>
      </c>
      <c r="B13" s="209" t="s">
        <v>885</v>
      </c>
      <c r="C13" s="1"/>
      <c r="D13" s="250"/>
      <c r="E13" s="296"/>
      <c r="F13" s="250"/>
      <c r="G13" s="296"/>
      <c r="H13" s="250"/>
      <c r="I13" s="250"/>
      <c r="J13" s="296"/>
    </row>
    <row r="14" spans="1:10" s="297" customFormat="1" ht="78" x14ac:dyDescent="0.3">
      <c r="A14" s="217" t="s">
        <v>9</v>
      </c>
      <c r="B14" s="217" t="s">
        <v>12</v>
      </c>
      <c r="C14" s="295"/>
      <c r="D14" s="250"/>
      <c r="E14" s="296"/>
      <c r="F14" s="250"/>
      <c r="G14" s="296"/>
      <c r="H14" s="250"/>
      <c r="I14" s="250"/>
      <c r="J14" s="296"/>
    </row>
    <row r="15" spans="1:10" s="297" customFormat="1" ht="78" x14ac:dyDescent="0.3">
      <c r="A15" s="217" t="s">
        <v>9</v>
      </c>
      <c r="B15" s="217" t="s">
        <v>12</v>
      </c>
      <c r="C15" s="295"/>
      <c r="D15" s="250"/>
      <c r="E15" s="296"/>
      <c r="F15" s="250"/>
      <c r="G15" s="296"/>
      <c r="H15" s="250"/>
      <c r="I15" s="250"/>
      <c r="J15" s="296"/>
    </row>
    <row r="16" spans="1:10" s="297" customFormat="1" ht="117" x14ac:dyDescent="0.3">
      <c r="A16" s="217" t="s">
        <v>72</v>
      </c>
      <c r="B16" s="217" t="s">
        <v>886</v>
      </c>
      <c r="C16" s="22"/>
      <c r="D16" s="250"/>
      <c r="E16" s="296"/>
      <c r="F16" s="299"/>
      <c r="G16" s="300"/>
      <c r="H16" s="299"/>
      <c r="I16" s="299"/>
      <c r="J16" s="300"/>
    </row>
    <row r="17" spans="1:10" s="297" customFormat="1" ht="78" x14ac:dyDescent="0.3">
      <c r="A17" s="209" t="s">
        <v>77</v>
      </c>
      <c r="B17" s="209" t="s">
        <v>78</v>
      </c>
      <c r="C17" s="218"/>
      <c r="D17" s="299"/>
      <c r="E17" s="300"/>
      <c r="F17" s="299"/>
      <c r="G17" s="300"/>
      <c r="H17" s="299"/>
      <c r="I17" s="299"/>
      <c r="J17" s="300"/>
    </row>
    <row r="18" spans="1:10" s="297" customFormat="1" ht="52" x14ac:dyDescent="0.3">
      <c r="A18" s="209" t="s">
        <v>31</v>
      </c>
      <c r="B18" s="209" t="s">
        <v>32</v>
      </c>
      <c r="C18" s="295"/>
      <c r="D18" s="250"/>
      <c r="E18" s="296"/>
      <c r="F18" s="250"/>
      <c r="G18" s="296"/>
      <c r="H18" s="250"/>
      <c r="I18" s="250"/>
      <c r="J18" s="296"/>
    </row>
    <row r="19" spans="1:10" s="297" customFormat="1" ht="143" x14ac:dyDescent="0.3">
      <c r="A19" s="209" t="s">
        <v>9</v>
      </c>
      <c r="B19" s="217" t="s">
        <v>75</v>
      </c>
      <c r="C19" s="218"/>
      <c r="D19" s="299"/>
      <c r="E19" s="300"/>
      <c r="F19" s="299"/>
      <c r="G19" s="300"/>
      <c r="H19" s="299"/>
      <c r="I19" s="299"/>
      <c r="J19" s="300"/>
    </row>
    <row r="20" spans="1:10" s="297" customFormat="1" ht="78" x14ac:dyDescent="0.3">
      <c r="A20" s="209" t="s">
        <v>9</v>
      </c>
      <c r="B20" s="217" t="s">
        <v>13</v>
      </c>
      <c r="C20" s="295"/>
      <c r="D20" s="299"/>
      <c r="E20" s="300"/>
      <c r="F20" s="299"/>
      <c r="G20" s="300"/>
      <c r="H20" s="299"/>
      <c r="I20" s="299"/>
      <c r="J20" s="300"/>
    </row>
    <row r="21" spans="1:10" s="297" customFormat="1" ht="65" x14ac:dyDescent="0.3">
      <c r="A21" s="209" t="s">
        <v>9</v>
      </c>
      <c r="B21" s="217" t="s">
        <v>76</v>
      </c>
      <c r="C21" s="218"/>
      <c r="D21" s="299"/>
      <c r="E21" s="300"/>
      <c r="F21" s="299"/>
      <c r="G21" s="300"/>
      <c r="H21" s="299"/>
      <c r="I21" s="299"/>
      <c r="J21" s="300"/>
    </row>
    <row r="22" spans="1:10" s="297" customFormat="1" ht="26" x14ac:dyDescent="0.3">
      <c r="A22" s="209" t="s">
        <v>29</v>
      </c>
      <c r="B22" s="217" t="s">
        <v>887</v>
      </c>
      <c r="C22" s="218"/>
      <c r="D22" s="299"/>
      <c r="E22" s="300"/>
      <c r="F22" s="299"/>
      <c r="G22" s="300"/>
      <c r="H22" s="299"/>
      <c r="I22" s="299"/>
      <c r="J22" s="300"/>
    </row>
    <row r="23" spans="1:10" s="297" customFormat="1" ht="26" x14ac:dyDescent="0.3">
      <c r="A23" s="209" t="s">
        <v>29</v>
      </c>
      <c r="B23" s="217" t="s">
        <v>888</v>
      </c>
      <c r="C23" s="218"/>
      <c r="D23" s="299"/>
      <c r="E23" s="300"/>
      <c r="F23" s="299"/>
      <c r="G23" s="300"/>
      <c r="H23" s="299"/>
      <c r="I23" s="299"/>
      <c r="J23" s="300"/>
    </row>
    <row r="24" spans="1:10" s="297" customFormat="1" ht="52" x14ac:dyDescent="0.3">
      <c r="A24" s="209" t="s">
        <v>29</v>
      </c>
      <c r="B24" s="217" t="s">
        <v>889</v>
      </c>
      <c r="C24" s="218"/>
      <c r="D24" s="299"/>
      <c r="E24" s="300"/>
      <c r="F24" s="299"/>
      <c r="G24" s="300"/>
      <c r="H24" s="299"/>
      <c r="I24" s="299"/>
      <c r="J24" s="300"/>
    </row>
    <row r="25" spans="1:10" s="297" customFormat="1" ht="39" x14ac:dyDescent="0.3">
      <c r="A25" s="209" t="s">
        <v>29</v>
      </c>
      <c r="B25" s="217" t="s">
        <v>890</v>
      </c>
      <c r="C25" s="218"/>
      <c r="D25" s="299"/>
      <c r="E25" s="300"/>
      <c r="F25" s="299"/>
      <c r="G25" s="300"/>
      <c r="H25" s="299"/>
      <c r="I25" s="299"/>
      <c r="J25" s="300"/>
    </row>
    <row r="26" spans="1:10" s="297" customFormat="1" ht="52" x14ac:dyDescent="0.3">
      <c r="A26" s="209" t="s">
        <v>29</v>
      </c>
      <c r="B26" s="217" t="s">
        <v>891</v>
      </c>
      <c r="C26" s="218"/>
      <c r="D26" s="299"/>
      <c r="E26" s="300"/>
      <c r="F26" s="299"/>
      <c r="G26" s="300"/>
      <c r="H26" s="299"/>
      <c r="I26" s="299"/>
      <c r="J26" s="300"/>
    </row>
    <row r="27" spans="1:10" s="297" customFormat="1" ht="52" x14ac:dyDescent="0.3">
      <c r="A27" s="209" t="s">
        <v>29</v>
      </c>
      <c r="B27" s="217" t="s">
        <v>892</v>
      </c>
      <c r="C27" s="218"/>
      <c r="D27" s="299"/>
      <c r="E27" s="300"/>
      <c r="F27" s="299"/>
      <c r="G27" s="300"/>
      <c r="H27" s="299"/>
      <c r="I27" s="299"/>
      <c r="J27" s="300"/>
    </row>
    <row r="28" spans="1:10" s="297" customFormat="1" ht="52" x14ac:dyDescent="0.3">
      <c r="A28" s="209" t="s">
        <v>29</v>
      </c>
      <c r="B28" s="217" t="s">
        <v>893</v>
      </c>
      <c r="C28" s="218"/>
      <c r="D28" s="299"/>
      <c r="E28" s="300"/>
      <c r="F28" s="299"/>
      <c r="G28" s="300"/>
      <c r="H28" s="299"/>
      <c r="I28" s="299"/>
      <c r="J28" s="300"/>
    </row>
    <row r="29" spans="1:10" s="297" customFormat="1" ht="78" x14ac:dyDescent="0.3">
      <c r="A29" s="209" t="s">
        <v>29</v>
      </c>
      <c r="B29" s="217" t="s">
        <v>83</v>
      </c>
      <c r="C29" s="1"/>
      <c r="D29" s="250"/>
      <c r="E29" s="296"/>
      <c r="F29" s="250"/>
      <c r="G29" s="296"/>
      <c r="H29" s="250"/>
      <c r="I29" s="250"/>
      <c r="J29" s="296"/>
    </row>
    <row r="30" spans="1:10" s="297" customFormat="1" ht="78" x14ac:dyDescent="0.3">
      <c r="A30" s="209" t="s">
        <v>29</v>
      </c>
      <c r="B30" s="217" t="s">
        <v>48</v>
      </c>
      <c r="C30" s="1"/>
      <c r="D30" s="250"/>
      <c r="E30" s="296"/>
      <c r="F30" s="250"/>
      <c r="G30" s="296"/>
      <c r="H30" s="250"/>
      <c r="I30" s="250"/>
      <c r="J30" s="296"/>
    </row>
    <row r="31" spans="1:10" s="297" customFormat="1" ht="91" x14ac:dyDescent="0.3">
      <c r="A31" s="209" t="s">
        <v>29</v>
      </c>
      <c r="B31" s="217" t="s">
        <v>50</v>
      </c>
      <c r="C31" s="1"/>
      <c r="D31" s="250"/>
      <c r="E31" s="296"/>
      <c r="F31" s="250"/>
      <c r="G31" s="296"/>
      <c r="H31" s="250"/>
      <c r="I31" s="250"/>
      <c r="J31" s="296"/>
    </row>
    <row r="32" spans="1:10" s="297" customFormat="1" ht="78" x14ac:dyDescent="0.3">
      <c r="A32" s="209" t="s">
        <v>29</v>
      </c>
      <c r="B32" s="217" t="s">
        <v>894</v>
      </c>
      <c r="C32" s="1"/>
      <c r="D32" s="250"/>
      <c r="E32" s="296"/>
      <c r="F32" s="250"/>
      <c r="G32" s="296"/>
      <c r="H32" s="250"/>
      <c r="I32" s="250"/>
      <c r="J32" s="296"/>
    </row>
    <row r="33" spans="1:10" s="297" customFormat="1" ht="78" x14ac:dyDescent="0.3">
      <c r="A33" s="209" t="s">
        <v>29</v>
      </c>
      <c r="B33" s="217" t="s">
        <v>54</v>
      </c>
      <c r="C33" s="1"/>
      <c r="D33" s="250"/>
      <c r="E33" s="296"/>
      <c r="F33" s="250"/>
      <c r="G33" s="296"/>
      <c r="H33" s="250"/>
      <c r="I33" s="250"/>
      <c r="J33" s="296"/>
    </row>
    <row r="34" spans="1:10" s="297" customFormat="1" ht="78" x14ac:dyDescent="0.3">
      <c r="A34" s="209" t="s">
        <v>29</v>
      </c>
      <c r="B34" s="217" t="s">
        <v>61</v>
      </c>
      <c r="C34" s="1"/>
      <c r="D34" s="250"/>
      <c r="E34" s="296"/>
      <c r="F34" s="250"/>
      <c r="G34" s="296"/>
      <c r="H34" s="250"/>
      <c r="I34" s="250"/>
      <c r="J34" s="296"/>
    </row>
    <row r="35" spans="1:10" s="297" customFormat="1" ht="91" x14ac:dyDescent="0.3">
      <c r="A35" s="209" t="s">
        <v>29</v>
      </c>
      <c r="B35" s="217" t="s">
        <v>895</v>
      </c>
      <c r="C35" s="1"/>
      <c r="D35" s="250"/>
      <c r="E35" s="296"/>
      <c r="F35" s="250"/>
      <c r="G35" s="296"/>
      <c r="H35" s="250"/>
      <c r="I35" s="250"/>
      <c r="J35" s="296"/>
    </row>
    <row r="36" spans="1:10" s="297" customFormat="1" ht="91" x14ac:dyDescent="0.3">
      <c r="A36" s="209" t="s">
        <v>29</v>
      </c>
      <c r="B36" s="217" t="s">
        <v>56</v>
      </c>
      <c r="C36" s="1"/>
      <c r="D36" s="250"/>
      <c r="E36" s="296"/>
      <c r="F36" s="250"/>
      <c r="G36" s="296"/>
      <c r="H36" s="250"/>
      <c r="I36" s="250"/>
      <c r="J36" s="296"/>
    </row>
    <row r="37" spans="1:10" s="297" customFormat="1" ht="78" x14ac:dyDescent="0.3">
      <c r="A37" s="209" t="s">
        <v>33</v>
      </c>
      <c r="B37" s="217" t="s">
        <v>89</v>
      </c>
      <c r="C37" s="218"/>
      <c r="D37" s="299"/>
      <c r="E37" s="300"/>
      <c r="F37" s="299"/>
      <c r="G37" s="300"/>
      <c r="H37" s="299"/>
      <c r="I37" s="299"/>
      <c r="J37" s="300"/>
    </row>
    <row r="38" spans="1:10" s="297" customFormat="1" ht="91" x14ac:dyDescent="0.3">
      <c r="A38" s="217" t="s">
        <v>27</v>
      </c>
      <c r="B38" s="217" t="s">
        <v>28</v>
      </c>
      <c r="C38" s="218"/>
      <c r="D38" s="299"/>
      <c r="E38" s="300"/>
      <c r="F38" s="299"/>
      <c r="G38" s="300"/>
      <c r="H38" s="299"/>
      <c r="I38" s="299"/>
      <c r="J38" s="300"/>
    </row>
    <row r="39" spans="1:10" s="297" customFormat="1" ht="52" x14ac:dyDescent="0.3">
      <c r="A39" s="209" t="s">
        <v>81</v>
      </c>
      <c r="B39" s="209" t="s">
        <v>82</v>
      </c>
      <c r="C39" s="295"/>
      <c r="D39" s="250"/>
      <c r="E39" s="296"/>
      <c r="F39" s="250"/>
      <c r="G39" s="296"/>
      <c r="H39" s="250"/>
      <c r="I39" s="250"/>
      <c r="J39" s="296"/>
    </row>
    <row r="40" spans="1:10" x14ac:dyDescent="0.35">
      <c r="C40" s="301"/>
      <c r="E40" s="302"/>
      <c r="G40" s="302"/>
      <c r="J40" s="302"/>
    </row>
    <row r="41" spans="1:10" x14ac:dyDescent="0.35">
      <c r="C41" s="303" t="s">
        <v>796</v>
      </c>
      <c r="D41" s="304"/>
      <c r="E41" s="348"/>
      <c r="F41" s="304"/>
      <c r="G41" s="348"/>
      <c r="H41" s="304"/>
      <c r="I41" s="304"/>
      <c r="J41" s="348"/>
    </row>
    <row r="42" spans="1:10" x14ac:dyDescent="0.35">
      <c r="D42" s="306"/>
      <c r="E42" s="307"/>
      <c r="F42" s="306"/>
      <c r="G42" s="307"/>
      <c r="H42" s="307"/>
      <c r="I42" s="306"/>
      <c r="J42" s="294"/>
    </row>
    <row r="43" spans="1:10" x14ac:dyDescent="0.35">
      <c r="D43" s="306"/>
      <c r="F43" s="306"/>
      <c r="H43" s="306"/>
      <c r="I43" s="306"/>
      <c r="J43" s="294"/>
    </row>
    <row r="44" spans="1:10" x14ac:dyDescent="0.35">
      <c r="B44" s="308" t="s">
        <v>797</v>
      </c>
      <c r="C44" s="309" t="s">
        <v>798</v>
      </c>
      <c r="D44" s="310" t="s">
        <v>799</v>
      </c>
      <c r="F44" s="440"/>
      <c r="G44" s="440"/>
    </row>
    <row r="45" spans="1:10" ht="39" x14ac:dyDescent="0.35">
      <c r="B45" s="311" t="s">
        <v>800</v>
      </c>
      <c r="C45" s="250"/>
      <c r="D45" s="296"/>
      <c r="E45" s="294"/>
      <c r="J45" s="294"/>
    </row>
    <row r="46" spans="1:10" ht="26" x14ac:dyDescent="0.35">
      <c r="B46" s="311" t="s">
        <v>801</v>
      </c>
      <c r="C46" s="250"/>
      <c r="D46" s="296"/>
      <c r="E46" s="294"/>
      <c r="J46" s="294"/>
    </row>
    <row r="47" spans="1:10" ht="26" x14ac:dyDescent="0.35">
      <c r="B47" s="311" t="s">
        <v>802</v>
      </c>
      <c r="C47" s="250"/>
      <c r="D47" s="296"/>
      <c r="E47" s="294"/>
      <c r="J47" s="294"/>
    </row>
    <row r="48" spans="1:10" ht="39" x14ac:dyDescent="0.35">
      <c r="B48" s="311" t="s">
        <v>803</v>
      </c>
      <c r="C48" s="250"/>
      <c r="D48" s="296"/>
      <c r="E48" s="294"/>
      <c r="J48" s="294"/>
    </row>
    <row r="49" spans="2:10" x14ac:dyDescent="0.35">
      <c r="B49" s="312"/>
      <c r="E49" s="294"/>
      <c r="J49" s="294"/>
    </row>
    <row r="50" spans="2:10" x14ac:dyDescent="0.35">
      <c r="E50" s="294"/>
      <c r="J50" s="294"/>
    </row>
    <row r="51" spans="2:10" x14ac:dyDescent="0.35">
      <c r="E51" s="294"/>
      <c r="J51" s="294"/>
    </row>
    <row r="52" spans="2:10" x14ac:dyDescent="0.35">
      <c r="E52" s="294"/>
      <c r="J52" s="294"/>
    </row>
    <row r="53" spans="2:10" x14ac:dyDescent="0.35">
      <c r="E53" s="294"/>
      <c r="J53" s="294"/>
    </row>
    <row r="54" spans="2:10" x14ac:dyDescent="0.35">
      <c r="E54" s="294"/>
      <c r="J54" s="294"/>
    </row>
    <row r="55" spans="2:10" x14ac:dyDescent="0.35">
      <c r="E55" s="294"/>
      <c r="J55" s="294"/>
    </row>
    <row r="56" spans="2:10" x14ac:dyDescent="0.35">
      <c r="E56" s="294"/>
      <c r="J56" s="294"/>
    </row>
    <row r="57" spans="2:10" x14ac:dyDescent="0.35">
      <c r="E57" s="294"/>
      <c r="J57" s="294"/>
    </row>
    <row r="58" spans="2:10" x14ac:dyDescent="0.35">
      <c r="E58" s="294"/>
      <c r="J58" s="294"/>
    </row>
    <row r="59" spans="2:10" x14ac:dyDescent="0.35">
      <c r="E59" s="294"/>
      <c r="J59" s="294"/>
    </row>
    <row r="60" spans="2:10" x14ac:dyDescent="0.35">
      <c r="E60" s="294"/>
      <c r="J60" s="294"/>
    </row>
    <row r="61" spans="2:10" x14ac:dyDescent="0.35">
      <c r="E61" s="294"/>
      <c r="G61" s="294"/>
      <c r="J61" s="294"/>
    </row>
    <row r="62" spans="2:10" x14ac:dyDescent="0.35">
      <c r="E62" s="294"/>
      <c r="G62" s="294"/>
      <c r="J62" s="294"/>
    </row>
    <row r="63" spans="2:10" x14ac:dyDescent="0.35">
      <c r="E63" s="294"/>
      <c r="G63" s="294"/>
      <c r="J63" s="294"/>
    </row>
    <row r="64" spans="2:10" x14ac:dyDescent="0.35">
      <c r="E64" s="294"/>
      <c r="G64" s="294"/>
      <c r="J64" s="294"/>
    </row>
    <row r="65" spans="5:10" x14ac:dyDescent="0.35">
      <c r="E65" s="294"/>
      <c r="G65" s="294"/>
      <c r="J65" s="294"/>
    </row>
    <row r="66" spans="5:10" x14ac:dyDescent="0.35">
      <c r="E66" s="294"/>
      <c r="G66" s="294"/>
      <c r="J66" s="294"/>
    </row>
    <row r="67" spans="5:10" x14ac:dyDescent="0.35">
      <c r="E67" s="294"/>
      <c r="G67" s="294"/>
      <c r="J67" s="294"/>
    </row>
    <row r="68" spans="5:10" x14ac:dyDescent="0.35">
      <c r="E68" s="294"/>
      <c r="G68" s="294"/>
      <c r="J68" s="294"/>
    </row>
    <row r="69" spans="5:10" x14ac:dyDescent="0.35">
      <c r="E69" s="294"/>
      <c r="G69" s="294"/>
      <c r="J69" s="294"/>
    </row>
    <row r="70" spans="5:10" x14ac:dyDescent="0.35">
      <c r="E70" s="294"/>
      <c r="G70" s="294"/>
      <c r="J70" s="294"/>
    </row>
    <row r="71" spans="5:10" x14ac:dyDescent="0.35">
      <c r="E71" s="294"/>
      <c r="G71" s="294"/>
      <c r="J71" s="294"/>
    </row>
    <row r="72" spans="5:10" x14ac:dyDescent="0.35">
      <c r="E72" s="294"/>
      <c r="G72" s="294"/>
      <c r="J72" s="294"/>
    </row>
    <row r="73" spans="5:10" x14ac:dyDescent="0.35">
      <c r="E73" s="294"/>
      <c r="G73" s="294"/>
      <c r="J73" s="294"/>
    </row>
    <row r="74" spans="5:10" x14ac:dyDescent="0.35">
      <c r="E74" s="294"/>
      <c r="G74" s="294"/>
      <c r="J74" s="294"/>
    </row>
    <row r="75" spans="5:10" x14ac:dyDescent="0.35">
      <c r="E75" s="294"/>
      <c r="G75" s="294"/>
      <c r="J75" s="294"/>
    </row>
    <row r="76" spans="5:10" x14ac:dyDescent="0.35">
      <c r="E76" s="294"/>
      <c r="G76" s="294"/>
      <c r="J76" s="294"/>
    </row>
    <row r="77" spans="5:10" x14ac:dyDescent="0.35">
      <c r="E77" s="294"/>
      <c r="G77" s="294"/>
      <c r="J77" s="294"/>
    </row>
    <row r="78" spans="5:10" x14ac:dyDescent="0.35">
      <c r="E78" s="294"/>
      <c r="G78" s="294"/>
      <c r="J78" s="294"/>
    </row>
    <row r="79" spans="5:10" x14ac:dyDescent="0.35">
      <c r="E79" s="294"/>
      <c r="G79" s="294"/>
      <c r="J79" s="294"/>
    </row>
    <row r="80" spans="5:10" x14ac:dyDescent="0.35">
      <c r="E80" s="294"/>
      <c r="G80" s="294"/>
      <c r="J80" s="294"/>
    </row>
    <row r="81" spans="5:10" x14ac:dyDescent="0.35">
      <c r="E81" s="294"/>
      <c r="G81" s="294"/>
      <c r="J81" s="294"/>
    </row>
    <row r="82" spans="5:10" x14ac:dyDescent="0.35">
      <c r="E82" s="294"/>
      <c r="G82" s="294"/>
      <c r="J82" s="294"/>
    </row>
    <row r="83" spans="5:10" x14ac:dyDescent="0.35">
      <c r="E83" s="294"/>
      <c r="G83" s="294"/>
      <c r="J83" s="294"/>
    </row>
    <row r="84" spans="5:10" x14ac:dyDescent="0.35">
      <c r="E84" s="294"/>
      <c r="G84" s="294"/>
      <c r="J84" s="294"/>
    </row>
    <row r="85" spans="5:10" x14ac:dyDescent="0.35">
      <c r="E85" s="294"/>
      <c r="G85" s="294"/>
      <c r="J85" s="294"/>
    </row>
    <row r="86" spans="5:10" x14ac:dyDescent="0.35">
      <c r="E86" s="294"/>
      <c r="G86" s="294"/>
      <c r="J86" s="294"/>
    </row>
    <row r="87" spans="5:10" x14ac:dyDescent="0.35">
      <c r="E87" s="294"/>
      <c r="G87" s="294"/>
      <c r="J87" s="294"/>
    </row>
    <row r="88" spans="5:10" x14ac:dyDescent="0.35">
      <c r="E88" s="294"/>
      <c r="G88" s="294"/>
      <c r="J88" s="294"/>
    </row>
    <row r="89" spans="5:10" x14ac:dyDescent="0.35">
      <c r="E89" s="294"/>
      <c r="G89" s="294"/>
      <c r="J89" s="294"/>
    </row>
    <row r="90" spans="5:10" x14ac:dyDescent="0.35">
      <c r="E90" s="294"/>
      <c r="G90" s="294"/>
      <c r="J90" s="294"/>
    </row>
    <row r="91" spans="5:10" x14ac:dyDescent="0.35">
      <c r="E91" s="294"/>
      <c r="G91" s="294"/>
      <c r="J91" s="294"/>
    </row>
    <row r="92" spans="5:10" x14ac:dyDescent="0.35">
      <c r="E92" s="294"/>
      <c r="G92" s="294"/>
      <c r="J92" s="294"/>
    </row>
    <row r="93" spans="5:10" x14ac:dyDescent="0.35">
      <c r="E93" s="294"/>
      <c r="G93" s="294"/>
      <c r="J93" s="294"/>
    </row>
    <row r="94" spans="5:10" x14ac:dyDescent="0.35">
      <c r="E94" s="294"/>
      <c r="G94" s="294"/>
      <c r="J94" s="294"/>
    </row>
    <row r="95" spans="5:10" x14ac:dyDescent="0.35">
      <c r="E95" s="294"/>
      <c r="G95" s="294"/>
      <c r="J95" s="294"/>
    </row>
    <row r="96" spans="5:10" x14ac:dyDescent="0.35">
      <c r="E96" s="294"/>
      <c r="G96" s="294"/>
      <c r="J96" s="294"/>
    </row>
    <row r="97" spans="5:10" x14ac:dyDescent="0.35">
      <c r="E97" s="294"/>
      <c r="G97" s="294"/>
      <c r="J97" s="294"/>
    </row>
    <row r="98" spans="5:10" x14ac:dyDescent="0.35">
      <c r="E98" s="294"/>
      <c r="G98" s="294"/>
      <c r="J98" s="294"/>
    </row>
    <row r="99" spans="5:10" x14ac:dyDescent="0.35">
      <c r="E99" s="294"/>
      <c r="G99" s="294"/>
      <c r="J99" s="294"/>
    </row>
    <row r="100" spans="5:10" x14ac:dyDescent="0.35">
      <c r="E100" s="294"/>
      <c r="G100" s="294"/>
      <c r="J100" s="294"/>
    </row>
    <row r="101" spans="5:10" x14ac:dyDescent="0.35">
      <c r="E101" s="294"/>
      <c r="G101" s="294"/>
      <c r="J101" s="294"/>
    </row>
    <row r="102" spans="5:10" x14ac:dyDescent="0.35">
      <c r="E102" s="294"/>
      <c r="G102" s="294"/>
      <c r="J102" s="294"/>
    </row>
    <row r="103" spans="5:10" x14ac:dyDescent="0.35">
      <c r="E103" s="294"/>
      <c r="G103" s="294"/>
      <c r="J103" s="294"/>
    </row>
    <row r="104" spans="5:10" x14ac:dyDescent="0.35">
      <c r="E104" s="294"/>
      <c r="G104" s="294"/>
      <c r="J104" s="294"/>
    </row>
    <row r="105" spans="5:10" x14ac:dyDescent="0.35">
      <c r="E105" s="294"/>
      <c r="G105" s="294"/>
      <c r="J105" s="294"/>
    </row>
    <row r="106" spans="5:10" x14ac:dyDescent="0.35">
      <c r="E106" s="294"/>
      <c r="G106" s="294"/>
      <c r="J106" s="294"/>
    </row>
    <row r="107" spans="5:10" x14ac:dyDescent="0.35">
      <c r="E107" s="294"/>
      <c r="G107" s="294"/>
      <c r="J107" s="294"/>
    </row>
    <row r="108" spans="5:10" x14ac:dyDescent="0.35">
      <c r="E108" s="294"/>
      <c r="G108" s="294"/>
      <c r="J108" s="294"/>
    </row>
    <row r="109" spans="5:10" x14ac:dyDescent="0.35">
      <c r="E109" s="294"/>
      <c r="G109" s="294"/>
      <c r="J109" s="294"/>
    </row>
    <row r="110" spans="5:10" x14ac:dyDescent="0.35">
      <c r="E110" s="294"/>
      <c r="G110" s="294"/>
      <c r="J110" s="294"/>
    </row>
    <row r="111" spans="5:10" x14ac:dyDescent="0.35">
      <c r="E111" s="294"/>
      <c r="G111" s="294"/>
      <c r="J111" s="294"/>
    </row>
    <row r="112" spans="5:10" x14ac:dyDescent="0.35">
      <c r="E112" s="294"/>
      <c r="G112" s="294"/>
      <c r="J112" s="294"/>
    </row>
    <row r="113" spans="5:10" x14ac:dyDescent="0.35">
      <c r="E113" s="294"/>
      <c r="G113" s="294"/>
      <c r="J113" s="294"/>
    </row>
    <row r="114" spans="5:10" x14ac:dyDescent="0.35">
      <c r="E114" s="294"/>
      <c r="G114" s="294"/>
      <c r="J114" s="294"/>
    </row>
    <row r="115" spans="5:10" x14ac:dyDescent="0.35">
      <c r="E115" s="294"/>
      <c r="G115" s="294"/>
      <c r="J115" s="294"/>
    </row>
    <row r="116" spans="5:10" x14ac:dyDescent="0.35">
      <c r="E116" s="294"/>
      <c r="G116" s="294"/>
      <c r="J116" s="294"/>
    </row>
    <row r="117" spans="5:10" x14ac:dyDescent="0.35">
      <c r="E117" s="294"/>
      <c r="G117" s="294"/>
      <c r="J117" s="294"/>
    </row>
    <row r="118" spans="5:10" x14ac:dyDescent="0.35">
      <c r="E118" s="294"/>
      <c r="G118" s="294"/>
      <c r="J118" s="294"/>
    </row>
    <row r="119" spans="5:10" x14ac:dyDescent="0.35">
      <c r="E119" s="294"/>
      <c r="G119" s="294"/>
      <c r="J119" s="294"/>
    </row>
    <row r="120" spans="5:10" x14ac:dyDescent="0.35">
      <c r="E120" s="294"/>
      <c r="G120" s="294"/>
      <c r="J120" s="294"/>
    </row>
    <row r="121" spans="5:10" x14ac:dyDescent="0.35">
      <c r="E121" s="294"/>
      <c r="G121" s="294"/>
      <c r="J121" s="294"/>
    </row>
    <row r="122" spans="5:10" x14ac:dyDescent="0.35">
      <c r="E122" s="294"/>
      <c r="G122" s="294"/>
      <c r="J122" s="294"/>
    </row>
    <row r="123" spans="5:10" x14ac:dyDescent="0.35">
      <c r="E123" s="294"/>
      <c r="G123" s="294"/>
      <c r="J123" s="294"/>
    </row>
    <row r="124" spans="5:10" x14ac:dyDescent="0.35">
      <c r="E124" s="294"/>
      <c r="G124" s="294"/>
      <c r="J124" s="294"/>
    </row>
    <row r="125" spans="5:10" x14ac:dyDescent="0.35">
      <c r="E125" s="294"/>
      <c r="G125" s="294"/>
      <c r="J125" s="294"/>
    </row>
    <row r="126" spans="5:10" x14ac:dyDescent="0.35">
      <c r="E126" s="294"/>
      <c r="G126" s="294"/>
      <c r="J126" s="294"/>
    </row>
    <row r="127" spans="5:10" x14ac:dyDescent="0.35">
      <c r="E127" s="294"/>
      <c r="G127" s="294"/>
      <c r="J127" s="294"/>
    </row>
    <row r="128" spans="5:10" x14ac:dyDescent="0.35">
      <c r="E128" s="294"/>
      <c r="G128" s="294"/>
      <c r="J128" s="294"/>
    </row>
    <row r="129" spans="5:10" x14ac:dyDescent="0.35">
      <c r="E129" s="294"/>
      <c r="G129" s="294"/>
      <c r="J129" s="294"/>
    </row>
    <row r="130" spans="5:10" x14ac:dyDescent="0.35">
      <c r="E130" s="294"/>
      <c r="G130" s="294"/>
      <c r="J130" s="294"/>
    </row>
    <row r="131" spans="5:10" x14ac:dyDescent="0.35">
      <c r="E131" s="294"/>
      <c r="G131" s="294"/>
      <c r="J131" s="294"/>
    </row>
    <row r="132" spans="5:10" x14ac:dyDescent="0.35">
      <c r="E132" s="294"/>
      <c r="G132" s="294"/>
      <c r="J132" s="294"/>
    </row>
    <row r="133" spans="5:10" x14ac:dyDescent="0.35">
      <c r="E133" s="294"/>
      <c r="G133" s="294"/>
      <c r="J133" s="294"/>
    </row>
    <row r="134" spans="5:10" x14ac:dyDescent="0.35">
      <c r="E134" s="294"/>
      <c r="G134" s="294"/>
      <c r="J134" s="294"/>
    </row>
    <row r="135" spans="5:10" x14ac:dyDescent="0.35">
      <c r="E135" s="294"/>
      <c r="G135" s="294"/>
      <c r="J135" s="294"/>
    </row>
    <row r="136" spans="5:10" x14ac:dyDescent="0.35">
      <c r="E136" s="294"/>
      <c r="G136" s="294"/>
      <c r="J136" s="294"/>
    </row>
    <row r="137" spans="5:10" x14ac:dyDescent="0.35">
      <c r="E137" s="294"/>
      <c r="G137" s="294"/>
      <c r="J137" s="294"/>
    </row>
    <row r="138" spans="5:10" x14ac:dyDescent="0.35">
      <c r="E138" s="294"/>
      <c r="G138" s="294"/>
      <c r="J138" s="294"/>
    </row>
    <row r="139" spans="5:10" x14ac:dyDescent="0.35">
      <c r="E139" s="294"/>
      <c r="G139" s="294"/>
      <c r="J139" s="294"/>
    </row>
    <row r="140" spans="5:10" x14ac:dyDescent="0.35">
      <c r="E140" s="294"/>
      <c r="G140" s="294"/>
      <c r="J140" s="294"/>
    </row>
    <row r="141" spans="5:10" x14ac:dyDescent="0.35">
      <c r="E141" s="294"/>
      <c r="G141" s="294"/>
      <c r="J141" s="294"/>
    </row>
    <row r="142" spans="5:10" x14ac:dyDescent="0.35">
      <c r="E142" s="294"/>
      <c r="G142" s="294"/>
      <c r="J142" s="294"/>
    </row>
    <row r="143" spans="5:10" x14ac:dyDescent="0.35">
      <c r="E143" s="294"/>
      <c r="G143" s="294"/>
      <c r="J143" s="294"/>
    </row>
    <row r="144" spans="5:10" x14ac:dyDescent="0.35">
      <c r="E144" s="294"/>
      <c r="G144" s="294"/>
      <c r="J144" s="294"/>
    </row>
    <row r="145" spans="5:10" x14ac:dyDescent="0.35">
      <c r="E145" s="294"/>
      <c r="G145" s="294"/>
      <c r="J145" s="294"/>
    </row>
    <row r="146" spans="5:10" x14ac:dyDescent="0.35">
      <c r="E146" s="294"/>
      <c r="G146" s="294"/>
      <c r="J146" s="294"/>
    </row>
    <row r="147" spans="5:10" x14ac:dyDescent="0.35">
      <c r="E147" s="294"/>
      <c r="G147" s="294"/>
      <c r="J147" s="294"/>
    </row>
    <row r="148" spans="5:10" x14ac:dyDescent="0.35">
      <c r="E148" s="294"/>
      <c r="G148" s="294"/>
      <c r="J148" s="294"/>
    </row>
    <row r="149" spans="5:10" x14ac:dyDescent="0.35">
      <c r="E149" s="294"/>
      <c r="G149" s="294"/>
      <c r="J149" s="294"/>
    </row>
    <row r="150" spans="5:10" x14ac:dyDescent="0.35">
      <c r="E150" s="294"/>
      <c r="G150" s="294"/>
      <c r="J150" s="294"/>
    </row>
    <row r="151" spans="5:10" x14ac:dyDescent="0.35">
      <c r="E151" s="294"/>
      <c r="G151" s="294"/>
      <c r="J151" s="294"/>
    </row>
    <row r="152" spans="5:10" x14ac:dyDescent="0.35">
      <c r="E152" s="294"/>
      <c r="G152" s="294"/>
      <c r="J152" s="294"/>
    </row>
    <row r="153" spans="5:10" x14ac:dyDescent="0.35">
      <c r="E153" s="294"/>
      <c r="G153" s="294"/>
      <c r="J153" s="294"/>
    </row>
    <row r="154" spans="5:10" x14ac:dyDescent="0.35">
      <c r="E154" s="294"/>
      <c r="G154" s="294"/>
      <c r="J154" s="294"/>
    </row>
    <row r="155" spans="5:10" x14ac:dyDescent="0.35">
      <c r="E155" s="294"/>
      <c r="G155" s="294"/>
      <c r="J155" s="294"/>
    </row>
    <row r="156" spans="5:10" x14ac:dyDescent="0.35">
      <c r="E156" s="294"/>
      <c r="G156" s="294"/>
      <c r="J156" s="294"/>
    </row>
    <row r="157" spans="5:10" x14ac:dyDescent="0.35">
      <c r="E157" s="294"/>
      <c r="G157" s="294"/>
      <c r="J157" s="294"/>
    </row>
    <row r="158" spans="5:10" x14ac:dyDescent="0.35">
      <c r="E158" s="294"/>
      <c r="G158" s="294"/>
      <c r="J158" s="294"/>
    </row>
    <row r="159" spans="5:10" x14ac:dyDescent="0.35">
      <c r="E159" s="294"/>
      <c r="G159" s="294"/>
      <c r="J159" s="294"/>
    </row>
    <row r="160" spans="5:10" x14ac:dyDescent="0.35">
      <c r="E160" s="294"/>
      <c r="G160" s="294"/>
      <c r="J160" s="294"/>
    </row>
    <row r="161" spans="5:10" x14ac:dyDescent="0.35">
      <c r="E161" s="294"/>
      <c r="G161" s="294"/>
      <c r="J161" s="294"/>
    </row>
    <row r="162" spans="5:10" x14ac:dyDescent="0.35">
      <c r="E162" s="294"/>
      <c r="G162" s="294"/>
      <c r="J162" s="294"/>
    </row>
    <row r="163" spans="5:10" x14ac:dyDescent="0.35">
      <c r="E163" s="294"/>
      <c r="G163" s="294"/>
      <c r="J163" s="294"/>
    </row>
    <row r="164" spans="5:10" x14ac:dyDescent="0.35">
      <c r="E164" s="294"/>
      <c r="G164" s="294"/>
      <c r="J164" s="294"/>
    </row>
    <row r="165" spans="5:10" x14ac:dyDescent="0.35">
      <c r="E165" s="294"/>
      <c r="G165" s="294"/>
      <c r="J165" s="294"/>
    </row>
    <row r="166" spans="5:10" x14ac:dyDescent="0.35">
      <c r="E166" s="294"/>
      <c r="G166" s="294"/>
      <c r="J166" s="294"/>
    </row>
    <row r="167" spans="5:10" x14ac:dyDescent="0.35">
      <c r="E167" s="294"/>
      <c r="G167" s="294"/>
      <c r="J167" s="294"/>
    </row>
    <row r="168" spans="5:10" x14ac:dyDescent="0.35">
      <c r="E168" s="294"/>
      <c r="G168" s="294"/>
      <c r="J168" s="294"/>
    </row>
    <row r="169" spans="5:10" x14ac:dyDescent="0.35">
      <c r="E169" s="294"/>
      <c r="G169" s="294"/>
      <c r="J169" s="294"/>
    </row>
    <row r="170" spans="5:10" x14ac:dyDescent="0.35">
      <c r="E170" s="294"/>
      <c r="G170" s="294"/>
      <c r="J170" s="294"/>
    </row>
    <row r="171" spans="5:10" x14ac:dyDescent="0.35">
      <c r="E171" s="294"/>
      <c r="G171" s="294"/>
      <c r="J171" s="294"/>
    </row>
    <row r="172" spans="5:10" x14ac:dyDescent="0.35">
      <c r="E172" s="294"/>
      <c r="G172" s="294"/>
      <c r="J172" s="294"/>
    </row>
    <row r="173" spans="5:10" x14ac:dyDescent="0.35">
      <c r="E173" s="294"/>
      <c r="G173" s="294"/>
      <c r="J173" s="294"/>
    </row>
    <row r="174" spans="5:10" x14ac:dyDescent="0.35">
      <c r="E174" s="294"/>
      <c r="G174" s="294"/>
      <c r="J174" s="294"/>
    </row>
    <row r="175" spans="5:10" x14ac:dyDescent="0.35">
      <c r="E175" s="294"/>
      <c r="G175" s="294"/>
      <c r="J175" s="294"/>
    </row>
    <row r="176" spans="5:10" x14ac:dyDescent="0.35">
      <c r="E176" s="294"/>
      <c r="G176" s="294"/>
      <c r="J176" s="294"/>
    </row>
    <row r="177" spans="5:10" x14ac:dyDescent="0.35">
      <c r="E177" s="294"/>
      <c r="G177" s="294"/>
      <c r="J177" s="294"/>
    </row>
    <row r="178" spans="5:10" x14ac:dyDescent="0.35">
      <c r="E178" s="294"/>
      <c r="G178" s="294"/>
      <c r="J178" s="294"/>
    </row>
    <row r="179" spans="5:10" x14ac:dyDescent="0.35">
      <c r="E179" s="294"/>
      <c r="G179" s="294"/>
      <c r="J179" s="294"/>
    </row>
    <row r="180" spans="5:10" x14ac:dyDescent="0.35">
      <c r="E180" s="294"/>
      <c r="G180" s="294"/>
      <c r="J180" s="294"/>
    </row>
    <row r="181" spans="5:10" x14ac:dyDescent="0.35">
      <c r="E181" s="294"/>
      <c r="G181" s="294"/>
      <c r="J181" s="294"/>
    </row>
    <row r="182" spans="5:10" x14ac:dyDescent="0.35">
      <c r="E182" s="294"/>
      <c r="G182" s="294"/>
      <c r="J182" s="294"/>
    </row>
    <row r="183" spans="5:10" x14ac:dyDescent="0.35">
      <c r="E183" s="294"/>
      <c r="G183" s="294"/>
      <c r="J183" s="294"/>
    </row>
    <row r="184" spans="5:10" x14ac:dyDescent="0.35">
      <c r="E184" s="294"/>
      <c r="G184" s="294"/>
      <c r="J184" s="294"/>
    </row>
    <row r="185" spans="5:10" x14ac:dyDescent="0.35">
      <c r="E185" s="294"/>
      <c r="G185" s="294"/>
      <c r="J185" s="294"/>
    </row>
    <row r="186" spans="5:10" x14ac:dyDescent="0.35">
      <c r="E186" s="294"/>
      <c r="G186" s="294"/>
      <c r="J186" s="294"/>
    </row>
    <row r="187" spans="5:10" x14ac:dyDescent="0.35">
      <c r="E187" s="294"/>
      <c r="G187" s="294"/>
      <c r="J187" s="294"/>
    </row>
    <row r="188" spans="5:10" x14ac:dyDescent="0.35">
      <c r="E188" s="294"/>
      <c r="G188" s="294"/>
      <c r="J188" s="294"/>
    </row>
    <row r="189" spans="5:10" x14ac:dyDescent="0.35">
      <c r="E189" s="294"/>
      <c r="G189" s="294"/>
      <c r="J189" s="294"/>
    </row>
    <row r="190" spans="5:10" x14ac:dyDescent="0.35">
      <c r="E190" s="294"/>
      <c r="G190" s="294"/>
      <c r="J190" s="294"/>
    </row>
    <row r="191" spans="5:10" x14ac:dyDescent="0.35">
      <c r="E191" s="294"/>
      <c r="G191" s="294"/>
      <c r="J191" s="294"/>
    </row>
    <row r="192" spans="5:10" x14ac:dyDescent="0.35">
      <c r="E192" s="294"/>
      <c r="G192" s="294"/>
      <c r="J192" s="294"/>
    </row>
    <row r="193" spans="5:10" x14ac:dyDescent="0.35">
      <c r="E193" s="294"/>
      <c r="G193" s="294"/>
      <c r="J193" s="294"/>
    </row>
    <row r="194" spans="5:10" x14ac:dyDescent="0.35">
      <c r="E194" s="294"/>
      <c r="G194" s="294"/>
      <c r="J194" s="294"/>
    </row>
    <row r="195" spans="5:10" x14ac:dyDescent="0.35">
      <c r="E195" s="294"/>
      <c r="G195" s="294"/>
      <c r="J195" s="294"/>
    </row>
    <row r="196" spans="5:10" x14ac:dyDescent="0.35">
      <c r="E196" s="294"/>
      <c r="G196" s="294"/>
      <c r="J196" s="294"/>
    </row>
    <row r="197" spans="5:10" x14ac:dyDescent="0.35">
      <c r="E197" s="294"/>
      <c r="G197" s="294"/>
      <c r="J197" s="294"/>
    </row>
    <row r="198" spans="5:10" x14ac:dyDescent="0.35">
      <c r="E198" s="294"/>
      <c r="G198" s="294"/>
      <c r="J198" s="294"/>
    </row>
    <row r="199" spans="5:10" x14ac:dyDescent="0.35">
      <c r="E199" s="294"/>
      <c r="G199" s="294"/>
      <c r="J199" s="294"/>
    </row>
    <row r="200" spans="5:10" x14ac:dyDescent="0.35">
      <c r="E200" s="294"/>
      <c r="G200" s="294"/>
      <c r="J200" s="294"/>
    </row>
    <row r="201" spans="5:10" x14ac:dyDescent="0.35">
      <c r="E201" s="294"/>
      <c r="G201" s="294"/>
      <c r="J201" s="294"/>
    </row>
    <row r="202" spans="5:10" x14ac:dyDescent="0.35">
      <c r="E202" s="294"/>
      <c r="G202" s="294"/>
      <c r="J202" s="294"/>
    </row>
    <row r="203" spans="5:10" x14ac:dyDescent="0.35">
      <c r="E203" s="294"/>
      <c r="G203" s="294"/>
      <c r="J203" s="294"/>
    </row>
    <row r="204" spans="5:10" x14ac:dyDescent="0.35">
      <c r="E204" s="294"/>
      <c r="G204" s="294"/>
      <c r="J204" s="294"/>
    </row>
    <row r="205" spans="5:10" x14ac:dyDescent="0.35">
      <c r="E205" s="294"/>
      <c r="G205" s="294"/>
      <c r="J205" s="294"/>
    </row>
    <row r="206" spans="5:10" x14ac:dyDescent="0.35">
      <c r="E206" s="294"/>
      <c r="G206" s="294"/>
      <c r="J206" s="294"/>
    </row>
    <row r="207" spans="5:10" x14ac:dyDescent="0.35">
      <c r="E207" s="294"/>
      <c r="G207" s="294"/>
      <c r="J207" s="294"/>
    </row>
    <row r="208" spans="5:10" x14ac:dyDescent="0.35">
      <c r="E208" s="294"/>
      <c r="G208" s="294"/>
      <c r="J208" s="294"/>
    </row>
    <row r="209" spans="5:10" x14ac:dyDescent="0.35">
      <c r="E209" s="294"/>
      <c r="G209" s="294"/>
      <c r="J209" s="294"/>
    </row>
    <row r="210" spans="5:10" x14ac:dyDescent="0.35">
      <c r="E210" s="294"/>
      <c r="G210" s="294"/>
      <c r="J210" s="294"/>
    </row>
    <row r="211" spans="5:10" x14ac:dyDescent="0.35">
      <c r="E211" s="294"/>
      <c r="G211" s="294"/>
      <c r="J211" s="294"/>
    </row>
    <row r="212" spans="5:10" x14ac:dyDescent="0.35">
      <c r="E212" s="294"/>
      <c r="G212" s="294"/>
      <c r="J212" s="294"/>
    </row>
    <row r="213" spans="5:10" x14ac:dyDescent="0.35">
      <c r="E213" s="294"/>
      <c r="G213" s="294"/>
      <c r="J213" s="294"/>
    </row>
    <row r="214" spans="5:10" x14ac:dyDescent="0.35">
      <c r="E214" s="294"/>
      <c r="G214" s="294"/>
      <c r="J214" s="294"/>
    </row>
    <row r="215" spans="5:10" x14ac:dyDescent="0.35">
      <c r="E215" s="294"/>
      <c r="G215" s="294"/>
      <c r="J215" s="294"/>
    </row>
    <row r="216" spans="5:10" x14ac:dyDescent="0.35">
      <c r="E216" s="294"/>
      <c r="G216" s="294"/>
      <c r="J216" s="294"/>
    </row>
    <row r="217" spans="5:10" x14ac:dyDescent="0.35">
      <c r="E217" s="294"/>
      <c r="G217" s="294"/>
      <c r="J217" s="294"/>
    </row>
    <row r="218" spans="5:10" x14ac:dyDescent="0.35">
      <c r="E218" s="294"/>
      <c r="G218" s="294"/>
      <c r="J218" s="294"/>
    </row>
    <row r="219" spans="5:10" x14ac:dyDescent="0.35">
      <c r="E219" s="294"/>
      <c r="G219" s="294"/>
      <c r="J219" s="294"/>
    </row>
    <row r="220" spans="5:10" x14ac:dyDescent="0.35">
      <c r="E220" s="294"/>
      <c r="G220" s="294"/>
      <c r="J220" s="294"/>
    </row>
    <row r="221" spans="5:10" x14ac:dyDescent="0.35">
      <c r="E221" s="294"/>
      <c r="G221" s="294"/>
      <c r="J221" s="294"/>
    </row>
    <row r="222" spans="5:10" x14ac:dyDescent="0.35">
      <c r="E222" s="294"/>
      <c r="G222" s="294"/>
      <c r="J222" s="294"/>
    </row>
    <row r="223" spans="5:10" x14ac:dyDescent="0.35">
      <c r="E223" s="294"/>
      <c r="G223" s="294"/>
      <c r="J223" s="294"/>
    </row>
    <row r="224" spans="5:10" x14ac:dyDescent="0.35">
      <c r="E224" s="294"/>
      <c r="G224" s="294"/>
      <c r="J224" s="294"/>
    </row>
    <row r="225" spans="5:10" x14ac:dyDescent="0.35">
      <c r="E225" s="294"/>
      <c r="G225" s="294"/>
      <c r="J225" s="294"/>
    </row>
    <row r="226" spans="5:10" x14ac:dyDescent="0.35">
      <c r="E226" s="294"/>
      <c r="G226" s="294"/>
      <c r="J226" s="294"/>
    </row>
    <row r="227" spans="5:10" x14ac:dyDescent="0.35">
      <c r="E227" s="294"/>
      <c r="G227" s="294"/>
      <c r="J227" s="294"/>
    </row>
    <row r="228" spans="5:10" x14ac:dyDescent="0.35">
      <c r="E228" s="294"/>
      <c r="G228" s="294"/>
      <c r="J228" s="294"/>
    </row>
    <row r="229" spans="5:10" x14ac:dyDescent="0.35">
      <c r="E229" s="294"/>
      <c r="G229" s="294"/>
      <c r="J229" s="294"/>
    </row>
    <row r="230" spans="5:10" x14ac:dyDescent="0.35">
      <c r="E230" s="294"/>
      <c r="G230" s="294"/>
      <c r="J230" s="294"/>
    </row>
    <row r="231" spans="5:10" x14ac:dyDescent="0.35">
      <c r="E231" s="294"/>
      <c r="G231" s="294"/>
      <c r="J231" s="294"/>
    </row>
    <row r="232" spans="5:10" x14ac:dyDescent="0.35">
      <c r="E232" s="294"/>
      <c r="G232" s="294"/>
      <c r="J232" s="294"/>
    </row>
    <row r="233" spans="5:10" x14ac:dyDescent="0.35">
      <c r="E233" s="294"/>
      <c r="G233" s="294"/>
      <c r="J233" s="294"/>
    </row>
    <row r="234" spans="5:10" x14ac:dyDescent="0.35">
      <c r="E234" s="294"/>
      <c r="G234" s="294"/>
      <c r="J234" s="294"/>
    </row>
    <row r="235" spans="5:10" x14ac:dyDescent="0.35">
      <c r="E235" s="294"/>
      <c r="G235" s="294"/>
      <c r="J235" s="294"/>
    </row>
    <row r="236" spans="5:10" x14ac:dyDescent="0.35">
      <c r="E236" s="294"/>
      <c r="G236" s="294"/>
      <c r="J236" s="294"/>
    </row>
    <row r="237" spans="5:10" x14ac:dyDescent="0.35">
      <c r="E237" s="294"/>
      <c r="G237" s="294"/>
      <c r="J237" s="294"/>
    </row>
    <row r="238" spans="5:10" x14ac:dyDescent="0.35">
      <c r="E238" s="294"/>
      <c r="G238" s="294"/>
      <c r="J238" s="294"/>
    </row>
    <row r="239" spans="5:10" x14ac:dyDescent="0.35">
      <c r="E239" s="294"/>
      <c r="G239" s="294"/>
      <c r="J239" s="294"/>
    </row>
    <row r="240" spans="5:10" x14ac:dyDescent="0.35">
      <c r="E240" s="294"/>
      <c r="G240" s="294"/>
      <c r="J240" s="294"/>
    </row>
    <row r="241" spans="5:10" x14ac:dyDescent="0.35">
      <c r="E241" s="294"/>
      <c r="G241" s="294"/>
      <c r="J241" s="294"/>
    </row>
    <row r="242" spans="5:10" x14ac:dyDescent="0.35">
      <c r="E242" s="294"/>
      <c r="G242" s="294"/>
      <c r="J242" s="294"/>
    </row>
    <row r="243" spans="5:10" x14ac:dyDescent="0.35">
      <c r="E243" s="294"/>
      <c r="G243" s="294"/>
      <c r="J243" s="294"/>
    </row>
    <row r="244" spans="5:10" x14ac:dyDescent="0.35">
      <c r="E244" s="294"/>
      <c r="G244" s="294"/>
      <c r="J244" s="294"/>
    </row>
    <row r="245" spans="5:10" x14ac:dyDescent="0.35">
      <c r="E245" s="294"/>
      <c r="G245" s="294"/>
      <c r="J245" s="294"/>
    </row>
    <row r="246" spans="5:10" x14ac:dyDescent="0.35">
      <c r="E246" s="294"/>
      <c r="G246" s="294"/>
      <c r="J246" s="294"/>
    </row>
    <row r="247" spans="5:10" x14ac:dyDescent="0.35">
      <c r="E247" s="294"/>
      <c r="G247" s="294"/>
      <c r="J247" s="294"/>
    </row>
    <row r="248" spans="5:10" x14ac:dyDescent="0.35">
      <c r="E248" s="294"/>
      <c r="G248" s="294"/>
      <c r="J248" s="294"/>
    </row>
  </sheetData>
  <autoFilter ref="A4:J41"/>
  <mergeCells count="1">
    <mergeCell ref="F44:G44"/>
  </mergeCells>
  <conditionalFormatting sqref="A5:C8 D5:J38 C40:C41 D41:E41">
    <cfRule type="cellIs" dxfId="162" priority="19" stopIfTrue="1" operator="equal">
      <formula>"&lt;&gt;"""""</formula>
    </cfRule>
  </conditionalFormatting>
  <conditionalFormatting sqref="C2:C3">
    <cfRule type="cellIs" dxfId="161" priority="18" stopIfTrue="1" operator="equal">
      <formula>"&lt;&gt;"""""</formula>
    </cfRule>
  </conditionalFormatting>
  <conditionalFormatting sqref="A39:C39">
    <cfRule type="cellIs" dxfId="160" priority="17" stopIfTrue="1" operator="equal">
      <formula>"&lt;&gt;"""""</formula>
    </cfRule>
  </conditionalFormatting>
  <conditionalFormatting sqref="G41 J41">
    <cfRule type="cellIs" dxfId="159" priority="16" stopIfTrue="1" operator="equal">
      <formula>"&lt;&gt;"""""</formula>
    </cfRule>
  </conditionalFormatting>
  <conditionalFormatting sqref="F41">
    <cfRule type="cellIs" dxfId="158" priority="15" stopIfTrue="1" operator="equal">
      <formula>"&lt;&gt;"""""</formula>
    </cfRule>
  </conditionalFormatting>
  <conditionalFormatting sqref="H41">
    <cfRule type="cellIs" dxfId="157" priority="14" stopIfTrue="1" operator="equal">
      <formula>"&lt;&gt;"""""</formula>
    </cfRule>
  </conditionalFormatting>
  <conditionalFormatting sqref="I41">
    <cfRule type="cellIs" dxfId="156" priority="13" stopIfTrue="1" operator="equal">
      <formula>"&lt;&gt;"""""</formula>
    </cfRule>
  </conditionalFormatting>
  <conditionalFormatting sqref="A39:C39">
    <cfRule type="cellIs" dxfId="155" priority="12" stopIfTrue="1" operator="equal">
      <formula>"&lt;&gt;"""""</formula>
    </cfRule>
  </conditionalFormatting>
  <conditionalFormatting sqref="C45:D47">
    <cfRule type="cellIs" dxfId="154" priority="11" stopIfTrue="1" operator="equal">
      <formula>"&lt;&gt;"""""</formula>
    </cfRule>
  </conditionalFormatting>
  <conditionalFormatting sqref="C48:D48">
    <cfRule type="cellIs" dxfId="153" priority="10" stopIfTrue="1" operator="equal">
      <formula>"&lt;&gt;"""""</formula>
    </cfRule>
  </conditionalFormatting>
  <conditionalFormatting sqref="G39 J39 D39:E39">
    <cfRule type="cellIs" dxfId="152" priority="9" stopIfTrue="1" operator="equal">
      <formula>"&lt;&gt;"""""</formula>
    </cfRule>
  </conditionalFormatting>
  <conditionalFormatting sqref="F39">
    <cfRule type="cellIs" dxfId="151" priority="8" stopIfTrue="1" operator="equal">
      <formula>"&lt;&gt;"""""</formula>
    </cfRule>
  </conditionalFormatting>
  <conditionalFormatting sqref="H39">
    <cfRule type="cellIs" dxfId="150" priority="7" stopIfTrue="1" operator="equal">
      <formula>"&lt;&gt;"""""</formula>
    </cfRule>
  </conditionalFormatting>
  <conditionalFormatting sqref="I39">
    <cfRule type="cellIs" dxfId="149" priority="6" stopIfTrue="1" operator="equal">
      <formula>"&lt;&gt;"""""</formula>
    </cfRule>
  </conditionalFormatting>
  <conditionalFormatting sqref="D39">
    <cfRule type="cellIs" dxfId="148" priority="5" stopIfTrue="1" operator="equal">
      <formula>"&lt;&gt;"""""</formula>
    </cfRule>
  </conditionalFormatting>
  <conditionalFormatting sqref="A21:A38 C21:C38 A10:C20">
    <cfRule type="cellIs" dxfId="147" priority="4" stopIfTrue="1" operator="equal">
      <formula>"&lt;&gt;"""""</formula>
    </cfRule>
  </conditionalFormatting>
  <conditionalFormatting sqref="A21:A38 C21:C38 A10:C20">
    <cfRule type="cellIs" dxfId="146" priority="3" stopIfTrue="1" operator="equal">
      <formula>"&lt;&gt;"""""</formula>
    </cfRule>
  </conditionalFormatting>
  <conditionalFormatting sqref="B21:B38">
    <cfRule type="cellIs" dxfId="145" priority="2" stopIfTrue="1" operator="equal">
      <formula>"&lt;&gt;"""""</formula>
    </cfRule>
  </conditionalFormatting>
  <conditionalFormatting sqref="B21:B38">
    <cfRule type="cellIs" dxfId="144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="85" zoomScaleNormal="85" workbookViewId="0">
      <pane ySplit="4" topLeftCell="A35" activePane="bottomLeft" state="frozen"/>
      <selection activeCell="C1" sqref="C1"/>
      <selection pane="bottomLeft"/>
    </sheetView>
  </sheetViews>
  <sheetFormatPr defaultColWidth="9.1796875" defaultRowHeight="13" x14ac:dyDescent="0.35"/>
  <cols>
    <col min="1" max="1" width="27.81640625" style="192" customWidth="1"/>
    <col min="2" max="2" width="29.7265625" style="192" customWidth="1"/>
    <col min="3" max="3" width="16.7265625" style="192" customWidth="1"/>
    <col min="4" max="10" width="14.26953125" style="192" customWidth="1"/>
    <col min="11" max="16384" width="9.1796875" style="274"/>
  </cols>
  <sheetData>
    <row r="1" spans="1:10" s="313" customFormat="1" x14ac:dyDescent="0.3">
      <c r="A1" s="203" t="s">
        <v>806</v>
      </c>
      <c r="B1" s="291" t="s">
        <v>90</v>
      </c>
      <c r="D1" s="244"/>
      <c r="E1" s="244"/>
      <c r="F1" s="244"/>
      <c r="G1" s="244"/>
      <c r="H1" s="244"/>
      <c r="I1" s="244"/>
    </row>
    <row r="2" spans="1:10" s="313" customFormat="1" x14ac:dyDescent="0.3">
      <c r="A2" s="203" t="s">
        <v>808</v>
      </c>
      <c r="B2" s="242" t="s">
        <v>1043</v>
      </c>
      <c r="C2" s="314"/>
      <c r="D2" s="244"/>
      <c r="E2" s="244"/>
      <c r="F2" s="244"/>
      <c r="G2" s="244"/>
      <c r="H2" s="244"/>
      <c r="I2" s="244"/>
    </row>
    <row r="3" spans="1:10" x14ac:dyDescent="0.35">
      <c r="A3" s="228"/>
      <c r="B3" s="268"/>
      <c r="C3" s="268"/>
      <c r="D3" s="269"/>
      <c r="E3" s="269"/>
      <c r="F3" s="269"/>
      <c r="G3" s="269"/>
      <c r="H3" s="269"/>
      <c r="I3" s="269"/>
      <c r="J3" s="274"/>
    </row>
    <row r="4" spans="1:10" s="313" customFormat="1" ht="26" x14ac:dyDescent="0.3">
      <c r="A4" s="203" t="s">
        <v>757</v>
      </c>
      <c r="B4" s="203" t="s">
        <v>758</v>
      </c>
      <c r="C4" s="315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318" customFormat="1" ht="65" x14ac:dyDescent="0.3">
      <c r="A5" s="209" t="s">
        <v>72</v>
      </c>
      <c r="B5" s="209" t="s">
        <v>886</v>
      </c>
      <c r="C5" s="227">
        <v>701003</v>
      </c>
      <c r="D5" s="214"/>
      <c r="E5" s="317"/>
      <c r="F5" s="223"/>
      <c r="G5" s="316"/>
      <c r="H5" s="223"/>
      <c r="I5" s="223">
        <v>2</v>
      </c>
      <c r="J5" s="316">
        <v>954</v>
      </c>
    </row>
    <row r="6" spans="1:10" s="318" customFormat="1" ht="26" x14ac:dyDescent="0.3">
      <c r="A6" s="209" t="s">
        <v>44</v>
      </c>
      <c r="B6" s="209" t="s">
        <v>868</v>
      </c>
      <c r="C6" s="227"/>
      <c r="D6" s="214"/>
      <c r="E6" s="317"/>
      <c r="F6" s="214"/>
      <c r="G6" s="317"/>
      <c r="H6" s="214"/>
      <c r="I6" s="214"/>
      <c r="J6" s="317"/>
    </row>
    <row r="7" spans="1:10" s="318" customFormat="1" ht="52" x14ac:dyDescent="0.3">
      <c r="A7" s="209" t="s">
        <v>33</v>
      </c>
      <c r="B7" s="209" t="s">
        <v>884</v>
      </c>
      <c r="C7" s="218">
        <v>700951</v>
      </c>
      <c r="D7" s="214"/>
      <c r="E7" s="317"/>
      <c r="F7" s="214"/>
      <c r="G7" s="317"/>
      <c r="H7" s="214">
        <v>1</v>
      </c>
      <c r="I7" s="214"/>
      <c r="J7" s="317"/>
    </row>
    <row r="8" spans="1:10" s="318" customFormat="1" ht="52" x14ac:dyDescent="0.3">
      <c r="A8" s="209" t="s">
        <v>9</v>
      </c>
      <c r="B8" s="217" t="s">
        <v>896</v>
      </c>
      <c r="C8" s="218">
        <v>701007</v>
      </c>
      <c r="D8" s="223"/>
      <c r="E8" s="316"/>
      <c r="F8" s="223"/>
      <c r="G8" s="316"/>
      <c r="H8" s="223"/>
      <c r="I8" s="223">
        <v>56</v>
      </c>
      <c r="J8" s="316">
        <v>62295</v>
      </c>
    </row>
    <row r="9" spans="1:10" s="318" customFormat="1" ht="52" x14ac:dyDescent="0.3">
      <c r="A9" s="209" t="s">
        <v>9</v>
      </c>
      <c r="B9" s="217" t="s">
        <v>896</v>
      </c>
      <c r="C9" s="218">
        <v>701038</v>
      </c>
      <c r="D9" s="223"/>
      <c r="E9" s="316"/>
      <c r="F9" s="223"/>
      <c r="G9" s="316"/>
      <c r="H9" s="223"/>
      <c r="I9" s="223">
        <v>32</v>
      </c>
      <c r="J9" s="316">
        <v>34631</v>
      </c>
    </row>
    <row r="10" spans="1:10" s="318" customFormat="1" ht="52" x14ac:dyDescent="0.3">
      <c r="A10" s="319" t="s">
        <v>77</v>
      </c>
      <c r="B10" s="319" t="s">
        <v>78</v>
      </c>
      <c r="C10" s="218">
        <v>701001</v>
      </c>
      <c r="D10" s="223"/>
      <c r="E10" s="316"/>
      <c r="F10" s="223"/>
      <c r="G10" s="316"/>
      <c r="H10" s="223">
        <v>6</v>
      </c>
      <c r="I10" s="223">
        <v>169</v>
      </c>
      <c r="J10" s="316">
        <v>148165</v>
      </c>
    </row>
    <row r="11" spans="1:10" s="318" customFormat="1" ht="52" x14ac:dyDescent="0.3">
      <c r="A11" s="209" t="s">
        <v>81</v>
      </c>
      <c r="B11" s="209" t="s">
        <v>897</v>
      </c>
      <c r="C11" s="227"/>
      <c r="D11" s="214"/>
      <c r="E11" s="317"/>
      <c r="F11" s="214"/>
      <c r="G11" s="317"/>
      <c r="H11" s="214"/>
      <c r="I11" s="214"/>
      <c r="J11" s="317"/>
    </row>
    <row r="12" spans="1:10" s="318" customFormat="1" ht="39" x14ac:dyDescent="0.3">
      <c r="A12" s="209" t="s">
        <v>9</v>
      </c>
      <c r="B12" s="217" t="s">
        <v>13</v>
      </c>
      <c r="C12" s="227"/>
      <c r="D12" s="214"/>
      <c r="E12" s="317"/>
      <c r="F12" s="214"/>
      <c r="G12" s="317"/>
      <c r="H12" s="214"/>
      <c r="I12" s="214"/>
      <c r="J12" s="317"/>
    </row>
    <row r="13" spans="1:10" s="318" customFormat="1" ht="39" x14ac:dyDescent="0.3">
      <c r="A13" s="209" t="s">
        <v>9</v>
      </c>
      <c r="B13" s="217" t="s">
        <v>898</v>
      </c>
      <c r="C13" s="218"/>
      <c r="D13" s="223"/>
      <c r="E13" s="316"/>
      <c r="F13" s="223"/>
      <c r="G13" s="316"/>
      <c r="H13" s="223"/>
      <c r="I13" s="223"/>
      <c r="J13" s="316"/>
    </row>
    <row r="14" spans="1:10" s="318" customFormat="1" ht="39" x14ac:dyDescent="0.3">
      <c r="A14" s="209" t="s">
        <v>9</v>
      </c>
      <c r="B14" s="209" t="s">
        <v>861</v>
      </c>
      <c r="C14" s="218">
        <v>700956</v>
      </c>
      <c r="D14" s="223"/>
      <c r="E14" s="316"/>
      <c r="F14" s="223"/>
      <c r="G14" s="316"/>
      <c r="H14" s="223"/>
      <c r="I14" s="223"/>
      <c r="J14" s="316"/>
    </row>
    <row r="15" spans="1:10" s="318" customFormat="1" ht="52" x14ac:dyDescent="0.3">
      <c r="A15" s="209" t="s">
        <v>33</v>
      </c>
      <c r="B15" s="217" t="s">
        <v>89</v>
      </c>
      <c r="C15" s="227">
        <v>700960</v>
      </c>
      <c r="D15" s="214"/>
      <c r="E15" s="317"/>
      <c r="F15" s="214"/>
      <c r="G15" s="317"/>
      <c r="H15" s="214"/>
      <c r="I15" s="214">
        <v>1</v>
      </c>
      <c r="J15" s="317">
        <v>745</v>
      </c>
    </row>
    <row r="16" spans="1:10" s="318" customFormat="1" ht="78" x14ac:dyDescent="0.3">
      <c r="A16" s="209" t="s">
        <v>20</v>
      </c>
      <c r="B16" s="209" t="s">
        <v>64</v>
      </c>
      <c r="C16" s="227"/>
      <c r="D16" s="214"/>
      <c r="E16" s="317"/>
      <c r="F16" s="214"/>
      <c r="G16" s="317"/>
      <c r="H16" s="214"/>
      <c r="I16" s="214"/>
      <c r="J16" s="317"/>
    </row>
    <row r="17" spans="1:10" s="318" customFormat="1" ht="52" x14ac:dyDescent="0.3">
      <c r="A17" s="209" t="s">
        <v>65</v>
      </c>
      <c r="B17" s="209" t="s">
        <v>1039</v>
      </c>
      <c r="C17" s="227"/>
      <c r="D17" s="214"/>
      <c r="E17" s="317"/>
      <c r="F17" s="214"/>
      <c r="G17" s="317"/>
      <c r="H17" s="214"/>
      <c r="I17" s="214"/>
      <c r="J17" s="317"/>
    </row>
    <row r="18" spans="1:10" s="318" customFormat="1" ht="39" x14ac:dyDescent="0.3">
      <c r="A18" s="209" t="s">
        <v>65</v>
      </c>
      <c r="B18" s="209" t="s">
        <v>68</v>
      </c>
      <c r="C18" s="227"/>
      <c r="D18" s="214"/>
      <c r="E18" s="317"/>
      <c r="F18" s="214"/>
      <c r="G18" s="317"/>
      <c r="H18" s="214"/>
      <c r="I18" s="214"/>
      <c r="J18" s="317"/>
    </row>
    <row r="19" spans="1:10" s="318" customFormat="1" ht="52" x14ac:dyDescent="0.3">
      <c r="A19" s="209" t="s">
        <v>65</v>
      </c>
      <c r="B19" s="209" t="s">
        <v>1040</v>
      </c>
      <c r="C19" s="227"/>
      <c r="D19" s="214"/>
      <c r="E19" s="317"/>
      <c r="F19" s="214"/>
      <c r="G19" s="317"/>
      <c r="H19" s="214"/>
      <c r="I19" s="214"/>
      <c r="J19" s="317"/>
    </row>
    <row r="20" spans="1:10" s="318" customFormat="1" ht="52" x14ac:dyDescent="0.3">
      <c r="A20" s="209" t="s">
        <v>65</v>
      </c>
      <c r="B20" s="209" t="s">
        <v>1041</v>
      </c>
      <c r="C20" s="227"/>
      <c r="D20" s="214"/>
      <c r="E20" s="317"/>
      <c r="F20" s="214"/>
      <c r="G20" s="317"/>
      <c r="H20" s="214"/>
      <c r="I20" s="214"/>
      <c r="J20" s="317"/>
    </row>
    <row r="21" spans="1:10" s="318" customFormat="1" ht="117" x14ac:dyDescent="0.3">
      <c r="A21" s="209" t="s">
        <v>25</v>
      </c>
      <c r="B21" s="209" t="s">
        <v>80</v>
      </c>
      <c r="C21" s="217"/>
      <c r="D21" s="214"/>
      <c r="E21" s="317"/>
      <c r="F21" s="214"/>
      <c r="G21" s="317"/>
      <c r="H21" s="214"/>
      <c r="I21" s="214"/>
      <c r="J21" s="317"/>
    </row>
    <row r="22" spans="1:10" s="318" customFormat="1" ht="39" x14ac:dyDescent="0.3">
      <c r="A22" s="209" t="s">
        <v>9</v>
      </c>
      <c r="B22" s="209" t="s">
        <v>861</v>
      </c>
      <c r="C22" s="227"/>
      <c r="D22" s="214"/>
      <c r="E22" s="317"/>
      <c r="F22" s="214"/>
      <c r="G22" s="317"/>
      <c r="H22" s="214"/>
      <c r="I22" s="214"/>
      <c r="J22" s="317"/>
    </row>
    <row r="23" spans="1:10" s="318" customFormat="1" ht="39" x14ac:dyDescent="0.3">
      <c r="A23" s="209" t="s">
        <v>29</v>
      </c>
      <c r="B23" s="209" t="s">
        <v>83</v>
      </c>
      <c r="C23" s="217"/>
      <c r="D23" s="214"/>
      <c r="E23" s="317"/>
      <c r="F23" s="214"/>
      <c r="G23" s="317"/>
      <c r="H23" s="214"/>
      <c r="I23" s="214"/>
      <c r="J23" s="317"/>
    </row>
    <row r="24" spans="1:10" s="318" customFormat="1" ht="39" x14ac:dyDescent="0.3">
      <c r="A24" s="209" t="s">
        <v>29</v>
      </c>
      <c r="B24" s="209" t="s">
        <v>901</v>
      </c>
      <c r="C24" s="217"/>
      <c r="D24" s="214"/>
      <c r="E24" s="317"/>
      <c r="F24" s="214"/>
      <c r="G24" s="317"/>
      <c r="H24" s="214"/>
      <c r="I24" s="214"/>
      <c r="J24" s="317"/>
    </row>
    <row r="25" spans="1:10" s="318" customFormat="1" ht="39" x14ac:dyDescent="0.3">
      <c r="A25" s="209" t="s">
        <v>29</v>
      </c>
      <c r="B25" s="209" t="s">
        <v>46</v>
      </c>
      <c r="C25" s="217"/>
      <c r="D25" s="214"/>
      <c r="E25" s="317"/>
      <c r="F25" s="214"/>
      <c r="G25" s="317"/>
      <c r="H25" s="214"/>
      <c r="I25" s="214"/>
      <c r="J25" s="317"/>
    </row>
    <row r="26" spans="1:10" s="318" customFormat="1" ht="52" x14ac:dyDescent="0.3">
      <c r="A26" s="209" t="s">
        <v>29</v>
      </c>
      <c r="B26" s="209" t="s">
        <v>84</v>
      </c>
      <c r="C26" s="217"/>
      <c r="D26" s="214"/>
      <c r="E26" s="317"/>
      <c r="F26" s="214"/>
      <c r="G26" s="317"/>
      <c r="H26" s="214"/>
      <c r="I26" s="214"/>
      <c r="J26" s="317"/>
    </row>
    <row r="27" spans="1:10" s="318" customFormat="1" ht="52" x14ac:dyDescent="0.3">
      <c r="A27" s="209" t="s">
        <v>29</v>
      </c>
      <c r="B27" s="209" t="s">
        <v>50</v>
      </c>
      <c r="C27" s="217"/>
      <c r="D27" s="214"/>
      <c r="E27" s="317"/>
      <c r="F27" s="214"/>
      <c r="G27" s="317"/>
      <c r="H27" s="214"/>
      <c r="I27" s="214"/>
      <c r="J27" s="317"/>
    </row>
    <row r="28" spans="1:10" s="318" customFormat="1" ht="52" x14ac:dyDescent="0.3">
      <c r="A28" s="209" t="s">
        <v>29</v>
      </c>
      <c r="B28" s="209" t="s">
        <v>894</v>
      </c>
      <c r="C28" s="217"/>
      <c r="D28" s="214"/>
      <c r="E28" s="317"/>
      <c r="F28" s="214"/>
      <c r="G28" s="317"/>
      <c r="H28" s="214"/>
      <c r="I28" s="214"/>
      <c r="J28" s="317"/>
    </row>
    <row r="29" spans="1:10" s="318" customFormat="1" ht="39" x14ac:dyDescent="0.3">
      <c r="A29" s="209" t="s">
        <v>29</v>
      </c>
      <c r="B29" s="209" t="s">
        <v>52</v>
      </c>
      <c r="C29" s="217"/>
      <c r="D29" s="214"/>
      <c r="E29" s="317"/>
      <c r="F29" s="214"/>
      <c r="G29" s="317"/>
      <c r="H29" s="214"/>
      <c r="I29" s="214"/>
      <c r="J29" s="317"/>
    </row>
    <row r="30" spans="1:10" s="318" customFormat="1" ht="39" x14ac:dyDescent="0.3">
      <c r="A30" s="209" t="s">
        <v>29</v>
      </c>
      <c r="B30" s="209" t="s">
        <v>53</v>
      </c>
      <c r="C30" s="217"/>
      <c r="D30" s="214"/>
      <c r="E30" s="317"/>
      <c r="F30" s="214"/>
      <c r="G30" s="317"/>
      <c r="H30" s="214"/>
      <c r="I30" s="214"/>
      <c r="J30" s="317"/>
    </row>
    <row r="31" spans="1:10" s="318" customFormat="1" ht="52" x14ac:dyDescent="0.3">
      <c r="A31" s="209" t="s">
        <v>29</v>
      </c>
      <c r="B31" s="209" t="s">
        <v>54</v>
      </c>
      <c r="C31" s="217"/>
      <c r="D31" s="214"/>
      <c r="E31" s="317"/>
      <c r="F31" s="214"/>
      <c r="G31" s="317"/>
      <c r="H31" s="214"/>
      <c r="I31" s="214"/>
      <c r="J31" s="317"/>
    </row>
    <row r="32" spans="1:10" s="318" customFormat="1" ht="52" x14ac:dyDescent="0.3">
      <c r="A32" s="209" t="s">
        <v>29</v>
      </c>
      <c r="B32" s="209" t="s">
        <v>902</v>
      </c>
      <c r="C32" s="217"/>
      <c r="D32" s="214"/>
      <c r="E32" s="317"/>
      <c r="F32" s="214"/>
      <c r="G32" s="317"/>
      <c r="H32" s="214"/>
      <c r="I32" s="214"/>
      <c r="J32" s="317"/>
    </row>
    <row r="33" spans="1:10" s="318" customFormat="1" ht="52" x14ac:dyDescent="0.3">
      <c r="A33" s="209" t="s">
        <v>29</v>
      </c>
      <c r="B33" s="209" t="s">
        <v>903</v>
      </c>
      <c r="C33" s="217"/>
      <c r="D33" s="214"/>
      <c r="E33" s="317"/>
      <c r="F33" s="214"/>
      <c r="G33" s="317"/>
      <c r="H33" s="214"/>
      <c r="I33" s="214"/>
      <c r="J33" s="317"/>
    </row>
    <row r="34" spans="1:10" s="318" customFormat="1" ht="39" x14ac:dyDescent="0.3">
      <c r="A34" s="209" t="s">
        <v>29</v>
      </c>
      <c r="B34" s="209" t="s">
        <v>57</v>
      </c>
      <c r="C34" s="217">
        <v>700992</v>
      </c>
      <c r="D34" s="214"/>
      <c r="E34" s="317"/>
      <c r="F34" s="214"/>
      <c r="G34" s="317"/>
      <c r="H34" s="214"/>
      <c r="I34" s="214">
        <v>2</v>
      </c>
      <c r="J34" s="317">
        <v>385</v>
      </c>
    </row>
    <row r="35" spans="1:10" s="318" customFormat="1" ht="39" x14ac:dyDescent="0.3">
      <c r="A35" s="209" t="s">
        <v>29</v>
      </c>
      <c r="B35" s="209" t="s">
        <v>58</v>
      </c>
      <c r="C35" s="217">
        <v>700994</v>
      </c>
      <c r="D35" s="214"/>
      <c r="E35" s="317"/>
      <c r="F35" s="214"/>
      <c r="G35" s="317"/>
      <c r="H35" s="214"/>
      <c r="I35" s="214">
        <v>1</v>
      </c>
      <c r="J35" s="317">
        <v>1068</v>
      </c>
    </row>
    <row r="36" spans="1:10" s="318" customFormat="1" ht="39" x14ac:dyDescent="0.3">
      <c r="A36" s="209" t="s">
        <v>29</v>
      </c>
      <c r="B36" s="209" t="s">
        <v>59</v>
      </c>
      <c r="C36" s="217"/>
      <c r="D36" s="214"/>
      <c r="E36" s="317"/>
      <c r="F36" s="214"/>
      <c r="G36" s="317"/>
      <c r="H36" s="214"/>
      <c r="I36" s="214"/>
      <c r="J36" s="317"/>
    </row>
    <row r="37" spans="1:10" s="318" customFormat="1" ht="39" x14ac:dyDescent="0.3">
      <c r="A37" s="209" t="s">
        <v>29</v>
      </c>
      <c r="B37" s="209" t="s">
        <v>904</v>
      </c>
      <c r="C37" s="217"/>
      <c r="D37" s="214"/>
      <c r="E37" s="317"/>
      <c r="F37" s="214"/>
      <c r="G37" s="317"/>
      <c r="H37" s="214"/>
      <c r="I37" s="214"/>
      <c r="J37" s="317"/>
    </row>
    <row r="38" spans="1:10" s="318" customFormat="1" ht="26" x14ac:dyDescent="0.3">
      <c r="A38" s="209" t="s">
        <v>65</v>
      </c>
      <c r="B38" s="209" t="s">
        <v>1042</v>
      </c>
      <c r="C38" s="227"/>
      <c r="D38" s="214"/>
      <c r="E38" s="317"/>
      <c r="F38" s="214"/>
      <c r="G38" s="317"/>
      <c r="H38" s="214"/>
      <c r="I38" s="214"/>
      <c r="J38" s="317"/>
    </row>
    <row r="39" spans="1:10" x14ac:dyDescent="0.35">
      <c r="A39" s="321"/>
      <c r="B39" s="321"/>
      <c r="C39" s="321"/>
      <c r="D39" s="322"/>
      <c r="E39" s="323"/>
      <c r="F39" s="322"/>
      <c r="G39" s="323"/>
      <c r="H39" s="322"/>
      <c r="I39" s="322"/>
      <c r="J39" s="323"/>
    </row>
    <row r="40" spans="1:10" x14ac:dyDescent="0.35">
      <c r="A40" s="321"/>
      <c r="B40" s="321"/>
      <c r="C40" s="255" t="s">
        <v>866</v>
      </c>
      <c r="D40" s="324">
        <f t="shared" ref="D40:J40" si="0">SUM(D5:D38)</f>
        <v>0</v>
      </c>
      <c r="E40" s="324">
        <f t="shared" si="0"/>
        <v>0</v>
      </c>
      <c r="F40" s="324">
        <f t="shared" si="0"/>
        <v>0</v>
      </c>
      <c r="G40" s="325">
        <f t="shared" si="0"/>
        <v>0</v>
      </c>
      <c r="H40" s="324">
        <f t="shared" si="0"/>
        <v>7</v>
      </c>
      <c r="I40" s="324">
        <f t="shared" si="0"/>
        <v>263</v>
      </c>
      <c r="J40" s="325">
        <f t="shared" si="0"/>
        <v>248243</v>
      </c>
    </row>
    <row r="41" spans="1:10" x14ac:dyDescent="0.35">
      <c r="D41" s="230"/>
      <c r="E41" s="326"/>
      <c r="F41" s="230"/>
      <c r="G41" s="326"/>
      <c r="H41" s="326"/>
      <c r="I41" s="230"/>
      <c r="J41" s="274"/>
    </row>
    <row r="42" spans="1:10" x14ac:dyDescent="0.35">
      <c r="D42" s="230"/>
      <c r="J42" s="274"/>
    </row>
    <row r="43" spans="1:10" x14ac:dyDescent="0.35">
      <c r="B43" s="327" t="s">
        <v>797</v>
      </c>
      <c r="C43" s="328" t="s">
        <v>798</v>
      </c>
      <c r="D43" s="349" t="s">
        <v>799</v>
      </c>
    </row>
    <row r="44" spans="1:10" ht="26" x14ac:dyDescent="0.35">
      <c r="B44" s="311" t="s">
        <v>800</v>
      </c>
      <c r="C44" s="214">
        <f>D40+F40+H40+I40</f>
        <v>270</v>
      </c>
      <c r="D44" s="317">
        <f>E40+G40+J40</f>
        <v>248243</v>
      </c>
    </row>
    <row r="45" spans="1:10" x14ac:dyDescent="0.35">
      <c r="B45" s="311" t="s">
        <v>801</v>
      </c>
      <c r="C45" s="214">
        <f>F40</f>
        <v>0</v>
      </c>
      <c r="D45" s="317">
        <f>G40</f>
        <v>0</v>
      </c>
    </row>
    <row r="46" spans="1:10" ht="26" x14ac:dyDescent="0.35">
      <c r="B46" s="311" t="s">
        <v>802</v>
      </c>
      <c r="C46" s="214">
        <f>I40</f>
        <v>263</v>
      </c>
      <c r="D46" s="317">
        <f>J40</f>
        <v>248243</v>
      </c>
    </row>
    <row r="47" spans="1:10" ht="26" x14ac:dyDescent="0.35">
      <c r="B47" s="311" t="s">
        <v>803</v>
      </c>
      <c r="C47" s="214">
        <f>I40+F40</f>
        <v>263</v>
      </c>
      <c r="D47" s="317">
        <f>J40+G40</f>
        <v>248243</v>
      </c>
    </row>
  </sheetData>
  <autoFilter ref="A4:J38"/>
  <conditionalFormatting sqref="C9">
    <cfRule type="cellIs" dxfId="143" priority="1" stopIfTrue="1" operator="equal">
      <formula>"&lt;&gt;"""""</formula>
    </cfRule>
  </conditionalFormatting>
  <conditionalFormatting sqref="J38:J39 G38:G39 D5:H8 A22:C36 A12:B14 A15:C16 A17:B17 A19:B21 C44:D47 D19:H37 A38:E40 D10:H17">
    <cfRule type="cellIs" dxfId="142" priority="28" stopIfTrue="1" operator="equal">
      <formula>"&lt;&gt;"""""</formula>
    </cfRule>
  </conditionalFormatting>
  <conditionalFormatting sqref="A6:B8 A37 C37 A5 A10:B10">
    <cfRule type="cellIs" dxfId="141" priority="23" stopIfTrue="1" operator="equal">
      <formula>"&lt;&gt;"""""</formula>
    </cfRule>
  </conditionalFormatting>
  <conditionalFormatting sqref="F38:F39">
    <cfRule type="cellIs" dxfId="140" priority="27" stopIfTrue="1" operator="equal">
      <formula>"&lt;&gt;"""""</formula>
    </cfRule>
  </conditionalFormatting>
  <conditionalFormatting sqref="J5:J8 J22:J37 J10:J17">
    <cfRule type="cellIs" dxfId="139" priority="24" stopIfTrue="1" operator="equal">
      <formula>"&lt;&gt;"""""</formula>
    </cfRule>
  </conditionalFormatting>
  <conditionalFormatting sqref="H38:H39">
    <cfRule type="cellIs" dxfId="138" priority="26" stopIfTrue="1" operator="equal">
      <formula>"&lt;&gt;"""""</formula>
    </cfRule>
  </conditionalFormatting>
  <conditionalFormatting sqref="I38:I39">
    <cfRule type="cellIs" dxfId="137" priority="25" stopIfTrue="1" operator="equal">
      <formula>"&lt;&gt;"""""</formula>
    </cfRule>
  </conditionalFormatting>
  <conditionalFormatting sqref="I5:I8 I22:I37 I10:I17">
    <cfRule type="cellIs" dxfId="136" priority="22" stopIfTrue="1" operator="equal">
      <formula>"&lt;&gt;"""""</formula>
    </cfRule>
  </conditionalFormatting>
  <conditionalFormatting sqref="B37:C37">
    <cfRule type="cellIs" dxfId="135" priority="21" stopIfTrue="1" operator="equal">
      <formula>"&lt;&gt;"""""</formula>
    </cfRule>
  </conditionalFormatting>
  <conditionalFormatting sqref="I19:J19">
    <cfRule type="cellIs" dxfId="134" priority="20" stopIfTrue="1" operator="equal">
      <formula>"&lt;&gt;"""""</formula>
    </cfRule>
  </conditionalFormatting>
  <conditionalFormatting sqref="I20:J20">
    <cfRule type="cellIs" dxfId="133" priority="19" stopIfTrue="1" operator="equal">
      <formula>"&lt;&gt;"""""</formula>
    </cfRule>
  </conditionalFormatting>
  <conditionalFormatting sqref="I21:J21">
    <cfRule type="cellIs" dxfId="132" priority="18" stopIfTrue="1" operator="equal">
      <formula>"&lt;&gt;"""""</formula>
    </cfRule>
  </conditionalFormatting>
  <conditionalFormatting sqref="A18:B18">
    <cfRule type="cellIs" dxfId="131" priority="17" stopIfTrue="1" operator="equal">
      <formula>"&lt;&gt;"""""</formula>
    </cfRule>
  </conditionalFormatting>
  <conditionalFormatting sqref="B5">
    <cfRule type="cellIs" dxfId="130" priority="16" stopIfTrue="1" operator="equal">
      <formula>"&lt;&gt;"""""</formula>
    </cfRule>
  </conditionalFormatting>
  <conditionalFormatting sqref="C12:C14">
    <cfRule type="cellIs" dxfId="129" priority="15" stopIfTrue="1" operator="equal">
      <formula>"&lt;&gt;"""""</formula>
    </cfRule>
  </conditionalFormatting>
  <conditionalFormatting sqref="C5:C8 C10">
    <cfRule type="cellIs" dxfId="128" priority="14" stopIfTrue="1" operator="equal">
      <formula>"&lt;&gt;"""""</formula>
    </cfRule>
  </conditionalFormatting>
  <conditionalFormatting sqref="C17:C21">
    <cfRule type="cellIs" dxfId="127" priority="13" stopIfTrue="1" operator="equal">
      <formula>"&lt;&gt;"""""</formula>
    </cfRule>
  </conditionalFormatting>
  <conditionalFormatting sqref="D18:H18">
    <cfRule type="cellIs" dxfId="126" priority="12" stopIfTrue="1" operator="equal">
      <formula>"&lt;&gt;"""""</formula>
    </cfRule>
  </conditionalFormatting>
  <conditionalFormatting sqref="I18:J18">
    <cfRule type="cellIs" dxfId="125" priority="11" stopIfTrue="1" operator="equal">
      <formula>"&lt;&gt;"""""</formula>
    </cfRule>
  </conditionalFormatting>
  <conditionalFormatting sqref="F40">
    <cfRule type="cellIs" dxfId="124" priority="10" stopIfTrue="1" operator="equal">
      <formula>"&lt;&gt;"""""</formula>
    </cfRule>
  </conditionalFormatting>
  <conditionalFormatting sqref="G40">
    <cfRule type="cellIs" dxfId="123" priority="9" stopIfTrue="1" operator="equal">
      <formula>"&lt;&gt;"""""</formula>
    </cfRule>
  </conditionalFormatting>
  <conditionalFormatting sqref="H40">
    <cfRule type="cellIs" dxfId="122" priority="8" stopIfTrue="1" operator="equal">
      <formula>"&lt;&gt;"""""</formula>
    </cfRule>
  </conditionalFormatting>
  <conditionalFormatting sqref="I40">
    <cfRule type="cellIs" dxfId="121" priority="7" stopIfTrue="1" operator="equal">
      <formula>"&lt;&gt;"""""</formula>
    </cfRule>
  </conditionalFormatting>
  <conditionalFormatting sqref="J40">
    <cfRule type="cellIs" dxfId="120" priority="6" stopIfTrue="1" operator="equal">
      <formula>"&lt;&gt;"""""</formula>
    </cfRule>
  </conditionalFormatting>
  <conditionalFormatting sqref="D9:H9">
    <cfRule type="cellIs" dxfId="119" priority="5" stopIfTrue="1" operator="equal">
      <formula>"&lt;&gt;"""""</formula>
    </cfRule>
  </conditionalFormatting>
  <conditionalFormatting sqref="A9:B9">
    <cfRule type="cellIs" dxfId="118" priority="3" stopIfTrue="1" operator="equal">
      <formula>"&lt;&gt;"""""</formula>
    </cfRule>
  </conditionalFormatting>
  <conditionalFormatting sqref="J9">
    <cfRule type="cellIs" dxfId="117" priority="4" stopIfTrue="1" operator="equal">
      <formula>"&lt;&gt;"""""</formula>
    </cfRule>
  </conditionalFormatting>
  <conditionalFormatting sqref="I9">
    <cfRule type="cellIs" dxfId="116" priority="2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/>
  </sheetViews>
  <sheetFormatPr defaultRowHeight="10.5" x14ac:dyDescent="0.25"/>
  <cols>
    <col min="1" max="1" width="31" style="98" bestFit="1" customWidth="1"/>
    <col min="2" max="2" width="103.1796875" style="98" customWidth="1"/>
    <col min="3" max="3" width="23.1796875" style="98" customWidth="1"/>
    <col min="4" max="5" width="14.54296875" style="98" bestFit="1" customWidth="1"/>
    <col min="6" max="6" width="17.7265625" style="98" bestFit="1" customWidth="1"/>
    <col min="7" max="16384" width="8.7265625" style="98"/>
  </cols>
  <sheetData>
    <row r="1" spans="1:6" x14ac:dyDescent="0.25">
      <c r="A1" s="95" t="s">
        <v>0</v>
      </c>
      <c r="B1" s="96">
        <v>2017</v>
      </c>
      <c r="C1" s="97"/>
      <c r="D1" s="97"/>
      <c r="E1" s="97"/>
      <c r="F1" s="97"/>
    </row>
    <row r="2" spans="1:6" x14ac:dyDescent="0.25">
      <c r="A2" s="95" t="s">
        <v>1</v>
      </c>
      <c r="B2" s="96" t="s">
        <v>2</v>
      </c>
      <c r="C2" s="97"/>
      <c r="D2" s="97"/>
      <c r="E2" s="97"/>
      <c r="F2" s="97"/>
    </row>
    <row r="3" spans="1:6" x14ac:dyDescent="0.25">
      <c r="C3" s="97"/>
      <c r="D3" s="97"/>
      <c r="E3" s="97"/>
      <c r="F3" s="97"/>
    </row>
    <row r="4" spans="1:6" x14ac:dyDescent="0.25">
      <c r="A4" s="95" t="s">
        <v>3</v>
      </c>
      <c r="B4" s="95" t="s">
        <v>4</v>
      </c>
      <c r="C4" s="95" t="s">
        <v>5</v>
      </c>
      <c r="D4" s="95" t="s">
        <v>6</v>
      </c>
      <c r="E4" s="95" t="s">
        <v>7</v>
      </c>
      <c r="F4" s="95" t="s">
        <v>8</v>
      </c>
    </row>
    <row r="5" spans="1:6" x14ac:dyDescent="0.25">
      <c r="A5" s="99" t="s">
        <v>34</v>
      </c>
      <c r="B5" s="99" t="s">
        <v>35</v>
      </c>
      <c r="C5" s="100" t="s">
        <v>164</v>
      </c>
      <c r="D5" s="101">
        <v>7376.32</v>
      </c>
      <c r="E5" s="101">
        <v>319.51000000000022</v>
      </c>
      <c r="F5" s="101">
        <f>D5+E5</f>
        <v>7695.83</v>
      </c>
    </row>
    <row r="6" spans="1:6" x14ac:dyDescent="0.25">
      <c r="A6" s="99" t="s">
        <v>34</v>
      </c>
      <c r="B6" s="99" t="s">
        <v>35</v>
      </c>
      <c r="C6" s="100" t="s">
        <v>126</v>
      </c>
      <c r="D6" s="101">
        <v>2703565.1300000008</v>
      </c>
      <c r="E6" s="101">
        <v>-38983.450000001118</v>
      </c>
      <c r="F6" s="101">
        <f t="shared" ref="F6:F54" si="0">D6+E6</f>
        <v>2664581.6799999997</v>
      </c>
    </row>
    <row r="7" spans="1:6" x14ac:dyDescent="0.25">
      <c r="A7" s="99" t="s">
        <v>34</v>
      </c>
      <c r="B7" s="99" t="s">
        <v>35</v>
      </c>
      <c r="C7" s="100" t="s">
        <v>127</v>
      </c>
      <c r="D7" s="101">
        <v>7058686.2599999998</v>
      </c>
      <c r="E7" s="101">
        <v>-314546.05000000168</v>
      </c>
      <c r="F7" s="101">
        <f t="shared" si="0"/>
        <v>6744140.2099999981</v>
      </c>
    </row>
    <row r="8" spans="1:6" x14ac:dyDescent="0.25">
      <c r="A8" s="99" t="s">
        <v>34</v>
      </c>
      <c r="B8" s="99" t="s">
        <v>35</v>
      </c>
      <c r="C8" s="100" t="s">
        <v>165</v>
      </c>
      <c r="D8" s="101">
        <v>148400</v>
      </c>
      <c r="E8" s="101">
        <v>0</v>
      </c>
      <c r="F8" s="101">
        <f t="shared" si="0"/>
        <v>148400</v>
      </c>
    </row>
    <row r="9" spans="1:6" x14ac:dyDescent="0.25">
      <c r="A9" s="99" t="s">
        <v>33</v>
      </c>
      <c r="B9" s="99" t="s">
        <v>89</v>
      </c>
      <c r="C9" s="100" t="s">
        <v>145</v>
      </c>
      <c r="D9" s="101">
        <v>395381.37000000256</v>
      </c>
      <c r="E9" s="101">
        <v>12960.859999997418</v>
      </c>
      <c r="F9" s="101">
        <f t="shared" si="0"/>
        <v>408342.23</v>
      </c>
    </row>
    <row r="10" spans="1:6" x14ac:dyDescent="0.25">
      <c r="A10" s="99" t="s">
        <v>33</v>
      </c>
      <c r="B10" s="99" t="s">
        <v>166</v>
      </c>
      <c r="C10" s="100" t="s">
        <v>129</v>
      </c>
      <c r="D10" s="101">
        <v>29400.27</v>
      </c>
      <c r="E10" s="101">
        <v>640.11000000000104</v>
      </c>
      <c r="F10" s="101">
        <f t="shared" si="0"/>
        <v>30040.38</v>
      </c>
    </row>
    <row r="11" spans="1:6" x14ac:dyDescent="0.25">
      <c r="A11" s="99" t="s">
        <v>33</v>
      </c>
      <c r="B11" s="99" t="s">
        <v>166</v>
      </c>
      <c r="C11" s="100" t="s">
        <v>144</v>
      </c>
      <c r="D11" s="101">
        <v>551270.61</v>
      </c>
      <c r="E11" s="101">
        <v>19568.540000000023</v>
      </c>
      <c r="F11" s="101">
        <f t="shared" si="0"/>
        <v>570839.15</v>
      </c>
    </row>
    <row r="12" spans="1:6" x14ac:dyDescent="0.25">
      <c r="A12" s="99" t="s">
        <v>33</v>
      </c>
      <c r="B12" s="99" t="s">
        <v>167</v>
      </c>
      <c r="C12" s="100" t="s">
        <v>143</v>
      </c>
      <c r="D12" s="101">
        <v>82091.61</v>
      </c>
      <c r="E12" s="101">
        <v>-66.139999999999418</v>
      </c>
      <c r="F12" s="101">
        <f t="shared" si="0"/>
        <v>82025.47</v>
      </c>
    </row>
    <row r="13" spans="1:6" x14ac:dyDescent="0.25">
      <c r="A13" s="99" t="s">
        <v>31</v>
      </c>
      <c r="B13" s="99" t="s">
        <v>32</v>
      </c>
      <c r="C13" s="100" t="s">
        <v>168</v>
      </c>
      <c r="D13" s="101">
        <v>1730.24</v>
      </c>
      <c r="E13" s="101">
        <v>0</v>
      </c>
      <c r="F13" s="101">
        <f t="shared" si="0"/>
        <v>1730.24</v>
      </c>
    </row>
    <row r="14" spans="1:6" x14ac:dyDescent="0.25">
      <c r="A14" s="99" t="s">
        <v>9</v>
      </c>
      <c r="B14" s="99" t="s">
        <v>12</v>
      </c>
      <c r="C14" s="100" t="s">
        <v>138</v>
      </c>
      <c r="D14" s="101">
        <v>280319.21999999997</v>
      </c>
      <c r="E14" s="101">
        <v>-12285.19</v>
      </c>
      <c r="F14" s="101">
        <f t="shared" si="0"/>
        <v>268034.02999999997</v>
      </c>
    </row>
    <row r="15" spans="1:6" x14ac:dyDescent="0.25">
      <c r="A15" s="99" t="s">
        <v>9</v>
      </c>
      <c r="B15" s="99" t="s">
        <v>12</v>
      </c>
      <c r="C15" s="100" t="s">
        <v>169</v>
      </c>
      <c r="D15" s="101">
        <v>13838.61</v>
      </c>
      <c r="E15" s="101">
        <v>0</v>
      </c>
      <c r="F15" s="101">
        <f t="shared" si="0"/>
        <v>13838.61</v>
      </c>
    </row>
    <row r="16" spans="1:6" x14ac:dyDescent="0.25">
      <c r="A16" s="99" t="s">
        <v>9</v>
      </c>
      <c r="B16" s="99" t="s">
        <v>12</v>
      </c>
      <c r="C16" s="100" t="s">
        <v>139</v>
      </c>
      <c r="D16" s="101">
        <v>2295.31</v>
      </c>
      <c r="E16" s="101">
        <v>20.450000000000273</v>
      </c>
      <c r="F16" s="101">
        <f t="shared" si="0"/>
        <v>2315.7600000000002</v>
      </c>
    </row>
    <row r="17" spans="1:6" x14ac:dyDescent="0.25">
      <c r="A17" s="99" t="s">
        <v>9</v>
      </c>
      <c r="B17" s="99" t="s">
        <v>13</v>
      </c>
      <c r="C17" s="100" t="s">
        <v>135</v>
      </c>
      <c r="D17" s="101">
        <v>232.99</v>
      </c>
      <c r="E17" s="101">
        <v>0</v>
      </c>
      <c r="F17" s="101">
        <f t="shared" si="0"/>
        <v>232.99</v>
      </c>
    </row>
    <row r="18" spans="1:6" x14ac:dyDescent="0.25">
      <c r="A18" s="99" t="s">
        <v>9</v>
      </c>
      <c r="B18" s="99" t="s">
        <v>23</v>
      </c>
      <c r="C18" s="100" t="s">
        <v>130</v>
      </c>
      <c r="D18" s="101">
        <v>4409.84</v>
      </c>
      <c r="E18" s="101">
        <v>-21.14999999999992</v>
      </c>
      <c r="F18" s="101">
        <f t="shared" si="0"/>
        <v>4388.6900000000005</v>
      </c>
    </row>
    <row r="19" spans="1:6" x14ac:dyDescent="0.25">
      <c r="A19" s="99" t="s">
        <v>9</v>
      </c>
      <c r="B19" s="99" t="s">
        <v>23</v>
      </c>
      <c r="C19" s="100" t="s">
        <v>141</v>
      </c>
      <c r="D19" s="101">
        <v>8891.94</v>
      </c>
      <c r="E19" s="101">
        <v>-1140.1200000000003</v>
      </c>
      <c r="F19" s="101">
        <f t="shared" si="0"/>
        <v>7751.82</v>
      </c>
    </row>
    <row r="20" spans="1:6" x14ac:dyDescent="0.25">
      <c r="A20" s="99" t="s">
        <v>9</v>
      </c>
      <c r="B20" s="99" t="s">
        <v>24</v>
      </c>
      <c r="C20" s="100" t="s">
        <v>131</v>
      </c>
      <c r="D20" s="101">
        <v>9927.2400000000034</v>
      </c>
      <c r="E20" s="101">
        <v>46.239999999996144</v>
      </c>
      <c r="F20" s="101">
        <f t="shared" si="0"/>
        <v>9973.48</v>
      </c>
    </row>
    <row r="21" spans="1:6" x14ac:dyDescent="0.25">
      <c r="A21" s="99" t="s">
        <v>9</v>
      </c>
      <c r="B21" s="99" t="s">
        <v>10</v>
      </c>
      <c r="C21" s="100" t="s">
        <v>11</v>
      </c>
      <c r="D21" s="101">
        <v>421.08</v>
      </c>
      <c r="E21" s="101">
        <v>0</v>
      </c>
      <c r="F21" s="101">
        <f t="shared" si="0"/>
        <v>421.08</v>
      </c>
    </row>
    <row r="22" spans="1:6" x14ac:dyDescent="0.25">
      <c r="A22" s="99" t="s">
        <v>9</v>
      </c>
      <c r="B22" s="99" t="s">
        <v>170</v>
      </c>
      <c r="C22" s="100" t="s">
        <v>150</v>
      </c>
      <c r="D22" s="101">
        <v>8331.25</v>
      </c>
      <c r="E22" s="101">
        <v>93.72</v>
      </c>
      <c r="F22" s="101">
        <f t="shared" si="0"/>
        <v>8424.9699999999993</v>
      </c>
    </row>
    <row r="23" spans="1:6" x14ac:dyDescent="0.25">
      <c r="A23" s="99" t="s">
        <v>9</v>
      </c>
      <c r="B23" s="99" t="s">
        <v>41</v>
      </c>
      <c r="C23" s="100">
        <v>442869505</v>
      </c>
      <c r="D23" s="101">
        <v>724.9</v>
      </c>
      <c r="E23" s="101"/>
      <c r="F23" s="101">
        <f t="shared" si="0"/>
        <v>724.9</v>
      </c>
    </row>
    <row r="24" spans="1:6" x14ac:dyDescent="0.25">
      <c r="A24" s="99" t="s">
        <v>9</v>
      </c>
      <c r="B24" s="99" t="s">
        <v>41</v>
      </c>
      <c r="C24" s="100">
        <v>442869508</v>
      </c>
      <c r="D24" s="101">
        <v>724.9</v>
      </c>
      <c r="E24" s="101"/>
      <c r="F24" s="101">
        <f t="shared" si="0"/>
        <v>724.9</v>
      </c>
    </row>
    <row r="25" spans="1:6" x14ac:dyDescent="0.25">
      <c r="A25" s="99" t="s">
        <v>9</v>
      </c>
      <c r="B25" s="99" t="s">
        <v>41</v>
      </c>
      <c r="C25" s="100">
        <v>442869509</v>
      </c>
      <c r="D25" s="101">
        <v>724.9</v>
      </c>
      <c r="E25" s="101"/>
      <c r="F25" s="101">
        <f t="shared" si="0"/>
        <v>724.9</v>
      </c>
    </row>
    <row r="26" spans="1:6" x14ac:dyDescent="0.25">
      <c r="A26" s="99" t="s">
        <v>9</v>
      </c>
      <c r="B26" s="99" t="s">
        <v>41</v>
      </c>
      <c r="C26" s="100">
        <v>442869510</v>
      </c>
      <c r="D26" s="101">
        <v>724.9</v>
      </c>
      <c r="E26" s="101"/>
      <c r="F26" s="101">
        <f t="shared" si="0"/>
        <v>724.9</v>
      </c>
    </row>
    <row r="27" spans="1:6" x14ac:dyDescent="0.25">
      <c r="A27" s="99" t="s">
        <v>18</v>
      </c>
      <c r="B27" s="99" t="s">
        <v>19</v>
      </c>
      <c r="C27" s="100" t="s">
        <v>136</v>
      </c>
      <c r="D27" s="101">
        <v>2638630.0499999998</v>
      </c>
      <c r="E27" s="101">
        <v>5442.64</v>
      </c>
      <c r="F27" s="101">
        <f t="shared" si="0"/>
        <v>2644072.69</v>
      </c>
    </row>
    <row r="28" spans="1:6" x14ac:dyDescent="0.25">
      <c r="A28" s="99" t="s">
        <v>18</v>
      </c>
      <c r="B28" s="99" t="s">
        <v>19</v>
      </c>
      <c r="C28" s="100" t="s">
        <v>137</v>
      </c>
      <c r="D28" s="101">
        <v>3117.67</v>
      </c>
      <c r="E28" s="101">
        <v>99.01</v>
      </c>
      <c r="F28" s="101">
        <f t="shared" si="0"/>
        <v>3216.6800000000003</v>
      </c>
    </row>
    <row r="29" spans="1:6" x14ac:dyDescent="0.25">
      <c r="A29" s="99" t="s">
        <v>18</v>
      </c>
      <c r="B29" s="99" t="s">
        <v>19</v>
      </c>
      <c r="C29" s="100" t="s">
        <v>128</v>
      </c>
      <c r="D29" s="101">
        <v>32517.93</v>
      </c>
      <c r="E29" s="101">
        <v>-1164.49</v>
      </c>
      <c r="F29" s="101">
        <f t="shared" si="0"/>
        <v>31353.439999999999</v>
      </c>
    </row>
    <row r="30" spans="1:6" x14ac:dyDescent="0.25">
      <c r="A30" s="99" t="s">
        <v>20</v>
      </c>
      <c r="B30" s="99" t="s">
        <v>21</v>
      </c>
      <c r="C30" s="100" t="s">
        <v>132</v>
      </c>
      <c r="D30" s="101">
        <v>6338320.3100009775</v>
      </c>
      <c r="E30" s="101">
        <v>-72762.23000097787</v>
      </c>
      <c r="F30" s="101">
        <f t="shared" si="0"/>
        <v>6265558.0800000001</v>
      </c>
    </row>
    <row r="31" spans="1:6" x14ac:dyDescent="0.25">
      <c r="A31" s="99" t="s">
        <v>20</v>
      </c>
      <c r="B31" s="99" t="s">
        <v>930</v>
      </c>
      <c r="C31" s="100" t="s">
        <v>171</v>
      </c>
      <c r="D31" s="101">
        <v>219.9</v>
      </c>
      <c r="E31" s="101">
        <v>-0.24000000000000909</v>
      </c>
      <c r="F31" s="101">
        <f t="shared" si="0"/>
        <v>219.66</v>
      </c>
    </row>
    <row r="32" spans="1:6" x14ac:dyDescent="0.25">
      <c r="A32" s="99" t="s">
        <v>20</v>
      </c>
      <c r="B32" s="99" t="s">
        <v>930</v>
      </c>
      <c r="C32" s="100" t="s">
        <v>140</v>
      </c>
      <c r="D32" s="101">
        <v>1000.36</v>
      </c>
      <c r="E32" s="101">
        <v>1322.3399999999997</v>
      </c>
      <c r="F32" s="101">
        <f t="shared" si="0"/>
        <v>2322.6999999999998</v>
      </c>
    </row>
    <row r="33" spans="1:6" x14ac:dyDescent="0.25">
      <c r="A33" s="99" t="s">
        <v>172</v>
      </c>
      <c r="B33" s="99" t="s">
        <v>173</v>
      </c>
      <c r="C33" s="100" t="s">
        <v>133</v>
      </c>
      <c r="D33" s="101">
        <v>2663.61</v>
      </c>
      <c r="E33" s="101">
        <v>0</v>
      </c>
      <c r="F33" s="101">
        <f t="shared" si="0"/>
        <v>2663.61</v>
      </c>
    </row>
    <row r="34" spans="1:6" x14ac:dyDescent="0.25">
      <c r="A34" s="99" t="s">
        <v>172</v>
      </c>
      <c r="B34" s="99" t="s">
        <v>173</v>
      </c>
      <c r="C34" s="100" t="s">
        <v>134</v>
      </c>
      <c r="D34" s="101">
        <v>42210.64</v>
      </c>
      <c r="E34" s="101">
        <v>-44.74</v>
      </c>
      <c r="F34" s="101">
        <f t="shared" si="0"/>
        <v>42165.9</v>
      </c>
    </row>
    <row r="35" spans="1:6" x14ac:dyDescent="0.25">
      <c r="A35" s="99" t="s">
        <v>14</v>
      </c>
      <c r="B35" s="99" t="s">
        <v>15</v>
      </c>
      <c r="C35" s="100" t="s">
        <v>142</v>
      </c>
      <c r="D35" s="101">
        <v>11827.37</v>
      </c>
      <c r="E35" s="101">
        <v>654.14</v>
      </c>
      <c r="F35" s="101">
        <f t="shared" si="0"/>
        <v>12481.51</v>
      </c>
    </row>
    <row r="36" spans="1:6" x14ac:dyDescent="0.25">
      <c r="A36" s="99" t="s">
        <v>14</v>
      </c>
      <c r="B36" s="99" t="s">
        <v>94</v>
      </c>
      <c r="C36" s="100" t="s">
        <v>174</v>
      </c>
      <c r="D36" s="101">
        <v>61.25</v>
      </c>
      <c r="E36" s="101">
        <v>-1.6899999999999977</v>
      </c>
      <c r="F36" s="101">
        <f t="shared" si="0"/>
        <v>59.56</v>
      </c>
    </row>
    <row r="37" spans="1:6" x14ac:dyDescent="0.25">
      <c r="A37" s="99" t="s">
        <v>14</v>
      </c>
      <c r="B37" s="99" t="s">
        <v>94</v>
      </c>
      <c r="C37" s="100" t="s">
        <v>175</v>
      </c>
      <c r="D37" s="101">
        <v>23.57</v>
      </c>
      <c r="E37" s="101">
        <v>-0.64999999999999858</v>
      </c>
      <c r="F37" s="101">
        <f t="shared" si="0"/>
        <v>22.92</v>
      </c>
    </row>
    <row r="38" spans="1:6" x14ac:dyDescent="0.25">
      <c r="A38" s="99" t="s">
        <v>29</v>
      </c>
      <c r="B38" s="99" t="s">
        <v>46</v>
      </c>
      <c r="C38" s="100" t="s">
        <v>176</v>
      </c>
      <c r="D38" s="101">
        <v>799.86</v>
      </c>
      <c r="E38" s="101">
        <v>0</v>
      </c>
      <c r="F38" s="101">
        <f t="shared" si="0"/>
        <v>799.86</v>
      </c>
    </row>
    <row r="39" spans="1:6" x14ac:dyDescent="0.25">
      <c r="A39" s="99" t="s">
        <v>29</v>
      </c>
      <c r="B39" s="99" t="s">
        <v>83</v>
      </c>
      <c r="C39" s="100" t="s">
        <v>177</v>
      </c>
      <c r="D39" s="101">
        <v>611.52</v>
      </c>
      <c r="E39" s="101">
        <v>0</v>
      </c>
      <c r="F39" s="101">
        <f t="shared" si="0"/>
        <v>611.52</v>
      </c>
    </row>
    <row r="40" spans="1:6" x14ac:dyDescent="0.25">
      <c r="A40" s="99" t="s">
        <v>29</v>
      </c>
      <c r="B40" s="99" t="s">
        <v>48</v>
      </c>
      <c r="C40" s="100" t="s">
        <v>146</v>
      </c>
      <c r="D40" s="101">
        <v>910.68</v>
      </c>
      <c r="E40" s="101">
        <v>0</v>
      </c>
      <c r="F40" s="101">
        <f t="shared" si="0"/>
        <v>910.68</v>
      </c>
    </row>
    <row r="41" spans="1:6" x14ac:dyDescent="0.25">
      <c r="A41" s="99" t="s">
        <v>29</v>
      </c>
      <c r="B41" s="99" t="s">
        <v>84</v>
      </c>
      <c r="C41" s="100" t="s">
        <v>178</v>
      </c>
      <c r="D41" s="101">
        <v>1323.68</v>
      </c>
      <c r="E41" s="101">
        <v>0</v>
      </c>
      <c r="F41" s="101">
        <f t="shared" si="0"/>
        <v>1323.68</v>
      </c>
    </row>
    <row r="42" spans="1:6" x14ac:dyDescent="0.25">
      <c r="A42" s="99" t="s">
        <v>29</v>
      </c>
      <c r="B42" s="99" t="s">
        <v>50</v>
      </c>
      <c r="C42" s="100" t="s">
        <v>179</v>
      </c>
      <c r="D42" s="101">
        <v>1799.34</v>
      </c>
      <c r="E42" s="101">
        <v>0</v>
      </c>
      <c r="F42" s="101">
        <f t="shared" si="0"/>
        <v>1799.34</v>
      </c>
    </row>
    <row r="43" spans="1:6" x14ac:dyDescent="0.25">
      <c r="A43" s="99" t="s">
        <v>29</v>
      </c>
      <c r="B43" s="99" t="s">
        <v>85</v>
      </c>
      <c r="C43" s="100" t="s">
        <v>180</v>
      </c>
      <c r="D43" s="101">
        <v>2184.5300000000002</v>
      </c>
      <c r="E43" s="101">
        <v>0</v>
      </c>
      <c r="F43" s="101">
        <f t="shared" si="0"/>
        <v>2184.5300000000002</v>
      </c>
    </row>
    <row r="44" spans="1:6" x14ac:dyDescent="0.25">
      <c r="A44" s="99" t="s">
        <v>29</v>
      </c>
      <c r="B44" s="99" t="s">
        <v>52</v>
      </c>
      <c r="C44" s="100" t="s">
        <v>147</v>
      </c>
      <c r="D44" s="101">
        <v>1593.4</v>
      </c>
      <c r="E44" s="101">
        <v>0</v>
      </c>
      <c r="F44" s="101">
        <f t="shared" si="0"/>
        <v>1593.4</v>
      </c>
    </row>
    <row r="45" spans="1:6" x14ac:dyDescent="0.25">
      <c r="A45" s="99" t="s">
        <v>29</v>
      </c>
      <c r="B45" s="99" t="s">
        <v>53</v>
      </c>
      <c r="C45" s="100" t="s">
        <v>148</v>
      </c>
      <c r="D45" s="101">
        <v>836.8</v>
      </c>
      <c r="E45" s="101">
        <v>0</v>
      </c>
      <c r="F45" s="101">
        <f t="shared" si="0"/>
        <v>836.8</v>
      </c>
    </row>
    <row r="46" spans="1:6" x14ac:dyDescent="0.25">
      <c r="A46" s="99" t="s">
        <v>29</v>
      </c>
      <c r="B46" s="99" t="s">
        <v>54</v>
      </c>
      <c r="C46" s="100" t="s">
        <v>181</v>
      </c>
      <c r="D46" s="101">
        <v>947.62</v>
      </c>
      <c r="E46" s="101">
        <v>0</v>
      </c>
      <c r="F46" s="101">
        <f t="shared" si="0"/>
        <v>947.62</v>
      </c>
    </row>
    <row r="47" spans="1:6" x14ac:dyDescent="0.25">
      <c r="A47" s="99" t="s">
        <v>29</v>
      </c>
      <c r="B47" s="99" t="s">
        <v>55</v>
      </c>
      <c r="C47" s="100" t="s">
        <v>182</v>
      </c>
      <c r="D47" s="101">
        <v>739.76</v>
      </c>
      <c r="E47" s="101">
        <v>0</v>
      </c>
      <c r="F47" s="101">
        <f t="shared" si="0"/>
        <v>739.76</v>
      </c>
    </row>
    <row r="48" spans="1:6" x14ac:dyDescent="0.25">
      <c r="A48" s="99" t="s">
        <v>29</v>
      </c>
      <c r="B48" s="99" t="s">
        <v>56</v>
      </c>
      <c r="C48" s="100" t="s">
        <v>183</v>
      </c>
      <c r="D48" s="101">
        <v>603.1</v>
      </c>
      <c r="E48" s="101">
        <v>0</v>
      </c>
      <c r="F48" s="101">
        <f t="shared" si="0"/>
        <v>603.1</v>
      </c>
    </row>
    <row r="49" spans="1:6" x14ac:dyDescent="0.25">
      <c r="A49" s="99" t="s">
        <v>29</v>
      </c>
      <c r="B49" s="99" t="s">
        <v>57</v>
      </c>
      <c r="C49" s="100" t="s">
        <v>184</v>
      </c>
      <c r="D49" s="101">
        <v>147.76</v>
      </c>
      <c r="E49" s="101">
        <v>0</v>
      </c>
      <c r="F49" s="101">
        <f t="shared" si="0"/>
        <v>147.76</v>
      </c>
    </row>
    <row r="50" spans="1:6" x14ac:dyDescent="0.25">
      <c r="A50" s="99" t="s">
        <v>29</v>
      </c>
      <c r="B50" s="99" t="s">
        <v>58</v>
      </c>
      <c r="C50" s="100" t="s">
        <v>149</v>
      </c>
      <c r="D50" s="101">
        <v>332.46</v>
      </c>
      <c r="E50" s="101">
        <v>0</v>
      </c>
      <c r="F50" s="101">
        <f t="shared" si="0"/>
        <v>332.46</v>
      </c>
    </row>
    <row r="51" spans="1:6" x14ac:dyDescent="0.25">
      <c r="A51" s="99" t="s">
        <v>29</v>
      </c>
      <c r="B51" s="99" t="s">
        <v>59</v>
      </c>
      <c r="C51" s="100" t="s">
        <v>185</v>
      </c>
      <c r="D51" s="101">
        <v>956.04</v>
      </c>
      <c r="E51" s="101">
        <v>0</v>
      </c>
      <c r="F51" s="101">
        <f t="shared" si="0"/>
        <v>956.04</v>
      </c>
    </row>
    <row r="52" spans="1:6" x14ac:dyDescent="0.25">
      <c r="A52" s="99" t="s">
        <v>29</v>
      </c>
      <c r="B52" s="99" t="s">
        <v>60</v>
      </c>
      <c r="C52" s="100" t="s">
        <v>186</v>
      </c>
      <c r="D52" s="101">
        <v>395.24</v>
      </c>
      <c r="E52" s="101">
        <v>0</v>
      </c>
      <c r="F52" s="101">
        <f t="shared" si="0"/>
        <v>395.24</v>
      </c>
    </row>
    <row r="53" spans="1:6" x14ac:dyDescent="0.25">
      <c r="A53" s="99" t="s">
        <v>29</v>
      </c>
      <c r="B53" s="99" t="s">
        <v>61</v>
      </c>
      <c r="C53" s="100" t="s">
        <v>187</v>
      </c>
      <c r="D53" s="101">
        <v>1149.1600000000001</v>
      </c>
      <c r="E53" s="101">
        <v>0</v>
      </c>
      <c r="F53" s="101">
        <f t="shared" si="0"/>
        <v>1149.1600000000001</v>
      </c>
    </row>
    <row r="54" spans="1:6" x14ac:dyDescent="0.25">
      <c r="A54" s="99" t="s">
        <v>27</v>
      </c>
      <c r="B54" s="99" t="s">
        <v>28</v>
      </c>
      <c r="C54" s="100" t="s">
        <v>188</v>
      </c>
      <c r="D54" s="101">
        <v>16614.03</v>
      </c>
      <c r="E54" s="101">
        <v>0</v>
      </c>
      <c r="F54" s="101">
        <f t="shared" si="0"/>
        <v>16614.03</v>
      </c>
    </row>
    <row r="55" spans="1:6" x14ac:dyDescent="0.25">
      <c r="D55" s="106"/>
      <c r="E55" s="106"/>
      <c r="F55" s="106"/>
    </row>
    <row r="57" spans="1:6" x14ac:dyDescent="0.25">
      <c r="C57" s="102"/>
      <c r="D57" s="103" t="s">
        <v>36</v>
      </c>
      <c r="E57" s="103" t="s">
        <v>37</v>
      </c>
      <c r="F57" s="103" t="s">
        <v>38</v>
      </c>
    </row>
    <row r="58" spans="1:6" x14ac:dyDescent="0.25">
      <c r="C58" s="102"/>
      <c r="D58" s="95" t="s">
        <v>39</v>
      </c>
      <c r="E58" s="95" t="s">
        <v>39</v>
      </c>
      <c r="F58" s="95" t="s">
        <v>39</v>
      </c>
    </row>
    <row r="59" spans="1:6" x14ac:dyDescent="0.25">
      <c r="C59" s="104" t="s">
        <v>40</v>
      </c>
      <c r="D59" s="101">
        <f>SUM(D3:D54)</f>
        <v>20412006.530000985</v>
      </c>
      <c r="E59" s="101">
        <f t="shared" ref="E59:F59" si="1">SUM(E3:E54)</f>
        <v>-399848.5800009832</v>
      </c>
      <c r="F59" s="101">
        <f t="shared" si="1"/>
        <v>20012157.950000003</v>
      </c>
    </row>
  </sheetData>
  <pageMargins left="0.7" right="0.7" top="0.75" bottom="0.75" header="0.3" footer="0.3"/>
  <ignoredErrors>
    <ignoredError sqref="C5:C54" numberStoredAsText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zoomScale="115" zoomScaleNormal="115" workbookViewId="0"/>
  </sheetViews>
  <sheetFormatPr defaultColWidth="9.1796875" defaultRowHeight="10.5" x14ac:dyDescent="0.25"/>
  <cols>
    <col min="1" max="1" width="42.54296875" style="98" customWidth="1"/>
    <col min="2" max="2" width="61" style="98" customWidth="1"/>
    <col min="3" max="3" width="23.7265625" style="98" customWidth="1"/>
    <col min="4" max="5" width="14.54296875" style="98" bestFit="1" customWidth="1"/>
    <col min="6" max="6" width="17.7265625" style="98" bestFit="1" customWidth="1"/>
    <col min="7" max="16384" width="9.1796875" style="98"/>
  </cols>
  <sheetData>
    <row r="1" spans="1:6" x14ac:dyDescent="0.25">
      <c r="A1" s="116" t="s">
        <v>0</v>
      </c>
      <c r="B1" s="108">
        <v>2017</v>
      </c>
    </row>
    <row r="2" spans="1:6" x14ac:dyDescent="0.25">
      <c r="A2" s="116" t="s">
        <v>1</v>
      </c>
      <c r="B2" s="108" t="s">
        <v>42</v>
      </c>
    </row>
    <row r="4" spans="1:6" x14ac:dyDescent="0.25">
      <c r="A4" s="95" t="s">
        <v>3</v>
      </c>
      <c r="B4" s="95" t="s">
        <v>4</v>
      </c>
      <c r="C4" s="95" t="s">
        <v>5</v>
      </c>
      <c r="D4" s="95" t="s">
        <v>6</v>
      </c>
      <c r="E4" s="95" t="s">
        <v>7</v>
      </c>
      <c r="F4" s="95" t="s">
        <v>8</v>
      </c>
    </row>
    <row r="5" spans="1:6" x14ac:dyDescent="0.25">
      <c r="A5" s="99" t="s">
        <v>34</v>
      </c>
      <c r="B5" s="99" t="s">
        <v>35</v>
      </c>
      <c r="C5" s="100" t="s">
        <v>153</v>
      </c>
      <c r="D5" s="101">
        <v>244762.56</v>
      </c>
      <c r="E5" s="101">
        <v>-12484.8</v>
      </c>
      <c r="F5" s="101">
        <f>D5+E5</f>
        <v>232277.76000000001</v>
      </c>
    </row>
    <row r="6" spans="1:6" x14ac:dyDescent="0.25">
      <c r="A6" s="99" t="s">
        <v>34</v>
      </c>
      <c r="B6" s="99" t="s">
        <v>35</v>
      </c>
      <c r="C6" s="100" t="s">
        <v>154</v>
      </c>
      <c r="D6" s="101">
        <v>212820.48000000001</v>
      </c>
      <c r="E6" s="101">
        <v>1944</v>
      </c>
      <c r="F6" s="101">
        <f t="shared" ref="F6:F41" si="0">D6+E6</f>
        <v>214764.48</v>
      </c>
    </row>
    <row r="7" spans="1:6" x14ac:dyDescent="0.25">
      <c r="A7" s="99" t="s">
        <v>33</v>
      </c>
      <c r="B7" s="99" t="s">
        <v>89</v>
      </c>
      <c r="C7" s="100" t="s">
        <v>156</v>
      </c>
      <c r="D7" s="101">
        <v>18730.14</v>
      </c>
      <c r="E7" s="101">
        <v>591.39</v>
      </c>
      <c r="F7" s="101">
        <f t="shared" si="0"/>
        <v>19321.53</v>
      </c>
    </row>
    <row r="8" spans="1:6" x14ac:dyDescent="0.25">
      <c r="A8" s="99" t="s">
        <v>33</v>
      </c>
      <c r="B8" s="99" t="s">
        <v>166</v>
      </c>
      <c r="C8" s="100" t="s">
        <v>155</v>
      </c>
      <c r="D8" s="101">
        <v>47113.95</v>
      </c>
      <c r="E8" s="101">
        <v>1264.58</v>
      </c>
      <c r="F8" s="101">
        <f t="shared" si="0"/>
        <v>48378.53</v>
      </c>
    </row>
    <row r="9" spans="1:6" x14ac:dyDescent="0.25">
      <c r="A9" s="99" t="s">
        <v>33</v>
      </c>
      <c r="B9" s="99" t="s">
        <v>167</v>
      </c>
      <c r="C9" s="100" t="s">
        <v>189</v>
      </c>
      <c r="D9" s="101">
        <v>4430.01</v>
      </c>
      <c r="E9" s="101">
        <v>29.18</v>
      </c>
      <c r="F9" s="101">
        <f t="shared" si="0"/>
        <v>4459.1900000000005</v>
      </c>
    </row>
    <row r="10" spans="1:6" x14ac:dyDescent="0.25">
      <c r="A10" s="99" t="s">
        <v>31</v>
      </c>
      <c r="B10" s="99" t="s">
        <v>32</v>
      </c>
      <c r="C10" s="100" t="s">
        <v>190</v>
      </c>
      <c r="D10" s="101">
        <v>86.575609756097563</v>
      </c>
      <c r="E10" s="101">
        <v>0</v>
      </c>
      <c r="F10" s="101">
        <f t="shared" si="0"/>
        <v>86.575609756097563</v>
      </c>
    </row>
    <row r="11" spans="1:6" x14ac:dyDescent="0.25">
      <c r="A11" s="99" t="s">
        <v>9</v>
      </c>
      <c r="B11" s="99" t="s">
        <v>13</v>
      </c>
      <c r="C11" s="100" t="s">
        <v>191</v>
      </c>
      <c r="D11" s="101">
        <v>288.60000000000002</v>
      </c>
      <c r="E11" s="101">
        <v>0</v>
      </c>
      <c r="F11" s="101">
        <f t="shared" si="0"/>
        <v>288.60000000000002</v>
      </c>
    </row>
    <row r="12" spans="1:6" x14ac:dyDescent="0.25">
      <c r="A12" s="99" t="s">
        <v>9</v>
      </c>
      <c r="B12" s="99" t="s">
        <v>23</v>
      </c>
      <c r="C12" s="100" t="s">
        <v>192</v>
      </c>
      <c r="D12" s="101">
        <v>375.18</v>
      </c>
      <c r="E12" s="101">
        <v>-1.7</v>
      </c>
      <c r="F12" s="101">
        <f t="shared" si="0"/>
        <v>373.48</v>
      </c>
    </row>
    <row r="13" spans="1:6" x14ac:dyDescent="0.25">
      <c r="A13" s="99" t="s">
        <v>9</v>
      </c>
      <c r="B13" s="99" t="s">
        <v>23</v>
      </c>
      <c r="C13" s="100" t="s">
        <v>193</v>
      </c>
      <c r="D13" s="101">
        <v>793.65</v>
      </c>
      <c r="E13" s="101">
        <v>-57.56</v>
      </c>
      <c r="F13" s="101">
        <f t="shared" si="0"/>
        <v>736.08999999999992</v>
      </c>
    </row>
    <row r="14" spans="1:6" x14ac:dyDescent="0.25">
      <c r="A14" s="99" t="s">
        <v>9</v>
      </c>
      <c r="B14" s="99" t="s">
        <v>24</v>
      </c>
      <c r="C14" s="100" t="s">
        <v>194</v>
      </c>
      <c r="D14" s="101">
        <v>562.77</v>
      </c>
      <c r="E14" s="101">
        <v>14.43</v>
      </c>
      <c r="F14" s="101">
        <f t="shared" si="0"/>
        <v>577.19999999999993</v>
      </c>
    </row>
    <row r="15" spans="1:6" x14ac:dyDescent="0.25">
      <c r="A15" s="99" t="s">
        <v>9</v>
      </c>
      <c r="B15" s="99" t="s">
        <v>10</v>
      </c>
      <c r="C15" s="100" t="s">
        <v>43</v>
      </c>
      <c r="D15" s="101">
        <v>28.86</v>
      </c>
      <c r="E15" s="101">
        <v>0</v>
      </c>
      <c r="F15" s="101">
        <f t="shared" si="0"/>
        <v>28.86</v>
      </c>
    </row>
    <row r="16" spans="1:6" x14ac:dyDescent="0.25">
      <c r="A16" s="99" t="s">
        <v>9</v>
      </c>
      <c r="B16" s="99" t="s">
        <v>170</v>
      </c>
      <c r="C16" s="100" t="s">
        <v>195</v>
      </c>
      <c r="D16" s="101">
        <v>461.76</v>
      </c>
      <c r="E16" s="101">
        <v>24.83</v>
      </c>
      <c r="F16" s="101">
        <f t="shared" si="0"/>
        <v>486.59</v>
      </c>
    </row>
    <row r="17" spans="1:6" x14ac:dyDescent="0.25">
      <c r="A17" s="99" t="s">
        <v>9</v>
      </c>
      <c r="B17" s="99" t="s">
        <v>41</v>
      </c>
      <c r="C17" s="100">
        <v>730344947</v>
      </c>
      <c r="D17" s="101">
        <v>682.92</v>
      </c>
      <c r="E17" s="101"/>
      <c r="F17" s="101">
        <f t="shared" si="0"/>
        <v>682.92</v>
      </c>
    </row>
    <row r="18" spans="1:6" x14ac:dyDescent="0.25">
      <c r="A18" s="99" t="s">
        <v>18</v>
      </c>
      <c r="B18" s="99" t="s">
        <v>19</v>
      </c>
      <c r="C18" s="100" t="s">
        <v>152</v>
      </c>
      <c r="D18" s="101">
        <v>142135.5</v>
      </c>
      <c r="E18" s="101">
        <v>858.25</v>
      </c>
      <c r="F18" s="101">
        <f t="shared" si="0"/>
        <v>142993.75</v>
      </c>
    </row>
    <row r="19" spans="1:6" x14ac:dyDescent="0.25">
      <c r="A19" s="99" t="s">
        <v>18</v>
      </c>
      <c r="B19" s="99" t="s">
        <v>19</v>
      </c>
      <c r="C19" s="100" t="s">
        <v>151</v>
      </c>
      <c r="D19" s="101">
        <v>35497.800000000003</v>
      </c>
      <c r="E19" s="101">
        <v>-1437.94</v>
      </c>
      <c r="F19" s="101">
        <f t="shared" si="0"/>
        <v>34059.86</v>
      </c>
    </row>
    <row r="20" spans="1:6" x14ac:dyDescent="0.25">
      <c r="A20" s="99" t="s">
        <v>20</v>
      </c>
      <c r="B20" s="99" t="s">
        <v>21</v>
      </c>
      <c r="C20" s="100" t="s">
        <v>158</v>
      </c>
      <c r="D20" s="101">
        <v>338224.77</v>
      </c>
      <c r="E20" s="101">
        <v>-2903.75</v>
      </c>
      <c r="F20" s="101">
        <f t="shared" si="0"/>
        <v>335321.02</v>
      </c>
    </row>
    <row r="21" spans="1:6" x14ac:dyDescent="0.25">
      <c r="A21" s="99" t="s">
        <v>172</v>
      </c>
      <c r="B21" s="99" t="s">
        <v>173</v>
      </c>
      <c r="C21" s="100" t="s">
        <v>196</v>
      </c>
      <c r="D21" s="101">
        <v>173.16</v>
      </c>
      <c r="E21" s="101">
        <v>0</v>
      </c>
      <c r="F21" s="101">
        <f t="shared" si="0"/>
        <v>173.16</v>
      </c>
    </row>
    <row r="22" spans="1:6" x14ac:dyDescent="0.25">
      <c r="A22" s="99" t="s">
        <v>172</v>
      </c>
      <c r="B22" s="99" t="s">
        <v>173</v>
      </c>
      <c r="C22" s="100" t="s">
        <v>157</v>
      </c>
      <c r="D22" s="101">
        <v>2626.26</v>
      </c>
      <c r="E22" s="101">
        <v>-3.83</v>
      </c>
      <c r="F22" s="101">
        <f t="shared" si="0"/>
        <v>2622.4300000000003</v>
      </c>
    </row>
    <row r="23" spans="1:6" x14ac:dyDescent="0.25">
      <c r="A23" s="99" t="s">
        <v>14</v>
      </c>
      <c r="B23" s="99" t="s">
        <v>15</v>
      </c>
      <c r="C23" s="100" t="s">
        <v>197</v>
      </c>
      <c r="D23" s="101">
        <v>1313.13</v>
      </c>
      <c r="E23" s="101">
        <v>23.33</v>
      </c>
      <c r="F23" s="101">
        <f t="shared" si="0"/>
        <v>1336.46</v>
      </c>
    </row>
    <row r="24" spans="1:6" x14ac:dyDescent="0.25">
      <c r="A24" s="99" t="s">
        <v>14</v>
      </c>
      <c r="B24" s="99" t="s">
        <v>94</v>
      </c>
      <c r="C24" s="100" t="s">
        <v>198</v>
      </c>
      <c r="D24" s="101">
        <v>447.33</v>
      </c>
      <c r="E24" s="101">
        <v>0</v>
      </c>
      <c r="F24" s="101">
        <f t="shared" si="0"/>
        <v>447.33</v>
      </c>
    </row>
    <row r="25" spans="1:6" x14ac:dyDescent="0.25">
      <c r="A25" s="99" t="s">
        <v>44</v>
      </c>
      <c r="B25" s="99" t="s">
        <v>45</v>
      </c>
      <c r="C25" s="100" t="s">
        <v>199</v>
      </c>
      <c r="D25" s="101">
        <v>86.58</v>
      </c>
      <c r="E25" s="101">
        <v>0</v>
      </c>
      <c r="F25" s="101">
        <f t="shared" si="0"/>
        <v>86.58</v>
      </c>
    </row>
    <row r="26" spans="1:6" x14ac:dyDescent="0.25">
      <c r="A26" s="99" t="s">
        <v>29</v>
      </c>
      <c r="B26" s="99" t="s">
        <v>46</v>
      </c>
      <c r="C26" s="100" t="s">
        <v>200</v>
      </c>
      <c r="D26" s="101">
        <v>72.150000000000006</v>
      </c>
      <c r="E26" s="101">
        <v>0</v>
      </c>
      <c r="F26" s="101">
        <f t="shared" si="0"/>
        <v>72.150000000000006</v>
      </c>
    </row>
    <row r="27" spans="1:6" x14ac:dyDescent="0.25">
      <c r="A27" s="99" t="s">
        <v>29</v>
      </c>
      <c r="B27" s="99" t="s">
        <v>47</v>
      </c>
      <c r="C27" s="100" t="s">
        <v>201</v>
      </c>
      <c r="D27" s="101">
        <v>86.58</v>
      </c>
      <c r="E27" s="101">
        <v>0</v>
      </c>
      <c r="F27" s="101">
        <f t="shared" si="0"/>
        <v>86.58</v>
      </c>
    </row>
    <row r="28" spans="1:6" x14ac:dyDescent="0.25">
      <c r="A28" s="99" t="s">
        <v>29</v>
      </c>
      <c r="B28" s="99" t="s">
        <v>48</v>
      </c>
      <c r="C28" s="100" t="s">
        <v>202</v>
      </c>
      <c r="D28" s="101">
        <v>115.44</v>
      </c>
      <c r="E28" s="101">
        <v>0</v>
      </c>
      <c r="F28" s="101">
        <f t="shared" si="0"/>
        <v>115.44</v>
      </c>
    </row>
    <row r="29" spans="1:6" x14ac:dyDescent="0.25">
      <c r="A29" s="99" t="s">
        <v>29</v>
      </c>
      <c r="B29" s="99" t="s">
        <v>49</v>
      </c>
      <c r="C29" s="100" t="s">
        <v>203</v>
      </c>
      <c r="D29" s="101">
        <v>115.44</v>
      </c>
      <c r="E29" s="101">
        <v>0</v>
      </c>
      <c r="F29" s="101">
        <f t="shared" si="0"/>
        <v>115.44</v>
      </c>
    </row>
    <row r="30" spans="1:6" x14ac:dyDescent="0.25">
      <c r="A30" s="99" t="s">
        <v>29</v>
      </c>
      <c r="B30" s="99" t="s">
        <v>50</v>
      </c>
      <c r="C30" s="100" t="s">
        <v>204</v>
      </c>
      <c r="D30" s="101">
        <v>158.72999999999999</v>
      </c>
      <c r="E30" s="101">
        <v>0</v>
      </c>
      <c r="F30" s="101">
        <f t="shared" si="0"/>
        <v>158.72999999999999</v>
      </c>
    </row>
    <row r="31" spans="1:6" x14ac:dyDescent="0.25">
      <c r="A31" s="99" t="s">
        <v>29</v>
      </c>
      <c r="B31" s="99" t="s">
        <v>51</v>
      </c>
      <c r="C31" s="100" t="s">
        <v>205</v>
      </c>
      <c r="D31" s="101">
        <v>331.89</v>
      </c>
      <c r="E31" s="101">
        <v>0</v>
      </c>
      <c r="F31" s="101">
        <f t="shared" si="0"/>
        <v>331.89</v>
      </c>
    </row>
    <row r="32" spans="1:6" x14ac:dyDescent="0.25">
      <c r="A32" s="99" t="s">
        <v>29</v>
      </c>
      <c r="B32" s="99" t="s">
        <v>52</v>
      </c>
      <c r="C32" s="100" t="s">
        <v>206</v>
      </c>
      <c r="D32" s="101">
        <v>129.87</v>
      </c>
      <c r="E32" s="101">
        <v>0</v>
      </c>
      <c r="F32" s="101">
        <f t="shared" si="0"/>
        <v>129.87</v>
      </c>
    </row>
    <row r="33" spans="1:6" x14ac:dyDescent="0.25">
      <c r="A33" s="99" t="s">
        <v>29</v>
      </c>
      <c r="B33" s="99" t="s">
        <v>53</v>
      </c>
      <c r="C33" s="100" t="s">
        <v>159</v>
      </c>
      <c r="D33" s="101">
        <v>86.58</v>
      </c>
      <c r="E33" s="101">
        <v>0</v>
      </c>
      <c r="F33" s="101">
        <f t="shared" si="0"/>
        <v>86.58</v>
      </c>
    </row>
    <row r="34" spans="1:6" x14ac:dyDescent="0.25">
      <c r="A34" s="99" t="s">
        <v>29</v>
      </c>
      <c r="B34" s="99" t="s">
        <v>54</v>
      </c>
      <c r="C34" s="100" t="s">
        <v>207</v>
      </c>
      <c r="D34" s="101">
        <v>129.87</v>
      </c>
      <c r="E34" s="101">
        <v>0</v>
      </c>
      <c r="F34" s="101">
        <f t="shared" si="0"/>
        <v>129.87</v>
      </c>
    </row>
    <row r="35" spans="1:6" x14ac:dyDescent="0.25">
      <c r="A35" s="99" t="s">
        <v>29</v>
      </c>
      <c r="B35" s="99" t="s">
        <v>55</v>
      </c>
      <c r="C35" s="100" t="s">
        <v>208</v>
      </c>
      <c r="D35" s="101">
        <v>8.25</v>
      </c>
      <c r="E35" s="101">
        <v>0</v>
      </c>
      <c r="F35" s="101">
        <f t="shared" si="0"/>
        <v>8.25</v>
      </c>
    </row>
    <row r="36" spans="1:6" x14ac:dyDescent="0.25">
      <c r="A36" s="99" t="s">
        <v>29</v>
      </c>
      <c r="B36" s="99" t="s">
        <v>56</v>
      </c>
      <c r="C36" s="100" t="s">
        <v>209</v>
      </c>
      <c r="D36" s="101">
        <v>115.44</v>
      </c>
      <c r="E36" s="101">
        <v>0</v>
      </c>
      <c r="F36" s="101">
        <f t="shared" si="0"/>
        <v>115.44</v>
      </c>
    </row>
    <row r="37" spans="1:6" x14ac:dyDescent="0.25">
      <c r="A37" s="99" t="s">
        <v>29</v>
      </c>
      <c r="B37" s="99" t="s">
        <v>57</v>
      </c>
      <c r="C37" s="100" t="s">
        <v>210</v>
      </c>
      <c r="D37" s="101">
        <v>57.72</v>
      </c>
      <c r="E37" s="101">
        <v>0</v>
      </c>
      <c r="F37" s="101">
        <f t="shared" si="0"/>
        <v>57.72</v>
      </c>
    </row>
    <row r="38" spans="1:6" x14ac:dyDescent="0.25">
      <c r="A38" s="99" t="s">
        <v>29</v>
      </c>
      <c r="B38" s="99" t="s">
        <v>58</v>
      </c>
      <c r="C38" s="100" t="s">
        <v>211</v>
      </c>
      <c r="D38" s="101">
        <v>129.87</v>
      </c>
      <c r="E38" s="101">
        <v>0</v>
      </c>
      <c r="F38" s="101">
        <f t="shared" si="0"/>
        <v>129.87</v>
      </c>
    </row>
    <row r="39" spans="1:6" x14ac:dyDescent="0.25">
      <c r="A39" s="99" t="s">
        <v>29</v>
      </c>
      <c r="B39" s="99" t="s">
        <v>59</v>
      </c>
      <c r="C39" s="100" t="s">
        <v>212</v>
      </c>
      <c r="D39" s="101">
        <v>101.01</v>
      </c>
      <c r="E39" s="101">
        <v>0</v>
      </c>
      <c r="F39" s="101">
        <f t="shared" si="0"/>
        <v>101.01</v>
      </c>
    </row>
    <row r="40" spans="1:6" x14ac:dyDescent="0.25">
      <c r="A40" s="99" t="s">
        <v>29</v>
      </c>
      <c r="B40" s="99" t="s">
        <v>60</v>
      </c>
      <c r="C40" s="100" t="s">
        <v>213</v>
      </c>
      <c r="D40" s="101">
        <v>86.58</v>
      </c>
      <c r="E40" s="101">
        <v>0</v>
      </c>
      <c r="F40" s="101">
        <f t="shared" si="0"/>
        <v>86.58</v>
      </c>
    </row>
    <row r="41" spans="1:6" x14ac:dyDescent="0.25">
      <c r="A41" s="99" t="s">
        <v>29</v>
      </c>
      <c r="B41" s="99" t="s">
        <v>61</v>
      </c>
      <c r="C41" s="100" t="s">
        <v>214</v>
      </c>
      <c r="D41" s="101">
        <v>144.30000000000001</v>
      </c>
      <c r="E41" s="101">
        <v>0</v>
      </c>
      <c r="F41" s="101">
        <f t="shared" si="0"/>
        <v>144.30000000000001</v>
      </c>
    </row>
    <row r="43" spans="1:6" x14ac:dyDescent="0.25">
      <c r="C43" s="102"/>
      <c r="D43" s="103" t="s">
        <v>36</v>
      </c>
      <c r="E43" s="103" t="s">
        <v>37</v>
      </c>
      <c r="F43" s="103" t="s">
        <v>38</v>
      </c>
    </row>
    <row r="44" spans="1:6" x14ac:dyDescent="0.25">
      <c r="C44" s="102"/>
      <c r="D44" s="95" t="s">
        <v>39</v>
      </c>
      <c r="E44" s="95" t="s">
        <v>39</v>
      </c>
      <c r="F44" s="95" t="s">
        <v>39</v>
      </c>
    </row>
    <row r="45" spans="1:6" x14ac:dyDescent="0.25">
      <c r="C45" s="104" t="s">
        <v>40</v>
      </c>
      <c r="D45" s="101">
        <f>SUM(D5:D41)</f>
        <v>1053511.7056097565</v>
      </c>
      <c r="E45" s="101">
        <f>SUM(E5:E41)</f>
        <v>-12139.59</v>
      </c>
      <c r="F45" s="101">
        <f>SUM(F5:F41)</f>
        <v>1041372.1156097559</v>
      </c>
    </row>
  </sheetData>
  <autoFilter ref="A4:F4"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defaultRowHeight="10.5" x14ac:dyDescent="0.25"/>
  <cols>
    <col min="1" max="1" width="51.7265625" style="98" bestFit="1" customWidth="1"/>
    <col min="2" max="2" width="53.453125" style="98" customWidth="1"/>
    <col min="3" max="3" width="26.7265625" style="98" customWidth="1"/>
    <col min="4" max="5" width="14.453125" style="98" bestFit="1" customWidth="1"/>
    <col min="6" max="6" width="17" style="98" bestFit="1" customWidth="1"/>
    <col min="7" max="16384" width="8.7265625" style="98"/>
  </cols>
  <sheetData>
    <row r="1" spans="1:6" x14ac:dyDescent="0.25">
      <c r="A1" s="107" t="s">
        <v>0</v>
      </c>
      <c r="B1" s="108">
        <v>2017</v>
      </c>
    </row>
    <row r="2" spans="1:6" x14ac:dyDescent="0.25">
      <c r="A2" s="107" t="s">
        <v>1</v>
      </c>
      <c r="B2" s="108" t="s">
        <v>63</v>
      </c>
    </row>
    <row r="4" spans="1:6" x14ac:dyDescent="0.25">
      <c r="A4" s="109" t="s">
        <v>3</v>
      </c>
      <c r="B4" s="109" t="s">
        <v>4</v>
      </c>
      <c r="C4" s="109" t="s">
        <v>5</v>
      </c>
      <c r="D4" s="109" t="s">
        <v>6</v>
      </c>
      <c r="E4" s="109" t="s">
        <v>7</v>
      </c>
      <c r="F4" s="109" t="s">
        <v>8</v>
      </c>
    </row>
    <row r="5" spans="1:6" x14ac:dyDescent="0.25">
      <c r="A5" s="99" t="s">
        <v>20</v>
      </c>
      <c r="B5" s="99" t="s">
        <v>64</v>
      </c>
      <c r="C5" s="100" t="s">
        <v>215</v>
      </c>
      <c r="D5" s="101">
        <v>2900</v>
      </c>
      <c r="E5" s="101">
        <v>1407.2830000000001</v>
      </c>
      <c r="F5" s="101">
        <f>D5+E5</f>
        <v>4307.2830000000004</v>
      </c>
    </row>
    <row r="6" spans="1:6" x14ac:dyDescent="0.25">
      <c r="A6" s="99" t="s">
        <v>77</v>
      </c>
      <c r="B6" s="99" t="s">
        <v>78</v>
      </c>
      <c r="C6" s="100" t="s">
        <v>160</v>
      </c>
      <c r="D6" s="101">
        <v>29700</v>
      </c>
      <c r="E6" s="101">
        <v>11684.4</v>
      </c>
      <c r="F6" s="101">
        <f t="shared" ref="F6:F38" si="0">D6+E6</f>
        <v>41384.400000000001</v>
      </c>
    </row>
    <row r="7" spans="1:6" x14ac:dyDescent="0.25">
      <c r="A7" s="99" t="s">
        <v>33</v>
      </c>
      <c r="B7" s="99" t="s">
        <v>74</v>
      </c>
      <c r="C7" s="100" t="s">
        <v>216</v>
      </c>
      <c r="D7" s="101">
        <v>957</v>
      </c>
      <c r="E7" s="101">
        <v>88.37</v>
      </c>
      <c r="F7" s="101">
        <f t="shared" si="0"/>
        <v>1045.3699999999999</v>
      </c>
    </row>
    <row r="8" spans="1:6" x14ac:dyDescent="0.25">
      <c r="A8" s="99" t="s">
        <v>33</v>
      </c>
      <c r="B8" s="99" t="s">
        <v>217</v>
      </c>
      <c r="C8" s="100" t="s">
        <v>218</v>
      </c>
      <c r="D8" s="101">
        <v>2310</v>
      </c>
      <c r="E8" s="101">
        <v>779.14</v>
      </c>
      <c r="F8" s="101">
        <f t="shared" si="0"/>
        <v>3089.14</v>
      </c>
    </row>
    <row r="9" spans="1:6" x14ac:dyDescent="0.25">
      <c r="A9" s="99" t="s">
        <v>9</v>
      </c>
      <c r="B9" s="99" t="s">
        <v>70</v>
      </c>
      <c r="C9" s="100" t="s">
        <v>219</v>
      </c>
      <c r="D9" s="101">
        <v>23.1</v>
      </c>
      <c r="E9" s="101">
        <v>33.130000000000003</v>
      </c>
      <c r="F9" s="101">
        <f t="shared" si="0"/>
        <v>56.230000000000004</v>
      </c>
    </row>
    <row r="10" spans="1:6" x14ac:dyDescent="0.25">
      <c r="A10" s="99" t="s">
        <v>9</v>
      </c>
      <c r="B10" s="99" t="s">
        <v>71</v>
      </c>
      <c r="C10" s="100" t="s">
        <v>220</v>
      </c>
      <c r="D10" s="101">
        <v>3.3</v>
      </c>
      <c r="E10" s="101">
        <v>-3.3</v>
      </c>
      <c r="F10" s="101">
        <f t="shared" si="0"/>
        <v>0</v>
      </c>
    </row>
    <row r="11" spans="1:6" x14ac:dyDescent="0.25">
      <c r="A11" s="99" t="s">
        <v>9</v>
      </c>
      <c r="B11" s="99" t="s">
        <v>13</v>
      </c>
      <c r="C11" s="100" t="s">
        <v>221</v>
      </c>
      <c r="D11" s="101">
        <v>72.599999999999994</v>
      </c>
      <c r="E11" s="101">
        <v>-25.41</v>
      </c>
      <c r="F11" s="101">
        <f t="shared" si="0"/>
        <v>47.19</v>
      </c>
    </row>
    <row r="12" spans="1:6" x14ac:dyDescent="0.25">
      <c r="A12" s="99" t="s">
        <v>9</v>
      </c>
      <c r="B12" s="99" t="s">
        <v>97</v>
      </c>
      <c r="C12" s="100" t="s">
        <v>161</v>
      </c>
      <c r="D12" s="101">
        <v>26400</v>
      </c>
      <c r="E12" s="101">
        <v>18804.77</v>
      </c>
      <c r="F12" s="101">
        <f t="shared" si="0"/>
        <v>45204.770000000004</v>
      </c>
    </row>
    <row r="13" spans="1:6" x14ac:dyDescent="0.25">
      <c r="A13" s="99" t="s">
        <v>9</v>
      </c>
      <c r="B13" s="99" t="s">
        <v>76</v>
      </c>
      <c r="C13" s="100" t="s">
        <v>222</v>
      </c>
      <c r="D13" s="101">
        <v>429</v>
      </c>
      <c r="E13" s="101">
        <v>-71</v>
      </c>
      <c r="F13" s="101">
        <f t="shared" si="0"/>
        <v>358</v>
      </c>
    </row>
    <row r="14" spans="1:6" x14ac:dyDescent="0.25">
      <c r="A14" s="99" t="s">
        <v>9</v>
      </c>
      <c r="B14" s="99" t="s">
        <v>170</v>
      </c>
      <c r="C14" s="100" t="s">
        <v>96</v>
      </c>
      <c r="D14" s="101">
        <v>993.45</v>
      </c>
      <c r="E14" s="101">
        <v>37.57</v>
      </c>
      <c r="F14" s="101">
        <f t="shared" si="0"/>
        <v>1031.02</v>
      </c>
    </row>
    <row r="15" spans="1:6" x14ac:dyDescent="0.25">
      <c r="A15" s="99" t="s">
        <v>65</v>
      </c>
      <c r="B15" s="99" t="s">
        <v>69</v>
      </c>
      <c r="C15" s="100" t="s">
        <v>223</v>
      </c>
      <c r="D15" s="101">
        <v>0.99</v>
      </c>
      <c r="E15" s="101">
        <v>0.66</v>
      </c>
      <c r="F15" s="101">
        <f t="shared" si="0"/>
        <v>1.65</v>
      </c>
    </row>
    <row r="16" spans="1:6" x14ac:dyDescent="0.25">
      <c r="A16" s="99" t="s">
        <v>65</v>
      </c>
      <c r="B16" s="99" t="s">
        <v>66</v>
      </c>
      <c r="C16" s="100" t="s">
        <v>224</v>
      </c>
      <c r="D16" s="101">
        <v>1.65</v>
      </c>
      <c r="E16" s="101">
        <v>0.1</v>
      </c>
      <c r="F16" s="101">
        <f t="shared" si="0"/>
        <v>1.75</v>
      </c>
    </row>
    <row r="17" spans="1:6" x14ac:dyDescent="0.25">
      <c r="A17" s="99" t="s">
        <v>65</v>
      </c>
      <c r="B17" s="99" t="s">
        <v>68</v>
      </c>
      <c r="C17" s="100" t="s">
        <v>225</v>
      </c>
      <c r="D17" s="101">
        <v>0.99</v>
      </c>
      <c r="E17" s="101">
        <v>0.28999999999999998</v>
      </c>
      <c r="F17" s="101">
        <f t="shared" si="0"/>
        <v>1.28</v>
      </c>
    </row>
    <row r="18" spans="1:6" x14ac:dyDescent="0.25">
      <c r="A18" s="99" t="s">
        <v>65</v>
      </c>
      <c r="B18" s="99" t="s">
        <v>67</v>
      </c>
      <c r="C18" s="100" t="s">
        <v>162</v>
      </c>
      <c r="D18" s="101">
        <v>3.3</v>
      </c>
      <c r="E18" s="101">
        <v>577.1</v>
      </c>
      <c r="F18" s="101">
        <f t="shared" si="0"/>
        <v>580.4</v>
      </c>
    </row>
    <row r="19" spans="1:6" x14ac:dyDescent="0.25">
      <c r="A19" s="99" t="s">
        <v>65</v>
      </c>
      <c r="B19" s="99" t="s">
        <v>88</v>
      </c>
      <c r="C19" s="100" t="s">
        <v>226</v>
      </c>
      <c r="D19" s="101">
        <v>247.5</v>
      </c>
      <c r="E19" s="101">
        <v>-36.89</v>
      </c>
      <c r="F19" s="101">
        <f t="shared" si="0"/>
        <v>210.61</v>
      </c>
    </row>
    <row r="20" spans="1:6" x14ac:dyDescent="0.25">
      <c r="A20" s="99" t="s">
        <v>81</v>
      </c>
      <c r="B20" s="99" t="s">
        <v>82</v>
      </c>
      <c r="C20" s="100" t="s">
        <v>227</v>
      </c>
      <c r="D20" s="101">
        <v>16.5</v>
      </c>
      <c r="E20" s="101">
        <v>-16.5</v>
      </c>
      <c r="F20" s="101">
        <f t="shared" si="0"/>
        <v>0</v>
      </c>
    </row>
    <row r="21" spans="1:6" x14ac:dyDescent="0.25">
      <c r="A21" s="99" t="s">
        <v>25</v>
      </c>
      <c r="B21" s="99" t="s">
        <v>80</v>
      </c>
      <c r="C21" s="100" t="s">
        <v>228</v>
      </c>
      <c r="D21" s="101">
        <v>4.95</v>
      </c>
      <c r="E21" s="101">
        <v>-2.48</v>
      </c>
      <c r="F21" s="101">
        <f t="shared" si="0"/>
        <v>2.4700000000000002</v>
      </c>
    </row>
    <row r="22" spans="1:6" x14ac:dyDescent="0.25">
      <c r="A22" s="99" t="s">
        <v>44</v>
      </c>
      <c r="B22" s="99" t="s">
        <v>79</v>
      </c>
      <c r="C22" s="100" t="s">
        <v>229</v>
      </c>
      <c r="D22" s="101">
        <v>16.5</v>
      </c>
      <c r="E22" s="101">
        <v>76.63</v>
      </c>
      <c r="F22" s="101">
        <f t="shared" si="0"/>
        <v>93.13</v>
      </c>
    </row>
    <row r="23" spans="1:6" x14ac:dyDescent="0.25">
      <c r="A23" s="99" t="s">
        <v>29</v>
      </c>
      <c r="B23" s="99" t="s">
        <v>46</v>
      </c>
      <c r="C23" s="100" t="s">
        <v>230</v>
      </c>
      <c r="D23" s="101">
        <v>1.65</v>
      </c>
      <c r="E23" s="101">
        <v>-0.73</v>
      </c>
      <c r="F23" s="101">
        <f t="shared" si="0"/>
        <v>0.91999999999999993</v>
      </c>
    </row>
    <row r="24" spans="1:6" x14ac:dyDescent="0.25">
      <c r="A24" s="99" t="s">
        <v>29</v>
      </c>
      <c r="B24" s="99" t="s">
        <v>83</v>
      </c>
      <c r="C24" s="100" t="s">
        <v>231</v>
      </c>
      <c r="D24" s="101">
        <v>59.4</v>
      </c>
      <c r="E24" s="101">
        <v>57.51</v>
      </c>
      <c r="F24" s="101">
        <f t="shared" si="0"/>
        <v>116.91</v>
      </c>
    </row>
    <row r="25" spans="1:6" x14ac:dyDescent="0.25">
      <c r="A25" s="99" t="s">
        <v>29</v>
      </c>
      <c r="B25" s="99" t="s">
        <v>48</v>
      </c>
      <c r="C25" s="100" t="s">
        <v>232</v>
      </c>
      <c r="D25" s="101">
        <v>49.5</v>
      </c>
      <c r="E25" s="101">
        <v>-3.23</v>
      </c>
      <c r="F25" s="101">
        <f t="shared" si="0"/>
        <v>46.27</v>
      </c>
    </row>
    <row r="26" spans="1:6" x14ac:dyDescent="0.25">
      <c r="A26" s="99" t="s">
        <v>29</v>
      </c>
      <c r="B26" s="99" t="s">
        <v>84</v>
      </c>
      <c r="C26" s="100" t="s">
        <v>233</v>
      </c>
      <c r="D26" s="101">
        <v>49.5</v>
      </c>
      <c r="E26" s="101">
        <v>-9.7899999999999991</v>
      </c>
      <c r="F26" s="101">
        <f t="shared" si="0"/>
        <v>39.71</v>
      </c>
    </row>
    <row r="27" spans="1:6" x14ac:dyDescent="0.25">
      <c r="A27" s="99" t="s">
        <v>29</v>
      </c>
      <c r="B27" s="99" t="s">
        <v>50</v>
      </c>
      <c r="C27" s="100" t="s">
        <v>234</v>
      </c>
      <c r="D27" s="101">
        <v>29.7</v>
      </c>
      <c r="E27" s="101">
        <v>-11.83</v>
      </c>
      <c r="F27" s="101">
        <f t="shared" si="0"/>
        <v>17.869999999999997</v>
      </c>
    </row>
    <row r="28" spans="1:6" x14ac:dyDescent="0.25">
      <c r="A28" s="99" t="s">
        <v>29</v>
      </c>
      <c r="B28" s="99" t="s">
        <v>85</v>
      </c>
      <c r="C28" s="100" t="s">
        <v>235</v>
      </c>
      <c r="D28" s="101">
        <v>82.5</v>
      </c>
      <c r="E28" s="101">
        <v>-18.190000000000001</v>
      </c>
      <c r="F28" s="101">
        <f t="shared" si="0"/>
        <v>64.31</v>
      </c>
    </row>
    <row r="29" spans="1:6" x14ac:dyDescent="0.25">
      <c r="A29" s="99" t="s">
        <v>29</v>
      </c>
      <c r="B29" s="99" t="s">
        <v>52</v>
      </c>
      <c r="C29" s="100" t="s">
        <v>236</v>
      </c>
      <c r="D29" s="101">
        <v>72.599999999999994</v>
      </c>
      <c r="E29" s="101">
        <v>12.12</v>
      </c>
      <c r="F29" s="101">
        <f t="shared" si="0"/>
        <v>84.72</v>
      </c>
    </row>
    <row r="30" spans="1:6" x14ac:dyDescent="0.25">
      <c r="A30" s="99" t="s">
        <v>29</v>
      </c>
      <c r="B30" s="99" t="s">
        <v>53</v>
      </c>
      <c r="C30" s="100" t="s">
        <v>237</v>
      </c>
      <c r="D30" s="101">
        <v>379.5</v>
      </c>
      <c r="E30" s="101">
        <v>-62.7</v>
      </c>
      <c r="F30" s="101">
        <f t="shared" si="0"/>
        <v>316.8</v>
      </c>
    </row>
    <row r="31" spans="1:6" x14ac:dyDescent="0.25">
      <c r="A31" s="99" t="s">
        <v>29</v>
      </c>
      <c r="B31" s="99" t="s">
        <v>86</v>
      </c>
      <c r="C31" s="100" t="s">
        <v>238</v>
      </c>
      <c r="D31" s="101">
        <v>66</v>
      </c>
      <c r="E31" s="101">
        <v>-13.17</v>
      </c>
      <c r="F31" s="101">
        <f t="shared" si="0"/>
        <v>52.83</v>
      </c>
    </row>
    <row r="32" spans="1:6" x14ac:dyDescent="0.25">
      <c r="A32" s="99" t="s">
        <v>29</v>
      </c>
      <c r="B32" s="99" t="s">
        <v>55</v>
      </c>
      <c r="C32" s="100" t="s">
        <v>239</v>
      </c>
      <c r="D32" s="101">
        <v>101.01</v>
      </c>
      <c r="E32" s="101">
        <v>3.62</v>
      </c>
      <c r="F32" s="101">
        <f t="shared" si="0"/>
        <v>104.63000000000001</v>
      </c>
    </row>
    <row r="33" spans="1:6" x14ac:dyDescent="0.25">
      <c r="A33" s="99" t="s">
        <v>29</v>
      </c>
      <c r="B33" s="99" t="s">
        <v>56</v>
      </c>
      <c r="C33" s="100" t="s">
        <v>240</v>
      </c>
      <c r="D33" s="101">
        <v>330</v>
      </c>
      <c r="E33" s="101">
        <v>-131.78</v>
      </c>
      <c r="F33" s="101">
        <f t="shared" si="0"/>
        <v>198.22</v>
      </c>
    </row>
    <row r="34" spans="1:6" x14ac:dyDescent="0.25">
      <c r="A34" s="99" t="s">
        <v>29</v>
      </c>
      <c r="B34" s="99" t="s">
        <v>87</v>
      </c>
      <c r="C34" s="100" t="s">
        <v>241</v>
      </c>
      <c r="D34" s="101">
        <v>165</v>
      </c>
      <c r="E34" s="101">
        <v>187.04</v>
      </c>
      <c r="F34" s="101">
        <f t="shared" si="0"/>
        <v>352.03999999999996</v>
      </c>
    </row>
    <row r="35" spans="1:6" x14ac:dyDescent="0.25">
      <c r="A35" s="99" t="s">
        <v>29</v>
      </c>
      <c r="B35" s="99" t="s">
        <v>58</v>
      </c>
      <c r="C35" s="100" t="s">
        <v>242</v>
      </c>
      <c r="D35" s="101">
        <v>669.9</v>
      </c>
      <c r="E35" s="101">
        <v>-101.32</v>
      </c>
      <c r="F35" s="101">
        <f t="shared" si="0"/>
        <v>568.57999999999993</v>
      </c>
    </row>
    <row r="36" spans="1:6" x14ac:dyDescent="0.25">
      <c r="A36" s="99" t="s">
        <v>29</v>
      </c>
      <c r="B36" s="99" t="s">
        <v>59</v>
      </c>
      <c r="C36" s="100" t="s">
        <v>243</v>
      </c>
      <c r="D36" s="101">
        <v>165</v>
      </c>
      <c r="E36" s="101">
        <v>-40.65</v>
      </c>
      <c r="F36" s="101">
        <f t="shared" si="0"/>
        <v>124.35</v>
      </c>
    </row>
    <row r="37" spans="1:6" x14ac:dyDescent="0.25">
      <c r="A37" s="99" t="s">
        <v>29</v>
      </c>
      <c r="B37" s="99" t="s">
        <v>61</v>
      </c>
      <c r="C37" s="100" t="s">
        <v>244</v>
      </c>
      <c r="D37" s="101">
        <v>79.2</v>
      </c>
      <c r="E37" s="101">
        <v>-1.1000000000000001</v>
      </c>
      <c r="F37" s="101">
        <f t="shared" si="0"/>
        <v>78.100000000000009</v>
      </c>
    </row>
    <row r="38" spans="1:6" x14ac:dyDescent="0.25">
      <c r="A38" s="99" t="s">
        <v>72</v>
      </c>
      <c r="B38" s="99" t="s">
        <v>73</v>
      </c>
      <c r="C38" s="100" t="s">
        <v>245</v>
      </c>
      <c r="D38" s="101">
        <v>825</v>
      </c>
      <c r="E38" s="101">
        <v>266.02</v>
      </c>
      <c r="F38" s="101">
        <f t="shared" si="0"/>
        <v>1091.02</v>
      </c>
    </row>
    <row r="39" spans="1:6" x14ac:dyDescent="0.25">
      <c r="F39" s="106"/>
    </row>
    <row r="40" spans="1:6" ht="21" x14ac:dyDescent="0.25">
      <c r="C40" s="102"/>
      <c r="D40" s="114" t="s">
        <v>36</v>
      </c>
      <c r="E40" s="114" t="s">
        <v>37</v>
      </c>
      <c r="F40" s="114" t="s">
        <v>38</v>
      </c>
    </row>
    <row r="41" spans="1:6" x14ac:dyDescent="0.25">
      <c r="C41" s="102"/>
      <c r="D41" s="109" t="s">
        <v>39</v>
      </c>
      <c r="E41" s="109" t="s">
        <v>39</v>
      </c>
      <c r="F41" s="109" t="s">
        <v>39</v>
      </c>
    </row>
    <row r="42" spans="1:6" x14ac:dyDescent="0.25">
      <c r="C42" s="115" t="s">
        <v>40</v>
      </c>
      <c r="D42" s="101">
        <f>SUM(D2:D38)</f>
        <v>67206.289999999994</v>
      </c>
      <c r="E42" s="101">
        <f>SUM(E2:E38)</f>
        <v>33465.682999999997</v>
      </c>
      <c r="F42" s="101">
        <f>SUM(F2:F38)</f>
        <v>100671.97300000004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/>
  </sheetViews>
  <sheetFormatPr defaultRowHeight="10.5" x14ac:dyDescent="0.25"/>
  <cols>
    <col min="1" max="1" width="57.54296875" style="98" bestFit="1" customWidth="1"/>
    <col min="2" max="2" width="32.26953125" style="98" bestFit="1" customWidth="1"/>
    <col min="3" max="3" width="21.453125" style="98" customWidth="1"/>
    <col min="4" max="5" width="14.453125" style="98" bestFit="1" customWidth="1"/>
    <col min="6" max="6" width="17" style="98" bestFit="1" customWidth="1"/>
    <col min="7" max="16384" width="8.7265625" style="98"/>
  </cols>
  <sheetData>
    <row r="1" spans="1:6" x14ac:dyDescent="0.25">
      <c r="A1" s="107" t="s">
        <v>0</v>
      </c>
      <c r="B1" s="108">
        <v>2017</v>
      </c>
    </row>
    <row r="2" spans="1:6" x14ac:dyDescent="0.25">
      <c r="A2" s="107" t="s">
        <v>1</v>
      </c>
      <c r="B2" s="108" t="s">
        <v>90</v>
      </c>
    </row>
    <row r="4" spans="1:6" x14ac:dyDescent="0.25">
      <c r="A4" s="109" t="s">
        <v>3</v>
      </c>
      <c r="B4" s="109" t="s">
        <v>4</v>
      </c>
      <c r="C4" s="109" t="s">
        <v>5</v>
      </c>
      <c r="D4" s="109" t="s">
        <v>6</v>
      </c>
      <c r="E4" s="109" t="s">
        <v>7</v>
      </c>
      <c r="F4" s="109" t="s">
        <v>8</v>
      </c>
    </row>
    <row r="5" spans="1:6" x14ac:dyDescent="0.25">
      <c r="A5" s="99" t="s">
        <v>77</v>
      </c>
      <c r="B5" s="99" t="s">
        <v>78</v>
      </c>
      <c r="C5" s="100" t="s">
        <v>119</v>
      </c>
      <c r="D5" s="101">
        <v>261000</v>
      </c>
      <c r="E5" s="101">
        <v>102681.06</v>
      </c>
      <c r="F5" s="101">
        <f>SUM(D5:E5)</f>
        <v>363681.06</v>
      </c>
    </row>
    <row r="6" spans="1:6" x14ac:dyDescent="0.25">
      <c r="A6" s="99" t="s">
        <v>33</v>
      </c>
      <c r="B6" s="99" t="s">
        <v>74</v>
      </c>
      <c r="C6" s="100" t="s">
        <v>112</v>
      </c>
      <c r="D6" s="101">
        <v>8430.5300000000007</v>
      </c>
      <c r="E6" s="101">
        <v>756.03</v>
      </c>
      <c r="F6" s="101">
        <f t="shared" ref="F6:F40" si="0">SUM(D6:E6)</f>
        <v>9186.5600000000013</v>
      </c>
    </row>
    <row r="7" spans="1:6" x14ac:dyDescent="0.25">
      <c r="A7" s="99" t="s">
        <v>33</v>
      </c>
      <c r="B7" s="99" t="s">
        <v>217</v>
      </c>
      <c r="C7" s="100" t="s">
        <v>120</v>
      </c>
      <c r="D7" s="101">
        <v>20300</v>
      </c>
      <c r="E7" s="101">
        <v>6847.0160000000005</v>
      </c>
      <c r="F7" s="101">
        <f t="shared" si="0"/>
        <v>27147.016</v>
      </c>
    </row>
    <row r="8" spans="1:6" x14ac:dyDescent="0.25">
      <c r="A8" s="99" t="s">
        <v>31</v>
      </c>
      <c r="B8" s="99" t="s">
        <v>32</v>
      </c>
      <c r="C8" s="100" t="s">
        <v>246</v>
      </c>
      <c r="D8" s="101">
        <v>29.004405286343612</v>
      </c>
      <c r="E8" s="101">
        <v>-29</v>
      </c>
      <c r="F8" s="101">
        <f t="shared" si="0"/>
        <v>4.405286343612147E-3</v>
      </c>
    </row>
    <row r="9" spans="1:6" x14ac:dyDescent="0.25">
      <c r="A9" s="99" t="s">
        <v>9</v>
      </c>
      <c r="B9" s="99" t="s">
        <v>12</v>
      </c>
      <c r="C9" s="100" t="s">
        <v>247</v>
      </c>
      <c r="D9" s="101">
        <v>203</v>
      </c>
      <c r="E9" s="101">
        <v>291.16000000000003</v>
      </c>
      <c r="F9" s="101">
        <f t="shared" si="0"/>
        <v>494.16</v>
      </c>
    </row>
    <row r="10" spans="1:6" x14ac:dyDescent="0.25">
      <c r="A10" s="99" t="s">
        <v>9</v>
      </c>
      <c r="B10" s="99" t="s">
        <v>12</v>
      </c>
      <c r="C10" s="100" t="s">
        <v>248</v>
      </c>
      <c r="D10" s="101">
        <v>29</v>
      </c>
      <c r="E10" s="101">
        <v>-29</v>
      </c>
      <c r="F10" s="101">
        <f t="shared" si="0"/>
        <v>0</v>
      </c>
    </row>
    <row r="11" spans="1:6" x14ac:dyDescent="0.25">
      <c r="A11" s="99" t="s">
        <v>9</v>
      </c>
      <c r="B11" s="99" t="s">
        <v>13</v>
      </c>
      <c r="C11" s="100" t="s">
        <v>249</v>
      </c>
      <c r="D11" s="101">
        <v>638</v>
      </c>
      <c r="E11" s="101">
        <v>-223.27</v>
      </c>
      <c r="F11" s="101">
        <f t="shared" si="0"/>
        <v>414.73</v>
      </c>
    </row>
    <row r="12" spans="1:6" x14ac:dyDescent="0.25">
      <c r="A12" s="99" t="s">
        <v>9</v>
      </c>
      <c r="B12" s="99" t="s">
        <v>97</v>
      </c>
      <c r="C12" s="100" t="s">
        <v>121</v>
      </c>
      <c r="D12" s="101">
        <v>232000</v>
      </c>
      <c r="E12" s="101">
        <v>165254.05239999999</v>
      </c>
      <c r="F12" s="101">
        <f t="shared" si="0"/>
        <v>397254.05239999999</v>
      </c>
    </row>
    <row r="13" spans="1:6" x14ac:dyDescent="0.25">
      <c r="A13" s="99" t="s">
        <v>9</v>
      </c>
      <c r="B13" s="99" t="s">
        <v>76</v>
      </c>
      <c r="C13" s="100" t="s">
        <v>250</v>
      </c>
      <c r="D13" s="101">
        <v>3770</v>
      </c>
      <c r="E13" s="101">
        <v>-623.90600000000006</v>
      </c>
      <c r="F13" s="101">
        <f t="shared" si="0"/>
        <v>3146.0940000000001</v>
      </c>
    </row>
    <row r="14" spans="1:6" x14ac:dyDescent="0.25">
      <c r="A14" s="99" t="s">
        <v>9</v>
      </c>
      <c r="B14" s="99" t="s">
        <v>170</v>
      </c>
      <c r="C14" s="100" t="s">
        <v>124</v>
      </c>
      <c r="D14" s="101">
        <v>8730.31</v>
      </c>
      <c r="E14" s="101">
        <v>330.13</v>
      </c>
      <c r="F14" s="101">
        <f t="shared" si="0"/>
        <v>9060.4399999999987</v>
      </c>
    </row>
    <row r="15" spans="1:6" x14ac:dyDescent="0.25">
      <c r="A15" s="99" t="s">
        <v>65</v>
      </c>
      <c r="B15" s="99" t="s">
        <v>69</v>
      </c>
      <c r="C15" s="100" t="s">
        <v>251</v>
      </c>
      <c r="D15" s="101">
        <v>8.6999999999999993</v>
      </c>
      <c r="E15" s="101">
        <v>5.8</v>
      </c>
      <c r="F15" s="101">
        <f t="shared" si="0"/>
        <v>14.5</v>
      </c>
    </row>
    <row r="16" spans="1:6" x14ac:dyDescent="0.25">
      <c r="A16" s="99" t="s">
        <v>65</v>
      </c>
      <c r="B16" s="99" t="s">
        <v>66</v>
      </c>
      <c r="C16" s="100" t="s">
        <v>252</v>
      </c>
      <c r="D16" s="101">
        <v>14.5</v>
      </c>
      <c r="E16" s="101">
        <v>0.87</v>
      </c>
      <c r="F16" s="101">
        <f t="shared" si="0"/>
        <v>15.37</v>
      </c>
    </row>
    <row r="17" spans="1:6" x14ac:dyDescent="0.25">
      <c r="A17" s="99" t="s">
        <v>65</v>
      </c>
      <c r="B17" s="99" t="s">
        <v>68</v>
      </c>
      <c r="C17" s="100" t="s">
        <v>123</v>
      </c>
      <c r="D17" s="101">
        <v>8.6999999999999993</v>
      </c>
      <c r="E17" s="101">
        <v>2.552</v>
      </c>
      <c r="F17" s="101">
        <f t="shared" si="0"/>
        <v>11.251999999999999</v>
      </c>
    </row>
    <row r="18" spans="1:6" x14ac:dyDescent="0.25">
      <c r="A18" s="99" t="s">
        <v>65</v>
      </c>
      <c r="B18" s="99" t="s">
        <v>67</v>
      </c>
      <c r="C18" s="100" t="s">
        <v>122</v>
      </c>
      <c r="D18" s="101">
        <v>29</v>
      </c>
      <c r="E18" s="101">
        <v>5071.49</v>
      </c>
      <c r="F18" s="101">
        <f t="shared" si="0"/>
        <v>5100.49</v>
      </c>
    </row>
    <row r="19" spans="1:6" x14ac:dyDescent="0.25">
      <c r="A19" s="99" t="s">
        <v>65</v>
      </c>
      <c r="B19" s="99" t="s">
        <v>88</v>
      </c>
      <c r="C19" s="100" t="s">
        <v>253</v>
      </c>
      <c r="D19" s="101">
        <v>2175</v>
      </c>
      <c r="E19" s="101">
        <v>-324.16000000000003</v>
      </c>
      <c r="F19" s="101">
        <f t="shared" si="0"/>
        <v>1850.84</v>
      </c>
    </row>
    <row r="20" spans="1:6" x14ac:dyDescent="0.25">
      <c r="A20" s="99" t="s">
        <v>20</v>
      </c>
      <c r="B20" s="99" t="s">
        <v>64</v>
      </c>
      <c r="C20" s="100" t="s">
        <v>254</v>
      </c>
      <c r="D20" s="101">
        <v>330</v>
      </c>
      <c r="E20" s="101">
        <v>160.13999999999999</v>
      </c>
      <c r="F20" s="101">
        <f t="shared" si="0"/>
        <v>490.14</v>
      </c>
    </row>
    <row r="21" spans="1:6" x14ac:dyDescent="0.25">
      <c r="A21" s="99" t="s">
        <v>81</v>
      </c>
      <c r="B21" s="99" t="s">
        <v>82</v>
      </c>
      <c r="C21" s="100" t="s">
        <v>255</v>
      </c>
      <c r="D21" s="101">
        <v>145</v>
      </c>
      <c r="E21" s="101">
        <v>-145</v>
      </c>
      <c r="F21" s="101">
        <f t="shared" si="0"/>
        <v>0</v>
      </c>
    </row>
    <row r="22" spans="1:6" x14ac:dyDescent="0.25">
      <c r="A22" s="99" t="s">
        <v>25</v>
      </c>
      <c r="B22" s="99" t="s">
        <v>80</v>
      </c>
      <c r="C22" s="100" t="s">
        <v>256</v>
      </c>
      <c r="D22" s="101">
        <v>43.5</v>
      </c>
      <c r="E22" s="101">
        <v>-21.75</v>
      </c>
      <c r="F22" s="101">
        <f t="shared" si="0"/>
        <v>21.75</v>
      </c>
    </row>
    <row r="23" spans="1:6" x14ac:dyDescent="0.25">
      <c r="A23" s="99" t="s">
        <v>44</v>
      </c>
      <c r="B23" s="99" t="s">
        <v>79</v>
      </c>
      <c r="C23" s="100" t="s">
        <v>257</v>
      </c>
      <c r="D23" s="101">
        <v>145.35</v>
      </c>
      <c r="E23" s="101">
        <v>673.47</v>
      </c>
      <c r="F23" s="101">
        <f t="shared" si="0"/>
        <v>818.82</v>
      </c>
    </row>
    <row r="24" spans="1:6" x14ac:dyDescent="0.25">
      <c r="A24" s="99" t="s">
        <v>29</v>
      </c>
      <c r="B24" s="99" t="s">
        <v>46</v>
      </c>
      <c r="C24" s="100" t="s">
        <v>258</v>
      </c>
      <c r="D24" s="101">
        <v>14.54</v>
      </c>
      <c r="E24" s="101">
        <v>-6.38</v>
      </c>
      <c r="F24" s="101">
        <f t="shared" si="0"/>
        <v>8.16</v>
      </c>
    </row>
    <row r="25" spans="1:6" x14ac:dyDescent="0.25">
      <c r="A25" s="99" t="s">
        <v>29</v>
      </c>
      <c r="B25" s="99" t="s">
        <v>83</v>
      </c>
      <c r="C25" s="100" t="s">
        <v>259</v>
      </c>
      <c r="D25" s="101">
        <v>522</v>
      </c>
      <c r="E25" s="101">
        <v>505.36</v>
      </c>
      <c r="F25" s="101">
        <f t="shared" si="0"/>
        <v>1027.3600000000001</v>
      </c>
    </row>
    <row r="26" spans="1:6" x14ac:dyDescent="0.25">
      <c r="A26" s="99" t="s">
        <v>29</v>
      </c>
      <c r="B26" s="99" t="s">
        <v>48</v>
      </c>
      <c r="C26" s="100" t="s">
        <v>260</v>
      </c>
      <c r="D26" s="101">
        <v>435</v>
      </c>
      <c r="E26" s="101">
        <v>-28.42</v>
      </c>
      <c r="F26" s="101">
        <f t="shared" si="0"/>
        <v>406.58</v>
      </c>
    </row>
    <row r="27" spans="1:6" x14ac:dyDescent="0.25">
      <c r="A27" s="99" t="s">
        <v>29</v>
      </c>
      <c r="B27" s="99" t="s">
        <v>92</v>
      </c>
      <c r="C27" s="100" t="s">
        <v>114</v>
      </c>
      <c r="D27" s="101">
        <v>435</v>
      </c>
      <c r="E27" s="101">
        <v>-86.04</v>
      </c>
      <c r="F27" s="101">
        <f t="shared" si="0"/>
        <v>348.96</v>
      </c>
    </row>
    <row r="28" spans="1:6" x14ac:dyDescent="0.25">
      <c r="A28" s="99" t="s">
        <v>29</v>
      </c>
      <c r="B28" s="99" t="s">
        <v>50</v>
      </c>
      <c r="C28" s="100" t="s">
        <v>115</v>
      </c>
      <c r="D28" s="101">
        <v>261</v>
      </c>
      <c r="E28" s="101">
        <v>-103.94</v>
      </c>
      <c r="F28" s="101">
        <f t="shared" si="0"/>
        <v>157.06</v>
      </c>
    </row>
    <row r="29" spans="1:6" x14ac:dyDescent="0.25">
      <c r="A29" s="99" t="s">
        <v>29</v>
      </c>
      <c r="B29" s="99" t="s">
        <v>85</v>
      </c>
      <c r="C29" s="100" t="s">
        <v>261</v>
      </c>
      <c r="D29" s="101">
        <v>725</v>
      </c>
      <c r="E29" s="101">
        <v>-159.85</v>
      </c>
      <c r="F29" s="101">
        <f t="shared" si="0"/>
        <v>565.15</v>
      </c>
    </row>
    <row r="30" spans="1:6" x14ac:dyDescent="0.25">
      <c r="A30" s="99" t="s">
        <v>29</v>
      </c>
      <c r="B30" s="99" t="s">
        <v>52</v>
      </c>
      <c r="C30" s="100" t="s">
        <v>116</v>
      </c>
      <c r="D30" s="101">
        <v>638</v>
      </c>
      <c r="E30" s="101">
        <v>106.55</v>
      </c>
      <c r="F30" s="101">
        <f t="shared" si="0"/>
        <v>744.55</v>
      </c>
    </row>
    <row r="31" spans="1:6" x14ac:dyDescent="0.25">
      <c r="A31" s="99" t="s">
        <v>29</v>
      </c>
      <c r="B31" s="99" t="s">
        <v>53</v>
      </c>
      <c r="C31" s="100" t="s">
        <v>117</v>
      </c>
      <c r="D31" s="101">
        <v>3335</v>
      </c>
      <c r="E31" s="101">
        <v>-551</v>
      </c>
      <c r="F31" s="101">
        <f t="shared" si="0"/>
        <v>2784</v>
      </c>
    </row>
    <row r="32" spans="1:6" x14ac:dyDescent="0.25">
      <c r="A32" s="99" t="s">
        <v>29</v>
      </c>
      <c r="B32" s="99" t="s">
        <v>54</v>
      </c>
      <c r="C32" s="100" t="s">
        <v>118</v>
      </c>
      <c r="D32" s="101">
        <v>580</v>
      </c>
      <c r="E32" s="101">
        <v>-115.71</v>
      </c>
      <c r="F32" s="101">
        <f t="shared" si="0"/>
        <v>464.29</v>
      </c>
    </row>
    <row r="33" spans="1:6" x14ac:dyDescent="0.25">
      <c r="A33" s="99" t="s">
        <v>29</v>
      </c>
      <c r="B33" s="99" t="s">
        <v>55</v>
      </c>
      <c r="C33" s="100" t="s">
        <v>262</v>
      </c>
      <c r="D33" s="101">
        <v>72.5</v>
      </c>
      <c r="E33" s="101">
        <v>31.82</v>
      </c>
      <c r="F33" s="101">
        <f t="shared" si="0"/>
        <v>104.32</v>
      </c>
    </row>
    <row r="34" spans="1:6" x14ac:dyDescent="0.25">
      <c r="A34" s="99" t="s">
        <v>29</v>
      </c>
      <c r="B34" s="99" t="s">
        <v>56</v>
      </c>
      <c r="C34" s="100" t="s">
        <v>263</v>
      </c>
      <c r="D34" s="101">
        <v>2900</v>
      </c>
      <c r="E34" s="101">
        <v>-1158.03</v>
      </c>
      <c r="F34" s="101">
        <f t="shared" si="0"/>
        <v>1741.97</v>
      </c>
    </row>
    <row r="35" spans="1:6" x14ac:dyDescent="0.25">
      <c r="A35" s="99" t="s">
        <v>29</v>
      </c>
      <c r="B35" s="99" t="s">
        <v>57</v>
      </c>
      <c r="C35" s="100" t="s">
        <v>264</v>
      </c>
      <c r="D35" s="101">
        <v>1450</v>
      </c>
      <c r="E35" s="101">
        <v>338.66</v>
      </c>
      <c r="F35" s="101">
        <f t="shared" si="0"/>
        <v>1788.66</v>
      </c>
    </row>
    <row r="36" spans="1:6" x14ac:dyDescent="0.25">
      <c r="A36" s="99" t="s">
        <v>29</v>
      </c>
      <c r="B36" s="99" t="s">
        <v>58</v>
      </c>
      <c r="C36" s="100" t="s">
        <v>113</v>
      </c>
      <c r="D36" s="101">
        <v>5887</v>
      </c>
      <c r="E36" s="101">
        <v>-890.36</v>
      </c>
      <c r="F36" s="101">
        <f t="shared" si="0"/>
        <v>4996.6400000000003</v>
      </c>
    </row>
    <row r="37" spans="1:6" x14ac:dyDescent="0.25">
      <c r="A37" s="99" t="s">
        <v>29</v>
      </c>
      <c r="B37" s="99" t="s">
        <v>59</v>
      </c>
      <c r="C37" s="100" t="s">
        <v>265</v>
      </c>
      <c r="D37" s="101">
        <v>1450</v>
      </c>
      <c r="E37" s="101">
        <v>-357.19</v>
      </c>
      <c r="F37" s="101">
        <f t="shared" si="0"/>
        <v>1092.81</v>
      </c>
    </row>
    <row r="38" spans="1:6" x14ac:dyDescent="0.25">
      <c r="A38" s="99" t="s">
        <v>29</v>
      </c>
      <c r="B38" s="99" t="s">
        <v>61</v>
      </c>
      <c r="C38" s="100" t="s">
        <v>266</v>
      </c>
      <c r="D38" s="101">
        <v>696</v>
      </c>
      <c r="E38" s="101">
        <v>-9.66</v>
      </c>
      <c r="F38" s="101">
        <f t="shared" si="0"/>
        <v>686.34</v>
      </c>
    </row>
    <row r="39" spans="1:6" x14ac:dyDescent="0.25">
      <c r="A39" s="99" t="s">
        <v>72</v>
      </c>
      <c r="B39" s="99" t="s">
        <v>91</v>
      </c>
      <c r="C39" s="100" t="s">
        <v>125</v>
      </c>
      <c r="D39" s="101">
        <v>7250</v>
      </c>
      <c r="E39" s="101">
        <v>2337.75</v>
      </c>
      <c r="F39" s="101">
        <f t="shared" si="0"/>
        <v>9587.75</v>
      </c>
    </row>
    <row r="40" spans="1:6" x14ac:dyDescent="0.25">
      <c r="A40" s="99" t="s">
        <v>27</v>
      </c>
      <c r="B40" s="99" t="s">
        <v>28</v>
      </c>
      <c r="C40" s="100" t="s">
        <v>267</v>
      </c>
      <c r="D40" s="101">
        <v>3059.03</v>
      </c>
      <c r="E40" s="101">
        <v>0</v>
      </c>
      <c r="F40" s="101">
        <f t="shared" si="0"/>
        <v>3059.03</v>
      </c>
    </row>
    <row r="41" spans="1:6" x14ac:dyDescent="0.25">
      <c r="F41" s="106"/>
    </row>
    <row r="42" spans="1:6" ht="21" x14ac:dyDescent="0.25">
      <c r="C42" s="102"/>
      <c r="D42" s="114" t="s">
        <v>36</v>
      </c>
      <c r="E42" s="114" t="s">
        <v>37</v>
      </c>
      <c r="F42" s="114" t="s">
        <v>38</v>
      </c>
    </row>
    <row r="43" spans="1:6" x14ac:dyDescent="0.25">
      <c r="C43" s="102"/>
      <c r="D43" s="109" t="s">
        <v>39</v>
      </c>
      <c r="E43" s="109" t="s">
        <v>39</v>
      </c>
      <c r="F43" s="109" t="s">
        <v>39</v>
      </c>
    </row>
    <row r="44" spans="1:6" x14ac:dyDescent="0.25">
      <c r="C44" s="115" t="s">
        <v>40</v>
      </c>
      <c r="D44" s="101">
        <f>SUM(D4:D40)</f>
        <v>567739.66440528643</v>
      </c>
      <c r="E44" s="101">
        <f>SUM(E4:E40)</f>
        <v>280531.24439999997</v>
      </c>
      <c r="F44" s="101">
        <f>SUM(F4:F40)</f>
        <v>848270.90880528628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/>
  </sheetViews>
  <sheetFormatPr defaultRowHeight="14.5" x14ac:dyDescent="0.35"/>
  <cols>
    <col min="1" max="1" width="52.81640625" customWidth="1"/>
    <col min="2" max="2" width="41.81640625" customWidth="1"/>
    <col min="3" max="3" width="14" customWidth="1"/>
    <col min="4" max="4" width="19" customWidth="1"/>
    <col min="5" max="5" width="14.54296875" customWidth="1"/>
    <col min="6" max="6" width="17.1796875" customWidth="1"/>
    <col min="7" max="7" width="19.453125" customWidth="1"/>
    <col min="8" max="8" width="18.26953125" customWidth="1"/>
    <col min="9" max="9" width="17" customWidth="1"/>
    <col min="10" max="10" width="18.81640625" customWidth="1"/>
    <col min="11" max="11" width="20" customWidth="1"/>
  </cols>
  <sheetData>
    <row r="1" spans="1:11" s="192" customFormat="1" ht="12" customHeight="1" x14ac:dyDescent="0.35">
      <c r="A1" s="203" t="s">
        <v>806</v>
      </c>
      <c r="B1" s="242" t="s">
        <v>63</v>
      </c>
      <c r="C1" s="191"/>
      <c r="D1" s="191"/>
      <c r="E1" s="191"/>
      <c r="F1" s="190"/>
      <c r="G1" s="188"/>
      <c r="H1" s="190"/>
      <c r="I1" s="190"/>
      <c r="J1" s="188"/>
    </row>
    <row r="2" spans="1:11" s="192" customFormat="1" ht="12" customHeight="1" x14ac:dyDescent="0.35">
      <c r="A2" s="203" t="s">
        <v>808</v>
      </c>
      <c r="B2" s="242">
        <v>2017</v>
      </c>
      <c r="C2" s="191"/>
      <c r="D2" s="191"/>
      <c r="E2" s="191"/>
      <c r="F2" s="190"/>
      <c r="G2" s="188"/>
      <c r="H2" s="190"/>
      <c r="I2" s="190"/>
      <c r="J2" s="188"/>
    </row>
    <row r="3" spans="1:11" s="192" customFormat="1" ht="12" customHeight="1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</row>
    <row r="4" spans="1:11" s="375" customFormat="1" ht="12" customHeight="1" x14ac:dyDescent="0.25">
      <c r="A4" s="203" t="s">
        <v>757</v>
      </c>
      <c r="B4" s="203" t="s">
        <v>758</v>
      </c>
      <c r="C4" s="203" t="s">
        <v>0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</row>
    <row r="5" spans="1:11" s="375" customFormat="1" ht="35.25" customHeight="1" x14ac:dyDescent="0.25">
      <c r="A5" s="377" t="s">
        <v>837</v>
      </c>
      <c r="B5" s="377"/>
      <c r="C5" s="210">
        <v>2017</v>
      </c>
      <c r="D5" s="392" t="s">
        <v>160</v>
      </c>
      <c r="E5" s="214">
        <v>4</v>
      </c>
      <c r="F5" s="317">
        <v>26710.63</v>
      </c>
      <c r="G5" s="214"/>
      <c r="H5" s="317"/>
      <c r="I5" s="214"/>
      <c r="J5" s="381"/>
      <c r="K5" s="214"/>
    </row>
    <row r="6" spans="1:11" s="375" customFormat="1" ht="12" customHeight="1" x14ac:dyDescent="0.25">
      <c r="A6" s="397" t="s">
        <v>838</v>
      </c>
      <c r="B6" s="397"/>
      <c r="C6" s="210">
        <v>2017</v>
      </c>
      <c r="D6" s="398" t="s">
        <v>162</v>
      </c>
      <c r="E6" s="399"/>
      <c r="F6" s="400"/>
      <c r="G6" s="399"/>
      <c r="H6" s="400"/>
      <c r="I6" s="399"/>
      <c r="J6" s="401"/>
      <c r="K6" s="399">
        <v>1</v>
      </c>
    </row>
    <row r="7" spans="1:11" s="375" customFormat="1" ht="12" customHeight="1" x14ac:dyDescent="0.3">
      <c r="E7" s="384"/>
      <c r="F7" s="384"/>
      <c r="G7" s="384"/>
      <c r="H7" s="384"/>
      <c r="I7" s="384"/>
      <c r="J7" s="384"/>
      <c r="K7" s="384"/>
    </row>
    <row r="8" spans="1:11" s="375" customFormat="1" ht="12" customHeight="1" x14ac:dyDescent="0.25">
      <c r="D8" s="272" t="s">
        <v>796</v>
      </c>
      <c r="E8" s="256">
        <f t="shared" ref="E8:K8" si="0">+SUM(E5:E5)</f>
        <v>4</v>
      </c>
      <c r="F8" s="393">
        <f t="shared" si="0"/>
        <v>26710.63</v>
      </c>
      <c r="G8" s="256">
        <f t="shared" si="0"/>
        <v>0</v>
      </c>
      <c r="H8" s="393">
        <f t="shared" si="0"/>
        <v>0</v>
      </c>
      <c r="I8" s="256">
        <f t="shared" si="0"/>
        <v>0</v>
      </c>
      <c r="J8" s="393">
        <f t="shared" si="0"/>
        <v>0</v>
      </c>
      <c r="K8" s="256">
        <f t="shared" si="0"/>
        <v>0</v>
      </c>
    </row>
    <row r="9" spans="1:11" s="375" customFormat="1" ht="12" customHeight="1" x14ac:dyDescent="0.25"/>
    <row r="10" spans="1:11" s="375" customFormat="1" ht="12" customHeight="1" x14ac:dyDescent="0.25"/>
    <row r="11" spans="1:11" s="375" customFormat="1" ht="12" customHeight="1" x14ac:dyDescent="0.25">
      <c r="B11" s="387" t="s">
        <v>797</v>
      </c>
      <c r="C11" s="388"/>
      <c r="D11" s="278" t="s">
        <v>798</v>
      </c>
      <c r="E11" s="185" t="s">
        <v>799</v>
      </c>
    </row>
    <row r="12" spans="1:11" s="375" customFormat="1" ht="12" customHeight="1" x14ac:dyDescent="0.25">
      <c r="B12" s="453" t="s">
        <v>800</v>
      </c>
      <c r="C12" s="454"/>
      <c r="D12" s="213">
        <f>+E8+G8+I8+K8</f>
        <v>4</v>
      </c>
      <c r="E12" s="212">
        <f>+F8+H8+J8</f>
        <v>26710.63</v>
      </c>
    </row>
    <row r="13" spans="1:11" s="375" customFormat="1" ht="12" customHeight="1" x14ac:dyDescent="0.25">
      <c r="B13" s="453" t="s">
        <v>801</v>
      </c>
      <c r="C13" s="454"/>
      <c r="D13" s="213">
        <f>I8</f>
        <v>0</v>
      </c>
      <c r="E13" s="212">
        <f>J8</f>
        <v>0</v>
      </c>
    </row>
    <row r="14" spans="1:11" s="375" customFormat="1" ht="12" customHeight="1" x14ac:dyDescent="0.25">
      <c r="B14" s="453" t="s">
        <v>802</v>
      </c>
      <c r="C14" s="454"/>
      <c r="D14" s="213">
        <f>E8+G8</f>
        <v>4</v>
      </c>
      <c r="E14" s="212">
        <f>+F8+H8</f>
        <v>26710.63</v>
      </c>
    </row>
    <row r="15" spans="1:11" s="375" customFormat="1" ht="12" customHeight="1" x14ac:dyDescent="0.25">
      <c r="B15" s="453" t="s">
        <v>803</v>
      </c>
      <c r="C15" s="454"/>
      <c r="D15" s="213">
        <f>+D13+D14</f>
        <v>4</v>
      </c>
      <c r="E15" s="212">
        <f>+E13+E14</f>
        <v>26710.63</v>
      </c>
    </row>
    <row r="16" spans="1:11" s="375" customFormat="1" ht="12" customHeight="1" x14ac:dyDescent="0.25"/>
  </sheetData>
  <mergeCells count="4">
    <mergeCell ref="B12:C12"/>
    <mergeCell ref="B13:C13"/>
    <mergeCell ref="B14:C14"/>
    <mergeCell ref="B15:C15"/>
  </mergeCells>
  <conditionalFormatting sqref="B1:B2">
    <cfRule type="cellIs" dxfId="115" priority="11" stopIfTrue="1" operator="equal">
      <formula>"&lt;&gt;"""""</formula>
    </cfRule>
  </conditionalFormatting>
  <conditionalFormatting sqref="D8">
    <cfRule type="cellIs" dxfId="114" priority="10" stopIfTrue="1" operator="equal">
      <formula>"&lt;&gt;"""""</formula>
    </cfRule>
  </conditionalFormatting>
  <conditionalFormatting sqref="E8:K8">
    <cfRule type="cellIs" dxfId="113" priority="9" stopIfTrue="1" operator="equal">
      <formula>"&lt;&gt;"""""</formula>
    </cfRule>
  </conditionalFormatting>
  <conditionalFormatting sqref="F5:F6 B5:B6">
    <cfRule type="cellIs" dxfId="112" priority="7" stopIfTrue="1" operator="equal">
      <formula>"&lt;&gt;"""""</formula>
    </cfRule>
  </conditionalFormatting>
  <conditionalFormatting sqref="E5:E6">
    <cfRule type="cellIs" dxfId="111" priority="6" stopIfTrue="1" operator="equal">
      <formula>"&lt;&gt;"""""</formula>
    </cfRule>
  </conditionalFormatting>
  <conditionalFormatting sqref="G5:I6">
    <cfRule type="cellIs" dxfId="110" priority="8" stopIfTrue="1" operator="equal">
      <formula>"&lt;&gt;"""""</formula>
    </cfRule>
  </conditionalFormatting>
  <conditionalFormatting sqref="K5:K6">
    <cfRule type="cellIs" dxfId="109" priority="5" stopIfTrue="1" operator="equal">
      <formula>"&lt;&gt;"""""</formula>
    </cfRule>
  </conditionalFormatting>
  <conditionalFormatting sqref="J5:J6">
    <cfRule type="cellIs" dxfId="108" priority="4" stopIfTrue="1" operator="equal">
      <formula>"&lt;&gt;"""""</formula>
    </cfRule>
  </conditionalFormatting>
  <conditionalFormatting sqref="D5:D6">
    <cfRule type="cellIs" dxfId="107" priority="3" stopIfTrue="1" operator="equal">
      <formula>"&lt;&gt;"""""</formula>
    </cfRule>
  </conditionalFormatting>
  <conditionalFormatting sqref="C5">
    <cfRule type="cellIs" dxfId="106" priority="2" stopIfTrue="1" operator="equal">
      <formula>"&lt;&gt;"""""</formula>
    </cfRule>
  </conditionalFormatting>
  <conditionalFormatting sqref="C6">
    <cfRule type="cellIs" dxfId="105" priority="1" stopIfTrue="1" operator="equal">
      <formula>"&lt;&gt;"""""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/>
  </sheetViews>
  <sheetFormatPr defaultRowHeight="14.5" x14ac:dyDescent="0.35"/>
  <cols>
    <col min="1" max="1" width="52.26953125" customWidth="1"/>
    <col min="2" max="2" width="39.81640625" customWidth="1"/>
    <col min="3" max="3" width="12.7265625" customWidth="1"/>
    <col min="4" max="4" width="24.81640625" customWidth="1"/>
    <col min="5" max="5" width="13.54296875" customWidth="1"/>
    <col min="6" max="6" width="17.453125" customWidth="1"/>
    <col min="7" max="7" width="15.1796875" customWidth="1"/>
    <col min="8" max="8" width="17.7265625" customWidth="1"/>
    <col min="9" max="9" width="11.7265625" customWidth="1"/>
    <col min="10" max="10" width="16.81640625" customWidth="1"/>
    <col min="11" max="11" width="14.81640625" customWidth="1"/>
  </cols>
  <sheetData>
    <row r="1" spans="1:12" ht="11.15" customHeight="1" x14ac:dyDescent="0.35">
      <c r="A1" s="203" t="s">
        <v>806</v>
      </c>
      <c r="B1" s="242" t="s">
        <v>42</v>
      </c>
      <c r="C1" s="191"/>
      <c r="D1" s="191"/>
      <c r="E1" s="191"/>
      <c r="F1" s="190"/>
      <c r="G1" s="188"/>
      <c r="H1" s="190"/>
      <c r="I1" s="190"/>
      <c r="J1" s="188"/>
      <c r="K1" s="192"/>
    </row>
    <row r="2" spans="1:12" ht="11.15" customHeight="1" x14ac:dyDescent="0.35">
      <c r="A2" s="203" t="s">
        <v>808</v>
      </c>
      <c r="B2" s="242">
        <v>2017</v>
      </c>
      <c r="C2" s="191"/>
      <c r="D2" s="191"/>
      <c r="E2" s="191"/>
      <c r="F2" s="190"/>
      <c r="G2" s="188"/>
      <c r="H2" s="190"/>
      <c r="I2" s="190"/>
      <c r="J2" s="188"/>
      <c r="K2" s="192"/>
    </row>
    <row r="3" spans="1:12" ht="11.15" customHeight="1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  <c r="K3" s="192"/>
    </row>
    <row r="4" spans="1:12" ht="11.15" customHeight="1" x14ac:dyDescent="0.35">
      <c r="A4" s="203" t="s">
        <v>757</v>
      </c>
      <c r="B4" s="203" t="s">
        <v>758</v>
      </c>
      <c r="C4" s="203" t="s">
        <v>0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</row>
    <row r="5" spans="1:12" s="375" customFormat="1" ht="52" x14ac:dyDescent="0.25">
      <c r="A5" s="377" t="s">
        <v>819</v>
      </c>
      <c r="B5" s="377"/>
      <c r="C5" s="210">
        <v>2017</v>
      </c>
      <c r="D5" s="392" t="s">
        <v>830</v>
      </c>
      <c r="E5" s="214">
        <v>9</v>
      </c>
      <c r="F5" s="317">
        <v>70649.240000000005</v>
      </c>
      <c r="G5" s="214"/>
      <c r="H5" s="317"/>
      <c r="I5" s="214"/>
      <c r="J5" s="381"/>
      <c r="K5" s="214">
        <v>42</v>
      </c>
      <c r="L5" s="390"/>
    </row>
    <row r="6" spans="1:12" s="375" customFormat="1" ht="13" x14ac:dyDescent="0.25">
      <c r="A6" s="377" t="s">
        <v>822</v>
      </c>
      <c r="B6" s="377"/>
      <c r="C6" s="210">
        <v>2017</v>
      </c>
      <c r="D6" s="392" t="s">
        <v>831</v>
      </c>
      <c r="E6" s="214">
        <v>1</v>
      </c>
      <c r="F6" s="317">
        <v>791.5</v>
      </c>
      <c r="G6" s="214">
        <v>1</v>
      </c>
      <c r="H6" s="317">
        <v>7585.4</v>
      </c>
      <c r="I6" s="214">
        <v>1</v>
      </c>
      <c r="J6" s="381">
        <v>12800</v>
      </c>
      <c r="K6" s="214">
        <v>17</v>
      </c>
      <c r="L6" s="390"/>
    </row>
    <row r="7" spans="1:12" ht="30" customHeight="1" x14ac:dyDescent="0.35">
      <c r="A7" s="377" t="s">
        <v>823</v>
      </c>
      <c r="B7" s="377"/>
      <c r="C7" s="210">
        <v>2017</v>
      </c>
      <c r="D7" s="392" t="s">
        <v>832</v>
      </c>
      <c r="E7" s="214">
        <v>65</v>
      </c>
      <c r="F7" s="317">
        <v>439411.58</v>
      </c>
      <c r="G7" s="214">
        <v>1</v>
      </c>
      <c r="H7" s="317">
        <v>7695.2</v>
      </c>
      <c r="I7" s="214">
        <v>3</v>
      </c>
      <c r="J7" s="381">
        <v>505050</v>
      </c>
      <c r="K7" s="214">
        <v>425</v>
      </c>
    </row>
    <row r="8" spans="1:12" ht="51.75" customHeight="1" x14ac:dyDescent="0.35">
      <c r="A8" s="377" t="s">
        <v>771</v>
      </c>
      <c r="B8" s="377"/>
      <c r="C8" s="210">
        <v>2017</v>
      </c>
      <c r="D8" s="392" t="s">
        <v>833</v>
      </c>
      <c r="E8" s="214">
        <v>31</v>
      </c>
      <c r="F8" s="317">
        <v>406979.4</v>
      </c>
      <c r="G8" s="214"/>
      <c r="H8" s="317"/>
      <c r="I8" s="214"/>
      <c r="J8" s="381"/>
      <c r="K8" s="214">
        <v>360</v>
      </c>
    </row>
    <row r="9" spans="1:12" s="375" customFormat="1" ht="13" x14ac:dyDescent="0.25">
      <c r="A9" s="377" t="s">
        <v>834</v>
      </c>
      <c r="B9" s="377"/>
      <c r="C9" s="210">
        <v>2017</v>
      </c>
      <c r="D9" s="392" t="s">
        <v>159</v>
      </c>
      <c r="E9" s="214"/>
      <c r="F9" s="317"/>
      <c r="G9" s="214"/>
      <c r="H9" s="317"/>
      <c r="I9" s="214"/>
      <c r="J9" s="381"/>
      <c r="K9" s="214">
        <v>1</v>
      </c>
      <c r="L9" s="390"/>
    </row>
    <row r="10" spans="1:12" s="375" customFormat="1" ht="26" x14ac:dyDescent="0.25">
      <c r="A10" s="377" t="s">
        <v>775</v>
      </c>
      <c r="B10" s="377"/>
      <c r="C10" s="210">
        <v>2017</v>
      </c>
      <c r="D10" s="392" t="s">
        <v>835</v>
      </c>
      <c r="E10" s="214"/>
      <c r="F10" s="317"/>
      <c r="G10" s="214"/>
      <c r="H10" s="317"/>
      <c r="I10" s="214"/>
      <c r="J10" s="381"/>
      <c r="K10" s="214">
        <v>6</v>
      </c>
      <c r="L10" s="390"/>
    </row>
    <row r="11" spans="1:12" s="375" customFormat="1" ht="13.5" customHeight="1" x14ac:dyDescent="0.3">
      <c r="A11" s="377" t="s">
        <v>777</v>
      </c>
      <c r="B11" s="377"/>
      <c r="C11" s="391">
        <v>2017</v>
      </c>
      <c r="D11" s="392" t="s">
        <v>62</v>
      </c>
      <c r="E11" s="214"/>
      <c r="F11" s="317"/>
      <c r="G11" s="214"/>
      <c r="H11" s="317"/>
      <c r="I11" s="214"/>
      <c r="J11" s="381"/>
      <c r="K11" s="214">
        <v>1</v>
      </c>
      <c r="L11" s="390"/>
    </row>
    <row r="12" spans="1:12" s="375" customFormat="1" ht="26" x14ac:dyDescent="0.3">
      <c r="A12" s="377" t="s">
        <v>413</v>
      </c>
      <c r="B12" s="377"/>
      <c r="C12" s="391">
        <v>2017</v>
      </c>
      <c r="D12" s="392" t="s">
        <v>836</v>
      </c>
      <c r="E12" s="214">
        <v>1</v>
      </c>
      <c r="F12" s="317">
        <v>6353.7</v>
      </c>
      <c r="G12" s="214"/>
      <c r="H12" s="317"/>
      <c r="I12" s="214"/>
      <c r="J12" s="381"/>
      <c r="K12" s="214">
        <v>2</v>
      </c>
      <c r="L12" s="390"/>
    </row>
    <row r="13" spans="1:12" s="375" customFormat="1" ht="13" x14ac:dyDescent="0.3">
      <c r="A13" s="377" t="s">
        <v>25</v>
      </c>
      <c r="B13" s="377"/>
      <c r="C13" s="391">
        <v>2017</v>
      </c>
      <c r="D13" s="392" t="s">
        <v>157</v>
      </c>
      <c r="E13" s="214"/>
      <c r="F13" s="317"/>
      <c r="G13" s="214"/>
      <c r="H13" s="317"/>
      <c r="I13" s="214"/>
      <c r="J13" s="381"/>
      <c r="K13" s="214">
        <v>2</v>
      </c>
      <c r="L13" s="390"/>
    </row>
    <row r="14" spans="1:12" ht="11.15" customHeight="1" x14ac:dyDescent="0.35">
      <c r="A14" s="377"/>
      <c r="B14" s="377"/>
      <c r="C14" s="377"/>
      <c r="D14" s="377"/>
      <c r="E14" s="214"/>
      <c r="F14" s="317"/>
      <c r="G14" s="214"/>
      <c r="H14" s="317"/>
      <c r="I14" s="214"/>
      <c r="J14" s="381"/>
      <c r="K14" s="214"/>
    </row>
    <row r="15" spans="1:12" ht="11.15" customHeight="1" x14ac:dyDescent="0.35">
      <c r="A15" s="377"/>
      <c r="B15" s="377"/>
      <c r="C15" s="377"/>
      <c r="D15" s="377"/>
      <c r="E15" s="214"/>
      <c r="F15" s="317"/>
      <c r="G15" s="214"/>
      <c r="H15" s="317"/>
      <c r="I15" s="214"/>
      <c r="J15" s="381"/>
      <c r="K15" s="214"/>
    </row>
    <row r="16" spans="1:12" ht="11.15" customHeight="1" x14ac:dyDescent="0.35">
      <c r="A16" s="377"/>
      <c r="B16" s="377"/>
      <c r="C16" s="377"/>
      <c r="D16" s="377"/>
      <c r="E16" s="214"/>
      <c r="F16" s="317"/>
      <c r="G16" s="214"/>
      <c r="H16" s="317"/>
      <c r="I16" s="214"/>
      <c r="J16" s="381"/>
      <c r="K16" s="214"/>
    </row>
    <row r="17" spans="1:11" ht="11.15" customHeight="1" x14ac:dyDescent="0.35">
      <c r="A17" s="377"/>
      <c r="B17" s="377"/>
      <c r="C17" s="377"/>
      <c r="D17" s="377"/>
      <c r="E17" s="214"/>
      <c r="F17" s="317"/>
      <c r="G17" s="214"/>
      <c r="H17" s="317"/>
      <c r="I17" s="214"/>
      <c r="J17" s="381"/>
      <c r="K17" s="214"/>
    </row>
    <row r="18" spans="1:11" ht="11.15" customHeight="1" x14ac:dyDescent="0.35">
      <c r="A18" s="377"/>
      <c r="B18" s="377"/>
      <c r="C18" s="377"/>
      <c r="D18" s="377"/>
      <c r="E18" s="214"/>
      <c r="F18" s="317"/>
      <c r="G18" s="214"/>
      <c r="H18" s="317"/>
      <c r="I18" s="214"/>
      <c r="J18" s="381"/>
      <c r="K18" s="214"/>
    </row>
    <row r="19" spans="1:11" ht="11.15" customHeight="1" x14ac:dyDescent="0.35">
      <c r="A19" s="375"/>
      <c r="B19" s="375"/>
      <c r="C19" s="375"/>
      <c r="D19" s="375"/>
      <c r="E19" s="384"/>
      <c r="F19" s="384"/>
      <c r="G19" s="384"/>
      <c r="H19" s="384"/>
      <c r="I19" s="384"/>
      <c r="J19" s="384"/>
      <c r="K19" s="384"/>
    </row>
    <row r="20" spans="1:11" ht="11.15" customHeight="1" x14ac:dyDescent="0.35">
      <c r="A20" s="375"/>
      <c r="B20" s="375"/>
      <c r="C20" s="375"/>
      <c r="D20" s="272" t="s">
        <v>796</v>
      </c>
      <c r="E20" s="256">
        <f>+SUM(E5:E18)</f>
        <v>107</v>
      </c>
      <c r="F20" s="393">
        <f t="shared" ref="F20:K20" si="0">+SUM(F5:F18)</f>
        <v>924185.41999999993</v>
      </c>
      <c r="G20" s="256">
        <f t="shared" si="0"/>
        <v>2</v>
      </c>
      <c r="H20" s="393">
        <f t="shared" si="0"/>
        <v>15280.599999999999</v>
      </c>
      <c r="I20" s="256">
        <f t="shared" si="0"/>
        <v>4</v>
      </c>
      <c r="J20" s="393">
        <f t="shared" si="0"/>
        <v>517850</v>
      </c>
      <c r="K20" s="256">
        <f t="shared" si="0"/>
        <v>856</v>
      </c>
    </row>
    <row r="21" spans="1:11" ht="11.15" customHeight="1" x14ac:dyDescent="0.35">
      <c r="A21" s="375"/>
      <c r="B21" s="375"/>
      <c r="C21" s="375"/>
      <c r="D21" s="375"/>
      <c r="E21" s="375"/>
      <c r="F21" s="375"/>
      <c r="G21" s="375"/>
      <c r="H21" s="375"/>
      <c r="I21" s="375"/>
      <c r="J21" s="375"/>
      <c r="K21" s="375"/>
    </row>
    <row r="22" spans="1:11" ht="11.15" customHeight="1" x14ac:dyDescent="0.35">
      <c r="A22" s="375"/>
      <c r="B22" s="375"/>
      <c r="C22" s="375"/>
      <c r="D22" s="375"/>
      <c r="E22" s="375"/>
      <c r="F22" s="375"/>
      <c r="G22" s="375"/>
      <c r="H22" s="375"/>
      <c r="I22" s="375"/>
      <c r="J22" s="375"/>
      <c r="K22" s="375"/>
    </row>
    <row r="23" spans="1:11" ht="11.15" customHeight="1" x14ac:dyDescent="0.35">
      <c r="A23" s="375"/>
      <c r="B23" s="387" t="s">
        <v>797</v>
      </c>
      <c r="C23" s="388"/>
      <c r="D23" s="278" t="s">
        <v>798</v>
      </c>
      <c r="E23" s="185" t="s">
        <v>799</v>
      </c>
      <c r="F23" s="393">
        <f>SUBTOTAL(9,F5:F12)</f>
        <v>924185.41999999993</v>
      </c>
      <c r="G23" s="375"/>
      <c r="H23" s="393">
        <f>SUBTOTAL(9,H6:H7)</f>
        <v>15280.599999999999</v>
      </c>
      <c r="I23" s="375"/>
      <c r="J23" s="393">
        <f>SUBTOTAL(9,J6:J7)</f>
        <v>517850</v>
      </c>
      <c r="K23" s="375"/>
    </row>
    <row r="24" spans="1:11" ht="11.15" customHeight="1" x14ac:dyDescent="0.35">
      <c r="A24" s="375"/>
      <c r="B24" s="453" t="s">
        <v>800</v>
      </c>
      <c r="C24" s="454"/>
      <c r="D24" s="213">
        <f>+E20+G20+I20+K20</f>
        <v>969</v>
      </c>
      <c r="E24" s="212">
        <f>+F20+H20+J20</f>
        <v>1457316.02</v>
      </c>
      <c r="F24" s="375"/>
      <c r="G24" s="375"/>
      <c r="H24" s="375"/>
      <c r="I24" s="375"/>
      <c r="J24" s="375"/>
      <c r="K24" s="375"/>
    </row>
    <row r="25" spans="1:11" ht="11.15" customHeight="1" x14ac:dyDescent="0.35">
      <c r="A25" s="375"/>
      <c r="B25" s="453" t="s">
        <v>801</v>
      </c>
      <c r="C25" s="454"/>
      <c r="D25" s="213">
        <f>I20</f>
        <v>4</v>
      </c>
      <c r="E25" s="212">
        <f>J20</f>
        <v>517850</v>
      </c>
      <c r="F25" s="375"/>
      <c r="G25" s="402">
        <f>F23+H23+J23</f>
        <v>1457316.02</v>
      </c>
      <c r="H25" s="375"/>
      <c r="I25" s="375"/>
      <c r="J25" s="375"/>
      <c r="K25" s="375"/>
    </row>
    <row r="26" spans="1:11" ht="11.15" customHeight="1" x14ac:dyDescent="0.35">
      <c r="A26" s="375"/>
      <c r="B26" s="453" t="s">
        <v>802</v>
      </c>
      <c r="C26" s="454"/>
      <c r="D26" s="213">
        <f>E20+G20</f>
        <v>109</v>
      </c>
      <c r="E26" s="212">
        <f>+F20+H20</f>
        <v>939466.0199999999</v>
      </c>
      <c r="F26" s="375"/>
      <c r="G26" s="375"/>
      <c r="H26" s="375"/>
      <c r="I26" s="375"/>
      <c r="J26" s="375"/>
      <c r="K26" s="375"/>
    </row>
    <row r="27" spans="1:11" ht="11.15" customHeight="1" x14ac:dyDescent="0.35">
      <c r="A27" s="375"/>
      <c r="B27" s="453" t="s">
        <v>803</v>
      </c>
      <c r="C27" s="454"/>
      <c r="D27" s="213">
        <f>+D25+D26</f>
        <v>113</v>
      </c>
      <c r="E27" s="212">
        <f>+E25+E26</f>
        <v>1457316.02</v>
      </c>
      <c r="F27" s="246"/>
      <c r="G27" s="394"/>
      <c r="H27" s="375"/>
      <c r="I27" s="375"/>
      <c r="J27" s="375"/>
      <c r="K27" s="375"/>
    </row>
  </sheetData>
  <mergeCells count="4">
    <mergeCell ref="B24:C24"/>
    <mergeCell ref="B25:C25"/>
    <mergeCell ref="B26:C26"/>
    <mergeCell ref="B27:C27"/>
  </mergeCells>
  <conditionalFormatting sqref="B1:B2 B7:B8 D8:I8 D7:F7">
    <cfRule type="cellIs" dxfId="104" priority="45" stopIfTrue="1" operator="equal">
      <formula>"&lt;&gt;"""""</formula>
    </cfRule>
  </conditionalFormatting>
  <conditionalFormatting sqref="D20">
    <cfRule type="cellIs" dxfId="103" priority="44" stopIfTrue="1" operator="equal">
      <formula>"&lt;&gt;"""""</formula>
    </cfRule>
  </conditionalFormatting>
  <conditionalFormatting sqref="E20:K20">
    <cfRule type="cellIs" dxfId="102" priority="43" stopIfTrue="1" operator="equal">
      <formula>"&lt;&gt;"""""</formula>
    </cfRule>
  </conditionalFormatting>
  <conditionalFormatting sqref="C14:C18">
    <cfRule type="cellIs" dxfId="101" priority="42" stopIfTrue="1" operator="equal">
      <formula>"&lt;&gt;"""""</formula>
    </cfRule>
  </conditionalFormatting>
  <conditionalFormatting sqref="G14:I18">
    <cfRule type="cellIs" dxfId="100" priority="41" stopIfTrue="1" operator="equal">
      <formula>"&lt;&gt;"""""</formula>
    </cfRule>
  </conditionalFormatting>
  <conditionalFormatting sqref="F14:F18 B14:B18">
    <cfRule type="cellIs" dxfId="99" priority="40" stopIfTrue="1" operator="equal">
      <formula>"&lt;&gt;"""""</formula>
    </cfRule>
  </conditionalFormatting>
  <conditionalFormatting sqref="E14:E18">
    <cfRule type="cellIs" dxfId="98" priority="39" stopIfTrue="1" operator="equal">
      <formula>"&lt;&gt;"""""</formula>
    </cfRule>
  </conditionalFormatting>
  <conditionalFormatting sqref="K14:K18">
    <cfRule type="cellIs" dxfId="97" priority="38" stopIfTrue="1" operator="equal">
      <formula>"&lt;&gt;"""""</formula>
    </cfRule>
  </conditionalFormatting>
  <conditionalFormatting sqref="J14:J18">
    <cfRule type="cellIs" dxfId="96" priority="37" stopIfTrue="1" operator="equal">
      <formula>"&lt;&gt;"""""</formula>
    </cfRule>
  </conditionalFormatting>
  <conditionalFormatting sqref="D14:D18">
    <cfRule type="cellIs" dxfId="95" priority="36" stopIfTrue="1" operator="equal">
      <formula>"&lt;&gt;"""""</formula>
    </cfRule>
  </conditionalFormatting>
  <conditionalFormatting sqref="K8">
    <cfRule type="cellIs" dxfId="94" priority="35" stopIfTrue="1" operator="equal">
      <formula>"&lt;&gt;"""""</formula>
    </cfRule>
  </conditionalFormatting>
  <conditionalFormatting sqref="J8">
    <cfRule type="cellIs" dxfId="93" priority="34" stopIfTrue="1" operator="equal">
      <formula>"&lt;&gt;"""""</formula>
    </cfRule>
  </conditionalFormatting>
  <conditionalFormatting sqref="B5 D5 G5:K5">
    <cfRule type="cellIs" dxfId="92" priority="33" stopIfTrue="1" operator="equal">
      <formula>"&lt;&gt;"""""</formula>
    </cfRule>
  </conditionalFormatting>
  <conditionalFormatting sqref="A5">
    <cfRule type="cellIs" dxfId="91" priority="32" stopIfTrue="1" operator="equal">
      <formula>"&lt;&gt;"""""</formula>
    </cfRule>
  </conditionalFormatting>
  <conditionalFormatting sqref="C5">
    <cfRule type="cellIs" dxfId="90" priority="31" stopIfTrue="1" operator="equal">
      <formula>"&lt;&gt;"""""</formula>
    </cfRule>
  </conditionalFormatting>
  <conditionalFormatting sqref="B6 D6:K6">
    <cfRule type="cellIs" dxfId="89" priority="30" stopIfTrue="1" operator="equal">
      <formula>"&lt;&gt;"""""</formula>
    </cfRule>
  </conditionalFormatting>
  <conditionalFormatting sqref="A6">
    <cfRule type="cellIs" dxfId="88" priority="29" stopIfTrue="1" operator="equal">
      <formula>"&lt;&gt;"""""</formula>
    </cfRule>
  </conditionalFormatting>
  <conditionalFormatting sqref="C6">
    <cfRule type="cellIs" dxfId="87" priority="28" stopIfTrue="1" operator="equal">
      <formula>"&lt;&gt;"""""</formula>
    </cfRule>
  </conditionalFormatting>
  <conditionalFormatting sqref="E5:F5">
    <cfRule type="cellIs" dxfId="86" priority="27" stopIfTrue="1" operator="equal">
      <formula>"&lt;&gt;"""""</formula>
    </cfRule>
  </conditionalFormatting>
  <conditionalFormatting sqref="C7:C8">
    <cfRule type="cellIs" dxfId="85" priority="26" stopIfTrue="1" operator="equal">
      <formula>"&lt;&gt;"""""</formula>
    </cfRule>
  </conditionalFormatting>
  <conditionalFormatting sqref="A7">
    <cfRule type="cellIs" dxfId="84" priority="25" stopIfTrue="1" operator="equal">
      <formula>"&lt;&gt;"""""</formula>
    </cfRule>
  </conditionalFormatting>
  <conditionalFormatting sqref="G7:K7">
    <cfRule type="cellIs" dxfId="83" priority="24" stopIfTrue="1" operator="equal">
      <formula>"&lt;&gt;"""""</formula>
    </cfRule>
  </conditionalFormatting>
  <conditionalFormatting sqref="A8">
    <cfRule type="cellIs" dxfId="82" priority="23" stopIfTrue="1" operator="equal">
      <formula>"&lt;&gt;"""""</formula>
    </cfRule>
  </conditionalFormatting>
  <conditionalFormatting sqref="G9:I9">
    <cfRule type="cellIs" dxfId="81" priority="22" stopIfTrue="1" operator="equal">
      <formula>"&lt;&gt;"""""</formula>
    </cfRule>
  </conditionalFormatting>
  <conditionalFormatting sqref="F9 B9">
    <cfRule type="cellIs" dxfId="80" priority="21" stopIfTrue="1" operator="equal">
      <formula>"&lt;&gt;"""""</formula>
    </cfRule>
  </conditionalFormatting>
  <conditionalFormatting sqref="E9">
    <cfRule type="cellIs" dxfId="79" priority="20" stopIfTrue="1" operator="equal">
      <formula>"&lt;&gt;"""""</formula>
    </cfRule>
  </conditionalFormatting>
  <conditionalFormatting sqref="K9">
    <cfRule type="cellIs" dxfId="78" priority="19" stopIfTrue="1" operator="equal">
      <formula>"&lt;&gt;"""""</formula>
    </cfRule>
  </conditionalFormatting>
  <conditionalFormatting sqref="J9">
    <cfRule type="cellIs" dxfId="77" priority="18" stopIfTrue="1" operator="equal">
      <formula>"&lt;&gt;"""""</formula>
    </cfRule>
  </conditionalFormatting>
  <conditionalFormatting sqref="D9">
    <cfRule type="cellIs" dxfId="76" priority="17" stopIfTrue="1" operator="equal">
      <formula>"&lt;&gt;"""""</formula>
    </cfRule>
  </conditionalFormatting>
  <conditionalFormatting sqref="A9">
    <cfRule type="cellIs" dxfId="75" priority="16" stopIfTrue="1" operator="equal">
      <formula>"&lt;&gt;"""""</formula>
    </cfRule>
  </conditionalFormatting>
  <conditionalFormatting sqref="C9">
    <cfRule type="cellIs" dxfId="74" priority="15" stopIfTrue="1" operator="equal">
      <formula>"&lt;&gt;"""""</formula>
    </cfRule>
  </conditionalFormatting>
  <conditionalFormatting sqref="E10:K10 B10">
    <cfRule type="cellIs" dxfId="73" priority="14" stopIfTrue="1" operator="equal">
      <formula>"&lt;&gt;"""""</formula>
    </cfRule>
  </conditionalFormatting>
  <conditionalFormatting sqref="D10">
    <cfRule type="cellIs" dxfId="72" priority="13" stopIfTrue="1" operator="equal">
      <formula>"&lt;&gt;"""""</formula>
    </cfRule>
  </conditionalFormatting>
  <conditionalFormatting sqref="C10">
    <cfRule type="cellIs" dxfId="71" priority="12" stopIfTrue="1" operator="equal">
      <formula>"&lt;&gt;"""""</formula>
    </cfRule>
  </conditionalFormatting>
  <conditionalFormatting sqref="E11:K11 B11">
    <cfRule type="cellIs" dxfId="70" priority="11" stopIfTrue="1" operator="equal">
      <formula>"&lt;&gt;"""""</formula>
    </cfRule>
  </conditionalFormatting>
  <conditionalFormatting sqref="D11">
    <cfRule type="cellIs" dxfId="69" priority="10" stopIfTrue="1" operator="equal">
      <formula>"&lt;&gt;"""""</formula>
    </cfRule>
  </conditionalFormatting>
  <conditionalFormatting sqref="C11">
    <cfRule type="cellIs" dxfId="68" priority="9" stopIfTrue="1" operator="equal">
      <formula>"&lt;&gt;"""""</formula>
    </cfRule>
  </conditionalFormatting>
  <conditionalFormatting sqref="E12:K12 B12">
    <cfRule type="cellIs" dxfId="67" priority="8" stopIfTrue="1" operator="equal">
      <formula>"&lt;&gt;"""""</formula>
    </cfRule>
  </conditionalFormatting>
  <conditionalFormatting sqref="D12">
    <cfRule type="cellIs" dxfId="66" priority="7" stopIfTrue="1" operator="equal">
      <formula>"&lt;&gt;"""""</formula>
    </cfRule>
  </conditionalFormatting>
  <conditionalFormatting sqref="C12">
    <cfRule type="cellIs" dxfId="65" priority="6" stopIfTrue="1" operator="equal">
      <formula>"&lt;&gt;"""""</formula>
    </cfRule>
  </conditionalFormatting>
  <conditionalFormatting sqref="B13 D13:K13">
    <cfRule type="cellIs" dxfId="64" priority="5" stopIfTrue="1" operator="equal">
      <formula>"&lt;&gt;"""""</formula>
    </cfRule>
  </conditionalFormatting>
  <conditionalFormatting sqref="C13">
    <cfRule type="cellIs" dxfId="63" priority="4" stopIfTrue="1" operator="equal">
      <formula>"&lt;&gt;"""""</formula>
    </cfRule>
  </conditionalFormatting>
  <conditionalFormatting sqref="F23">
    <cfRule type="cellIs" dxfId="62" priority="3" stopIfTrue="1" operator="equal">
      <formula>"&lt;&gt;"""""</formula>
    </cfRule>
  </conditionalFormatting>
  <conditionalFormatting sqref="H23">
    <cfRule type="cellIs" dxfId="61" priority="2" stopIfTrue="1" operator="equal">
      <formula>"&lt;&gt;"""""</formula>
    </cfRule>
  </conditionalFormatting>
  <conditionalFormatting sqref="J23">
    <cfRule type="cellIs" dxfId="60" priority="1" stopIfTrue="1" operator="equal">
      <formula>"&lt;&gt;"""""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/>
  </sheetViews>
  <sheetFormatPr defaultColWidth="12.453125" defaultRowHeight="10.5" x14ac:dyDescent="0.25"/>
  <cols>
    <col min="1" max="1" width="22.453125" style="98" customWidth="1"/>
    <col min="2" max="2" width="38.26953125" style="98" customWidth="1"/>
    <col min="3" max="3" width="16.81640625" style="98" bestFit="1" customWidth="1"/>
    <col min="4" max="4" width="27.81640625" style="98" customWidth="1"/>
    <col min="5" max="5" width="12.81640625" style="98" customWidth="1"/>
    <col min="6" max="7" width="12.54296875" style="98" customWidth="1"/>
    <col min="8" max="16384" width="12.453125" style="98"/>
  </cols>
  <sheetData>
    <row r="1" spans="1:7" x14ac:dyDescent="0.25">
      <c r="A1" s="109" t="s">
        <v>0</v>
      </c>
      <c r="B1" s="96">
        <v>2021</v>
      </c>
      <c r="C1" s="97"/>
      <c r="D1" s="97"/>
      <c r="E1" s="97"/>
      <c r="F1" s="97"/>
      <c r="G1" s="97"/>
    </row>
    <row r="2" spans="1:7" x14ac:dyDescent="0.25">
      <c r="A2" s="109" t="s">
        <v>1</v>
      </c>
      <c r="B2" s="96" t="s">
        <v>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ht="21" x14ac:dyDescent="0.25">
      <c r="A4" s="109" t="s">
        <v>3</v>
      </c>
      <c r="B4" s="109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956</v>
      </c>
      <c r="B5" s="99" t="s">
        <v>643</v>
      </c>
      <c r="C5" s="100">
        <v>2021</v>
      </c>
      <c r="D5" s="100">
        <v>700930</v>
      </c>
      <c r="E5" s="101">
        <v>215.29</v>
      </c>
      <c r="F5" s="101">
        <v>8.66</v>
      </c>
      <c r="G5" s="101">
        <f>E5+F5</f>
        <v>223.95</v>
      </c>
    </row>
    <row r="6" spans="1:7" x14ac:dyDescent="0.25">
      <c r="A6" s="99" t="s">
        <v>998</v>
      </c>
      <c r="B6" s="99"/>
      <c r="C6" s="100">
        <v>2021</v>
      </c>
      <c r="D6" s="100">
        <v>700912</v>
      </c>
      <c r="E6" s="101">
        <v>362230.55</v>
      </c>
      <c r="F6" s="101">
        <v>7151.63</v>
      </c>
      <c r="G6" s="101">
        <f t="shared" ref="G6:G52" si="0">E6+F6</f>
        <v>369382.18</v>
      </c>
    </row>
    <row r="7" spans="1:7" x14ac:dyDescent="0.25">
      <c r="A7" s="99" t="s">
        <v>956</v>
      </c>
      <c r="B7" s="99" t="s">
        <v>644</v>
      </c>
      <c r="C7" s="100">
        <v>2021</v>
      </c>
      <c r="D7" s="100">
        <v>700933</v>
      </c>
      <c r="E7" s="101">
        <v>18031</v>
      </c>
      <c r="F7" s="101">
        <v>-64.03</v>
      </c>
      <c r="G7" s="101">
        <f t="shared" si="0"/>
        <v>17966.97</v>
      </c>
    </row>
    <row r="8" spans="1:7" x14ac:dyDescent="0.25">
      <c r="A8" s="99" t="s">
        <v>956</v>
      </c>
      <c r="B8" s="99" t="s">
        <v>644</v>
      </c>
      <c r="C8" s="100">
        <v>2021</v>
      </c>
      <c r="D8" s="100">
        <v>700934</v>
      </c>
      <c r="E8" s="101">
        <v>3559</v>
      </c>
      <c r="F8" s="101">
        <v>75.42</v>
      </c>
      <c r="G8" s="101">
        <f t="shared" si="0"/>
        <v>3634.42</v>
      </c>
    </row>
    <row r="9" spans="1:7" x14ac:dyDescent="0.25">
      <c r="A9" s="99" t="s">
        <v>999</v>
      </c>
      <c r="B9" s="99" t="s">
        <v>645</v>
      </c>
      <c r="C9" s="100">
        <v>2021</v>
      </c>
      <c r="D9" s="100">
        <v>700937</v>
      </c>
      <c r="E9" s="101">
        <v>2261069.64</v>
      </c>
      <c r="F9" s="101">
        <v>5023.8599999999997</v>
      </c>
      <c r="G9" s="101">
        <f t="shared" si="0"/>
        <v>2266093.5</v>
      </c>
    </row>
    <row r="10" spans="1:7" x14ac:dyDescent="0.25">
      <c r="A10" s="99" t="s">
        <v>1000</v>
      </c>
      <c r="B10" s="99" t="s">
        <v>1001</v>
      </c>
      <c r="C10" s="100">
        <v>2021</v>
      </c>
      <c r="D10" s="100">
        <v>700946</v>
      </c>
      <c r="E10" s="101">
        <v>681503.96</v>
      </c>
      <c r="F10" s="101">
        <v>-16089.51</v>
      </c>
      <c r="G10" s="101">
        <f t="shared" si="0"/>
        <v>665414.44999999995</v>
      </c>
    </row>
    <row r="11" spans="1:7" x14ac:dyDescent="0.25">
      <c r="A11" s="99" t="s">
        <v>999</v>
      </c>
      <c r="B11" s="99" t="s">
        <v>646</v>
      </c>
      <c r="C11" s="100">
        <v>2021</v>
      </c>
      <c r="D11" s="100">
        <v>700929</v>
      </c>
      <c r="E11" s="101">
        <v>5252</v>
      </c>
      <c r="F11" s="101">
        <v>41.99</v>
      </c>
      <c r="G11" s="101">
        <f t="shared" si="0"/>
        <v>5293.99</v>
      </c>
    </row>
    <row r="12" spans="1:7" x14ac:dyDescent="0.25">
      <c r="A12" s="99" t="s">
        <v>999</v>
      </c>
      <c r="B12" s="99" t="s">
        <v>647</v>
      </c>
      <c r="C12" s="100">
        <v>2021</v>
      </c>
      <c r="D12" s="100">
        <v>700938</v>
      </c>
      <c r="E12" s="101">
        <v>37881.75</v>
      </c>
      <c r="F12" s="101">
        <v>-227.85</v>
      </c>
      <c r="G12" s="101">
        <f t="shared" si="0"/>
        <v>37653.9</v>
      </c>
    </row>
    <row r="13" spans="1:7" x14ac:dyDescent="0.25">
      <c r="A13" s="99" t="s">
        <v>1002</v>
      </c>
      <c r="B13" s="99" t="s">
        <v>960</v>
      </c>
      <c r="C13" s="100">
        <v>2021</v>
      </c>
      <c r="D13" s="100">
        <v>700939</v>
      </c>
      <c r="E13" s="101">
        <v>32154.85</v>
      </c>
      <c r="F13" s="101">
        <v>1961.74</v>
      </c>
      <c r="G13" s="101">
        <f t="shared" si="0"/>
        <v>34116.589999999997</v>
      </c>
    </row>
    <row r="14" spans="1:7" x14ac:dyDescent="0.25">
      <c r="A14" s="99" t="s">
        <v>1003</v>
      </c>
      <c r="B14" s="99" t="s">
        <v>1004</v>
      </c>
      <c r="C14" s="100">
        <v>2021</v>
      </c>
      <c r="D14" s="100">
        <v>700935</v>
      </c>
      <c r="E14" s="101">
        <v>5136823.9800000004</v>
      </c>
      <c r="F14" s="101">
        <v>182015.65</v>
      </c>
      <c r="G14" s="101">
        <f t="shared" si="0"/>
        <v>5318839.6300000008</v>
      </c>
    </row>
    <row r="15" spans="1:7" x14ac:dyDescent="0.25">
      <c r="A15" s="99" t="s">
        <v>956</v>
      </c>
      <c r="B15" s="99" t="s">
        <v>1005</v>
      </c>
      <c r="C15" s="100">
        <v>2021</v>
      </c>
      <c r="D15" s="100">
        <v>700940</v>
      </c>
      <c r="E15" s="101">
        <v>252056.01</v>
      </c>
      <c r="F15" s="101">
        <v>-1854.25</v>
      </c>
      <c r="G15" s="101">
        <f t="shared" si="0"/>
        <v>250201.76</v>
      </c>
    </row>
    <row r="16" spans="1:7" x14ac:dyDescent="0.25">
      <c r="A16" s="99" t="s">
        <v>998</v>
      </c>
      <c r="B16" s="99" t="s">
        <v>648</v>
      </c>
      <c r="C16" s="100">
        <v>2021</v>
      </c>
      <c r="D16" s="100">
        <v>700931</v>
      </c>
      <c r="E16" s="101">
        <v>82784.44</v>
      </c>
      <c r="F16" s="101">
        <v>741.96</v>
      </c>
      <c r="G16" s="101">
        <f t="shared" si="0"/>
        <v>83526.400000000009</v>
      </c>
    </row>
    <row r="17" spans="1:7" x14ac:dyDescent="0.25">
      <c r="A17" s="99" t="s">
        <v>649</v>
      </c>
      <c r="B17" s="99"/>
      <c r="C17" s="100">
        <v>2021</v>
      </c>
      <c r="D17" s="100">
        <v>700942</v>
      </c>
      <c r="E17" s="101">
        <v>11108.5</v>
      </c>
      <c r="F17" s="101">
        <v>0</v>
      </c>
      <c r="G17" s="101">
        <f t="shared" si="0"/>
        <v>11108.5</v>
      </c>
    </row>
    <row r="18" spans="1:7" x14ac:dyDescent="0.25">
      <c r="A18" s="99" t="s">
        <v>649</v>
      </c>
      <c r="B18" s="99" t="s">
        <v>94</v>
      </c>
      <c r="C18" s="100">
        <v>2021</v>
      </c>
      <c r="D18" s="100">
        <v>700947</v>
      </c>
      <c r="E18" s="101">
        <v>257.04000000000002</v>
      </c>
      <c r="F18" s="101">
        <v>26.25</v>
      </c>
      <c r="G18" s="101">
        <f t="shared" si="0"/>
        <v>283.29000000000002</v>
      </c>
    </row>
    <row r="19" spans="1:7" x14ac:dyDescent="0.25">
      <c r="A19" s="99" t="s">
        <v>1006</v>
      </c>
      <c r="B19" s="99" t="s">
        <v>1007</v>
      </c>
      <c r="C19" s="100">
        <v>2021</v>
      </c>
      <c r="D19" s="100">
        <v>700908</v>
      </c>
      <c r="E19" s="101">
        <v>3340535.02</v>
      </c>
      <c r="F19" s="101">
        <v>-920372.26</v>
      </c>
      <c r="G19" s="101">
        <f t="shared" si="0"/>
        <v>2420162.7599999998</v>
      </c>
    </row>
    <row r="20" spans="1:7" x14ac:dyDescent="0.25">
      <c r="A20" s="99" t="s">
        <v>1006</v>
      </c>
      <c r="B20" s="99" t="s">
        <v>1008</v>
      </c>
      <c r="C20" s="100">
        <v>2021</v>
      </c>
      <c r="D20" s="100">
        <v>700909</v>
      </c>
      <c r="E20" s="101">
        <v>4668970.211500003</v>
      </c>
      <c r="F20" s="101">
        <v>-236771.68</v>
      </c>
      <c r="G20" s="101">
        <f t="shared" si="0"/>
        <v>4432198.5315000033</v>
      </c>
    </row>
    <row r="21" spans="1:7" x14ac:dyDescent="0.25">
      <c r="A21" s="99" t="s">
        <v>1006</v>
      </c>
      <c r="B21" s="99" t="s">
        <v>1007</v>
      </c>
      <c r="C21" s="100">
        <v>2021</v>
      </c>
      <c r="D21" s="100" t="s">
        <v>656</v>
      </c>
      <c r="E21" s="101">
        <v>200</v>
      </c>
      <c r="F21" s="101">
        <v>0</v>
      </c>
      <c r="G21" s="101">
        <f t="shared" si="0"/>
        <v>200</v>
      </c>
    </row>
    <row r="22" spans="1:7" x14ac:dyDescent="0.25">
      <c r="A22" s="99" t="s">
        <v>1006</v>
      </c>
      <c r="B22" s="99" t="s">
        <v>1007</v>
      </c>
      <c r="C22" s="100">
        <v>2021</v>
      </c>
      <c r="D22" s="100" t="s">
        <v>657</v>
      </c>
      <c r="E22" s="101">
        <v>1000</v>
      </c>
      <c r="F22" s="101">
        <v>0</v>
      </c>
      <c r="G22" s="101">
        <f t="shared" si="0"/>
        <v>1000</v>
      </c>
    </row>
    <row r="23" spans="1:7" x14ac:dyDescent="0.25">
      <c r="A23" s="99" t="s">
        <v>1006</v>
      </c>
      <c r="B23" s="99" t="s">
        <v>1007</v>
      </c>
      <c r="C23" s="100">
        <v>2021</v>
      </c>
      <c r="D23" s="100" t="s">
        <v>658</v>
      </c>
      <c r="E23" s="101">
        <v>80000</v>
      </c>
      <c r="F23" s="101">
        <v>0</v>
      </c>
      <c r="G23" s="101">
        <f t="shared" si="0"/>
        <v>80000</v>
      </c>
    </row>
    <row r="24" spans="1:7" x14ac:dyDescent="0.25">
      <c r="A24" s="99" t="s">
        <v>1006</v>
      </c>
      <c r="B24" s="99" t="s">
        <v>1007</v>
      </c>
      <c r="C24" s="100">
        <v>2021</v>
      </c>
      <c r="D24" s="100" t="s">
        <v>659</v>
      </c>
      <c r="E24" s="101">
        <v>1008.58</v>
      </c>
      <c r="F24" s="101">
        <v>0</v>
      </c>
      <c r="G24" s="101">
        <f t="shared" si="0"/>
        <v>1008.58</v>
      </c>
    </row>
    <row r="25" spans="1:7" x14ac:dyDescent="0.25">
      <c r="A25" s="99" t="s">
        <v>1006</v>
      </c>
      <c r="B25" s="99" t="s">
        <v>1007</v>
      </c>
      <c r="C25" s="100">
        <v>2021</v>
      </c>
      <c r="D25" s="100" t="s">
        <v>660</v>
      </c>
      <c r="E25" s="101">
        <v>144759.59</v>
      </c>
      <c r="F25" s="101">
        <v>0</v>
      </c>
      <c r="G25" s="101">
        <f t="shared" si="0"/>
        <v>144759.59</v>
      </c>
    </row>
    <row r="26" spans="1:7" x14ac:dyDescent="0.25">
      <c r="A26" s="99" t="s">
        <v>1006</v>
      </c>
      <c r="B26" s="99" t="s">
        <v>1008</v>
      </c>
      <c r="C26" s="100">
        <v>2021</v>
      </c>
      <c r="D26" s="100" t="s">
        <v>661</v>
      </c>
      <c r="E26" s="101">
        <v>20000</v>
      </c>
      <c r="F26" s="101">
        <v>0</v>
      </c>
      <c r="G26" s="101">
        <f t="shared" si="0"/>
        <v>20000</v>
      </c>
    </row>
    <row r="27" spans="1:7" x14ac:dyDescent="0.25">
      <c r="A27" s="99" t="s">
        <v>650</v>
      </c>
      <c r="B27" s="99" t="s">
        <v>651</v>
      </c>
      <c r="C27" s="100">
        <v>2021</v>
      </c>
      <c r="D27" s="100">
        <v>700910</v>
      </c>
      <c r="E27" s="101">
        <v>1508.58</v>
      </c>
      <c r="F27" s="101">
        <v>-79.64</v>
      </c>
      <c r="G27" s="101">
        <f t="shared" si="0"/>
        <v>1428.9399999999998</v>
      </c>
    </row>
    <row r="28" spans="1:7" x14ac:dyDescent="0.25">
      <c r="A28" s="99" t="s">
        <v>956</v>
      </c>
      <c r="B28" s="99" t="s">
        <v>1009</v>
      </c>
      <c r="C28" s="100">
        <v>2021</v>
      </c>
      <c r="D28" s="100">
        <v>700945</v>
      </c>
      <c r="E28" s="101">
        <v>5260.87</v>
      </c>
      <c r="F28" s="101">
        <v>-502.93</v>
      </c>
      <c r="G28" s="101">
        <f t="shared" si="0"/>
        <v>4757.9399999999996</v>
      </c>
    </row>
    <row r="29" spans="1:7" x14ac:dyDescent="0.25">
      <c r="A29" s="99" t="s">
        <v>956</v>
      </c>
      <c r="B29" s="99" t="s">
        <v>1010</v>
      </c>
      <c r="C29" s="100">
        <v>2021</v>
      </c>
      <c r="D29" s="100">
        <v>700943</v>
      </c>
      <c r="E29" s="101">
        <v>6622.09</v>
      </c>
      <c r="F29" s="101">
        <v>0</v>
      </c>
      <c r="G29" s="101">
        <f t="shared" si="0"/>
        <v>6622.09</v>
      </c>
    </row>
    <row r="30" spans="1:7" x14ac:dyDescent="0.25">
      <c r="A30" s="99" t="s">
        <v>956</v>
      </c>
      <c r="B30" s="99" t="s">
        <v>962</v>
      </c>
      <c r="C30" s="100">
        <v>2021</v>
      </c>
      <c r="D30" s="100">
        <v>700944</v>
      </c>
      <c r="E30" s="101">
        <v>4105.2299999999996</v>
      </c>
      <c r="F30" s="101">
        <v>0</v>
      </c>
      <c r="G30" s="101">
        <f t="shared" si="0"/>
        <v>4105.2299999999996</v>
      </c>
    </row>
    <row r="31" spans="1:7" x14ac:dyDescent="0.25">
      <c r="A31" s="99" t="s">
        <v>652</v>
      </c>
      <c r="B31" s="99" t="s">
        <v>1011</v>
      </c>
      <c r="C31" s="100">
        <v>2021</v>
      </c>
      <c r="D31" s="100">
        <v>700913</v>
      </c>
      <c r="E31" s="101">
        <v>395.32</v>
      </c>
      <c r="F31" s="101">
        <v>2.79</v>
      </c>
      <c r="G31" s="101">
        <f t="shared" si="0"/>
        <v>398.11</v>
      </c>
    </row>
    <row r="32" spans="1:7" x14ac:dyDescent="0.25">
      <c r="A32" s="99" t="s">
        <v>652</v>
      </c>
      <c r="B32" s="99" t="s">
        <v>1012</v>
      </c>
      <c r="C32" s="100">
        <v>2021</v>
      </c>
      <c r="D32" s="100">
        <v>700914</v>
      </c>
      <c r="E32" s="101">
        <v>582.72</v>
      </c>
      <c r="F32" s="101">
        <v>0</v>
      </c>
      <c r="G32" s="101">
        <f t="shared" si="0"/>
        <v>582.72</v>
      </c>
    </row>
    <row r="33" spans="1:7" x14ac:dyDescent="0.25">
      <c r="A33" s="99" t="s">
        <v>652</v>
      </c>
      <c r="B33" s="99" t="s">
        <v>1013</v>
      </c>
      <c r="C33" s="100">
        <v>2021</v>
      </c>
      <c r="D33" s="100">
        <v>700915</v>
      </c>
      <c r="E33" s="101">
        <v>596.89</v>
      </c>
      <c r="F33" s="101">
        <v>0</v>
      </c>
      <c r="G33" s="101">
        <f t="shared" si="0"/>
        <v>596.89</v>
      </c>
    </row>
    <row r="34" spans="1:7" x14ac:dyDescent="0.25">
      <c r="A34" s="99" t="s">
        <v>653</v>
      </c>
      <c r="B34" s="99" t="s">
        <v>1014</v>
      </c>
      <c r="C34" s="100">
        <v>2021</v>
      </c>
      <c r="D34" s="100">
        <v>700916</v>
      </c>
      <c r="E34" s="101">
        <v>718.29</v>
      </c>
      <c r="F34" s="101">
        <v>0</v>
      </c>
      <c r="G34" s="101">
        <f t="shared" si="0"/>
        <v>718.29</v>
      </c>
    </row>
    <row r="35" spans="1:7" x14ac:dyDescent="0.25">
      <c r="A35" s="99" t="s">
        <v>652</v>
      </c>
      <c r="B35" s="99" t="s">
        <v>1015</v>
      </c>
      <c r="C35" s="100">
        <v>2021</v>
      </c>
      <c r="D35" s="100">
        <v>700917</v>
      </c>
      <c r="E35" s="101">
        <v>1182.96</v>
      </c>
      <c r="F35" s="101">
        <v>81.06</v>
      </c>
      <c r="G35" s="101">
        <f t="shared" si="0"/>
        <v>1264.02</v>
      </c>
    </row>
    <row r="36" spans="1:7" x14ac:dyDescent="0.25">
      <c r="A36" s="99" t="s">
        <v>652</v>
      </c>
      <c r="B36" s="99" t="s">
        <v>1016</v>
      </c>
      <c r="C36" s="100">
        <v>2021</v>
      </c>
      <c r="D36" s="100">
        <v>700918</v>
      </c>
      <c r="E36" s="101">
        <v>1594.14</v>
      </c>
      <c r="F36" s="101">
        <v>0</v>
      </c>
      <c r="G36" s="101">
        <f t="shared" si="0"/>
        <v>1594.14</v>
      </c>
    </row>
    <row r="37" spans="1:7" x14ac:dyDescent="0.25">
      <c r="A37" s="99" t="s">
        <v>652</v>
      </c>
      <c r="B37" s="99" t="s">
        <v>1017</v>
      </c>
      <c r="C37" s="100">
        <v>2021</v>
      </c>
      <c r="D37" s="100">
        <v>700919</v>
      </c>
      <c r="E37" s="101">
        <v>2399.23</v>
      </c>
      <c r="F37" s="101">
        <v>4.18</v>
      </c>
      <c r="G37" s="101">
        <f t="shared" si="0"/>
        <v>2403.41</v>
      </c>
    </row>
    <row r="38" spans="1:7" x14ac:dyDescent="0.25">
      <c r="A38" s="99" t="s">
        <v>652</v>
      </c>
      <c r="B38" s="99" t="s">
        <v>1018</v>
      </c>
      <c r="C38" s="100">
        <v>2021</v>
      </c>
      <c r="D38" s="100">
        <v>700920</v>
      </c>
      <c r="E38" s="101">
        <v>1436.85</v>
      </c>
      <c r="F38" s="101">
        <v>13.06</v>
      </c>
      <c r="G38" s="101">
        <f t="shared" si="0"/>
        <v>1449.9099999999999</v>
      </c>
    </row>
    <row r="39" spans="1:7" x14ac:dyDescent="0.25">
      <c r="A39" s="99" t="s">
        <v>652</v>
      </c>
      <c r="B39" s="99" t="s">
        <v>1019</v>
      </c>
      <c r="C39" s="100">
        <v>2021</v>
      </c>
      <c r="D39" s="100">
        <v>700921</v>
      </c>
      <c r="E39" s="101">
        <v>727.38</v>
      </c>
      <c r="F39" s="101">
        <v>19.170000000000002</v>
      </c>
      <c r="G39" s="101">
        <f t="shared" si="0"/>
        <v>746.55</v>
      </c>
    </row>
    <row r="40" spans="1:7" x14ac:dyDescent="0.25">
      <c r="A40" s="99" t="s">
        <v>652</v>
      </c>
      <c r="B40" s="99" t="s">
        <v>1020</v>
      </c>
      <c r="C40" s="100">
        <v>2021</v>
      </c>
      <c r="D40" s="100">
        <v>700922</v>
      </c>
      <c r="E40" s="101">
        <v>896.98</v>
      </c>
      <c r="F40" s="101">
        <v>18.239999999999998</v>
      </c>
      <c r="G40" s="101">
        <f t="shared" si="0"/>
        <v>915.22</v>
      </c>
    </row>
    <row r="41" spans="1:7" x14ac:dyDescent="0.25">
      <c r="A41" s="99" t="s">
        <v>652</v>
      </c>
      <c r="B41" s="99" t="s">
        <v>1021</v>
      </c>
      <c r="C41" s="100">
        <v>2021</v>
      </c>
      <c r="D41" s="100">
        <v>700923</v>
      </c>
      <c r="E41" s="101">
        <v>695.41</v>
      </c>
      <c r="F41" s="101">
        <v>0</v>
      </c>
      <c r="G41" s="101">
        <f t="shared" si="0"/>
        <v>695.41</v>
      </c>
    </row>
    <row r="42" spans="1:7" x14ac:dyDescent="0.25">
      <c r="A42" s="99" t="s">
        <v>652</v>
      </c>
      <c r="B42" s="99" t="s">
        <v>1022</v>
      </c>
      <c r="C42" s="100">
        <v>2021</v>
      </c>
      <c r="D42" s="100">
        <v>700924</v>
      </c>
      <c r="E42" s="101">
        <v>554.49</v>
      </c>
      <c r="F42" s="101">
        <v>0</v>
      </c>
      <c r="G42" s="101">
        <f t="shared" si="0"/>
        <v>554.49</v>
      </c>
    </row>
    <row r="43" spans="1:7" x14ac:dyDescent="0.25">
      <c r="A43" s="99" t="s">
        <v>652</v>
      </c>
      <c r="B43" s="99" t="s">
        <v>1023</v>
      </c>
      <c r="C43" s="100">
        <v>2021</v>
      </c>
      <c r="D43" s="100">
        <v>700925</v>
      </c>
      <c r="E43" s="101">
        <v>339.2</v>
      </c>
      <c r="F43" s="101">
        <v>0</v>
      </c>
      <c r="G43" s="101">
        <f t="shared" si="0"/>
        <v>339.2</v>
      </c>
    </row>
    <row r="44" spans="1:7" ht="12.75" customHeight="1" x14ac:dyDescent="0.25">
      <c r="A44" s="99" t="s">
        <v>652</v>
      </c>
      <c r="B44" s="99" t="s">
        <v>1024</v>
      </c>
      <c r="C44" s="100">
        <v>2021</v>
      </c>
      <c r="D44" s="100">
        <v>700926</v>
      </c>
      <c r="E44" s="101">
        <v>1253.53</v>
      </c>
      <c r="F44" s="101">
        <v>0</v>
      </c>
      <c r="G44" s="101">
        <f t="shared" si="0"/>
        <v>1253.53</v>
      </c>
    </row>
    <row r="45" spans="1:7" x14ac:dyDescent="0.25">
      <c r="A45" s="99" t="s">
        <v>652</v>
      </c>
      <c r="B45" s="99" t="s">
        <v>1025</v>
      </c>
      <c r="C45" s="100">
        <v>2021</v>
      </c>
      <c r="D45" s="100">
        <v>700927</v>
      </c>
      <c r="E45" s="101">
        <v>1038.24</v>
      </c>
      <c r="F45" s="101">
        <v>28.81</v>
      </c>
      <c r="G45" s="101">
        <f t="shared" si="0"/>
        <v>1067.05</v>
      </c>
    </row>
    <row r="46" spans="1:7" x14ac:dyDescent="0.25">
      <c r="A46" s="99" t="s">
        <v>652</v>
      </c>
      <c r="B46" s="99" t="s">
        <v>1026</v>
      </c>
      <c r="C46" s="100">
        <v>2021</v>
      </c>
      <c r="D46" s="100">
        <v>700928</v>
      </c>
      <c r="E46" s="101">
        <v>169.6</v>
      </c>
      <c r="F46" s="101">
        <v>0</v>
      </c>
      <c r="G46" s="101">
        <f t="shared" si="0"/>
        <v>169.6</v>
      </c>
    </row>
    <row r="47" spans="1:7" x14ac:dyDescent="0.25">
      <c r="A47" s="99" t="s">
        <v>956</v>
      </c>
      <c r="B47" s="99" t="s">
        <v>1027</v>
      </c>
      <c r="C47" s="100">
        <v>2021</v>
      </c>
      <c r="D47" s="100">
        <v>701000</v>
      </c>
      <c r="E47" s="101">
        <v>366.64</v>
      </c>
      <c r="F47" s="101">
        <v>0</v>
      </c>
      <c r="G47" s="101">
        <f t="shared" si="0"/>
        <v>366.64</v>
      </c>
    </row>
    <row r="48" spans="1:7" x14ac:dyDescent="0.25">
      <c r="A48" s="177" t="s">
        <v>98</v>
      </c>
      <c r="B48" s="177" t="s">
        <v>654</v>
      </c>
      <c r="C48" s="100">
        <v>2021</v>
      </c>
      <c r="D48" s="178">
        <v>700936</v>
      </c>
      <c r="E48" s="179">
        <v>4963.41</v>
      </c>
      <c r="F48" s="179">
        <v>43.19</v>
      </c>
      <c r="G48" s="101">
        <f t="shared" si="0"/>
        <v>5006.5999999999995</v>
      </c>
    </row>
    <row r="49" spans="1:7" x14ac:dyDescent="0.25">
      <c r="A49" s="177" t="s">
        <v>98</v>
      </c>
      <c r="B49" s="177" t="s">
        <v>654</v>
      </c>
      <c r="C49" s="100">
        <v>2021</v>
      </c>
      <c r="D49" s="178">
        <v>700936</v>
      </c>
      <c r="E49" s="179">
        <v>0</v>
      </c>
      <c r="F49" s="179">
        <v>0</v>
      </c>
      <c r="G49" s="101">
        <f t="shared" si="0"/>
        <v>0</v>
      </c>
    </row>
    <row r="50" spans="1:7" x14ac:dyDescent="0.25">
      <c r="A50" s="99" t="s">
        <v>956</v>
      </c>
      <c r="B50" s="99" t="s">
        <v>1028</v>
      </c>
      <c r="C50" s="100">
        <v>2021</v>
      </c>
      <c r="D50" s="100">
        <v>700961</v>
      </c>
      <c r="E50" s="101">
        <v>6966.49</v>
      </c>
      <c r="F50" s="101">
        <v>118.39</v>
      </c>
      <c r="G50" s="101">
        <f t="shared" si="0"/>
        <v>7084.88</v>
      </c>
    </row>
    <row r="51" spans="1:7" x14ac:dyDescent="0.25">
      <c r="A51" s="99" t="s">
        <v>956</v>
      </c>
      <c r="B51" s="99" t="s">
        <v>1029</v>
      </c>
      <c r="C51" s="100">
        <v>2021</v>
      </c>
      <c r="D51" s="100">
        <v>701042</v>
      </c>
      <c r="E51" s="101">
        <v>300.08999999999997</v>
      </c>
      <c r="F51" s="101">
        <v>0</v>
      </c>
      <c r="G51" s="101">
        <f t="shared" si="0"/>
        <v>300.08999999999997</v>
      </c>
    </row>
    <row r="52" spans="1:7" x14ac:dyDescent="0.25">
      <c r="A52" s="99" t="s">
        <v>956</v>
      </c>
      <c r="B52" s="99" t="s">
        <v>1030</v>
      </c>
      <c r="C52" s="100">
        <v>2021</v>
      </c>
      <c r="D52" s="100">
        <v>701151</v>
      </c>
      <c r="E52" s="101">
        <v>1208.49</v>
      </c>
      <c r="F52" s="101">
        <v>91.55</v>
      </c>
      <c r="G52" s="101">
        <f t="shared" si="0"/>
        <v>1300.04</v>
      </c>
    </row>
    <row r="53" spans="1:7" x14ac:dyDescent="0.25">
      <c r="A53" s="177"/>
      <c r="B53" s="177"/>
      <c r="C53" s="178"/>
      <c r="D53" s="178"/>
      <c r="E53" s="179"/>
      <c r="F53" s="179"/>
      <c r="G53" s="101"/>
    </row>
    <row r="54" spans="1:7" x14ac:dyDescent="0.25">
      <c r="A54" s="177"/>
      <c r="B54" s="177"/>
      <c r="C54" s="178"/>
      <c r="D54" s="178"/>
      <c r="E54" s="179"/>
      <c r="F54" s="179"/>
      <c r="G54" s="101"/>
    </row>
    <row r="55" spans="1:7" ht="21" x14ac:dyDescent="0.25">
      <c r="E55" s="120" t="s">
        <v>36</v>
      </c>
      <c r="F55" s="120" t="s">
        <v>37</v>
      </c>
      <c r="G55" s="120" t="s">
        <v>38</v>
      </c>
    </row>
    <row r="56" spans="1:7" x14ac:dyDescent="0.25">
      <c r="E56" s="109" t="s">
        <v>39</v>
      </c>
      <c r="F56" s="109" t="s">
        <v>39</v>
      </c>
      <c r="G56" s="109" t="s">
        <v>39</v>
      </c>
    </row>
    <row r="57" spans="1:7" x14ac:dyDescent="0.25">
      <c r="D57" s="115" t="s">
        <v>40</v>
      </c>
      <c r="E57" s="180">
        <f>SUM(E5:E54)</f>
        <v>17187284.531499997</v>
      </c>
      <c r="F57" s="180">
        <f>SUM(F5:F54)</f>
        <v>-978494.5499999997</v>
      </c>
      <c r="G57" s="180">
        <f>SUM(G5:G52)</f>
        <v>16208789.981500003</v>
      </c>
    </row>
    <row r="61" spans="1:7" x14ac:dyDescent="0.25">
      <c r="E61" s="184"/>
    </row>
  </sheetData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3"/>
  <sheetViews>
    <sheetView zoomScaleNormal="100" workbookViewId="0"/>
  </sheetViews>
  <sheetFormatPr defaultColWidth="9.1796875" defaultRowHeight="13" x14ac:dyDescent="0.3"/>
  <cols>
    <col min="1" max="1" width="76.81640625" style="404" customWidth="1"/>
    <col min="2" max="2" width="20.54296875" style="404" customWidth="1"/>
    <col min="3" max="3" width="12" style="404" customWidth="1"/>
    <col min="4" max="4" width="30.1796875" style="246" customWidth="1"/>
    <col min="5" max="5" width="15.1796875" style="244" customWidth="1"/>
    <col min="6" max="6" width="14.453125" style="403" customWidth="1"/>
    <col min="7" max="7" width="20" style="244" customWidth="1"/>
    <col min="8" max="8" width="19.54296875" style="403" customWidth="1"/>
    <col min="9" max="9" width="16.54296875" style="244" customWidth="1"/>
    <col min="10" max="10" width="16.54296875" style="403" customWidth="1"/>
    <col min="11" max="11" width="17.453125" style="244" customWidth="1"/>
    <col min="12" max="12" width="15.1796875" style="244" customWidth="1"/>
    <col min="13" max="13" width="15.1796875" style="403" customWidth="1"/>
    <col min="14" max="14" width="20" style="244" customWidth="1"/>
    <col min="15" max="15" width="19.54296875" style="403" customWidth="1"/>
    <col min="16" max="16" width="16.54296875" style="244" customWidth="1"/>
    <col min="17" max="17" width="16.54296875" style="403" customWidth="1"/>
    <col min="18" max="18" width="17.453125" style="244" customWidth="1"/>
    <col min="19" max="19" width="15.1796875" style="244" customWidth="1"/>
    <col min="20" max="20" width="14.453125" style="403" customWidth="1"/>
    <col min="21" max="21" width="20" style="244" customWidth="1"/>
    <col min="22" max="22" width="19.54296875" style="403" customWidth="1"/>
    <col min="23" max="23" width="16.54296875" style="244" customWidth="1"/>
    <col min="24" max="24" width="16.54296875" style="403" customWidth="1"/>
    <col min="25" max="25" width="17.453125" style="244" customWidth="1"/>
    <col min="26" max="26" width="15.1796875" style="244" customWidth="1"/>
    <col min="27" max="27" width="14.453125" style="403" customWidth="1"/>
    <col min="28" max="28" width="20" style="244" customWidth="1"/>
    <col min="29" max="29" width="19.54296875" style="403" customWidth="1"/>
    <col min="30" max="30" width="16.54296875" style="244" customWidth="1"/>
    <col min="31" max="31" width="16.54296875" style="403" customWidth="1"/>
    <col min="32" max="32" width="17.453125" style="244" customWidth="1"/>
    <col min="33" max="33" width="15.1796875" style="244" bestFit="1" customWidth="1"/>
    <col min="34" max="34" width="14.453125" style="403" bestFit="1" customWidth="1"/>
    <col min="35" max="35" width="20" style="244" bestFit="1" customWidth="1"/>
    <col min="36" max="36" width="19.54296875" style="403" bestFit="1" customWidth="1"/>
    <col min="37" max="37" width="16.54296875" style="244" bestFit="1" customWidth="1"/>
    <col min="38" max="38" width="16.54296875" style="403" bestFit="1" customWidth="1"/>
    <col min="39" max="39" width="17.453125" style="244" bestFit="1" customWidth="1"/>
    <col min="40" max="40" width="13.81640625" style="246" bestFit="1" customWidth="1"/>
    <col min="41" max="41" width="13.81640625" style="246" customWidth="1"/>
    <col min="42" max="42" width="13.1796875" style="246" customWidth="1"/>
    <col min="43" max="16384" width="9.1796875" style="246"/>
  </cols>
  <sheetData>
    <row r="1" spans="1:41" x14ac:dyDescent="0.3">
      <c r="A1" s="185" t="s">
        <v>1</v>
      </c>
      <c r="B1" s="186" t="s">
        <v>2</v>
      </c>
      <c r="C1" s="246"/>
      <c r="H1" s="244"/>
      <c r="J1" s="244"/>
      <c r="O1" s="244"/>
      <c r="Q1" s="244"/>
      <c r="V1" s="244"/>
      <c r="X1" s="244"/>
      <c r="AC1" s="244"/>
      <c r="AE1" s="244"/>
      <c r="AJ1" s="244"/>
      <c r="AL1" s="244"/>
    </row>
    <row r="2" spans="1:41" x14ac:dyDescent="0.3">
      <c r="A2" s="185" t="s">
        <v>0</v>
      </c>
      <c r="B2" s="186">
        <v>2017</v>
      </c>
      <c r="C2" s="246"/>
      <c r="H2" s="244"/>
      <c r="J2" s="244"/>
      <c r="O2" s="244"/>
      <c r="Q2" s="244"/>
      <c r="V2" s="244"/>
      <c r="X2" s="244"/>
      <c r="AC2" s="244"/>
      <c r="AE2" s="244"/>
      <c r="AJ2" s="244"/>
      <c r="AL2" s="244"/>
    </row>
    <row r="3" spans="1:41" x14ac:dyDescent="0.3">
      <c r="E3" s="244" t="s">
        <v>749</v>
      </c>
      <c r="G3" s="244" t="s">
        <v>750</v>
      </c>
      <c r="H3" s="244"/>
      <c r="I3" s="244" t="s">
        <v>751</v>
      </c>
      <c r="J3" s="244"/>
      <c r="O3" s="244"/>
      <c r="Q3" s="244"/>
      <c r="V3" s="244"/>
      <c r="X3" s="244"/>
      <c r="AC3" s="244"/>
      <c r="AE3" s="244"/>
      <c r="AJ3" s="244"/>
      <c r="AL3" s="244"/>
    </row>
    <row r="4" spans="1:41" x14ac:dyDescent="0.3">
      <c r="A4" s="404" t="s">
        <v>1045</v>
      </c>
      <c r="E4" s="457" t="s">
        <v>752</v>
      </c>
      <c r="F4" s="458"/>
      <c r="G4" s="458"/>
      <c r="H4" s="458"/>
      <c r="I4" s="458"/>
      <c r="J4" s="458"/>
      <c r="K4" s="459"/>
      <c r="L4" s="457" t="s">
        <v>753</v>
      </c>
      <c r="M4" s="458"/>
      <c r="N4" s="458"/>
      <c r="O4" s="458"/>
      <c r="P4" s="458"/>
      <c r="Q4" s="458"/>
      <c r="R4" s="459"/>
      <c r="S4" s="457" t="s">
        <v>754</v>
      </c>
      <c r="T4" s="458"/>
      <c r="U4" s="458"/>
      <c r="V4" s="458"/>
      <c r="W4" s="458"/>
      <c r="X4" s="458"/>
      <c r="Y4" s="459"/>
      <c r="Z4" s="457" t="s">
        <v>755</v>
      </c>
      <c r="AA4" s="458"/>
      <c r="AB4" s="458"/>
      <c r="AC4" s="458"/>
      <c r="AD4" s="458"/>
      <c r="AE4" s="458"/>
      <c r="AF4" s="459"/>
      <c r="AG4" s="457" t="s">
        <v>756</v>
      </c>
      <c r="AH4" s="458"/>
      <c r="AI4" s="458"/>
      <c r="AJ4" s="458"/>
      <c r="AK4" s="458"/>
      <c r="AL4" s="458"/>
      <c r="AM4" s="459"/>
      <c r="AN4" s="405"/>
      <c r="AO4" s="405"/>
    </row>
    <row r="5" spans="1:41" x14ac:dyDescent="0.3">
      <c r="A5" s="406" t="s">
        <v>757</v>
      </c>
      <c r="B5" s="374" t="s">
        <v>758</v>
      </c>
      <c r="C5" s="374" t="s">
        <v>163</v>
      </c>
      <c r="D5" s="203" t="s">
        <v>759</v>
      </c>
      <c r="E5" s="203" t="s">
        <v>760</v>
      </c>
      <c r="F5" s="203" t="s">
        <v>761</v>
      </c>
      <c r="G5" s="203" t="s">
        <v>762</v>
      </c>
      <c r="H5" s="203" t="s">
        <v>763</v>
      </c>
      <c r="I5" s="203" t="s">
        <v>764</v>
      </c>
      <c r="J5" s="203" t="s">
        <v>765</v>
      </c>
      <c r="K5" s="203" t="s">
        <v>766</v>
      </c>
      <c r="L5" s="203" t="s">
        <v>760</v>
      </c>
      <c r="M5" s="203" t="s">
        <v>761</v>
      </c>
      <c r="N5" s="203" t="s">
        <v>762</v>
      </c>
      <c r="O5" s="203" t="s">
        <v>763</v>
      </c>
      <c r="P5" s="203" t="s">
        <v>764</v>
      </c>
      <c r="Q5" s="203" t="s">
        <v>765</v>
      </c>
      <c r="R5" s="203" t="s">
        <v>766</v>
      </c>
      <c r="S5" s="203" t="s">
        <v>760</v>
      </c>
      <c r="T5" s="203" t="s">
        <v>761</v>
      </c>
      <c r="U5" s="203" t="s">
        <v>762</v>
      </c>
      <c r="V5" s="203" t="s">
        <v>763</v>
      </c>
      <c r="W5" s="203" t="s">
        <v>764</v>
      </c>
      <c r="X5" s="203" t="s">
        <v>765</v>
      </c>
      <c r="Y5" s="203" t="s">
        <v>766</v>
      </c>
      <c r="Z5" s="203" t="s">
        <v>760</v>
      </c>
      <c r="AA5" s="203" t="s">
        <v>761</v>
      </c>
      <c r="AB5" s="203" t="s">
        <v>762</v>
      </c>
      <c r="AC5" s="203" t="s">
        <v>763</v>
      </c>
      <c r="AD5" s="203" t="s">
        <v>764</v>
      </c>
      <c r="AE5" s="203" t="s">
        <v>765</v>
      </c>
      <c r="AF5" s="203" t="s">
        <v>766</v>
      </c>
      <c r="AG5" s="203" t="s">
        <v>760</v>
      </c>
      <c r="AH5" s="203" t="s">
        <v>761</v>
      </c>
      <c r="AI5" s="203" t="s">
        <v>762</v>
      </c>
      <c r="AJ5" s="203" t="s">
        <v>763</v>
      </c>
      <c r="AK5" s="203" t="s">
        <v>764</v>
      </c>
      <c r="AL5" s="203" t="s">
        <v>765</v>
      </c>
      <c r="AM5" s="203" t="s">
        <v>766</v>
      </c>
      <c r="AN5" s="407" t="s">
        <v>905</v>
      </c>
      <c r="AO5" s="407" t="s">
        <v>906</v>
      </c>
    </row>
    <row r="6" spans="1:41" x14ac:dyDescent="0.3">
      <c r="A6" s="408" t="s">
        <v>18</v>
      </c>
      <c r="B6" s="408"/>
      <c r="C6" s="408"/>
      <c r="D6" s="409" t="s">
        <v>909</v>
      </c>
      <c r="E6" s="391">
        <v>266</v>
      </c>
      <c r="F6" s="410">
        <v>273999.78000000003</v>
      </c>
      <c r="G6" s="391">
        <v>1</v>
      </c>
      <c r="H6" s="410">
        <v>13244.41</v>
      </c>
      <c r="I6" s="391"/>
      <c r="J6" s="410"/>
      <c r="K6" s="391">
        <v>9</v>
      </c>
      <c r="L6" s="391">
        <v>101</v>
      </c>
      <c r="M6" s="410">
        <v>188262.91</v>
      </c>
      <c r="N6" s="391">
        <v>1</v>
      </c>
      <c r="O6" s="410">
        <v>4810</v>
      </c>
      <c r="P6" s="391"/>
      <c r="Q6" s="410"/>
      <c r="R6" s="391">
        <v>8</v>
      </c>
      <c r="S6" s="391">
        <v>24</v>
      </c>
      <c r="T6" s="410">
        <v>82597.560000000027</v>
      </c>
      <c r="U6" s="391"/>
      <c r="V6" s="410"/>
      <c r="W6" s="391">
        <v>1</v>
      </c>
      <c r="X6" s="410">
        <v>6679.3</v>
      </c>
      <c r="Y6" s="391">
        <v>43</v>
      </c>
      <c r="Z6" s="391">
        <v>19</v>
      </c>
      <c r="AA6" s="410">
        <v>30294.04</v>
      </c>
      <c r="AB6" s="391">
        <v>2</v>
      </c>
      <c r="AC6" s="410">
        <v>7453.7800000000007</v>
      </c>
      <c r="AD6" s="391"/>
      <c r="AE6" s="410"/>
      <c r="AF6" s="391"/>
      <c r="AG6" s="391">
        <v>17</v>
      </c>
      <c r="AH6" s="410">
        <v>97340.46</v>
      </c>
      <c r="AI6" s="391">
        <v>3</v>
      </c>
      <c r="AJ6" s="410">
        <v>691876.41</v>
      </c>
      <c r="AK6" s="391">
        <v>1</v>
      </c>
      <c r="AL6" s="410">
        <v>30049</v>
      </c>
      <c r="AM6" s="411">
        <v>5</v>
      </c>
      <c r="AN6" s="412">
        <f>+AM6+AK6+AI6+AG6+AF6+AD6+AB6+Z6+Y6+W6+U6+S6+R6+P6+N6+L6+K6+I6+G6+E6</f>
        <v>501</v>
      </c>
      <c r="AO6" s="413">
        <f t="shared" ref="AO6:AO21" si="0">AL6+AJ6+AH6+AE6+AC6+AA6+X6+V6+T6+Q6+O6+M6+J6+H6+F6</f>
        <v>1426607.6500000001</v>
      </c>
    </row>
    <row r="7" spans="1:41" x14ac:dyDescent="0.3">
      <c r="A7" s="408" t="s">
        <v>769</v>
      </c>
      <c r="B7" s="408"/>
      <c r="C7" s="408"/>
      <c r="D7" s="409" t="s">
        <v>150</v>
      </c>
      <c r="E7" s="391">
        <v>1</v>
      </c>
      <c r="F7" s="410">
        <v>893.06</v>
      </c>
      <c r="G7" s="391"/>
      <c r="H7" s="410"/>
      <c r="I7" s="391"/>
      <c r="J7" s="410"/>
      <c r="K7" s="391"/>
      <c r="L7" s="391"/>
      <c r="M7" s="410"/>
      <c r="N7" s="391"/>
      <c r="O7" s="410"/>
      <c r="P7" s="391"/>
      <c r="Q7" s="410"/>
      <c r="R7" s="391"/>
      <c r="S7" s="391"/>
      <c r="T7" s="410"/>
      <c r="U7" s="391"/>
      <c r="V7" s="410"/>
      <c r="W7" s="391"/>
      <c r="X7" s="410"/>
      <c r="Y7" s="391"/>
      <c r="Z7" s="391"/>
      <c r="AA7" s="410"/>
      <c r="AB7" s="391"/>
      <c r="AC7" s="410"/>
      <c r="AD7" s="391"/>
      <c r="AE7" s="410"/>
      <c r="AF7" s="391"/>
      <c r="AG7" s="391"/>
      <c r="AH7" s="410"/>
      <c r="AI7" s="391"/>
      <c r="AJ7" s="410"/>
      <c r="AK7" s="391"/>
      <c r="AL7" s="410"/>
      <c r="AM7" s="411"/>
      <c r="AN7" s="412">
        <f t="shared" ref="AN7:AN21" si="1">+AM7+AK7+AI7+AG7+AF7+AD7+AB7+Z7+Y7+W7+U7+S7+R7+P7+N7+L7+K7+I7+G7+E7</f>
        <v>1</v>
      </c>
      <c r="AO7" s="413">
        <f t="shared" si="0"/>
        <v>893.06</v>
      </c>
    </row>
    <row r="8" spans="1:41" x14ac:dyDescent="0.3">
      <c r="A8" s="408" t="s">
        <v>907</v>
      </c>
      <c r="B8" s="408"/>
      <c r="C8" s="408"/>
      <c r="D8" s="409" t="s">
        <v>149</v>
      </c>
      <c r="E8" s="391"/>
      <c r="F8" s="410"/>
      <c r="G8" s="391"/>
      <c r="H8" s="410"/>
      <c r="I8" s="391"/>
      <c r="J8" s="410"/>
      <c r="K8" s="391"/>
      <c r="L8" s="391"/>
      <c r="M8" s="410"/>
      <c r="N8" s="391"/>
      <c r="O8" s="410"/>
      <c r="P8" s="391"/>
      <c r="Q8" s="410"/>
      <c r="R8" s="391"/>
      <c r="S8" s="391"/>
      <c r="T8" s="410"/>
      <c r="U8" s="391"/>
      <c r="V8" s="410"/>
      <c r="W8" s="391"/>
      <c r="X8" s="410"/>
      <c r="Y8" s="391"/>
      <c r="Z8" s="391"/>
      <c r="AA8" s="410"/>
      <c r="AB8" s="391">
        <v>1</v>
      </c>
      <c r="AC8" s="410">
        <v>186.87</v>
      </c>
      <c r="AD8" s="391"/>
      <c r="AE8" s="410"/>
      <c r="AF8" s="391"/>
      <c r="AG8" s="391"/>
      <c r="AH8" s="410"/>
      <c r="AI8" s="391"/>
      <c r="AJ8" s="410"/>
      <c r="AK8" s="391"/>
      <c r="AL8" s="410"/>
      <c r="AM8" s="411"/>
      <c r="AN8" s="412">
        <f t="shared" si="1"/>
        <v>1</v>
      </c>
      <c r="AO8" s="413">
        <f t="shared" si="0"/>
        <v>186.87</v>
      </c>
    </row>
    <row r="9" spans="1:41" x14ac:dyDescent="0.3">
      <c r="A9" s="408" t="s">
        <v>910</v>
      </c>
      <c r="B9" s="408"/>
      <c r="C9" s="408"/>
      <c r="D9" s="409" t="s">
        <v>146</v>
      </c>
      <c r="E9" s="391"/>
      <c r="F9" s="410"/>
      <c r="G9" s="391"/>
      <c r="H9" s="410"/>
      <c r="I9" s="391"/>
      <c r="J9" s="410"/>
      <c r="K9" s="391"/>
      <c r="L9" s="391"/>
      <c r="M9" s="410"/>
      <c r="N9" s="391"/>
      <c r="O9" s="410"/>
      <c r="P9" s="391"/>
      <c r="Q9" s="410"/>
      <c r="R9" s="391"/>
      <c r="S9" s="391"/>
      <c r="T9" s="410"/>
      <c r="U9" s="391"/>
      <c r="V9" s="410"/>
      <c r="W9" s="391"/>
      <c r="X9" s="410"/>
      <c r="Y9" s="391">
        <v>1</v>
      </c>
      <c r="Z9" s="391"/>
      <c r="AA9" s="410"/>
      <c r="AB9" s="391"/>
      <c r="AC9" s="410"/>
      <c r="AD9" s="391"/>
      <c r="AE9" s="410"/>
      <c r="AF9" s="391"/>
      <c r="AG9" s="391"/>
      <c r="AH9" s="410"/>
      <c r="AI9" s="391"/>
      <c r="AJ9" s="410"/>
      <c r="AK9" s="391"/>
      <c r="AL9" s="410"/>
      <c r="AM9" s="411"/>
      <c r="AN9" s="412">
        <f t="shared" si="1"/>
        <v>1</v>
      </c>
      <c r="AO9" s="413">
        <f t="shared" si="0"/>
        <v>0</v>
      </c>
    </row>
    <row r="10" spans="1:41" x14ac:dyDescent="0.3">
      <c r="A10" s="408" t="s">
        <v>908</v>
      </c>
      <c r="B10" s="408"/>
      <c r="C10" s="408"/>
      <c r="D10" s="409" t="s">
        <v>147</v>
      </c>
      <c r="E10" s="391">
        <v>1</v>
      </c>
      <c r="F10" s="410">
        <v>-806.59</v>
      </c>
      <c r="G10" s="391"/>
      <c r="H10" s="410"/>
      <c r="I10" s="391"/>
      <c r="J10" s="410"/>
      <c r="K10" s="391"/>
      <c r="L10" s="391"/>
      <c r="M10" s="410"/>
      <c r="N10" s="391"/>
      <c r="O10" s="410"/>
      <c r="P10" s="391"/>
      <c r="Q10" s="410"/>
      <c r="R10" s="391"/>
      <c r="S10" s="391"/>
      <c r="T10" s="410"/>
      <c r="U10" s="391"/>
      <c r="V10" s="410"/>
      <c r="W10" s="391"/>
      <c r="X10" s="410"/>
      <c r="Y10" s="391"/>
      <c r="Z10" s="391"/>
      <c r="AA10" s="410"/>
      <c r="AB10" s="391"/>
      <c r="AC10" s="410"/>
      <c r="AD10" s="391"/>
      <c r="AE10" s="410"/>
      <c r="AF10" s="391"/>
      <c r="AG10" s="391"/>
      <c r="AH10" s="410"/>
      <c r="AI10" s="391"/>
      <c r="AJ10" s="410"/>
      <c r="AK10" s="391"/>
      <c r="AL10" s="410"/>
      <c r="AM10" s="411"/>
      <c r="AN10" s="412">
        <f t="shared" si="1"/>
        <v>1</v>
      </c>
      <c r="AO10" s="413">
        <f t="shared" si="0"/>
        <v>-806.59</v>
      </c>
    </row>
    <row r="11" spans="1:41" x14ac:dyDescent="0.3">
      <c r="A11" s="408" t="s">
        <v>834</v>
      </c>
      <c r="B11" s="408"/>
      <c r="C11" s="408"/>
      <c r="D11" s="409" t="s">
        <v>148</v>
      </c>
      <c r="E11" s="391"/>
      <c r="F11" s="410"/>
      <c r="G11" s="391"/>
      <c r="H11" s="410"/>
      <c r="I11" s="391"/>
      <c r="J11" s="410"/>
      <c r="K11" s="391"/>
      <c r="L11" s="391"/>
      <c r="M11" s="410"/>
      <c r="N11" s="391"/>
      <c r="O11" s="410"/>
      <c r="P11" s="391"/>
      <c r="Q11" s="410"/>
      <c r="R11" s="391"/>
      <c r="S11" s="391"/>
      <c r="T11" s="410"/>
      <c r="U11" s="391"/>
      <c r="V11" s="410"/>
      <c r="W11" s="391"/>
      <c r="X11" s="410"/>
      <c r="Y11" s="391">
        <v>1</v>
      </c>
      <c r="Z11" s="391"/>
      <c r="AA11" s="410"/>
      <c r="AB11" s="391"/>
      <c r="AC11" s="410"/>
      <c r="AD11" s="391"/>
      <c r="AE11" s="410"/>
      <c r="AF11" s="391"/>
      <c r="AG11" s="391"/>
      <c r="AH11" s="410"/>
      <c r="AI11" s="391"/>
      <c r="AJ11" s="410"/>
      <c r="AK11" s="391"/>
      <c r="AL11" s="410"/>
      <c r="AM11" s="411"/>
      <c r="AN11" s="412">
        <f t="shared" si="1"/>
        <v>1</v>
      </c>
      <c r="AO11" s="413">
        <f t="shared" si="0"/>
        <v>0</v>
      </c>
    </row>
    <row r="12" spans="1:41" x14ac:dyDescent="0.3">
      <c r="A12" s="408" t="s">
        <v>771</v>
      </c>
      <c r="B12" s="408"/>
      <c r="C12" s="408"/>
      <c r="D12" s="409" t="s">
        <v>911</v>
      </c>
      <c r="E12" s="391">
        <v>1076</v>
      </c>
      <c r="F12" s="410">
        <v>1389527.1500000053</v>
      </c>
      <c r="G12" s="391">
        <v>17</v>
      </c>
      <c r="H12" s="410">
        <v>302422.39000000013</v>
      </c>
      <c r="I12" s="391">
        <v>2</v>
      </c>
      <c r="J12" s="410">
        <v>-285.52</v>
      </c>
      <c r="K12" s="391">
        <v>79</v>
      </c>
      <c r="L12" s="391">
        <v>507</v>
      </c>
      <c r="M12" s="410">
        <v>968553.43999999983</v>
      </c>
      <c r="N12" s="391">
        <v>2</v>
      </c>
      <c r="O12" s="410">
        <v>12047.970000000001</v>
      </c>
      <c r="P12" s="391">
        <v>6</v>
      </c>
      <c r="Q12" s="410">
        <v>30379.370000000003</v>
      </c>
      <c r="R12" s="391">
        <v>36</v>
      </c>
      <c r="S12" s="391">
        <v>145</v>
      </c>
      <c r="T12" s="410">
        <v>2766399.9399999995</v>
      </c>
      <c r="U12" s="391">
        <v>10</v>
      </c>
      <c r="V12" s="410">
        <v>616011.15</v>
      </c>
      <c r="W12" s="391">
        <v>8</v>
      </c>
      <c r="X12" s="410">
        <v>178156.44000000003</v>
      </c>
      <c r="Y12" s="391">
        <v>267</v>
      </c>
      <c r="Z12" s="391">
        <v>69</v>
      </c>
      <c r="AA12" s="410">
        <v>167898.81000000006</v>
      </c>
      <c r="AB12" s="391">
        <v>6</v>
      </c>
      <c r="AC12" s="410">
        <v>39890.35</v>
      </c>
      <c r="AD12" s="391"/>
      <c r="AE12" s="410"/>
      <c r="AF12" s="391"/>
      <c r="AG12" s="391">
        <v>103</v>
      </c>
      <c r="AH12" s="410">
        <v>1077568.2500000002</v>
      </c>
      <c r="AI12" s="391">
        <v>16</v>
      </c>
      <c r="AJ12" s="410">
        <v>771271.68000000005</v>
      </c>
      <c r="AK12" s="391">
        <v>1</v>
      </c>
      <c r="AL12" s="410">
        <v>17320.84</v>
      </c>
      <c r="AM12" s="411">
        <v>23</v>
      </c>
      <c r="AN12" s="412">
        <f t="shared" si="1"/>
        <v>2373</v>
      </c>
      <c r="AO12" s="414">
        <f t="shared" si="0"/>
        <v>8337162.2600000044</v>
      </c>
    </row>
    <row r="13" spans="1:41" x14ac:dyDescent="0.3">
      <c r="A13" s="408" t="s">
        <v>773</v>
      </c>
      <c r="B13" s="408"/>
      <c r="C13" s="408"/>
      <c r="D13" s="409" t="s">
        <v>912</v>
      </c>
      <c r="E13" s="391">
        <v>60</v>
      </c>
      <c r="F13" s="410">
        <v>17715.390000000007</v>
      </c>
      <c r="G13" s="391">
        <v>1</v>
      </c>
      <c r="H13" s="410">
        <v>1807.34</v>
      </c>
      <c r="I13" s="391"/>
      <c r="J13" s="410"/>
      <c r="K13" s="391">
        <v>2</v>
      </c>
      <c r="L13" s="391">
        <v>54</v>
      </c>
      <c r="M13" s="410">
        <v>100486.50000000001</v>
      </c>
      <c r="N13" s="391"/>
      <c r="O13" s="410"/>
      <c r="P13" s="391"/>
      <c r="Q13" s="410"/>
      <c r="R13" s="391">
        <v>5</v>
      </c>
      <c r="S13" s="391">
        <v>16</v>
      </c>
      <c r="T13" s="410">
        <v>57766.600000000006</v>
      </c>
      <c r="U13" s="391"/>
      <c r="V13" s="410"/>
      <c r="W13" s="391"/>
      <c r="X13" s="410"/>
      <c r="Y13" s="391">
        <v>21</v>
      </c>
      <c r="Z13" s="391">
        <v>9</v>
      </c>
      <c r="AA13" s="410">
        <v>11256.419999999998</v>
      </c>
      <c r="AB13" s="391">
        <v>1</v>
      </c>
      <c r="AC13" s="410">
        <v>21787.29</v>
      </c>
      <c r="AD13" s="391"/>
      <c r="AE13" s="410"/>
      <c r="AF13" s="391"/>
      <c r="AG13" s="391">
        <v>9</v>
      </c>
      <c r="AH13" s="410">
        <v>63020.73</v>
      </c>
      <c r="AI13" s="391">
        <v>1</v>
      </c>
      <c r="AJ13" s="410">
        <v>3470.46</v>
      </c>
      <c r="AK13" s="391"/>
      <c r="AL13" s="410"/>
      <c r="AM13" s="411">
        <v>2</v>
      </c>
      <c r="AN13" s="412">
        <f t="shared" si="1"/>
        <v>181</v>
      </c>
      <c r="AO13" s="414">
        <f t="shared" si="0"/>
        <v>277310.73</v>
      </c>
    </row>
    <row r="14" spans="1:41" x14ac:dyDescent="0.3">
      <c r="A14" s="408" t="s">
        <v>775</v>
      </c>
      <c r="B14" s="408"/>
      <c r="C14" s="408"/>
      <c r="D14" s="409" t="s">
        <v>145</v>
      </c>
      <c r="E14" s="391">
        <v>44</v>
      </c>
      <c r="F14" s="410">
        <v>-9818.9599999999991</v>
      </c>
      <c r="G14" s="391"/>
      <c r="H14" s="410"/>
      <c r="I14" s="391"/>
      <c r="J14" s="410"/>
      <c r="K14" s="391">
        <v>5</v>
      </c>
      <c r="L14" s="391">
        <v>22</v>
      </c>
      <c r="M14" s="410">
        <v>43797.03</v>
      </c>
      <c r="N14" s="391"/>
      <c r="O14" s="410"/>
      <c r="P14" s="391"/>
      <c r="Q14" s="410"/>
      <c r="R14" s="391">
        <v>2</v>
      </c>
      <c r="S14" s="391">
        <v>4</v>
      </c>
      <c r="T14" s="410">
        <v>90284.400000000009</v>
      </c>
      <c r="U14" s="391"/>
      <c r="V14" s="410"/>
      <c r="W14" s="391"/>
      <c r="X14" s="410"/>
      <c r="Y14" s="391">
        <v>6</v>
      </c>
      <c r="Z14" s="391">
        <v>5</v>
      </c>
      <c r="AA14" s="410">
        <v>10206.07</v>
      </c>
      <c r="AB14" s="391">
        <v>1</v>
      </c>
      <c r="AC14" s="410">
        <v>982.27</v>
      </c>
      <c r="AD14" s="391"/>
      <c r="AE14" s="410"/>
      <c r="AF14" s="391"/>
      <c r="AG14" s="391">
        <v>12</v>
      </c>
      <c r="AH14" s="410">
        <v>262325.06999999995</v>
      </c>
      <c r="AI14" s="391">
        <v>1</v>
      </c>
      <c r="AJ14" s="410">
        <v>7015.9</v>
      </c>
      <c r="AK14" s="391"/>
      <c r="AL14" s="410"/>
      <c r="AM14" s="411">
        <v>4</v>
      </c>
      <c r="AN14" s="412">
        <f t="shared" si="1"/>
        <v>106</v>
      </c>
      <c r="AO14" s="414">
        <f t="shared" si="0"/>
        <v>404791.77999999997</v>
      </c>
    </row>
    <row r="15" spans="1:41" x14ac:dyDescent="0.3">
      <c r="A15" s="408" t="s">
        <v>777</v>
      </c>
      <c r="B15" s="408"/>
      <c r="C15" s="408"/>
      <c r="D15" s="409" t="s">
        <v>143</v>
      </c>
      <c r="E15" s="391">
        <v>9</v>
      </c>
      <c r="F15" s="410">
        <v>3602.7699999999995</v>
      </c>
      <c r="G15" s="391"/>
      <c r="H15" s="410"/>
      <c r="I15" s="391"/>
      <c r="J15" s="410"/>
      <c r="K15" s="391"/>
      <c r="L15" s="391">
        <v>5</v>
      </c>
      <c r="M15" s="410">
        <v>11606.49</v>
      </c>
      <c r="N15" s="391"/>
      <c r="O15" s="410"/>
      <c r="P15" s="391">
        <v>1</v>
      </c>
      <c r="Q15" s="410">
        <v>1810</v>
      </c>
      <c r="R15" s="391"/>
      <c r="S15" s="391">
        <v>1</v>
      </c>
      <c r="T15" s="410">
        <v>500</v>
      </c>
      <c r="U15" s="391"/>
      <c r="V15" s="410"/>
      <c r="W15" s="391"/>
      <c r="X15" s="410"/>
      <c r="Y15" s="391">
        <v>1</v>
      </c>
      <c r="Z15" s="391">
        <v>1</v>
      </c>
      <c r="AA15" s="410">
        <v>762.54</v>
      </c>
      <c r="AB15" s="391"/>
      <c r="AC15" s="410"/>
      <c r="AD15" s="391"/>
      <c r="AE15" s="410"/>
      <c r="AF15" s="391"/>
      <c r="AG15" s="391">
        <v>1</v>
      </c>
      <c r="AH15" s="410">
        <v>449.1</v>
      </c>
      <c r="AI15" s="391"/>
      <c r="AJ15" s="410"/>
      <c r="AK15" s="391"/>
      <c r="AL15" s="410"/>
      <c r="AM15" s="411"/>
      <c r="AN15" s="412">
        <f t="shared" si="1"/>
        <v>19</v>
      </c>
      <c r="AO15" s="414">
        <f t="shared" si="0"/>
        <v>18730.899999999998</v>
      </c>
    </row>
    <row r="16" spans="1:41" x14ac:dyDescent="0.3">
      <c r="A16" s="408" t="s">
        <v>413</v>
      </c>
      <c r="B16" s="408"/>
      <c r="C16" s="408"/>
      <c r="D16" s="409" t="s">
        <v>913</v>
      </c>
      <c r="E16" s="391">
        <v>3</v>
      </c>
      <c r="F16" s="410">
        <v>-1792.16</v>
      </c>
      <c r="G16" s="391"/>
      <c r="H16" s="410"/>
      <c r="I16" s="391"/>
      <c r="J16" s="410"/>
      <c r="K16" s="391"/>
      <c r="L16" s="391">
        <v>3</v>
      </c>
      <c r="M16" s="410">
        <v>5462</v>
      </c>
      <c r="N16" s="391"/>
      <c r="O16" s="410"/>
      <c r="P16" s="391"/>
      <c r="Q16" s="410"/>
      <c r="R16" s="391"/>
      <c r="S16" s="391"/>
      <c r="T16" s="410"/>
      <c r="U16" s="391"/>
      <c r="V16" s="410"/>
      <c r="W16" s="391"/>
      <c r="X16" s="410"/>
      <c r="Y16" s="391"/>
      <c r="Z16" s="391"/>
      <c r="AA16" s="410"/>
      <c r="AB16" s="391"/>
      <c r="AC16" s="410"/>
      <c r="AD16" s="391"/>
      <c r="AE16" s="410"/>
      <c r="AF16" s="391"/>
      <c r="AG16" s="391"/>
      <c r="AH16" s="410"/>
      <c r="AI16" s="391"/>
      <c r="AJ16" s="410"/>
      <c r="AK16" s="391"/>
      <c r="AL16" s="410"/>
      <c r="AM16" s="411"/>
      <c r="AN16" s="412">
        <f t="shared" si="1"/>
        <v>6</v>
      </c>
      <c r="AO16" s="414">
        <f t="shared" si="0"/>
        <v>3669.84</v>
      </c>
    </row>
    <row r="17" spans="1:51" x14ac:dyDescent="0.3">
      <c r="A17" s="408" t="s">
        <v>780</v>
      </c>
      <c r="B17" s="408"/>
      <c r="C17" s="408"/>
      <c r="D17" s="409" t="s">
        <v>135</v>
      </c>
      <c r="E17" s="391"/>
      <c r="F17" s="410"/>
      <c r="G17" s="391"/>
      <c r="H17" s="410"/>
      <c r="I17" s="391"/>
      <c r="J17" s="410"/>
      <c r="K17" s="391"/>
      <c r="L17" s="391"/>
      <c r="M17" s="410"/>
      <c r="N17" s="391"/>
      <c r="O17" s="410"/>
      <c r="P17" s="391"/>
      <c r="Q17" s="410"/>
      <c r="R17" s="391"/>
      <c r="S17" s="391">
        <v>1</v>
      </c>
      <c r="T17" s="410">
        <v>666.51</v>
      </c>
      <c r="U17" s="391"/>
      <c r="V17" s="410"/>
      <c r="W17" s="391"/>
      <c r="X17" s="410"/>
      <c r="Y17" s="391">
        <v>1</v>
      </c>
      <c r="Z17" s="391"/>
      <c r="AA17" s="410"/>
      <c r="AB17" s="391"/>
      <c r="AC17" s="410"/>
      <c r="AD17" s="391"/>
      <c r="AE17" s="410"/>
      <c r="AF17" s="391"/>
      <c r="AG17" s="391"/>
      <c r="AH17" s="410"/>
      <c r="AI17" s="391"/>
      <c r="AJ17" s="410"/>
      <c r="AK17" s="391"/>
      <c r="AL17" s="410"/>
      <c r="AM17" s="411"/>
      <c r="AN17" s="412">
        <f t="shared" si="1"/>
        <v>2</v>
      </c>
      <c r="AO17" s="414">
        <f t="shared" si="0"/>
        <v>666.51</v>
      </c>
    </row>
    <row r="18" spans="1:51" x14ac:dyDescent="0.3">
      <c r="A18" s="408" t="s">
        <v>782</v>
      </c>
      <c r="B18" s="408"/>
      <c r="C18" s="408"/>
      <c r="D18" s="409" t="s">
        <v>914</v>
      </c>
      <c r="E18" s="391">
        <v>21</v>
      </c>
      <c r="F18" s="410">
        <v>9160.19</v>
      </c>
      <c r="G18" s="391"/>
      <c r="H18" s="410"/>
      <c r="I18" s="391"/>
      <c r="J18" s="410"/>
      <c r="K18" s="391">
        <v>2</v>
      </c>
      <c r="L18" s="391">
        <v>17</v>
      </c>
      <c r="M18" s="410">
        <v>32375.33</v>
      </c>
      <c r="N18" s="391"/>
      <c r="O18" s="410"/>
      <c r="P18" s="391"/>
      <c r="Q18" s="410"/>
      <c r="R18" s="391"/>
      <c r="S18" s="391">
        <v>2</v>
      </c>
      <c r="T18" s="410">
        <v>16326.79</v>
      </c>
      <c r="U18" s="391"/>
      <c r="V18" s="410"/>
      <c r="W18" s="391"/>
      <c r="X18" s="410"/>
      <c r="Y18" s="391">
        <v>5</v>
      </c>
      <c r="Z18" s="391">
        <v>1</v>
      </c>
      <c r="AA18" s="410">
        <v>331.4</v>
      </c>
      <c r="AB18" s="391"/>
      <c r="AC18" s="410"/>
      <c r="AD18" s="391"/>
      <c r="AE18" s="410"/>
      <c r="AF18" s="391"/>
      <c r="AG18" s="391">
        <v>5</v>
      </c>
      <c r="AH18" s="410">
        <v>10429.75</v>
      </c>
      <c r="AI18" s="391"/>
      <c r="AJ18" s="410"/>
      <c r="AK18" s="391"/>
      <c r="AL18" s="410"/>
      <c r="AM18" s="411">
        <v>2</v>
      </c>
      <c r="AN18" s="412">
        <f t="shared" si="1"/>
        <v>55</v>
      </c>
      <c r="AO18" s="414">
        <f t="shared" si="0"/>
        <v>68623.460000000006</v>
      </c>
    </row>
    <row r="19" spans="1:51" x14ac:dyDescent="0.3">
      <c r="A19" s="408" t="s">
        <v>25</v>
      </c>
      <c r="B19" s="408"/>
      <c r="C19" s="408"/>
      <c r="D19" s="409" t="s">
        <v>915</v>
      </c>
      <c r="E19" s="391">
        <v>4</v>
      </c>
      <c r="F19" s="410">
        <v>8626.5299999999988</v>
      </c>
      <c r="G19" s="391"/>
      <c r="H19" s="410"/>
      <c r="I19" s="391"/>
      <c r="J19" s="410"/>
      <c r="K19" s="391"/>
      <c r="L19" s="391">
        <v>5</v>
      </c>
      <c r="M19" s="410">
        <v>8098.88</v>
      </c>
      <c r="N19" s="391"/>
      <c r="O19" s="410"/>
      <c r="P19" s="391"/>
      <c r="Q19" s="410"/>
      <c r="R19" s="391"/>
      <c r="S19" s="391"/>
      <c r="T19" s="410"/>
      <c r="U19" s="391"/>
      <c r="V19" s="410"/>
      <c r="W19" s="391"/>
      <c r="X19" s="410"/>
      <c r="Y19" s="391">
        <v>1</v>
      </c>
      <c r="Z19" s="391"/>
      <c r="AA19" s="410"/>
      <c r="AB19" s="391"/>
      <c r="AC19" s="410"/>
      <c r="AD19" s="391"/>
      <c r="AE19" s="410"/>
      <c r="AF19" s="391"/>
      <c r="AG19" s="391">
        <v>1</v>
      </c>
      <c r="AH19" s="410">
        <v>202.89</v>
      </c>
      <c r="AI19" s="391"/>
      <c r="AJ19" s="410"/>
      <c r="AK19" s="391"/>
      <c r="AL19" s="410"/>
      <c r="AM19" s="411"/>
      <c r="AN19" s="412">
        <f t="shared" si="1"/>
        <v>11</v>
      </c>
      <c r="AO19" s="414">
        <f t="shared" si="0"/>
        <v>16928.3</v>
      </c>
    </row>
    <row r="20" spans="1:51" x14ac:dyDescent="0.3">
      <c r="A20" s="408" t="s">
        <v>20</v>
      </c>
      <c r="B20" s="408"/>
      <c r="C20" s="408"/>
      <c r="D20" s="409" t="s">
        <v>916</v>
      </c>
      <c r="E20" s="391">
        <v>1075</v>
      </c>
      <c r="F20" s="410">
        <v>1576626.7900000014</v>
      </c>
      <c r="G20" s="391">
        <v>19</v>
      </c>
      <c r="H20" s="410">
        <v>199615.30999999997</v>
      </c>
      <c r="I20" s="391"/>
      <c r="J20" s="410"/>
      <c r="K20" s="391">
        <v>42</v>
      </c>
      <c r="L20" s="391">
        <v>473</v>
      </c>
      <c r="M20" s="410">
        <v>977068.23000000033</v>
      </c>
      <c r="N20" s="391">
        <v>2</v>
      </c>
      <c r="O20" s="410">
        <v>12407.33</v>
      </c>
      <c r="P20" s="391">
        <v>4</v>
      </c>
      <c r="Q20" s="410">
        <v>22351.85</v>
      </c>
      <c r="R20" s="391">
        <v>33</v>
      </c>
      <c r="S20" s="391">
        <v>149</v>
      </c>
      <c r="T20" s="410">
        <v>1167913.0499999998</v>
      </c>
      <c r="U20" s="391">
        <v>4</v>
      </c>
      <c r="V20" s="410">
        <v>1098138.97</v>
      </c>
      <c r="W20" s="391">
        <v>3</v>
      </c>
      <c r="X20" s="410">
        <v>15442.21</v>
      </c>
      <c r="Y20" s="391">
        <v>290</v>
      </c>
      <c r="Z20" s="391">
        <v>71</v>
      </c>
      <c r="AA20" s="410">
        <v>154745.27000000005</v>
      </c>
      <c r="AB20" s="391">
        <v>6</v>
      </c>
      <c r="AC20" s="410">
        <v>104137.43999999999</v>
      </c>
      <c r="AD20" s="391">
        <v>1</v>
      </c>
      <c r="AE20" s="410">
        <v>4497.09</v>
      </c>
      <c r="AF20" s="391"/>
      <c r="AG20" s="391">
        <v>122</v>
      </c>
      <c r="AH20" s="410">
        <v>827586.06</v>
      </c>
      <c r="AI20" s="391">
        <v>24</v>
      </c>
      <c r="AJ20" s="410">
        <v>1183856.32</v>
      </c>
      <c r="AK20" s="391"/>
      <c r="AL20" s="410"/>
      <c r="AM20" s="411">
        <v>24</v>
      </c>
      <c r="AN20" s="412">
        <f t="shared" si="1"/>
        <v>2342</v>
      </c>
      <c r="AO20" s="414">
        <f t="shared" si="0"/>
        <v>7344385.9200000018</v>
      </c>
    </row>
    <row r="21" spans="1:51" x14ac:dyDescent="0.3">
      <c r="A21" s="408" t="s">
        <v>14</v>
      </c>
      <c r="B21" s="408"/>
      <c r="C21" s="408"/>
      <c r="D21" s="409" t="s">
        <v>142</v>
      </c>
      <c r="E21" s="391"/>
      <c r="F21" s="410"/>
      <c r="G21" s="391"/>
      <c r="H21" s="410"/>
      <c r="I21" s="391"/>
      <c r="J21" s="410"/>
      <c r="K21" s="391"/>
      <c r="L21" s="391">
        <v>3</v>
      </c>
      <c r="M21" s="410">
        <v>9615.52</v>
      </c>
      <c r="N21" s="391"/>
      <c r="O21" s="410"/>
      <c r="P21" s="391"/>
      <c r="Q21" s="410"/>
      <c r="R21" s="391"/>
      <c r="S21" s="391"/>
      <c r="T21" s="410"/>
      <c r="U21" s="391"/>
      <c r="V21" s="410"/>
      <c r="W21" s="391"/>
      <c r="X21" s="410"/>
      <c r="Y21" s="391"/>
      <c r="Z21" s="391"/>
      <c r="AA21" s="410"/>
      <c r="AB21" s="391"/>
      <c r="AC21" s="410"/>
      <c r="AD21" s="391"/>
      <c r="AE21" s="410"/>
      <c r="AF21" s="391"/>
      <c r="AG21" s="391"/>
      <c r="AH21" s="410"/>
      <c r="AI21" s="391"/>
      <c r="AJ21" s="410"/>
      <c r="AK21" s="391"/>
      <c r="AL21" s="410"/>
      <c r="AM21" s="411"/>
      <c r="AN21" s="412">
        <f t="shared" si="1"/>
        <v>3</v>
      </c>
      <c r="AO21" s="414">
        <f t="shared" si="0"/>
        <v>9615.52</v>
      </c>
    </row>
    <row r="22" spans="1:51" x14ac:dyDescent="0.3">
      <c r="F22" s="415"/>
      <c r="M22" s="415"/>
      <c r="T22" s="415"/>
      <c r="AA22" s="415"/>
      <c r="AH22" s="415"/>
      <c r="AX22" s="416"/>
      <c r="AY22" s="416"/>
    </row>
    <row r="23" spans="1:51" x14ac:dyDescent="0.3">
      <c r="D23" s="417" t="s">
        <v>99</v>
      </c>
      <c r="E23" s="418">
        <f t="shared" ref="E23:AM23" si="2">SUM(E6:E21)</f>
        <v>2560</v>
      </c>
      <c r="F23" s="419">
        <f t="shared" si="2"/>
        <v>3267733.9500000067</v>
      </c>
      <c r="G23" s="418">
        <f t="shared" si="2"/>
        <v>38</v>
      </c>
      <c r="H23" s="420">
        <f t="shared" si="2"/>
        <v>517089.45000000007</v>
      </c>
      <c r="I23" s="418">
        <f t="shared" si="2"/>
        <v>2</v>
      </c>
      <c r="J23" s="420">
        <f t="shared" si="2"/>
        <v>-285.52</v>
      </c>
      <c r="K23" s="418">
        <f t="shared" si="2"/>
        <v>139</v>
      </c>
      <c r="L23" s="391">
        <f t="shared" si="2"/>
        <v>1190</v>
      </c>
      <c r="M23" s="419">
        <f t="shared" si="2"/>
        <v>2345326.33</v>
      </c>
      <c r="N23" s="418">
        <f t="shared" si="2"/>
        <v>5</v>
      </c>
      <c r="O23" s="420">
        <f t="shared" si="2"/>
        <v>29265.300000000003</v>
      </c>
      <c r="P23" s="418">
        <f t="shared" si="2"/>
        <v>11</v>
      </c>
      <c r="Q23" s="420">
        <f t="shared" si="2"/>
        <v>54541.22</v>
      </c>
      <c r="R23" s="418">
        <f t="shared" si="2"/>
        <v>84</v>
      </c>
      <c r="S23" s="418">
        <f t="shared" si="2"/>
        <v>342</v>
      </c>
      <c r="T23" s="419">
        <f t="shared" si="2"/>
        <v>4182454.8499999992</v>
      </c>
      <c r="U23" s="418">
        <f t="shared" si="2"/>
        <v>14</v>
      </c>
      <c r="V23" s="420">
        <f t="shared" si="2"/>
        <v>1714150.12</v>
      </c>
      <c r="W23" s="418">
        <f t="shared" si="2"/>
        <v>12</v>
      </c>
      <c r="X23" s="420">
        <f t="shared" si="2"/>
        <v>200277.95</v>
      </c>
      <c r="Y23" s="418">
        <f t="shared" si="2"/>
        <v>637</v>
      </c>
      <c r="Z23" s="418">
        <f t="shared" si="2"/>
        <v>175</v>
      </c>
      <c r="AA23" s="419">
        <f t="shared" si="2"/>
        <v>375494.55000000016</v>
      </c>
      <c r="AB23" s="418">
        <f t="shared" si="2"/>
        <v>17</v>
      </c>
      <c r="AC23" s="420">
        <f t="shared" si="2"/>
        <v>174438</v>
      </c>
      <c r="AD23" s="418">
        <f t="shared" si="2"/>
        <v>1</v>
      </c>
      <c r="AE23" s="420">
        <f t="shared" si="2"/>
        <v>4497.09</v>
      </c>
      <c r="AF23" s="418">
        <f t="shared" si="2"/>
        <v>0</v>
      </c>
      <c r="AG23" s="418">
        <f t="shared" si="2"/>
        <v>270</v>
      </c>
      <c r="AH23" s="419">
        <f t="shared" si="2"/>
        <v>2338922.3100000005</v>
      </c>
      <c r="AI23" s="418">
        <f t="shared" si="2"/>
        <v>45</v>
      </c>
      <c r="AJ23" s="420">
        <f t="shared" si="2"/>
        <v>2657490.77</v>
      </c>
      <c r="AK23" s="418">
        <f t="shared" si="2"/>
        <v>2</v>
      </c>
      <c r="AL23" s="420">
        <f t="shared" si="2"/>
        <v>47369.84</v>
      </c>
      <c r="AM23" s="418">
        <f t="shared" si="2"/>
        <v>60</v>
      </c>
      <c r="AN23" s="421"/>
      <c r="AO23" s="421"/>
    </row>
    <row r="27" spans="1:51" x14ac:dyDescent="0.3">
      <c r="A27" s="246"/>
      <c r="B27" s="388"/>
      <c r="C27" s="388"/>
      <c r="D27" s="460" t="s">
        <v>791</v>
      </c>
      <c r="E27" s="435"/>
      <c r="F27" s="434" t="s">
        <v>792</v>
      </c>
      <c r="G27" s="435"/>
      <c r="H27" s="434" t="s">
        <v>793</v>
      </c>
      <c r="I27" s="435"/>
      <c r="J27" s="434" t="s">
        <v>794</v>
      </c>
      <c r="K27" s="435"/>
      <c r="L27" s="434" t="s">
        <v>795</v>
      </c>
      <c r="M27" s="435"/>
      <c r="N27" s="436" t="s">
        <v>796</v>
      </c>
      <c r="O27" s="437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422" t="s">
        <v>785</v>
      </c>
      <c r="AI27" s="422"/>
      <c r="AJ27" s="422" t="s">
        <v>786</v>
      </c>
      <c r="AK27" s="422"/>
      <c r="AL27" s="422" t="s">
        <v>787</v>
      </c>
      <c r="AM27" s="422"/>
      <c r="AN27" s="422" t="s">
        <v>788</v>
      </c>
      <c r="AO27" s="422"/>
    </row>
    <row r="28" spans="1:51" x14ac:dyDescent="0.3">
      <c r="A28" s="246"/>
      <c r="B28" s="388" t="s">
        <v>797</v>
      </c>
      <c r="C28" s="388"/>
      <c r="D28" s="423" t="s">
        <v>798</v>
      </c>
      <c r="E28" s="204" t="s">
        <v>799</v>
      </c>
      <c r="F28" s="204" t="s">
        <v>798</v>
      </c>
      <c r="G28" s="204" t="s">
        <v>799</v>
      </c>
      <c r="H28" s="204" t="s">
        <v>798</v>
      </c>
      <c r="I28" s="204" t="s">
        <v>799</v>
      </c>
      <c r="J28" s="204" t="s">
        <v>798</v>
      </c>
      <c r="K28" s="204" t="s">
        <v>799</v>
      </c>
      <c r="L28" s="204" t="s">
        <v>798</v>
      </c>
      <c r="M28" s="204" t="s">
        <v>799</v>
      </c>
      <c r="N28" s="204" t="s">
        <v>798</v>
      </c>
      <c r="O28" s="204" t="s">
        <v>799</v>
      </c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422" t="s">
        <v>789</v>
      </c>
      <c r="AI28" s="422" t="s">
        <v>790</v>
      </c>
      <c r="AJ28" s="422" t="s">
        <v>789</v>
      </c>
      <c r="AK28" s="422" t="s">
        <v>790</v>
      </c>
      <c r="AL28" s="422" t="s">
        <v>789</v>
      </c>
      <c r="AM28" s="422" t="s">
        <v>790</v>
      </c>
      <c r="AN28" s="422" t="s">
        <v>789</v>
      </c>
      <c r="AO28" s="422" t="s">
        <v>790</v>
      </c>
    </row>
    <row r="29" spans="1:51" ht="12.75" customHeight="1" x14ac:dyDescent="0.3">
      <c r="A29" s="246"/>
      <c r="B29" s="455" t="s">
        <v>800</v>
      </c>
      <c r="C29" s="456"/>
      <c r="D29" s="236">
        <f>E23+G23+I23+K23</f>
        <v>2739</v>
      </c>
      <c r="E29" s="212">
        <f>F23+H23+J23</f>
        <v>3784537.8800000069</v>
      </c>
      <c r="F29" s="236">
        <f>N23+P23+R23+L23</f>
        <v>1290</v>
      </c>
      <c r="G29" s="212">
        <f>M23+O23+Q23</f>
        <v>2429132.85</v>
      </c>
      <c r="H29" s="236">
        <f>S23+U23+W23+Y23</f>
        <v>1005</v>
      </c>
      <c r="I29" s="212">
        <f>T23+V23+X23</f>
        <v>6096882.919999999</v>
      </c>
      <c r="J29" s="236">
        <f>Z23+AB23+AD23+AF23</f>
        <v>193</v>
      </c>
      <c r="K29" s="212">
        <f>AA23+AC23+AE23</f>
        <v>554429.64000000013</v>
      </c>
      <c r="L29" s="236">
        <f>AG23+AI23+AK23+AM23</f>
        <v>377</v>
      </c>
      <c r="M29" s="212">
        <f>AJ23+AH23+AL23</f>
        <v>5043782.92</v>
      </c>
      <c r="N29" s="236">
        <f>D29+F29+H29+J29+L29</f>
        <v>5604</v>
      </c>
      <c r="O29" s="212">
        <f>M29+K29+I29+G29+E29</f>
        <v>17908766.210000008</v>
      </c>
      <c r="P29" s="246"/>
      <c r="Q29" s="416"/>
      <c r="R29" s="424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  <c r="AF29" s="246"/>
      <c r="AG29" s="246"/>
      <c r="AH29" s="425">
        <f t="shared" ref="AH29:AO29" si="3">+E23+L23+S23+Z23+AG23</f>
        <v>4537</v>
      </c>
      <c r="AI29" s="425">
        <f t="shared" si="3"/>
        <v>12509931.990000008</v>
      </c>
      <c r="AJ29" s="425">
        <f t="shared" si="3"/>
        <v>119</v>
      </c>
      <c r="AK29" s="425">
        <f t="shared" si="3"/>
        <v>5092433.6400000006</v>
      </c>
      <c r="AL29" s="425">
        <f t="shared" si="3"/>
        <v>28</v>
      </c>
      <c r="AM29" s="425">
        <f t="shared" si="3"/>
        <v>306400.58</v>
      </c>
      <c r="AN29" s="425">
        <f t="shared" si="3"/>
        <v>920</v>
      </c>
      <c r="AO29" s="425">
        <f t="shared" si="3"/>
        <v>1977</v>
      </c>
    </row>
    <row r="30" spans="1:51" x14ac:dyDescent="0.3">
      <c r="A30" s="246"/>
      <c r="B30" s="455" t="s">
        <v>801</v>
      </c>
      <c r="C30" s="456"/>
      <c r="D30" s="236">
        <f>I23</f>
        <v>2</v>
      </c>
      <c r="E30" s="212">
        <f>J23</f>
        <v>-285.52</v>
      </c>
      <c r="F30" s="236">
        <f>P23</f>
        <v>11</v>
      </c>
      <c r="G30" s="212">
        <f>Q23</f>
        <v>54541.22</v>
      </c>
      <c r="H30" s="236">
        <f>W23</f>
        <v>12</v>
      </c>
      <c r="I30" s="236">
        <f>X23</f>
        <v>200277.95</v>
      </c>
      <c r="J30" s="213">
        <f>AD23</f>
        <v>1</v>
      </c>
      <c r="K30" s="213">
        <f>AE23</f>
        <v>4497.09</v>
      </c>
      <c r="L30" s="213">
        <f>AK23</f>
        <v>2</v>
      </c>
      <c r="M30" s="213">
        <f>AL23</f>
        <v>47369.84</v>
      </c>
      <c r="N30" s="236">
        <f>D30+F30+H30+J30+L30</f>
        <v>28</v>
      </c>
      <c r="O30" s="212">
        <f>M30+K30+I30+G30+E30</f>
        <v>306400.57999999996</v>
      </c>
      <c r="P30" s="246"/>
      <c r="Q30" s="246"/>
      <c r="R30" s="246"/>
      <c r="S30" s="246"/>
      <c r="T30" s="246"/>
      <c r="U30" s="246"/>
      <c r="V30" s="246"/>
      <c r="W30" s="246"/>
      <c r="X30" s="246"/>
      <c r="Y30" s="246"/>
      <c r="Z30" s="246"/>
      <c r="AA30" s="246"/>
      <c r="AB30" s="246"/>
      <c r="AC30" s="246"/>
      <c r="AD30" s="246"/>
      <c r="AE30" s="246"/>
      <c r="AF30" s="246"/>
      <c r="AG30" s="246"/>
      <c r="AH30" s="246"/>
      <c r="AI30" s="246"/>
      <c r="AJ30" s="246"/>
      <c r="AK30" s="246"/>
      <c r="AL30" s="246"/>
      <c r="AM30" s="246"/>
    </row>
    <row r="31" spans="1:51" x14ac:dyDescent="0.3">
      <c r="A31" s="246"/>
      <c r="B31" s="455" t="s">
        <v>802</v>
      </c>
      <c r="C31" s="456"/>
      <c r="D31" s="236">
        <f>E23+G23</f>
        <v>2598</v>
      </c>
      <c r="E31" s="212">
        <f>F23+H23</f>
        <v>3784823.4000000069</v>
      </c>
      <c r="F31" s="236">
        <f>L23+N23</f>
        <v>1195</v>
      </c>
      <c r="G31" s="212">
        <f>M23+O23</f>
        <v>2374591.63</v>
      </c>
      <c r="H31" s="236">
        <f>S23+U23</f>
        <v>356</v>
      </c>
      <c r="I31" s="236">
        <f>T23+V23</f>
        <v>5896604.9699999988</v>
      </c>
      <c r="J31" s="213">
        <f>Z23+AB23</f>
        <v>192</v>
      </c>
      <c r="K31" s="212">
        <f>AC23+AA23</f>
        <v>549932.55000000016</v>
      </c>
      <c r="L31" s="213">
        <f>AI23+AG23</f>
        <v>315</v>
      </c>
      <c r="M31" s="212">
        <f>AH23+AJ23</f>
        <v>4996413.08</v>
      </c>
      <c r="N31" s="236">
        <f t="shared" ref="N31" si="4">D31+F31+H31+J31+L31</f>
        <v>4656</v>
      </c>
      <c r="O31" s="212">
        <f t="shared" ref="O31:O32" si="5">M31+K31+I31+G31+E31</f>
        <v>17602365.630000003</v>
      </c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  <c r="AA31" s="246"/>
      <c r="AB31" s="246"/>
      <c r="AC31" s="246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</row>
    <row r="32" spans="1:51" x14ac:dyDescent="0.3">
      <c r="A32" s="246"/>
      <c r="B32" s="455" t="s">
        <v>803</v>
      </c>
      <c r="C32" s="456"/>
      <c r="D32" s="236">
        <f>D31+D30</f>
        <v>2600</v>
      </c>
      <c r="E32" s="212">
        <f t="shared" ref="E32:N32" si="6">E31+E30</f>
        <v>3784537.8800000069</v>
      </c>
      <c r="F32" s="236">
        <f t="shared" si="6"/>
        <v>1206</v>
      </c>
      <c r="G32" s="212">
        <f t="shared" si="6"/>
        <v>2429132.85</v>
      </c>
      <c r="H32" s="236">
        <f t="shared" si="6"/>
        <v>368</v>
      </c>
      <c r="I32" s="236">
        <f t="shared" si="6"/>
        <v>6096882.919999999</v>
      </c>
      <c r="J32" s="213">
        <f t="shared" si="6"/>
        <v>193</v>
      </c>
      <c r="K32" s="212">
        <f t="shared" si="6"/>
        <v>554429.64000000013</v>
      </c>
      <c r="L32" s="213">
        <f t="shared" si="6"/>
        <v>317</v>
      </c>
      <c r="M32" s="212">
        <f t="shared" si="6"/>
        <v>5043782.92</v>
      </c>
      <c r="N32" s="236">
        <f t="shared" si="6"/>
        <v>4684</v>
      </c>
      <c r="O32" s="212">
        <f t="shared" si="5"/>
        <v>17908766.210000008</v>
      </c>
      <c r="P32" s="246" t="s">
        <v>804</v>
      </c>
      <c r="Q32" s="394">
        <f>SUMIF(A6:A21,"MINISTERO DELLA DIFESA",AN6:AN21)</f>
        <v>0</v>
      </c>
      <c r="R32" s="246"/>
      <c r="S32" s="246"/>
      <c r="T32" s="246"/>
      <c r="U32" s="246"/>
      <c r="V32" s="246"/>
      <c r="W32" s="246"/>
      <c r="X32" s="246"/>
      <c r="Y32" s="246"/>
      <c r="Z32" s="246"/>
      <c r="AA32" s="246"/>
      <c r="AB32" s="246"/>
      <c r="AC32" s="246"/>
      <c r="AD32" s="246"/>
      <c r="AE32" s="246"/>
      <c r="AF32" s="246"/>
      <c r="AG32" s="246"/>
      <c r="AH32" s="246"/>
      <c r="AI32" s="246"/>
      <c r="AJ32" s="246"/>
      <c r="AK32" s="246"/>
      <c r="AL32" s="246"/>
      <c r="AM32" s="246"/>
    </row>
    <row r="33" spans="6:17" s="246" customFormat="1" x14ac:dyDescent="0.3">
      <c r="F33" s="190"/>
      <c r="G33" s="238"/>
      <c r="H33" s="188"/>
      <c r="I33" s="190"/>
      <c r="J33" s="190"/>
      <c r="K33" s="190"/>
      <c r="L33" s="190"/>
      <c r="M33" s="190"/>
      <c r="N33" s="238"/>
      <c r="O33" s="188"/>
      <c r="P33" s="246" t="s">
        <v>805</v>
      </c>
      <c r="Q33" s="395">
        <f>O32-Q32</f>
        <v>17908766.210000008</v>
      </c>
    </row>
  </sheetData>
  <autoFilter ref="A5:AN21"/>
  <mergeCells count="15">
    <mergeCell ref="E4:K4"/>
    <mergeCell ref="L4:R4"/>
    <mergeCell ref="S4:Y4"/>
    <mergeCell ref="Z4:AF4"/>
    <mergeCell ref="AG4:AM4"/>
    <mergeCell ref="N27:O27"/>
    <mergeCell ref="B29:C29"/>
    <mergeCell ref="B30:C30"/>
    <mergeCell ref="B31:C31"/>
    <mergeCell ref="B32:C32"/>
    <mergeCell ref="D27:E27"/>
    <mergeCell ref="F27:G27"/>
    <mergeCell ref="H27:I27"/>
    <mergeCell ref="J27:K27"/>
    <mergeCell ref="L27:M27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/>
  </sheetViews>
  <sheetFormatPr defaultColWidth="9.1796875" defaultRowHeight="12.5" x14ac:dyDescent="0.25"/>
  <cols>
    <col min="1" max="1" width="72.453125" style="375" customWidth="1"/>
    <col min="2" max="2" width="22.54296875" style="375" customWidth="1"/>
    <col min="3" max="3" width="14.54296875" style="375" bestFit="1" customWidth="1"/>
    <col min="4" max="4" width="30.1796875" style="375" bestFit="1" customWidth="1"/>
    <col min="5" max="5" width="21.1796875" style="375" bestFit="1" customWidth="1"/>
    <col min="6" max="6" width="12.1796875" style="375" bestFit="1" customWidth="1"/>
    <col min="7" max="7" width="16.453125" style="375" bestFit="1" customWidth="1"/>
    <col min="8" max="8" width="16" style="375" bestFit="1" customWidth="1"/>
    <col min="9" max="9" width="12.453125" style="375" bestFit="1" customWidth="1"/>
    <col min="10" max="10" width="20.453125" style="375" bestFit="1" customWidth="1"/>
    <col min="11" max="11" width="13.1796875" style="375" bestFit="1" customWidth="1"/>
    <col min="12" max="12" width="9.54296875" style="375" customWidth="1"/>
    <col min="13" max="16384" width="9.1796875" style="375"/>
  </cols>
  <sheetData>
    <row r="1" spans="1:12" s="192" customFormat="1" ht="13" x14ac:dyDescent="0.35">
      <c r="A1" s="203" t="s">
        <v>806</v>
      </c>
      <c r="B1" s="242" t="s">
        <v>807</v>
      </c>
      <c r="C1" s="191"/>
      <c r="D1" s="191"/>
      <c r="E1" s="191"/>
      <c r="F1" s="190"/>
      <c r="G1" s="188"/>
      <c r="H1" s="190"/>
      <c r="I1" s="190"/>
      <c r="J1" s="188"/>
    </row>
    <row r="2" spans="1:12" s="192" customFormat="1" ht="13" x14ac:dyDescent="0.35">
      <c r="A2" s="203" t="s">
        <v>808</v>
      </c>
      <c r="B2" s="242">
        <v>2017</v>
      </c>
      <c r="C2" s="191"/>
      <c r="D2" s="191"/>
      <c r="E2" s="191"/>
      <c r="F2" s="190"/>
      <c r="G2" s="188"/>
      <c r="H2" s="190"/>
      <c r="I2" s="190"/>
      <c r="J2" s="188"/>
    </row>
    <row r="3" spans="1:12" s="192" customFormat="1" ht="13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</row>
    <row r="4" spans="1:12" ht="26" x14ac:dyDescent="0.25">
      <c r="A4" s="203" t="s">
        <v>757</v>
      </c>
      <c r="B4" s="203" t="s">
        <v>758</v>
      </c>
      <c r="C4" s="374" t="s">
        <v>163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</row>
    <row r="5" spans="1:12" ht="13" x14ac:dyDescent="0.25">
      <c r="A5" s="376" t="s">
        <v>18</v>
      </c>
      <c r="B5" s="377"/>
      <c r="C5" s="377"/>
      <c r="D5" s="378" t="s">
        <v>136</v>
      </c>
      <c r="E5" s="214">
        <v>205</v>
      </c>
      <c r="F5" s="317">
        <v>86698.630000000019</v>
      </c>
      <c r="G5" s="214"/>
      <c r="H5" s="317"/>
      <c r="I5" s="214"/>
      <c r="J5" s="379"/>
      <c r="K5" s="214">
        <v>16</v>
      </c>
      <c r="L5" s="380"/>
    </row>
    <row r="6" spans="1:12" ht="13" x14ac:dyDescent="0.25">
      <c r="A6" s="376" t="s">
        <v>771</v>
      </c>
      <c r="B6" s="377"/>
      <c r="C6" s="377"/>
      <c r="D6" s="378" t="s">
        <v>126</v>
      </c>
      <c r="E6" s="214">
        <v>342</v>
      </c>
      <c r="F6" s="317">
        <v>205219.00000000015</v>
      </c>
      <c r="G6" s="214"/>
      <c r="H6" s="317"/>
      <c r="I6" s="214"/>
      <c r="J6" s="379"/>
      <c r="K6" s="214">
        <v>33</v>
      </c>
      <c r="L6" s="380"/>
    </row>
    <row r="7" spans="1:12" ht="13" x14ac:dyDescent="0.25">
      <c r="A7" s="376"/>
      <c r="B7" s="377"/>
      <c r="C7" s="377"/>
      <c r="D7" s="378" t="s">
        <v>127</v>
      </c>
      <c r="E7" s="214">
        <v>595</v>
      </c>
      <c r="F7" s="317">
        <v>314170.83999999991</v>
      </c>
      <c r="G7" s="214"/>
      <c r="H7" s="317"/>
      <c r="I7" s="214"/>
      <c r="J7" s="379"/>
      <c r="K7" s="214">
        <v>57</v>
      </c>
      <c r="L7" s="380"/>
    </row>
    <row r="8" spans="1:12" ht="13" x14ac:dyDescent="0.25">
      <c r="A8" s="376" t="s">
        <v>773</v>
      </c>
      <c r="B8" s="377"/>
      <c r="C8" s="377"/>
      <c r="D8" s="378" t="s">
        <v>144</v>
      </c>
      <c r="E8" s="214">
        <v>36</v>
      </c>
      <c r="F8" s="317">
        <v>22282.05</v>
      </c>
      <c r="G8" s="214"/>
      <c r="H8" s="317"/>
      <c r="I8" s="214"/>
      <c r="J8" s="379"/>
      <c r="K8" s="214">
        <v>5</v>
      </c>
      <c r="L8" s="380"/>
    </row>
    <row r="9" spans="1:12" ht="13" x14ac:dyDescent="0.25">
      <c r="A9" s="376" t="s">
        <v>775</v>
      </c>
      <c r="B9" s="377"/>
      <c r="C9" s="377"/>
      <c r="D9" s="378" t="s">
        <v>145</v>
      </c>
      <c r="E9" s="214">
        <v>8</v>
      </c>
      <c r="F9" s="317">
        <v>2823.4300000000003</v>
      </c>
      <c r="G9" s="214"/>
      <c r="H9" s="317"/>
      <c r="I9" s="214"/>
      <c r="J9" s="379"/>
      <c r="K9" s="214">
        <v>1</v>
      </c>
      <c r="L9" s="380"/>
    </row>
    <row r="10" spans="1:12" ht="13" x14ac:dyDescent="0.25">
      <c r="A10" s="376" t="s">
        <v>777</v>
      </c>
      <c r="B10" s="377"/>
      <c r="C10" s="377"/>
      <c r="D10" s="378" t="s">
        <v>143</v>
      </c>
      <c r="E10" s="214">
        <v>12</v>
      </c>
      <c r="F10" s="317">
        <v>4066.8300000000004</v>
      </c>
      <c r="G10" s="214"/>
      <c r="H10" s="317"/>
      <c r="I10" s="214"/>
      <c r="J10" s="379"/>
      <c r="K10" s="214"/>
      <c r="L10" s="380"/>
    </row>
    <row r="11" spans="1:12" ht="13" x14ac:dyDescent="0.25">
      <c r="A11" s="376" t="s">
        <v>413</v>
      </c>
      <c r="B11" s="377"/>
      <c r="C11" s="377"/>
      <c r="D11" s="378" t="s">
        <v>131</v>
      </c>
      <c r="E11" s="214"/>
      <c r="F11" s="317"/>
      <c r="G11" s="214"/>
      <c r="H11" s="317"/>
      <c r="I11" s="214"/>
      <c r="J11" s="379"/>
      <c r="K11" s="214">
        <v>1</v>
      </c>
      <c r="L11" s="380"/>
    </row>
    <row r="12" spans="1:12" ht="13" x14ac:dyDescent="0.25">
      <c r="A12" s="376" t="s">
        <v>782</v>
      </c>
      <c r="B12" s="377"/>
      <c r="C12" s="377"/>
      <c r="D12" s="378" t="s">
        <v>138</v>
      </c>
      <c r="E12" s="214">
        <v>11</v>
      </c>
      <c r="F12" s="317">
        <v>5622.619999999999</v>
      </c>
      <c r="G12" s="214"/>
      <c r="H12" s="317"/>
      <c r="I12" s="214"/>
      <c r="J12" s="381"/>
      <c r="K12" s="214"/>
      <c r="L12" s="380"/>
    </row>
    <row r="13" spans="1:12" ht="13" x14ac:dyDescent="0.25">
      <c r="A13" s="376" t="s">
        <v>25</v>
      </c>
      <c r="B13" s="377"/>
      <c r="C13" s="377"/>
      <c r="D13" s="378" t="s">
        <v>134</v>
      </c>
      <c r="E13" s="214">
        <v>11</v>
      </c>
      <c r="F13" s="317">
        <v>2192.79</v>
      </c>
      <c r="G13" s="214"/>
      <c r="H13" s="317"/>
      <c r="I13" s="214"/>
      <c r="J13" s="381"/>
      <c r="K13" s="214"/>
      <c r="L13" s="380"/>
    </row>
    <row r="14" spans="1:12" ht="13" x14ac:dyDescent="0.25">
      <c r="A14" s="377" t="s">
        <v>20</v>
      </c>
      <c r="B14" s="377"/>
      <c r="C14" s="377"/>
      <c r="D14" s="378" t="s">
        <v>132</v>
      </c>
      <c r="E14" s="214">
        <v>632</v>
      </c>
      <c r="F14" s="317">
        <v>347131.82000000012</v>
      </c>
      <c r="G14" s="214"/>
      <c r="H14" s="317"/>
      <c r="I14" s="214"/>
      <c r="J14" s="379"/>
      <c r="K14" s="214">
        <v>83</v>
      </c>
      <c r="L14" s="380"/>
    </row>
    <row r="15" spans="1:12" ht="13" x14ac:dyDescent="0.25">
      <c r="A15" s="377"/>
      <c r="B15" s="377"/>
      <c r="C15" s="377"/>
      <c r="D15" s="378"/>
      <c r="E15" s="214"/>
      <c r="F15" s="317"/>
      <c r="G15" s="214"/>
      <c r="H15" s="317"/>
      <c r="I15" s="214"/>
      <c r="J15" s="381"/>
      <c r="K15" s="214"/>
      <c r="L15" s="380"/>
    </row>
    <row r="16" spans="1:12" ht="13" x14ac:dyDescent="0.25">
      <c r="A16" s="377"/>
      <c r="B16" s="377"/>
      <c r="C16" s="377"/>
      <c r="D16" s="377"/>
      <c r="E16" s="214"/>
      <c r="F16" s="317"/>
      <c r="G16" s="214"/>
      <c r="H16" s="317"/>
      <c r="I16" s="214"/>
      <c r="J16" s="381"/>
      <c r="K16" s="214"/>
      <c r="L16" s="380"/>
    </row>
    <row r="17" spans="1:12" ht="13" x14ac:dyDescent="0.25">
      <c r="A17" s="377"/>
      <c r="B17" s="377"/>
      <c r="C17" s="377"/>
      <c r="D17" s="377"/>
      <c r="E17" s="214"/>
      <c r="F17" s="317"/>
      <c r="G17" s="214"/>
      <c r="H17" s="317"/>
      <c r="I17" s="214"/>
      <c r="J17" s="381"/>
      <c r="K17" s="214"/>
      <c r="L17" s="380"/>
    </row>
    <row r="18" spans="1:12" ht="13" x14ac:dyDescent="0.25">
      <c r="A18" s="377"/>
      <c r="B18" s="377"/>
      <c r="C18" s="377"/>
      <c r="D18" s="377"/>
      <c r="E18" s="214"/>
      <c r="F18" s="317"/>
      <c r="G18" s="214"/>
      <c r="H18" s="317"/>
      <c r="I18" s="214"/>
      <c r="J18" s="381"/>
      <c r="K18" s="214"/>
      <c r="L18" s="380"/>
    </row>
    <row r="19" spans="1:12" ht="13" x14ac:dyDescent="0.25">
      <c r="A19" s="377"/>
      <c r="B19" s="377"/>
      <c r="C19" s="377"/>
      <c r="D19" s="377"/>
      <c r="E19" s="214"/>
      <c r="F19" s="317"/>
      <c r="G19" s="214"/>
      <c r="H19" s="317"/>
      <c r="I19" s="214"/>
      <c r="J19" s="381"/>
      <c r="K19" s="214"/>
      <c r="L19" s="380"/>
    </row>
    <row r="20" spans="1:12" ht="13" x14ac:dyDescent="0.25">
      <c r="A20" s="377"/>
      <c r="B20" s="377"/>
      <c r="C20" s="377"/>
      <c r="D20" s="377"/>
      <c r="E20" s="214"/>
      <c r="F20" s="317"/>
      <c r="G20" s="214"/>
      <c r="H20" s="317"/>
      <c r="I20" s="214"/>
      <c r="J20" s="381"/>
      <c r="K20" s="214"/>
      <c r="L20" s="380"/>
    </row>
    <row r="21" spans="1:12" ht="13" x14ac:dyDescent="0.25">
      <c r="A21" s="377"/>
      <c r="B21" s="377"/>
      <c r="C21" s="377"/>
      <c r="D21" s="377"/>
      <c r="E21" s="214"/>
      <c r="F21" s="317"/>
      <c r="G21" s="214"/>
      <c r="H21" s="317"/>
      <c r="I21" s="214"/>
      <c r="J21" s="381"/>
      <c r="K21" s="214"/>
      <c r="L21" s="380"/>
    </row>
    <row r="22" spans="1:12" ht="13" x14ac:dyDescent="0.25">
      <c r="A22" s="377"/>
      <c r="B22" s="377"/>
      <c r="C22" s="377"/>
      <c r="D22" s="377"/>
      <c r="E22" s="214"/>
      <c r="F22" s="317"/>
      <c r="G22" s="214"/>
      <c r="H22" s="317"/>
      <c r="I22" s="214"/>
      <c r="J22" s="381"/>
      <c r="K22" s="214"/>
      <c r="L22" s="380"/>
    </row>
    <row r="23" spans="1:12" ht="13" x14ac:dyDescent="0.25">
      <c r="A23" s="377"/>
      <c r="B23" s="377"/>
      <c r="C23" s="377"/>
      <c r="D23" s="377"/>
      <c r="E23" s="214"/>
      <c r="F23" s="317"/>
      <c r="G23" s="214"/>
      <c r="H23" s="317"/>
      <c r="I23" s="214"/>
      <c r="J23" s="381"/>
      <c r="K23" s="214"/>
      <c r="L23" s="380"/>
    </row>
    <row r="24" spans="1:12" ht="13" x14ac:dyDescent="0.25">
      <c r="A24" s="377"/>
      <c r="B24" s="377"/>
      <c r="C24" s="377"/>
      <c r="D24" s="377"/>
      <c r="E24" s="214"/>
      <c r="F24" s="317"/>
      <c r="G24" s="214"/>
      <c r="H24" s="317"/>
      <c r="I24" s="214"/>
      <c r="J24" s="381"/>
      <c r="K24" s="214"/>
      <c r="L24" s="380"/>
    </row>
    <row r="25" spans="1:12" ht="13" x14ac:dyDescent="0.25">
      <c r="A25" s="377"/>
      <c r="B25" s="377"/>
      <c r="C25" s="377"/>
      <c r="D25" s="377"/>
      <c r="E25" s="214"/>
      <c r="F25" s="317"/>
      <c r="G25" s="214"/>
      <c r="H25" s="317"/>
      <c r="I25" s="214"/>
      <c r="J25" s="381"/>
      <c r="K25" s="214"/>
      <c r="L25" s="380"/>
    </row>
    <row r="26" spans="1:12" ht="13" x14ac:dyDescent="0.25">
      <c r="A26" s="382"/>
      <c r="B26" s="382"/>
      <c r="C26" s="382"/>
      <c r="D26" s="377"/>
      <c r="E26" s="214"/>
      <c r="F26" s="317"/>
      <c r="G26" s="214"/>
      <c r="H26" s="317"/>
      <c r="I26" s="214"/>
      <c r="J26" s="381"/>
      <c r="K26" s="214"/>
      <c r="L26" s="380"/>
    </row>
    <row r="27" spans="1:12" ht="13" x14ac:dyDescent="0.3">
      <c r="A27" s="383"/>
      <c r="B27" s="383"/>
      <c r="C27" s="383"/>
      <c r="E27" s="384"/>
      <c r="F27" s="384"/>
      <c r="G27" s="384"/>
      <c r="H27" s="384"/>
      <c r="I27" s="384"/>
      <c r="J27" s="384"/>
      <c r="K27" s="384"/>
      <c r="L27" s="380"/>
    </row>
    <row r="28" spans="1:12" ht="13" x14ac:dyDescent="0.25">
      <c r="A28" s="383"/>
      <c r="B28" s="383"/>
      <c r="C28" s="383"/>
      <c r="D28" s="385" t="s">
        <v>99</v>
      </c>
      <c r="E28" s="256">
        <f>+SUM(E5:E26)</f>
        <v>1852</v>
      </c>
      <c r="F28" s="317">
        <f t="shared" ref="F28:K28" si="0">+SUM(F5:F26)</f>
        <v>990208.01000000024</v>
      </c>
      <c r="G28" s="256">
        <f t="shared" si="0"/>
        <v>0</v>
      </c>
      <c r="H28" s="256">
        <f t="shared" si="0"/>
        <v>0</v>
      </c>
      <c r="I28" s="256">
        <f t="shared" si="0"/>
        <v>0</v>
      </c>
      <c r="J28" s="317">
        <f t="shared" si="0"/>
        <v>0</v>
      </c>
      <c r="K28" s="256">
        <f t="shared" si="0"/>
        <v>196</v>
      </c>
      <c r="L28" s="386"/>
    </row>
    <row r="29" spans="1:12" x14ac:dyDescent="0.25">
      <c r="A29" s="383"/>
      <c r="B29" s="383"/>
      <c r="C29" s="383"/>
      <c r="L29" s="380"/>
    </row>
    <row r="30" spans="1:12" x14ac:dyDescent="0.25">
      <c r="A30" s="383"/>
      <c r="B30" s="383"/>
      <c r="C30" s="383"/>
    </row>
    <row r="31" spans="1:12" ht="13" x14ac:dyDescent="0.25">
      <c r="A31" s="383"/>
      <c r="B31" s="387" t="s">
        <v>797</v>
      </c>
      <c r="C31" s="388"/>
      <c r="D31" s="278" t="s">
        <v>798</v>
      </c>
      <c r="E31" s="185" t="s">
        <v>799</v>
      </c>
    </row>
    <row r="32" spans="1:12" ht="13" x14ac:dyDescent="0.25">
      <c r="B32" s="453" t="s">
        <v>800</v>
      </c>
      <c r="C32" s="454"/>
      <c r="D32" s="213">
        <f>+E28+G28+I28+K28</f>
        <v>2048</v>
      </c>
      <c r="E32" s="212">
        <f>+F28+H28+J28+L28</f>
        <v>990208.01000000024</v>
      </c>
    </row>
    <row r="33" spans="2:7" ht="13" x14ac:dyDescent="0.25">
      <c r="B33" s="453" t="s">
        <v>801</v>
      </c>
      <c r="C33" s="454"/>
      <c r="D33" s="213">
        <f>I28</f>
        <v>0</v>
      </c>
      <c r="E33" s="212">
        <f>J28</f>
        <v>0</v>
      </c>
    </row>
    <row r="34" spans="2:7" ht="13" x14ac:dyDescent="0.25">
      <c r="B34" s="453" t="s">
        <v>802</v>
      </c>
      <c r="C34" s="454"/>
      <c r="D34" s="213">
        <f>E28+G28</f>
        <v>1852</v>
      </c>
      <c r="E34" s="212">
        <f>+F28+H28</f>
        <v>990208.01000000024</v>
      </c>
    </row>
    <row r="35" spans="2:7" ht="13" x14ac:dyDescent="0.25">
      <c r="B35" s="453" t="s">
        <v>803</v>
      </c>
      <c r="C35" s="454"/>
      <c r="D35" s="213">
        <f>+D33+D34</f>
        <v>1852</v>
      </c>
      <c r="E35" s="212">
        <f>+E33+E34</f>
        <v>990208.01000000024</v>
      </c>
      <c r="G35" s="389"/>
    </row>
    <row r="36" spans="2:7" x14ac:dyDescent="0.25">
      <c r="G36" s="390"/>
    </row>
    <row r="40" spans="2:7" x14ac:dyDescent="0.25">
      <c r="D40" s="383"/>
    </row>
  </sheetData>
  <autoFilter ref="A4:L15"/>
  <mergeCells count="4">
    <mergeCell ref="B32:C32"/>
    <mergeCell ref="B33:C33"/>
    <mergeCell ref="B34:C34"/>
    <mergeCell ref="B35:C35"/>
  </mergeCells>
  <conditionalFormatting sqref="B1:B2 B5:K15">
    <cfRule type="cellIs" dxfId="59" priority="16" stopIfTrue="1" operator="equal">
      <formula>"&lt;&gt;"""""</formula>
    </cfRule>
  </conditionalFormatting>
  <conditionalFormatting sqref="D28">
    <cfRule type="cellIs" dxfId="58" priority="15" stopIfTrue="1" operator="equal">
      <formula>"&lt;&gt;"""""</formula>
    </cfRule>
  </conditionalFormatting>
  <conditionalFormatting sqref="E28 G28:I28 K28">
    <cfRule type="cellIs" dxfId="57" priority="14" stopIfTrue="1" operator="equal">
      <formula>"&lt;&gt;"""""</formula>
    </cfRule>
  </conditionalFormatting>
  <conditionalFormatting sqref="G16:I16">
    <cfRule type="cellIs" dxfId="56" priority="13" stopIfTrue="1" operator="equal">
      <formula>"&lt;&gt;"""""</formula>
    </cfRule>
  </conditionalFormatting>
  <conditionalFormatting sqref="F16 B16:C16 C17:C26">
    <cfRule type="cellIs" dxfId="55" priority="12" stopIfTrue="1" operator="equal">
      <formula>"&lt;&gt;"""""</formula>
    </cfRule>
  </conditionalFormatting>
  <conditionalFormatting sqref="E16">
    <cfRule type="cellIs" dxfId="54" priority="11" stopIfTrue="1" operator="equal">
      <formula>"&lt;&gt;"""""</formula>
    </cfRule>
  </conditionalFormatting>
  <conditionalFormatting sqref="K16">
    <cfRule type="cellIs" dxfId="53" priority="10" stopIfTrue="1" operator="equal">
      <formula>"&lt;&gt;"""""</formula>
    </cfRule>
  </conditionalFormatting>
  <conditionalFormatting sqref="J16">
    <cfRule type="cellIs" dxfId="52" priority="9" stopIfTrue="1" operator="equal">
      <formula>"&lt;&gt;"""""</formula>
    </cfRule>
  </conditionalFormatting>
  <conditionalFormatting sqref="G17:I26">
    <cfRule type="cellIs" dxfId="51" priority="8" stopIfTrue="1" operator="equal">
      <formula>"&lt;&gt;"""""</formula>
    </cfRule>
  </conditionalFormatting>
  <conditionalFormatting sqref="F17:F26 B17:B26">
    <cfRule type="cellIs" dxfId="50" priority="7" stopIfTrue="1" operator="equal">
      <formula>"&lt;&gt;"""""</formula>
    </cfRule>
  </conditionalFormatting>
  <conditionalFormatting sqref="E17:E26">
    <cfRule type="cellIs" dxfId="49" priority="6" stopIfTrue="1" operator="equal">
      <formula>"&lt;&gt;"""""</formula>
    </cfRule>
  </conditionalFormatting>
  <conditionalFormatting sqref="K17:K26">
    <cfRule type="cellIs" dxfId="48" priority="5" stopIfTrue="1" operator="equal">
      <formula>"&lt;&gt;"""""</formula>
    </cfRule>
  </conditionalFormatting>
  <conditionalFormatting sqref="J17:J26">
    <cfRule type="cellIs" dxfId="47" priority="4" stopIfTrue="1" operator="equal">
      <formula>"&lt;&gt;"""""</formula>
    </cfRule>
  </conditionalFormatting>
  <conditionalFormatting sqref="D16:D26">
    <cfRule type="cellIs" dxfId="46" priority="3" stopIfTrue="1" operator="equal">
      <formula>"&lt;&gt;"""""</formula>
    </cfRule>
  </conditionalFormatting>
  <conditionalFormatting sqref="F28">
    <cfRule type="cellIs" dxfId="45" priority="2" stopIfTrue="1" operator="equal">
      <formula>"&lt;&gt;"""""</formula>
    </cfRule>
  </conditionalFormatting>
  <conditionalFormatting sqref="J28">
    <cfRule type="cellIs" dxfId="44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="90" zoomScaleNormal="90" workbookViewId="0">
      <selection activeCell="B22" sqref="B22"/>
    </sheetView>
  </sheetViews>
  <sheetFormatPr defaultColWidth="9.1796875" defaultRowHeight="12.5" x14ac:dyDescent="0.25"/>
  <cols>
    <col min="1" max="1" width="84.54296875" style="375" customWidth="1"/>
    <col min="2" max="2" width="42.54296875" style="375" customWidth="1"/>
    <col min="3" max="3" width="10" style="375" bestFit="1" customWidth="1"/>
    <col min="4" max="4" width="15.1796875" style="375" bestFit="1" customWidth="1"/>
    <col min="5" max="5" width="12.54296875" style="375" bestFit="1" customWidth="1"/>
    <col min="6" max="6" width="12.1796875" style="375" bestFit="1" customWidth="1"/>
    <col min="7" max="7" width="16.453125" style="375" bestFit="1" customWidth="1"/>
    <col min="8" max="8" width="16" style="375" bestFit="1" customWidth="1"/>
    <col min="9" max="9" width="12.453125" style="375" bestFit="1" customWidth="1"/>
    <col min="10" max="10" width="12.1796875" style="375" bestFit="1" customWidth="1"/>
    <col min="11" max="11" width="13.1796875" style="375" bestFit="1" customWidth="1"/>
    <col min="12" max="12" width="11.54296875" style="375" bestFit="1" customWidth="1"/>
    <col min="13" max="13" width="9.1796875" style="375"/>
    <col min="14" max="14" width="11.54296875" style="375" bestFit="1" customWidth="1"/>
    <col min="15" max="15" width="9.1796875" style="375"/>
    <col min="16" max="16" width="13.1796875" style="375" bestFit="1" customWidth="1"/>
    <col min="17" max="16384" width="9.1796875" style="375"/>
  </cols>
  <sheetData>
    <row r="1" spans="1:16" s="192" customFormat="1" ht="13" x14ac:dyDescent="0.35">
      <c r="A1" s="203" t="s">
        <v>806</v>
      </c>
      <c r="B1" s="242" t="s">
        <v>90</v>
      </c>
      <c r="C1" s="191"/>
      <c r="D1" s="191"/>
      <c r="E1" s="191"/>
      <c r="F1" s="190"/>
      <c r="G1" s="188"/>
      <c r="H1" s="190"/>
      <c r="I1" s="190"/>
      <c r="J1" s="188"/>
    </row>
    <row r="2" spans="1:16" s="192" customFormat="1" ht="13" x14ac:dyDescent="0.35">
      <c r="A2" s="203" t="s">
        <v>808</v>
      </c>
      <c r="B2" s="242">
        <v>2017</v>
      </c>
      <c r="C2" s="191"/>
      <c r="D2" s="191"/>
      <c r="E2" s="191"/>
      <c r="F2" s="190"/>
      <c r="G2" s="188"/>
      <c r="H2" s="190"/>
      <c r="I2" s="190"/>
      <c r="J2" s="188"/>
    </row>
    <row r="3" spans="1:16" s="192" customFormat="1" ht="13" x14ac:dyDescent="0.35">
      <c r="A3" s="268"/>
      <c r="B3" s="268"/>
      <c r="C3" s="268"/>
      <c r="D3" s="268"/>
      <c r="E3" s="202"/>
      <c r="F3" s="202"/>
      <c r="G3" s="202"/>
      <c r="H3" s="202"/>
      <c r="I3" s="202"/>
      <c r="J3" s="202"/>
    </row>
    <row r="4" spans="1:16" ht="39" x14ac:dyDescent="0.25">
      <c r="A4" s="203" t="s">
        <v>757</v>
      </c>
      <c r="B4" s="203" t="s">
        <v>758</v>
      </c>
      <c r="C4" s="374" t="s">
        <v>163</v>
      </c>
      <c r="D4" s="203" t="s">
        <v>759</v>
      </c>
      <c r="E4" s="203" t="s">
        <v>809</v>
      </c>
      <c r="F4" s="203" t="s">
        <v>810</v>
      </c>
      <c r="G4" s="203" t="s">
        <v>811</v>
      </c>
      <c r="H4" s="203" t="s">
        <v>812</v>
      </c>
      <c r="I4" s="203" t="s">
        <v>813</v>
      </c>
      <c r="J4" s="203" t="s">
        <v>814</v>
      </c>
      <c r="K4" s="203" t="s">
        <v>815</v>
      </c>
      <c r="L4" s="203" t="s">
        <v>917</v>
      </c>
    </row>
    <row r="5" spans="1:16" ht="15" customHeight="1" x14ac:dyDescent="0.25">
      <c r="A5" s="377" t="s">
        <v>922</v>
      </c>
      <c r="B5" s="377"/>
      <c r="C5" s="377"/>
      <c r="D5" s="377" t="s">
        <v>112</v>
      </c>
      <c r="E5" s="214"/>
      <c r="F5" s="317"/>
      <c r="G5" s="214"/>
      <c r="H5" s="317"/>
      <c r="I5" s="214"/>
      <c r="J5" s="379"/>
      <c r="K5" s="214">
        <v>1</v>
      </c>
      <c r="L5" s="317">
        <v>60.21</v>
      </c>
    </row>
    <row r="6" spans="1:16" ht="15" customHeight="1" x14ac:dyDescent="0.25">
      <c r="A6" s="377" t="s">
        <v>921</v>
      </c>
      <c r="B6" s="377"/>
      <c r="C6" s="377"/>
      <c r="D6" s="377" t="s">
        <v>113</v>
      </c>
      <c r="E6" s="214">
        <v>1</v>
      </c>
      <c r="F6" s="317">
        <v>551.24</v>
      </c>
      <c r="G6" s="214"/>
      <c r="H6" s="317"/>
      <c r="I6" s="214"/>
      <c r="J6" s="379"/>
      <c r="K6" s="214"/>
      <c r="L6" s="317"/>
    </row>
    <row r="7" spans="1:16" ht="15" customHeight="1" x14ac:dyDescent="0.25">
      <c r="A7" s="377" t="s">
        <v>919</v>
      </c>
      <c r="B7" s="377"/>
      <c r="C7" s="377"/>
      <c r="D7" s="377" t="s">
        <v>114</v>
      </c>
      <c r="E7" s="214">
        <v>1</v>
      </c>
      <c r="F7" s="317">
        <v>1203.18</v>
      </c>
      <c r="G7" s="214"/>
      <c r="H7" s="317"/>
      <c r="I7" s="214"/>
      <c r="J7" s="379"/>
      <c r="K7" s="214"/>
      <c r="L7" s="317"/>
    </row>
    <row r="8" spans="1:16" ht="15" customHeight="1" x14ac:dyDescent="0.25">
      <c r="A8" s="377" t="s">
        <v>923</v>
      </c>
      <c r="B8" s="377"/>
      <c r="C8" s="377"/>
      <c r="D8" s="377" t="s">
        <v>115</v>
      </c>
      <c r="E8" s="214">
        <v>1</v>
      </c>
      <c r="F8" s="317">
        <v>587.66999999999996</v>
      </c>
      <c r="G8" s="214"/>
      <c r="H8" s="317"/>
      <c r="I8" s="214"/>
      <c r="J8" s="379"/>
      <c r="K8" s="214"/>
      <c r="L8" s="317"/>
      <c r="N8" s="390"/>
    </row>
    <row r="9" spans="1:16" ht="15" customHeight="1" x14ac:dyDescent="0.25">
      <c r="A9" s="377" t="s">
        <v>825</v>
      </c>
      <c r="B9" s="377"/>
      <c r="C9" s="377"/>
      <c r="D9" s="377" t="s">
        <v>116</v>
      </c>
      <c r="E9" s="214">
        <v>1</v>
      </c>
      <c r="F9" s="317">
        <v>2583.61</v>
      </c>
      <c r="G9" s="214"/>
      <c r="H9" s="317"/>
      <c r="I9" s="214"/>
      <c r="J9" s="379"/>
      <c r="K9" s="214"/>
      <c r="L9" s="317"/>
    </row>
    <row r="10" spans="1:16" ht="15" customHeight="1" x14ac:dyDescent="0.25">
      <c r="A10" s="376" t="s">
        <v>920</v>
      </c>
      <c r="B10" s="377"/>
      <c r="C10" s="377"/>
      <c r="D10" s="377" t="s">
        <v>117</v>
      </c>
      <c r="E10" s="214"/>
      <c r="F10" s="317"/>
      <c r="G10" s="214"/>
      <c r="H10" s="317"/>
      <c r="I10" s="214"/>
      <c r="J10" s="379"/>
      <c r="K10" s="214">
        <v>1</v>
      </c>
      <c r="L10" s="317">
        <v>48.27</v>
      </c>
      <c r="P10" s="389"/>
    </row>
    <row r="11" spans="1:16" ht="15" customHeight="1" x14ac:dyDescent="0.25">
      <c r="A11" s="377" t="s">
        <v>924</v>
      </c>
      <c r="B11" s="377"/>
      <c r="C11" s="377"/>
      <c r="D11" s="377" t="s">
        <v>118</v>
      </c>
      <c r="E11" s="214">
        <v>1</v>
      </c>
      <c r="F11" s="317">
        <v>1194.81</v>
      </c>
      <c r="G11" s="214"/>
      <c r="H11" s="317"/>
      <c r="I11" s="214"/>
      <c r="J11" s="379"/>
      <c r="K11" s="214"/>
      <c r="L11" s="317"/>
    </row>
    <row r="12" spans="1:16" ht="15" customHeight="1" x14ac:dyDescent="0.25">
      <c r="A12" s="377" t="s">
        <v>918</v>
      </c>
      <c r="B12" s="377"/>
      <c r="C12" s="377"/>
      <c r="D12" s="377" t="s">
        <v>119</v>
      </c>
      <c r="E12" s="214">
        <v>328</v>
      </c>
      <c r="F12" s="317">
        <v>352114.64999999973</v>
      </c>
      <c r="G12" s="214"/>
      <c r="H12" s="317"/>
      <c r="I12" s="214"/>
      <c r="J12" s="379"/>
      <c r="K12" s="214">
        <v>26</v>
      </c>
      <c r="L12" s="317">
        <v>805.23000000000013</v>
      </c>
    </row>
    <row r="13" spans="1:16" ht="15" customHeight="1" x14ac:dyDescent="0.25">
      <c r="A13" s="377" t="s">
        <v>829</v>
      </c>
      <c r="B13" s="377"/>
      <c r="C13" s="377"/>
      <c r="D13" s="377" t="s">
        <v>120</v>
      </c>
      <c r="E13" s="214">
        <v>7</v>
      </c>
      <c r="F13" s="317">
        <v>7525.9699999999993</v>
      </c>
      <c r="G13" s="214"/>
      <c r="H13" s="317"/>
      <c r="I13" s="214"/>
      <c r="J13" s="379"/>
      <c r="K13" s="214">
        <v>1</v>
      </c>
      <c r="L13" s="317">
        <v>41.87</v>
      </c>
    </row>
    <row r="14" spans="1:16" ht="15" customHeight="1" x14ac:dyDescent="0.25">
      <c r="A14" s="377" t="s">
        <v>9</v>
      </c>
      <c r="B14" s="377"/>
      <c r="C14" s="377"/>
      <c r="D14" s="377" t="s">
        <v>121</v>
      </c>
      <c r="E14" s="214">
        <v>141</v>
      </c>
      <c r="F14" s="317">
        <v>157266.54999999996</v>
      </c>
      <c r="G14" s="214"/>
      <c r="H14" s="317"/>
      <c r="I14" s="214"/>
      <c r="J14" s="379"/>
      <c r="K14" s="214">
        <v>6</v>
      </c>
      <c r="L14" s="317">
        <v>133.94</v>
      </c>
    </row>
    <row r="15" spans="1:16" ht="15" customHeight="1" x14ac:dyDescent="0.25">
      <c r="A15" s="377" t="s">
        <v>925</v>
      </c>
      <c r="B15" s="377"/>
      <c r="C15" s="377"/>
      <c r="D15" s="377" t="s">
        <v>122</v>
      </c>
      <c r="E15" s="214"/>
      <c r="F15" s="317"/>
      <c r="G15" s="214"/>
      <c r="H15" s="317"/>
      <c r="I15" s="214"/>
      <c r="J15" s="379"/>
      <c r="K15" s="214">
        <v>1</v>
      </c>
      <c r="L15" s="317">
        <v>41.87</v>
      </c>
    </row>
    <row r="16" spans="1:16" ht="15" customHeight="1" x14ac:dyDescent="0.25">
      <c r="A16" s="377" t="s">
        <v>925</v>
      </c>
      <c r="B16" s="377"/>
      <c r="C16" s="377"/>
      <c r="D16" s="377" t="s">
        <v>123</v>
      </c>
      <c r="E16" s="214">
        <v>1</v>
      </c>
      <c r="F16" s="317">
        <v>553.87</v>
      </c>
      <c r="G16" s="214"/>
      <c r="H16" s="317"/>
      <c r="I16" s="214"/>
      <c r="J16" s="379"/>
      <c r="K16" s="214"/>
      <c r="L16" s="317"/>
    </row>
    <row r="17" spans="1:14" ht="15" customHeight="1" x14ac:dyDescent="0.25">
      <c r="A17" s="377"/>
      <c r="B17" s="377"/>
      <c r="C17" s="377"/>
      <c r="D17" s="377"/>
      <c r="E17" s="214"/>
      <c r="F17" s="317"/>
      <c r="G17" s="214"/>
      <c r="H17" s="317"/>
      <c r="I17" s="214"/>
      <c r="J17" s="379"/>
      <c r="K17" s="214"/>
      <c r="L17" s="317"/>
    </row>
    <row r="18" spans="1:14" ht="15" customHeight="1" x14ac:dyDescent="0.25">
      <c r="A18" s="377"/>
      <c r="B18" s="377"/>
      <c r="C18" s="377"/>
      <c r="D18" s="377"/>
      <c r="E18" s="214"/>
      <c r="F18" s="317"/>
      <c r="G18" s="214"/>
      <c r="H18" s="317"/>
      <c r="I18" s="214"/>
      <c r="J18" s="379"/>
      <c r="K18" s="214"/>
      <c r="L18" s="317"/>
    </row>
    <row r="19" spans="1:14" ht="15" customHeight="1" x14ac:dyDescent="0.25">
      <c r="A19" s="377"/>
      <c r="B19" s="377"/>
      <c r="C19" s="377"/>
      <c r="D19" s="377"/>
      <c r="E19" s="214"/>
      <c r="F19" s="317"/>
      <c r="G19" s="214"/>
      <c r="H19" s="317"/>
      <c r="I19" s="214"/>
      <c r="J19" s="379"/>
      <c r="K19" s="214"/>
      <c r="L19" s="317"/>
      <c r="N19" s="390"/>
    </row>
    <row r="20" spans="1:14" ht="13" x14ac:dyDescent="0.3">
      <c r="E20" s="384"/>
      <c r="F20" s="384"/>
      <c r="G20" s="384"/>
      <c r="H20" s="384"/>
      <c r="I20" s="384"/>
      <c r="J20" s="384"/>
      <c r="K20" s="384"/>
      <c r="L20" s="384"/>
    </row>
    <row r="21" spans="1:14" ht="13" x14ac:dyDescent="0.25">
      <c r="D21" s="272" t="s">
        <v>796</v>
      </c>
      <c r="E21" s="256">
        <f>+SUM(E5:E20)</f>
        <v>482</v>
      </c>
      <c r="F21" s="393">
        <f t="shared" ref="F21:L21" si="0">+SUM(F5:F19)</f>
        <v>523581.5499999997</v>
      </c>
      <c r="G21" s="256">
        <f t="shared" si="0"/>
        <v>0</v>
      </c>
      <c r="H21" s="393">
        <f t="shared" si="0"/>
        <v>0</v>
      </c>
      <c r="I21" s="256">
        <f t="shared" si="0"/>
        <v>0</v>
      </c>
      <c r="J21" s="393">
        <f t="shared" si="0"/>
        <v>0</v>
      </c>
      <c r="K21" s="256">
        <f t="shared" si="0"/>
        <v>36</v>
      </c>
      <c r="L21" s="393">
        <f t="shared" si="0"/>
        <v>1131.3900000000001</v>
      </c>
    </row>
    <row r="24" spans="1:14" ht="13" x14ac:dyDescent="0.25">
      <c r="B24" s="387" t="s">
        <v>797</v>
      </c>
      <c r="C24" s="388"/>
      <c r="D24" s="278" t="s">
        <v>798</v>
      </c>
      <c r="E24" s="185" t="s">
        <v>799</v>
      </c>
    </row>
    <row r="25" spans="1:14" ht="13" x14ac:dyDescent="0.25">
      <c r="B25" s="453" t="s">
        <v>800</v>
      </c>
      <c r="C25" s="454"/>
      <c r="D25" s="213">
        <f>+E21+G21+I21+K21</f>
        <v>518</v>
      </c>
      <c r="E25" s="212">
        <f>+F21+H21+J21+L21</f>
        <v>524712.93999999971</v>
      </c>
    </row>
    <row r="26" spans="1:14" ht="13" x14ac:dyDescent="0.25">
      <c r="B26" s="453" t="s">
        <v>801</v>
      </c>
      <c r="C26" s="454"/>
      <c r="D26" s="213">
        <f>I21</f>
        <v>0</v>
      </c>
      <c r="E26" s="212">
        <f>J21</f>
        <v>0</v>
      </c>
    </row>
    <row r="27" spans="1:14" ht="13" x14ac:dyDescent="0.25">
      <c r="B27" s="453" t="s">
        <v>802</v>
      </c>
      <c r="C27" s="454"/>
      <c r="D27" s="213">
        <f>E21+G21</f>
        <v>482</v>
      </c>
      <c r="E27" s="212">
        <f>+F21+H21</f>
        <v>523581.5499999997</v>
      </c>
    </row>
    <row r="28" spans="1:14" ht="13" x14ac:dyDescent="0.3">
      <c r="B28" s="453" t="s">
        <v>803</v>
      </c>
      <c r="C28" s="454"/>
      <c r="D28" s="213">
        <f>+D26+D27</f>
        <v>482</v>
      </c>
      <c r="E28" s="212">
        <f>+E26+E27</f>
        <v>523581.5499999997</v>
      </c>
      <c r="F28" s="246"/>
      <c r="G28" s="394"/>
    </row>
    <row r="29" spans="1:14" ht="13" x14ac:dyDescent="0.3">
      <c r="F29" s="246"/>
      <c r="G29" s="395"/>
    </row>
  </sheetData>
  <mergeCells count="4">
    <mergeCell ref="B25:C25"/>
    <mergeCell ref="B26:C26"/>
    <mergeCell ref="B27:C27"/>
    <mergeCell ref="B28:C28"/>
  </mergeCells>
  <conditionalFormatting sqref="B1:B2">
    <cfRule type="cellIs" dxfId="43" priority="44" stopIfTrue="1" operator="equal">
      <formula>"&lt;&gt;"""""</formula>
    </cfRule>
  </conditionalFormatting>
  <conditionalFormatting sqref="G5:I5">
    <cfRule type="cellIs" dxfId="42" priority="43" stopIfTrue="1" operator="equal">
      <formula>"&lt;&gt;"""""</formula>
    </cfRule>
  </conditionalFormatting>
  <conditionalFormatting sqref="F5 B5:C5 C6:C10">
    <cfRule type="cellIs" dxfId="41" priority="42" stopIfTrue="1" operator="equal">
      <formula>"&lt;&gt;"""""</formula>
    </cfRule>
  </conditionalFormatting>
  <conditionalFormatting sqref="E5">
    <cfRule type="cellIs" dxfId="40" priority="41" stopIfTrue="1" operator="equal">
      <formula>"&lt;&gt;"""""</formula>
    </cfRule>
  </conditionalFormatting>
  <conditionalFormatting sqref="K5">
    <cfRule type="cellIs" dxfId="39" priority="40" stopIfTrue="1" operator="equal">
      <formula>"&lt;&gt;"""""</formula>
    </cfRule>
  </conditionalFormatting>
  <conditionalFormatting sqref="J5">
    <cfRule type="cellIs" dxfId="38" priority="39" stopIfTrue="1" operator="equal">
      <formula>"&lt;&gt;"""""</formula>
    </cfRule>
  </conditionalFormatting>
  <conditionalFormatting sqref="G5:I10">
    <cfRule type="cellIs" dxfId="37" priority="38" stopIfTrue="1" operator="equal">
      <formula>"&lt;&gt;"""""</formula>
    </cfRule>
  </conditionalFormatting>
  <conditionalFormatting sqref="F5:F10 B5:B10">
    <cfRule type="cellIs" dxfId="36" priority="37" stopIfTrue="1" operator="equal">
      <formula>"&lt;&gt;"""""</formula>
    </cfRule>
  </conditionalFormatting>
  <conditionalFormatting sqref="E5:E10">
    <cfRule type="cellIs" dxfId="35" priority="36" stopIfTrue="1" operator="equal">
      <formula>"&lt;&gt;"""""</formula>
    </cfRule>
  </conditionalFormatting>
  <conditionalFormatting sqref="K5:K10">
    <cfRule type="cellIs" dxfId="34" priority="35" stopIfTrue="1" operator="equal">
      <formula>"&lt;&gt;"""""</formula>
    </cfRule>
  </conditionalFormatting>
  <conditionalFormatting sqref="J5:J10">
    <cfRule type="cellIs" dxfId="33" priority="34" stopIfTrue="1" operator="equal">
      <formula>"&lt;&gt;"""""</formula>
    </cfRule>
  </conditionalFormatting>
  <conditionalFormatting sqref="D21">
    <cfRule type="cellIs" dxfId="32" priority="33" stopIfTrue="1" operator="equal">
      <formula>"&lt;&gt;"""""</formula>
    </cfRule>
  </conditionalFormatting>
  <conditionalFormatting sqref="E21:K21">
    <cfRule type="cellIs" dxfId="31" priority="32" stopIfTrue="1" operator="equal">
      <formula>"&lt;&gt;"""""</formula>
    </cfRule>
  </conditionalFormatting>
  <conditionalFormatting sqref="D5:D10">
    <cfRule type="cellIs" dxfId="30" priority="31" stopIfTrue="1" operator="equal">
      <formula>"&lt;&gt;"""""</formula>
    </cfRule>
  </conditionalFormatting>
  <conditionalFormatting sqref="C11">
    <cfRule type="cellIs" dxfId="29" priority="30" stopIfTrue="1" operator="equal">
      <formula>"&lt;&gt;"""""</formula>
    </cfRule>
  </conditionalFormatting>
  <conditionalFormatting sqref="D11">
    <cfRule type="cellIs" dxfId="28" priority="28" stopIfTrue="1" operator="equal">
      <formula>"&lt;&gt;"""""</formula>
    </cfRule>
  </conditionalFormatting>
  <conditionalFormatting sqref="B11">
    <cfRule type="cellIs" dxfId="27" priority="29" stopIfTrue="1" operator="equal">
      <formula>"&lt;&gt;"""""</formula>
    </cfRule>
  </conditionalFormatting>
  <conditionalFormatting sqref="B11:B13">
    <cfRule type="cellIs" dxfId="26" priority="26" stopIfTrue="1" operator="equal">
      <formula>"&lt;&gt;"""""</formula>
    </cfRule>
  </conditionalFormatting>
  <conditionalFormatting sqref="C11:C13">
    <cfRule type="cellIs" dxfId="25" priority="27" stopIfTrue="1" operator="equal">
      <formula>"&lt;&gt;"""""</formula>
    </cfRule>
  </conditionalFormatting>
  <conditionalFormatting sqref="D11:D13">
    <cfRule type="cellIs" dxfId="24" priority="25" stopIfTrue="1" operator="equal">
      <formula>"&lt;&gt;"""""</formula>
    </cfRule>
  </conditionalFormatting>
  <conditionalFormatting sqref="B14:B15">
    <cfRule type="cellIs" dxfId="23" priority="23" stopIfTrue="1" operator="equal">
      <formula>"&lt;&gt;"""""</formula>
    </cfRule>
  </conditionalFormatting>
  <conditionalFormatting sqref="C14:C15">
    <cfRule type="cellIs" dxfId="22" priority="24" stopIfTrue="1" operator="equal">
      <formula>"&lt;&gt;"""""</formula>
    </cfRule>
  </conditionalFormatting>
  <conditionalFormatting sqref="D14:D15">
    <cfRule type="cellIs" dxfId="21" priority="22" stopIfTrue="1" operator="equal">
      <formula>"&lt;&gt;"""""</formula>
    </cfRule>
  </conditionalFormatting>
  <conditionalFormatting sqref="B16">
    <cfRule type="cellIs" dxfId="20" priority="20" stopIfTrue="1" operator="equal">
      <formula>"&lt;&gt;"""""</formula>
    </cfRule>
  </conditionalFormatting>
  <conditionalFormatting sqref="C16">
    <cfRule type="cellIs" dxfId="19" priority="21" stopIfTrue="1" operator="equal">
      <formula>"&lt;&gt;"""""</formula>
    </cfRule>
  </conditionalFormatting>
  <conditionalFormatting sqref="D16">
    <cfRule type="cellIs" dxfId="18" priority="19" stopIfTrue="1" operator="equal">
      <formula>"&lt;&gt;"""""</formula>
    </cfRule>
  </conditionalFormatting>
  <conditionalFormatting sqref="B17:B19">
    <cfRule type="cellIs" dxfId="17" priority="17" stopIfTrue="1" operator="equal">
      <formula>"&lt;&gt;"""""</formula>
    </cfRule>
  </conditionalFormatting>
  <conditionalFormatting sqref="C17:C19">
    <cfRule type="cellIs" dxfId="16" priority="18" stopIfTrue="1" operator="equal">
      <formula>"&lt;&gt;"""""</formula>
    </cfRule>
  </conditionalFormatting>
  <conditionalFormatting sqref="D17:D19">
    <cfRule type="cellIs" dxfId="15" priority="16" stopIfTrue="1" operator="equal">
      <formula>"&lt;&gt;"""""</formula>
    </cfRule>
  </conditionalFormatting>
  <conditionalFormatting sqref="F10:F19">
    <cfRule type="cellIs" dxfId="14" priority="14" stopIfTrue="1" operator="equal">
      <formula>"&lt;&gt;"""""</formula>
    </cfRule>
  </conditionalFormatting>
  <conditionalFormatting sqref="E10:E19">
    <cfRule type="cellIs" dxfId="13" priority="13" stopIfTrue="1" operator="equal">
      <formula>"&lt;&gt;"""""</formula>
    </cfRule>
  </conditionalFormatting>
  <conditionalFormatting sqref="K10:K19">
    <cfRule type="cellIs" dxfId="12" priority="12" stopIfTrue="1" operator="equal">
      <formula>"&lt;&gt;"""""</formula>
    </cfRule>
  </conditionalFormatting>
  <conditionalFormatting sqref="G10:I19">
    <cfRule type="cellIs" dxfId="11" priority="15" stopIfTrue="1" operator="equal">
      <formula>"&lt;&gt;"""""</formula>
    </cfRule>
  </conditionalFormatting>
  <conditionalFormatting sqref="J10:J19">
    <cfRule type="cellIs" dxfId="10" priority="11" stopIfTrue="1" operator="equal">
      <formula>"&lt;&gt;"""""</formula>
    </cfRule>
  </conditionalFormatting>
  <conditionalFormatting sqref="C10">
    <cfRule type="cellIs" dxfId="9" priority="10" stopIfTrue="1" operator="equal">
      <formula>"&lt;&gt;"""""</formula>
    </cfRule>
  </conditionalFormatting>
  <conditionalFormatting sqref="D10">
    <cfRule type="cellIs" dxfId="8" priority="8" stopIfTrue="1" operator="equal">
      <formula>"&lt;&gt;"""""</formula>
    </cfRule>
  </conditionalFormatting>
  <conditionalFormatting sqref="B10">
    <cfRule type="cellIs" dxfId="7" priority="9" stopIfTrue="1" operator="equal">
      <formula>"&lt;&gt;"""""</formula>
    </cfRule>
  </conditionalFormatting>
  <conditionalFormatting sqref="B13">
    <cfRule type="cellIs" dxfId="6" priority="6" stopIfTrue="1" operator="equal">
      <formula>"&lt;&gt;"""""</formula>
    </cfRule>
  </conditionalFormatting>
  <conditionalFormatting sqref="C13">
    <cfRule type="cellIs" dxfId="5" priority="7" stopIfTrue="1" operator="equal">
      <formula>"&lt;&gt;"""""</formula>
    </cfRule>
  </conditionalFormatting>
  <conditionalFormatting sqref="D13">
    <cfRule type="cellIs" dxfId="4" priority="5" stopIfTrue="1" operator="equal">
      <formula>"&lt;&gt;"""""</formula>
    </cfRule>
  </conditionalFormatting>
  <conditionalFormatting sqref="L5">
    <cfRule type="cellIs" dxfId="3" priority="4" stopIfTrue="1" operator="equal">
      <formula>"&lt;&gt;"""""</formula>
    </cfRule>
  </conditionalFormatting>
  <conditionalFormatting sqref="L5:L10">
    <cfRule type="cellIs" dxfId="2" priority="3" stopIfTrue="1" operator="equal">
      <formula>"&lt;&gt;"""""</formula>
    </cfRule>
  </conditionalFormatting>
  <conditionalFormatting sqref="L21">
    <cfRule type="cellIs" dxfId="1" priority="2" stopIfTrue="1" operator="equal">
      <formula>"&lt;&gt;"""""</formula>
    </cfRule>
  </conditionalFormatting>
  <conditionalFormatting sqref="L10:L19">
    <cfRule type="cellIs" dxfId="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/>
  </sheetViews>
  <sheetFormatPr defaultColWidth="12.453125" defaultRowHeight="10.5" x14ac:dyDescent="0.25"/>
  <cols>
    <col min="1" max="1" width="24.54296875" style="98" customWidth="1"/>
    <col min="2" max="2" width="44.7265625" style="98" customWidth="1"/>
    <col min="3" max="3" width="16.81640625" style="98" bestFit="1" customWidth="1"/>
    <col min="4" max="4" width="27.81640625" style="98" customWidth="1"/>
    <col min="5" max="5" width="12.81640625" style="98" customWidth="1"/>
    <col min="6" max="7" width="12.54296875" style="98" customWidth="1"/>
    <col min="8" max="16384" width="12.453125" style="98"/>
  </cols>
  <sheetData>
    <row r="1" spans="1:7" x14ac:dyDescent="0.25">
      <c r="A1" s="109" t="s">
        <v>0</v>
      </c>
      <c r="B1" s="96">
        <v>2021</v>
      </c>
      <c r="C1" s="97"/>
      <c r="D1" s="97"/>
      <c r="E1" s="97"/>
      <c r="F1" s="97"/>
      <c r="G1" s="97"/>
    </row>
    <row r="2" spans="1:7" x14ac:dyDescent="0.25">
      <c r="A2" s="109" t="s">
        <v>1</v>
      </c>
      <c r="B2" s="105" t="s">
        <v>42</v>
      </c>
      <c r="C2" s="97"/>
      <c r="D2" s="97"/>
      <c r="E2" s="97"/>
      <c r="F2" s="97"/>
      <c r="G2" s="97"/>
    </row>
    <row r="3" spans="1:7" x14ac:dyDescent="0.25">
      <c r="D3" s="97"/>
      <c r="E3" s="97"/>
      <c r="F3" s="97"/>
      <c r="G3" s="97"/>
    </row>
    <row r="4" spans="1:7" ht="21" x14ac:dyDescent="0.25">
      <c r="A4" s="109" t="s">
        <v>3</v>
      </c>
      <c r="B4" s="109" t="s">
        <v>4</v>
      </c>
      <c r="C4" s="109" t="s">
        <v>348</v>
      </c>
      <c r="D4" s="109" t="s">
        <v>5</v>
      </c>
      <c r="E4" s="109" t="s">
        <v>6</v>
      </c>
      <c r="F4" s="109" t="s">
        <v>7</v>
      </c>
      <c r="G4" s="109" t="s">
        <v>8</v>
      </c>
    </row>
    <row r="5" spans="1:7" x14ac:dyDescent="0.25">
      <c r="A5" s="99" t="s">
        <v>956</v>
      </c>
      <c r="B5" s="99" t="s">
        <v>643</v>
      </c>
      <c r="C5" s="100">
        <v>2021</v>
      </c>
      <c r="D5" s="100">
        <v>700930</v>
      </c>
      <c r="E5" s="101">
        <v>245.18048780487808</v>
      </c>
      <c r="F5" s="101">
        <v>13.12</v>
      </c>
      <c r="G5" s="101">
        <f t="shared" ref="G5:G50" si="0">E5+F5</f>
        <v>258.30048780487806</v>
      </c>
    </row>
    <row r="6" spans="1:7" x14ac:dyDescent="0.25">
      <c r="A6" s="99" t="s">
        <v>998</v>
      </c>
      <c r="B6" s="99"/>
      <c r="C6" s="100">
        <v>2021</v>
      </c>
      <c r="D6" s="100">
        <v>700912</v>
      </c>
      <c r="E6" s="101">
        <v>26102.243902439026</v>
      </c>
      <c r="F6" s="101">
        <v>537.84</v>
      </c>
      <c r="G6" s="101">
        <f t="shared" si="0"/>
        <v>26640.083902439026</v>
      </c>
    </row>
    <row r="7" spans="1:7" x14ac:dyDescent="0.25">
      <c r="A7" s="99" t="s">
        <v>956</v>
      </c>
      <c r="B7" s="99" t="s">
        <v>644</v>
      </c>
      <c r="C7" s="100">
        <v>2021</v>
      </c>
      <c r="D7" s="100">
        <v>700933</v>
      </c>
      <c r="E7" s="101">
        <v>0</v>
      </c>
      <c r="F7" s="101">
        <v>0</v>
      </c>
      <c r="G7" s="101">
        <f t="shared" si="0"/>
        <v>0</v>
      </c>
    </row>
    <row r="8" spans="1:7" x14ac:dyDescent="0.25">
      <c r="A8" s="99" t="s">
        <v>956</v>
      </c>
      <c r="B8" s="99" t="s">
        <v>644</v>
      </c>
      <c r="C8" s="100">
        <v>2021</v>
      </c>
      <c r="D8" s="100">
        <v>700934</v>
      </c>
      <c r="E8" s="101">
        <v>0</v>
      </c>
      <c r="F8" s="101">
        <v>0</v>
      </c>
      <c r="G8" s="101">
        <f t="shared" si="0"/>
        <v>0</v>
      </c>
    </row>
    <row r="9" spans="1:7" x14ac:dyDescent="0.25">
      <c r="A9" s="99" t="s">
        <v>999</v>
      </c>
      <c r="B9" s="99" t="s">
        <v>645</v>
      </c>
      <c r="C9" s="100">
        <v>2021</v>
      </c>
      <c r="D9" s="100">
        <v>700937</v>
      </c>
      <c r="E9" s="101">
        <v>189807.04</v>
      </c>
      <c r="F9" s="101">
        <v>395.21</v>
      </c>
      <c r="G9" s="101">
        <f t="shared" si="0"/>
        <v>190202.25</v>
      </c>
    </row>
    <row r="10" spans="1:7" x14ac:dyDescent="0.25">
      <c r="A10" s="99" t="s">
        <v>1000</v>
      </c>
      <c r="B10" s="99" t="s">
        <v>1001</v>
      </c>
      <c r="C10" s="100">
        <v>2021</v>
      </c>
      <c r="D10" s="100">
        <v>700946</v>
      </c>
      <c r="E10" s="101">
        <v>73478.559999999998</v>
      </c>
      <c r="F10" s="101">
        <v>286.36</v>
      </c>
      <c r="G10" s="101">
        <f t="shared" si="0"/>
        <v>73764.92</v>
      </c>
    </row>
    <row r="11" spans="1:7" x14ac:dyDescent="0.25">
      <c r="A11" s="99" t="s">
        <v>999</v>
      </c>
      <c r="B11" s="99" t="s">
        <v>646</v>
      </c>
      <c r="C11" s="100">
        <v>2021</v>
      </c>
      <c r="D11" s="100">
        <v>700929</v>
      </c>
      <c r="E11" s="101">
        <v>24989.502439024393</v>
      </c>
      <c r="F11" s="101">
        <v>-5.89</v>
      </c>
      <c r="G11" s="101">
        <f t="shared" si="0"/>
        <v>24983.612439024393</v>
      </c>
    </row>
    <row r="12" spans="1:7" x14ac:dyDescent="0.25">
      <c r="A12" s="99" t="s">
        <v>999</v>
      </c>
      <c r="B12" s="99" t="s">
        <v>647</v>
      </c>
      <c r="C12" s="100">
        <v>2021</v>
      </c>
      <c r="D12" s="100">
        <v>700938</v>
      </c>
      <c r="E12" s="101">
        <v>18860</v>
      </c>
      <c r="F12" s="101">
        <v>-136.82</v>
      </c>
      <c r="G12" s="101">
        <f t="shared" si="0"/>
        <v>18723.18</v>
      </c>
    </row>
    <row r="13" spans="1:7" x14ac:dyDescent="0.25">
      <c r="A13" s="99" t="s">
        <v>1002</v>
      </c>
      <c r="B13" s="99" t="s">
        <v>960</v>
      </c>
      <c r="C13" s="100">
        <v>2021</v>
      </c>
      <c r="D13" s="100">
        <v>700939</v>
      </c>
      <c r="E13" s="101">
        <v>2829.0048780487809</v>
      </c>
      <c r="F13" s="101">
        <v>179.98</v>
      </c>
      <c r="G13" s="101">
        <f t="shared" si="0"/>
        <v>3008.984878048781</v>
      </c>
    </row>
    <row r="14" spans="1:7" x14ac:dyDescent="0.25">
      <c r="A14" s="99" t="s">
        <v>1003</v>
      </c>
      <c r="B14" s="99" t="s">
        <v>1004</v>
      </c>
      <c r="C14" s="100">
        <v>2021</v>
      </c>
      <c r="D14" s="100">
        <v>700935</v>
      </c>
      <c r="E14" s="101">
        <v>417371.79512195126</v>
      </c>
      <c r="F14" s="101">
        <v>12239.98</v>
      </c>
      <c r="G14" s="101">
        <f t="shared" si="0"/>
        <v>429611.77512195124</v>
      </c>
    </row>
    <row r="15" spans="1:7" x14ac:dyDescent="0.25">
      <c r="A15" s="99" t="s">
        <v>1003</v>
      </c>
      <c r="B15" s="99" t="s">
        <v>1004</v>
      </c>
      <c r="C15" s="100">
        <v>2021</v>
      </c>
      <c r="D15" s="100" t="s">
        <v>1033</v>
      </c>
      <c r="E15" s="101">
        <v>28874.66</v>
      </c>
      <c r="F15" s="101">
        <v>0</v>
      </c>
      <c r="G15" s="101">
        <f t="shared" si="0"/>
        <v>28874.66</v>
      </c>
    </row>
    <row r="16" spans="1:7" x14ac:dyDescent="0.25">
      <c r="A16" s="99" t="s">
        <v>956</v>
      </c>
      <c r="B16" s="99" t="s">
        <v>1005</v>
      </c>
      <c r="C16" s="100">
        <v>2021</v>
      </c>
      <c r="D16" s="100">
        <v>700940</v>
      </c>
      <c r="E16" s="101">
        <v>0</v>
      </c>
      <c r="F16" s="101">
        <v>2.68</v>
      </c>
      <c r="G16" s="101">
        <f t="shared" si="0"/>
        <v>2.68</v>
      </c>
    </row>
    <row r="17" spans="1:7" x14ac:dyDescent="0.25">
      <c r="A17" s="99" t="s">
        <v>998</v>
      </c>
      <c r="B17" s="99" t="s">
        <v>648</v>
      </c>
      <c r="C17" s="100">
        <v>2021</v>
      </c>
      <c r="D17" s="100">
        <v>700931</v>
      </c>
      <c r="E17" s="101">
        <v>6714.16</v>
      </c>
      <c r="F17" s="101">
        <v>85.2</v>
      </c>
      <c r="G17" s="101">
        <f t="shared" si="0"/>
        <v>6799.36</v>
      </c>
    </row>
    <row r="18" spans="1:7" x14ac:dyDescent="0.25">
      <c r="A18" s="99" t="s">
        <v>649</v>
      </c>
      <c r="B18" s="99"/>
      <c r="C18" s="100">
        <v>2021</v>
      </c>
      <c r="D18" s="100">
        <v>700942</v>
      </c>
      <c r="E18" s="101">
        <v>1829.4243902439027</v>
      </c>
      <c r="F18" s="101">
        <v>0</v>
      </c>
      <c r="G18" s="101">
        <f t="shared" si="0"/>
        <v>1829.4243902439027</v>
      </c>
    </row>
    <row r="19" spans="1:7" x14ac:dyDescent="0.25">
      <c r="A19" s="99" t="s">
        <v>649</v>
      </c>
      <c r="B19" s="99" t="s">
        <v>94</v>
      </c>
      <c r="C19" s="100">
        <v>2021</v>
      </c>
      <c r="D19" s="100">
        <v>700947</v>
      </c>
      <c r="E19" s="101">
        <v>622.38048780487816</v>
      </c>
      <c r="F19" s="101">
        <v>11.68</v>
      </c>
      <c r="G19" s="101">
        <f t="shared" si="0"/>
        <v>634.06048780487811</v>
      </c>
    </row>
    <row r="20" spans="1:7" x14ac:dyDescent="0.25">
      <c r="A20" s="99" t="s">
        <v>1006</v>
      </c>
      <c r="B20" s="99" t="s">
        <v>1007</v>
      </c>
      <c r="C20" s="100">
        <v>2021</v>
      </c>
      <c r="D20" s="100">
        <v>700908</v>
      </c>
      <c r="E20" s="101">
        <v>391610.32</v>
      </c>
      <c r="F20" s="101">
        <v>-70010.720000000001</v>
      </c>
      <c r="G20" s="101">
        <f t="shared" si="0"/>
        <v>321599.59999999998</v>
      </c>
    </row>
    <row r="21" spans="1:7" x14ac:dyDescent="0.25">
      <c r="A21" s="99" t="s">
        <v>1006</v>
      </c>
      <c r="B21" s="99" t="s">
        <v>1008</v>
      </c>
      <c r="C21" s="100">
        <v>2021</v>
      </c>
      <c r="D21" s="100">
        <v>700909</v>
      </c>
      <c r="E21" s="101">
        <v>303916.48000000004</v>
      </c>
      <c r="F21" s="101">
        <v>-14879.36</v>
      </c>
      <c r="G21" s="101">
        <f t="shared" si="0"/>
        <v>289037.12000000005</v>
      </c>
    </row>
    <row r="22" spans="1:7" x14ac:dyDescent="0.25">
      <c r="A22" s="99" t="s">
        <v>1006</v>
      </c>
      <c r="B22" s="99" t="s">
        <v>1007</v>
      </c>
      <c r="C22" s="100">
        <v>2021</v>
      </c>
      <c r="D22" s="100" t="s">
        <v>1034</v>
      </c>
      <c r="E22" s="101">
        <v>208.2</v>
      </c>
      <c r="F22" s="101">
        <v>0</v>
      </c>
      <c r="G22" s="101">
        <f t="shared" si="0"/>
        <v>208.2</v>
      </c>
    </row>
    <row r="23" spans="1:7" x14ac:dyDescent="0.25">
      <c r="A23" s="99" t="s">
        <v>1006</v>
      </c>
      <c r="B23" s="99" t="s">
        <v>1007</v>
      </c>
      <c r="C23" s="100">
        <v>2021</v>
      </c>
      <c r="D23" s="100" t="s">
        <v>660</v>
      </c>
      <c r="E23" s="101">
        <v>5787.96</v>
      </c>
      <c r="F23" s="101">
        <v>0</v>
      </c>
      <c r="G23" s="101">
        <f t="shared" si="0"/>
        <v>5787.96</v>
      </c>
    </row>
    <row r="24" spans="1:7" x14ac:dyDescent="0.25">
      <c r="A24" s="99" t="s">
        <v>650</v>
      </c>
      <c r="B24" s="99" t="s">
        <v>651</v>
      </c>
      <c r="C24" s="100">
        <v>2021</v>
      </c>
      <c r="D24" s="100">
        <v>700910</v>
      </c>
      <c r="E24" s="101">
        <v>113.16097560975611</v>
      </c>
      <c r="F24" s="101">
        <v>-6.64</v>
      </c>
      <c r="G24" s="101">
        <f t="shared" si="0"/>
        <v>106.52097560975611</v>
      </c>
    </row>
    <row r="25" spans="1:7" x14ac:dyDescent="0.25">
      <c r="A25" s="99" t="s">
        <v>44</v>
      </c>
      <c r="B25" s="99" t="s">
        <v>693</v>
      </c>
      <c r="C25" s="100">
        <v>2021</v>
      </c>
      <c r="D25" s="100" t="s">
        <v>1035</v>
      </c>
      <c r="E25" s="101">
        <v>94.302439024390253</v>
      </c>
      <c r="F25" s="101">
        <v>0</v>
      </c>
      <c r="G25" s="101">
        <f t="shared" si="0"/>
        <v>94.302439024390253</v>
      </c>
    </row>
    <row r="26" spans="1:7" x14ac:dyDescent="0.25">
      <c r="A26" s="99" t="s">
        <v>956</v>
      </c>
      <c r="B26" s="99" t="s">
        <v>1009</v>
      </c>
      <c r="C26" s="100">
        <v>2021</v>
      </c>
      <c r="D26" s="100">
        <v>700945</v>
      </c>
      <c r="E26" s="101">
        <v>829.84390243902453</v>
      </c>
      <c r="F26" s="101">
        <v>-56.58</v>
      </c>
      <c r="G26" s="101">
        <f t="shared" si="0"/>
        <v>773.26390243902449</v>
      </c>
    </row>
    <row r="27" spans="1:7" x14ac:dyDescent="0.25">
      <c r="A27" s="99" t="s">
        <v>956</v>
      </c>
      <c r="B27" s="99" t="s">
        <v>1010</v>
      </c>
      <c r="C27" s="100">
        <v>2021</v>
      </c>
      <c r="D27" s="100">
        <v>700943</v>
      </c>
      <c r="E27" s="101">
        <v>584.66341463414642</v>
      </c>
      <c r="F27" s="101">
        <v>0</v>
      </c>
      <c r="G27" s="101">
        <f t="shared" si="0"/>
        <v>584.66341463414642</v>
      </c>
    </row>
    <row r="28" spans="1:7" x14ac:dyDescent="0.25">
      <c r="A28" s="99" t="s">
        <v>956</v>
      </c>
      <c r="B28" s="99" t="s">
        <v>962</v>
      </c>
      <c r="C28" s="100">
        <v>2021</v>
      </c>
      <c r="D28" s="100">
        <v>700944</v>
      </c>
      <c r="E28" s="101">
        <v>546.94000000000005</v>
      </c>
      <c r="F28" s="101">
        <v>0</v>
      </c>
      <c r="G28" s="101">
        <f t="shared" si="0"/>
        <v>546.94000000000005</v>
      </c>
    </row>
    <row r="29" spans="1:7" x14ac:dyDescent="0.25">
      <c r="A29" s="99" t="s">
        <v>652</v>
      </c>
      <c r="B29" s="99" t="s">
        <v>1011</v>
      </c>
      <c r="C29" s="100">
        <v>2021</v>
      </c>
      <c r="D29" s="100">
        <v>700913</v>
      </c>
      <c r="E29" s="101">
        <v>113.16097560975611</v>
      </c>
      <c r="F29" s="101">
        <v>1.24</v>
      </c>
      <c r="G29" s="101">
        <f t="shared" si="0"/>
        <v>114.4009756097561</v>
      </c>
    </row>
    <row r="30" spans="1:7" x14ac:dyDescent="0.25">
      <c r="A30" s="99" t="s">
        <v>652</v>
      </c>
      <c r="B30" s="99" t="s">
        <v>1012</v>
      </c>
      <c r="C30" s="100">
        <v>2021</v>
      </c>
      <c r="D30" s="100">
        <v>700914</v>
      </c>
      <c r="E30" s="101">
        <v>113.16097560975611</v>
      </c>
      <c r="F30" s="101">
        <v>0</v>
      </c>
      <c r="G30" s="101">
        <f t="shared" si="0"/>
        <v>113.16097560975611</v>
      </c>
    </row>
    <row r="31" spans="1:7" x14ac:dyDescent="0.25">
      <c r="A31" s="99" t="s">
        <v>652</v>
      </c>
      <c r="B31" s="99" t="s">
        <v>1013</v>
      </c>
      <c r="C31" s="100">
        <v>2021</v>
      </c>
      <c r="D31" s="100">
        <v>700915</v>
      </c>
      <c r="E31" s="101">
        <v>150.88</v>
      </c>
      <c r="F31" s="101">
        <v>0</v>
      </c>
      <c r="G31" s="101">
        <f t="shared" si="0"/>
        <v>150.88</v>
      </c>
    </row>
    <row r="32" spans="1:7" x14ac:dyDescent="0.25">
      <c r="A32" s="99" t="s">
        <v>653</v>
      </c>
      <c r="B32" s="99" t="s">
        <v>1014</v>
      </c>
      <c r="C32" s="100">
        <v>2021</v>
      </c>
      <c r="D32" s="100">
        <v>700916</v>
      </c>
      <c r="E32" s="101">
        <v>94.302439024390253</v>
      </c>
      <c r="F32" s="101">
        <v>0</v>
      </c>
      <c r="G32" s="101">
        <f t="shared" si="0"/>
        <v>94.302439024390253</v>
      </c>
    </row>
    <row r="33" spans="1:7" x14ac:dyDescent="0.25">
      <c r="A33" s="99" t="s">
        <v>652</v>
      </c>
      <c r="B33" s="99" t="s">
        <v>1015</v>
      </c>
      <c r="C33" s="100">
        <v>2021</v>
      </c>
      <c r="D33" s="100">
        <v>700917</v>
      </c>
      <c r="E33" s="101">
        <v>150.88</v>
      </c>
      <c r="F33" s="101">
        <v>0.12</v>
      </c>
      <c r="G33" s="101">
        <f t="shared" si="0"/>
        <v>151</v>
      </c>
    </row>
    <row r="34" spans="1:7" x14ac:dyDescent="0.25">
      <c r="A34" s="99" t="s">
        <v>652</v>
      </c>
      <c r="B34" s="99" t="s">
        <v>1016</v>
      </c>
      <c r="C34" s="100">
        <v>2021</v>
      </c>
      <c r="D34" s="100">
        <v>700918</v>
      </c>
      <c r="E34" s="101">
        <v>188.60487804878051</v>
      </c>
      <c r="F34" s="101">
        <v>0</v>
      </c>
      <c r="G34" s="101">
        <f t="shared" si="0"/>
        <v>188.60487804878051</v>
      </c>
    </row>
    <row r="35" spans="1:7" x14ac:dyDescent="0.25">
      <c r="A35" s="99" t="s">
        <v>652</v>
      </c>
      <c r="B35" s="99" t="s">
        <v>1017</v>
      </c>
      <c r="C35" s="100">
        <v>2021</v>
      </c>
      <c r="D35" s="100">
        <v>700919</v>
      </c>
      <c r="E35" s="101">
        <v>452.64390243902443</v>
      </c>
      <c r="F35" s="101">
        <v>1.88</v>
      </c>
      <c r="G35" s="101">
        <f t="shared" si="0"/>
        <v>454.52390243902443</v>
      </c>
    </row>
    <row r="36" spans="1:7" x14ac:dyDescent="0.25">
      <c r="A36" s="99" t="s">
        <v>652</v>
      </c>
      <c r="B36" s="99" t="s">
        <v>1018</v>
      </c>
      <c r="C36" s="100">
        <v>2021</v>
      </c>
      <c r="D36" s="100">
        <v>700920</v>
      </c>
      <c r="E36" s="101">
        <v>169.74</v>
      </c>
      <c r="F36" s="101">
        <v>1.08</v>
      </c>
      <c r="G36" s="101">
        <f t="shared" si="0"/>
        <v>170.82000000000002</v>
      </c>
    </row>
    <row r="37" spans="1:7" x14ac:dyDescent="0.25">
      <c r="A37" s="99" t="s">
        <v>652</v>
      </c>
      <c r="B37" s="99" t="s">
        <v>1019</v>
      </c>
      <c r="C37" s="100">
        <v>2021</v>
      </c>
      <c r="D37" s="100">
        <v>700921</v>
      </c>
      <c r="E37" s="101">
        <v>94.302439024390253</v>
      </c>
      <c r="F37" s="101">
        <v>8.52</v>
      </c>
      <c r="G37" s="101">
        <f t="shared" si="0"/>
        <v>102.82243902439025</v>
      </c>
    </row>
    <row r="38" spans="1:7" x14ac:dyDescent="0.25">
      <c r="A38" s="99" t="s">
        <v>652</v>
      </c>
      <c r="B38" s="99" t="s">
        <v>1020</v>
      </c>
      <c r="C38" s="100">
        <v>2021</v>
      </c>
      <c r="D38" s="100">
        <v>700922</v>
      </c>
      <c r="E38" s="101">
        <v>169.74</v>
      </c>
      <c r="F38" s="101">
        <v>8.1199999999999992</v>
      </c>
      <c r="G38" s="101">
        <f t="shared" si="0"/>
        <v>177.86</v>
      </c>
    </row>
    <row r="39" spans="1:7" x14ac:dyDescent="0.25">
      <c r="A39" s="99" t="s">
        <v>652</v>
      </c>
      <c r="B39" s="99" t="s">
        <v>1021</v>
      </c>
      <c r="C39" s="100">
        <v>2021</v>
      </c>
      <c r="D39" s="100">
        <v>700923</v>
      </c>
      <c r="E39" s="101">
        <v>132.02000000000001</v>
      </c>
      <c r="F39" s="101">
        <v>0</v>
      </c>
      <c r="G39" s="101">
        <f t="shared" si="0"/>
        <v>132.02000000000001</v>
      </c>
    </row>
    <row r="40" spans="1:7" x14ac:dyDescent="0.25">
      <c r="A40" s="99" t="s">
        <v>652</v>
      </c>
      <c r="B40" s="99" t="s">
        <v>1022</v>
      </c>
      <c r="C40" s="100">
        <v>2021</v>
      </c>
      <c r="D40" s="100">
        <v>700924</v>
      </c>
      <c r="E40" s="101">
        <v>132.02000000000001</v>
      </c>
      <c r="F40" s="101">
        <v>0</v>
      </c>
      <c r="G40" s="101">
        <f t="shared" si="0"/>
        <v>132.02000000000001</v>
      </c>
    </row>
    <row r="41" spans="1:7" x14ac:dyDescent="0.25">
      <c r="A41" s="99" t="s">
        <v>652</v>
      </c>
      <c r="B41" s="99" t="s">
        <v>1023</v>
      </c>
      <c r="C41" s="100">
        <v>2021</v>
      </c>
      <c r="D41" s="100">
        <v>700925</v>
      </c>
      <c r="E41" s="101">
        <v>150.88</v>
      </c>
      <c r="F41" s="101">
        <v>0</v>
      </c>
      <c r="G41" s="101">
        <f t="shared" si="0"/>
        <v>150.88</v>
      </c>
    </row>
    <row r="42" spans="1:7" x14ac:dyDescent="0.25">
      <c r="A42" s="99" t="s">
        <v>652</v>
      </c>
      <c r="B42" s="99" t="s">
        <v>1024</v>
      </c>
      <c r="C42" s="100">
        <v>2021</v>
      </c>
      <c r="D42" s="100">
        <v>700926</v>
      </c>
      <c r="E42" s="101">
        <v>150.88</v>
      </c>
      <c r="F42" s="101">
        <v>0</v>
      </c>
      <c r="G42" s="101">
        <f t="shared" si="0"/>
        <v>150.88</v>
      </c>
    </row>
    <row r="43" spans="1:7" x14ac:dyDescent="0.25">
      <c r="A43" s="99" t="s">
        <v>652</v>
      </c>
      <c r="B43" s="99" t="s">
        <v>1025</v>
      </c>
      <c r="C43" s="100">
        <v>2021</v>
      </c>
      <c r="D43" s="100">
        <v>700927</v>
      </c>
      <c r="E43" s="101">
        <v>169.74</v>
      </c>
      <c r="F43" s="101">
        <v>12.82</v>
      </c>
      <c r="G43" s="101">
        <f t="shared" si="0"/>
        <v>182.56</v>
      </c>
    </row>
    <row r="44" spans="1:7" x14ac:dyDescent="0.25">
      <c r="A44" s="99" t="s">
        <v>652</v>
      </c>
      <c r="B44" s="99" t="s">
        <v>1026</v>
      </c>
      <c r="C44" s="100">
        <v>2021</v>
      </c>
      <c r="D44" s="100">
        <v>700928</v>
      </c>
      <c r="E44" s="101">
        <v>75.443902439024399</v>
      </c>
      <c r="F44" s="101">
        <v>0</v>
      </c>
      <c r="G44" s="101">
        <f t="shared" si="0"/>
        <v>75.443902439024399</v>
      </c>
    </row>
    <row r="45" spans="1:7" x14ac:dyDescent="0.25">
      <c r="A45" s="99" t="s">
        <v>956</v>
      </c>
      <c r="B45" s="99" t="s">
        <v>1027</v>
      </c>
      <c r="C45" s="100">
        <v>2021</v>
      </c>
      <c r="D45" s="100">
        <v>701000</v>
      </c>
      <c r="E45" s="101">
        <v>37.72</v>
      </c>
      <c r="F45" s="101">
        <v>0</v>
      </c>
      <c r="G45" s="101">
        <f t="shared" si="0"/>
        <v>37.72</v>
      </c>
    </row>
    <row r="46" spans="1:7" x14ac:dyDescent="0.25">
      <c r="A46" s="99" t="s">
        <v>98</v>
      </c>
      <c r="B46" s="99" t="s">
        <v>654</v>
      </c>
      <c r="C46" s="100">
        <v>2021</v>
      </c>
      <c r="D46" s="100">
        <v>700936</v>
      </c>
      <c r="E46" s="101">
        <v>565.80487804878055</v>
      </c>
      <c r="F46" s="101">
        <v>7.46</v>
      </c>
      <c r="G46" s="101">
        <f t="shared" si="0"/>
        <v>573.26487804878059</v>
      </c>
    </row>
    <row r="47" spans="1:7" x14ac:dyDescent="0.25">
      <c r="A47" s="99" t="s">
        <v>98</v>
      </c>
      <c r="B47" s="99" t="s">
        <v>654</v>
      </c>
      <c r="C47" s="100">
        <v>2021</v>
      </c>
      <c r="D47" s="100">
        <v>700936</v>
      </c>
      <c r="E47" s="101">
        <v>245.18048780487808</v>
      </c>
      <c r="F47" s="101">
        <v>0</v>
      </c>
      <c r="G47" s="101">
        <f t="shared" si="0"/>
        <v>245.18048780487808</v>
      </c>
    </row>
    <row r="48" spans="1:7" x14ac:dyDescent="0.25">
      <c r="A48" s="99" t="s">
        <v>956</v>
      </c>
      <c r="B48" s="99" t="s">
        <v>1028</v>
      </c>
      <c r="C48" s="100">
        <v>2021</v>
      </c>
      <c r="D48" s="100">
        <v>700961</v>
      </c>
      <c r="E48" s="101">
        <v>603.52195121951229</v>
      </c>
      <c r="F48" s="101">
        <v>7.44</v>
      </c>
      <c r="G48" s="101">
        <f t="shared" si="0"/>
        <v>610.96195121951234</v>
      </c>
    </row>
    <row r="49" spans="1:7" x14ac:dyDescent="0.25">
      <c r="A49" s="99" t="s">
        <v>956</v>
      </c>
      <c r="B49" s="99" t="s">
        <v>1029</v>
      </c>
      <c r="C49" s="100">
        <v>2021</v>
      </c>
      <c r="D49" s="100">
        <v>701042</v>
      </c>
      <c r="E49" s="101">
        <v>18.86</v>
      </c>
      <c r="F49" s="101">
        <v>0</v>
      </c>
      <c r="G49" s="101">
        <f t="shared" si="0"/>
        <v>18.86</v>
      </c>
    </row>
    <row r="50" spans="1:7" x14ac:dyDescent="0.25">
      <c r="A50" s="99" t="s">
        <v>956</v>
      </c>
      <c r="B50" s="99" t="s">
        <v>1030</v>
      </c>
      <c r="C50" s="100">
        <v>2021</v>
      </c>
      <c r="D50" s="100">
        <v>701151</v>
      </c>
      <c r="E50" s="101">
        <v>94.302439024390253</v>
      </c>
      <c r="F50" s="101">
        <v>7.6</v>
      </c>
      <c r="G50" s="101">
        <f t="shared" si="0"/>
        <v>101.90243902439025</v>
      </c>
    </row>
    <row r="51" spans="1:7" x14ac:dyDescent="0.25">
      <c r="A51" s="99"/>
      <c r="B51" s="99"/>
      <c r="C51" s="100"/>
      <c r="D51" s="100"/>
      <c r="E51" s="179"/>
      <c r="F51" s="179"/>
      <c r="G51" s="179"/>
    </row>
    <row r="52" spans="1:7" x14ac:dyDescent="0.25">
      <c r="A52" s="99"/>
      <c r="B52" s="99"/>
      <c r="C52" s="100"/>
      <c r="D52" s="100"/>
      <c r="E52" s="179"/>
      <c r="F52" s="179"/>
      <c r="G52" s="179"/>
    </row>
    <row r="53" spans="1:7" ht="21" x14ac:dyDescent="0.25">
      <c r="A53" s="99"/>
      <c r="B53" s="99"/>
      <c r="C53" s="100"/>
      <c r="D53" s="100"/>
      <c r="E53" s="120" t="s">
        <v>36</v>
      </c>
      <c r="F53" s="120" t="s">
        <v>37</v>
      </c>
      <c r="G53" s="120" t="s">
        <v>38</v>
      </c>
    </row>
    <row r="54" spans="1:7" x14ac:dyDescent="0.25">
      <c r="A54" s="99"/>
      <c r="B54" s="99"/>
      <c r="C54" s="100"/>
      <c r="D54" s="100"/>
      <c r="E54" s="109" t="s">
        <v>39</v>
      </c>
      <c r="F54" s="109" t="s">
        <v>39</v>
      </c>
      <c r="G54" s="109" t="s">
        <v>39</v>
      </c>
    </row>
    <row r="55" spans="1:7" x14ac:dyDescent="0.25">
      <c r="A55" s="99"/>
      <c r="B55" s="99"/>
      <c r="C55" s="100"/>
      <c r="D55" s="115" t="s">
        <v>40</v>
      </c>
      <c r="E55" s="181">
        <f>SUM(E5:E51)</f>
        <v>1499489.6117073167</v>
      </c>
      <c r="F55" s="181">
        <f>SUM(F5:F51)</f>
        <v>-71287.679999999978</v>
      </c>
      <c r="G55" s="181">
        <f>SUM(G5:G50)</f>
        <v>1428201.931707317</v>
      </c>
    </row>
    <row r="56" spans="1:7" x14ac:dyDescent="0.25">
      <c r="A56" s="99"/>
      <c r="B56" s="99"/>
      <c r="C56" s="100"/>
      <c r="D56" s="100"/>
      <c r="E56" s="101"/>
      <c r="F56" s="101"/>
      <c r="G56" s="101"/>
    </row>
    <row r="57" spans="1:7" x14ac:dyDescent="0.25">
      <c r="A57" s="99"/>
      <c r="B57" s="99"/>
      <c r="C57" s="100"/>
      <c r="D57" s="100"/>
      <c r="E57" s="101"/>
      <c r="F57" s="101"/>
      <c r="G57" s="101"/>
    </row>
    <row r="58" spans="1:7" x14ac:dyDescent="0.25">
      <c r="A58" s="99"/>
      <c r="B58" s="99"/>
      <c r="C58" s="100"/>
      <c r="D58" s="100"/>
      <c r="E58" s="101"/>
      <c r="F58" s="101"/>
      <c r="G58" s="101"/>
    </row>
    <row r="59" spans="1:7" x14ac:dyDescent="0.25">
      <c r="A59" s="99"/>
      <c r="B59" s="99"/>
      <c r="C59" s="100"/>
      <c r="D59" s="100"/>
      <c r="E59" s="101"/>
      <c r="F59" s="101"/>
      <c r="G59" s="101"/>
    </row>
    <row r="60" spans="1:7" x14ac:dyDescent="0.25">
      <c r="A60" s="99"/>
      <c r="B60" s="99"/>
      <c r="C60" s="100"/>
      <c r="D60" s="100"/>
      <c r="E60" s="101"/>
      <c r="F60" s="101"/>
      <c r="G60" s="101"/>
    </row>
    <row r="61" spans="1:7" x14ac:dyDescent="0.25">
      <c r="A61" s="99"/>
      <c r="B61" s="99"/>
      <c r="C61" s="100"/>
      <c r="D61" s="100"/>
      <c r="E61" s="101"/>
      <c r="F61" s="101"/>
      <c r="G61" s="101"/>
    </row>
    <row r="62" spans="1:7" x14ac:dyDescent="0.25">
      <c r="A62" s="99"/>
      <c r="B62" s="99"/>
      <c r="C62" s="100"/>
      <c r="D62" s="100"/>
      <c r="E62" s="101"/>
      <c r="F62" s="101"/>
      <c r="G62" s="101"/>
    </row>
    <row r="63" spans="1:7" x14ac:dyDescent="0.25">
      <c r="A63" s="99"/>
      <c r="B63" s="99"/>
      <c r="C63" s="100"/>
      <c r="D63" s="100"/>
      <c r="E63" s="101"/>
      <c r="F63" s="101"/>
      <c r="G63" s="101"/>
    </row>
    <row r="64" spans="1:7" x14ac:dyDescent="0.25">
      <c r="A64" s="99"/>
      <c r="B64" s="99"/>
      <c r="C64" s="100"/>
      <c r="D64" s="100"/>
      <c r="E64" s="101"/>
      <c r="F64" s="101"/>
      <c r="G64" s="101"/>
    </row>
    <row r="65" spans="1:7" x14ac:dyDescent="0.25">
      <c r="A65" s="99"/>
      <c r="B65" s="99"/>
      <c r="C65" s="100"/>
      <c r="D65" s="100"/>
      <c r="E65" s="101"/>
      <c r="F65" s="101"/>
      <c r="G65" s="101"/>
    </row>
    <row r="66" spans="1:7" x14ac:dyDescent="0.25">
      <c r="A66" s="99"/>
      <c r="B66" s="99"/>
      <c r="C66" s="100"/>
      <c r="D66" s="100"/>
      <c r="E66" s="101"/>
      <c r="F66" s="101"/>
      <c r="G66" s="101"/>
    </row>
    <row r="67" spans="1:7" x14ac:dyDescent="0.25">
      <c r="A67" s="99"/>
      <c r="B67" s="99"/>
      <c r="C67" s="100"/>
      <c r="D67" s="100"/>
      <c r="E67" s="101"/>
      <c r="F67" s="101"/>
      <c r="G67" s="101"/>
    </row>
    <row r="68" spans="1:7" x14ac:dyDescent="0.25">
      <c r="E68" s="101"/>
      <c r="F68" s="101"/>
      <c r="G68" s="101"/>
    </row>
    <row r="69" spans="1:7" x14ac:dyDescent="0.25">
      <c r="E69" s="101"/>
      <c r="F69" s="101"/>
      <c r="G69" s="101"/>
    </row>
  </sheetData>
  <conditionalFormatting sqref="B2">
    <cfRule type="cellIs" dxfId="705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F78"/>
  <sheetViews>
    <sheetView zoomScale="90" zoomScaleNormal="90" workbookViewId="0">
      <pane ySplit="4" topLeftCell="A10" activePane="bottomLeft" state="frozen"/>
      <selection activeCell="C72" activeCellId="1" sqref="A1 C72"/>
      <selection pane="bottomLeft" activeCell="C72" activeCellId="1" sqref="A1 C72"/>
    </sheetView>
  </sheetViews>
  <sheetFormatPr defaultColWidth="13" defaultRowHeight="13" x14ac:dyDescent="0.35"/>
  <cols>
    <col min="1" max="1" width="35.7265625" style="228" customWidth="1"/>
    <col min="2" max="2" width="64.26953125" style="228" customWidth="1"/>
    <col min="3" max="3" width="21.26953125" style="229" customWidth="1"/>
    <col min="4" max="4" width="14.26953125" style="190" customWidth="1"/>
    <col min="5" max="5" width="14.26953125" style="188" customWidth="1"/>
    <col min="6" max="6" width="14.26953125" style="189" customWidth="1"/>
    <col min="7" max="7" width="14.26953125" style="188" customWidth="1"/>
    <col min="8" max="9" width="14.26953125" style="190" customWidth="1"/>
    <col min="10" max="10" width="14.26953125" style="188" customWidth="1"/>
    <col min="11" max="11" width="14.26953125" style="190" customWidth="1"/>
    <col min="12" max="12" width="14.26953125" style="191" customWidth="1"/>
    <col min="13" max="13" width="14.26953125" style="189" customWidth="1"/>
    <col min="14" max="14" width="17.7265625" style="188" customWidth="1"/>
    <col min="15" max="16" width="14.26953125" style="190" customWidth="1"/>
    <col min="17" max="17" width="14.26953125" style="188" customWidth="1"/>
    <col min="18" max="18" width="14.26953125" style="192" customWidth="1"/>
    <col min="19" max="19" width="14.26953125" style="230" customWidth="1"/>
    <col min="20" max="20" width="14.26953125" style="192" customWidth="1"/>
    <col min="21" max="21" width="14.26953125" style="230" customWidth="1"/>
    <col min="22" max="23" width="14.26953125" style="192" customWidth="1"/>
    <col min="24" max="24" width="14.26953125" style="230" customWidth="1"/>
    <col min="25" max="25" width="14.26953125" style="192" customWidth="1"/>
    <col min="26" max="26" width="14.26953125" style="230" customWidth="1"/>
    <col min="27" max="27" width="14.26953125" style="192" customWidth="1"/>
    <col min="28" max="28" width="14.26953125" style="230" customWidth="1"/>
    <col min="29" max="30" width="14.26953125" style="192" customWidth="1"/>
    <col min="31" max="31" width="14.26953125" style="230" customWidth="1"/>
    <col min="32" max="38" width="14.26953125" style="192" customWidth="1"/>
    <col min="39" max="16384" width="13" style="192"/>
  </cols>
  <sheetData>
    <row r="1" spans="1:38" x14ac:dyDescent="0.35">
      <c r="A1" s="185" t="s">
        <v>1</v>
      </c>
      <c r="B1" s="186" t="s">
        <v>2</v>
      </c>
      <c r="C1" s="187"/>
      <c r="D1" s="188"/>
      <c r="E1" s="189"/>
      <c r="F1" s="188"/>
      <c r="G1" s="190"/>
      <c r="I1" s="188"/>
      <c r="J1" s="190"/>
      <c r="K1" s="191"/>
      <c r="L1" s="189"/>
      <c r="M1" s="188"/>
      <c r="N1" s="190"/>
      <c r="P1" s="188"/>
      <c r="Q1" s="192"/>
      <c r="S1" s="192"/>
      <c r="U1" s="192"/>
      <c r="X1" s="192"/>
      <c r="Z1" s="192"/>
      <c r="AB1" s="192"/>
      <c r="AE1" s="192"/>
    </row>
    <row r="2" spans="1:38" x14ac:dyDescent="0.35">
      <c r="A2" s="185" t="s">
        <v>0</v>
      </c>
      <c r="B2" s="186">
        <v>2021</v>
      </c>
      <c r="C2" s="193"/>
      <c r="D2" s="194"/>
      <c r="E2" s="195"/>
      <c r="F2" s="194"/>
      <c r="G2" s="196"/>
      <c r="H2" s="196"/>
      <c r="I2" s="194"/>
      <c r="J2" s="196"/>
      <c r="K2" s="197"/>
      <c r="L2" s="195"/>
      <c r="M2" s="194"/>
      <c r="N2" s="196"/>
      <c r="O2" s="196"/>
      <c r="P2" s="194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</row>
    <row r="3" spans="1:38" s="202" customFormat="1" x14ac:dyDescent="0.35">
      <c r="A3" s="199"/>
      <c r="B3" s="199"/>
      <c r="C3" s="200"/>
      <c r="D3" s="201" t="s">
        <v>791</v>
      </c>
      <c r="E3" s="201"/>
      <c r="F3" s="201"/>
      <c r="G3" s="201"/>
      <c r="H3" s="201"/>
      <c r="I3" s="201"/>
      <c r="J3" s="201"/>
      <c r="K3" s="201" t="s">
        <v>792</v>
      </c>
      <c r="L3" s="201"/>
      <c r="M3" s="201"/>
      <c r="N3" s="201"/>
      <c r="O3" s="201"/>
      <c r="P3" s="201"/>
      <c r="Q3" s="201"/>
      <c r="R3" s="201" t="s">
        <v>793</v>
      </c>
      <c r="S3" s="201"/>
      <c r="T3" s="201"/>
      <c r="U3" s="201"/>
      <c r="V3" s="201"/>
      <c r="W3" s="201"/>
      <c r="X3" s="201"/>
      <c r="Y3" s="201" t="s">
        <v>794</v>
      </c>
      <c r="Z3" s="201"/>
      <c r="AA3" s="201"/>
      <c r="AB3" s="201"/>
      <c r="AC3" s="201"/>
      <c r="AD3" s="201"/>
      <c r="AE3" s="201"/>
      <c r="AF3" s="201" t="s">
        <v>795</v>
      </c>
      <c r="AG3" s="201"/>
      <c r="AH3" s="201"/>
      <c r="AI3" s="201"/>
      <c r="AJ3" s="201"/>
      <c r="AK3" s="201"/>
      <c r="AL3" s="201"/>
    </row>
    <row r="4" spans="1:38" s="202" customFormat="1" ht="26" x14ac:dyDescent="0.35">
      <c r="A4" s="203" t="s">
        <v>757</v>
      </c>
      <c r="B4" s="203" t="s">
        <v>758</v>
      </c>
      <c r="C4" s="203" t="s">
        <v>759</v>
      </c>
      <c r="D4" s="204" t="s">
        <v>811</v>
      </c>
      <c r="E4" s="203" t="s">
        <v>812</v>
      </c>
      <c r="F4" s="205" t="s">
        <v>813</v>
      </c>
      <c r="G4" s="203" t="s">
        <v>814</v>
      </c>
      <c r="H4" s="204" t="s">
        <v>815</v>
      </c>
      <c r="I4" s="204" t="s">
        <v>809</v>
      </c>
      <c r="J4" s="203" t="s">
        <v>810</v>
      </c>
      <c r="K4" s="204" t="s">
        <v>811</v>
      </c>
      <c r="L4" s="203" t="s">
        <v>812</v>
      </c>
      <c r="M4" s="205" t="s">
        <v>813</v>
      </c>
      <c r="N4" s="203" t="s">
        <v>814</v>
      </c>
      <c r="O4" s="204" t="s">
        <v>815</v>
      </c>
      <c r="P4" s="204" t="s">
        <v>809</v>
      </c>
      <c r="Q4" s="203" t="s">
        <v>810</v>
      </c>
      <c r="R4" s="206" t="s">
        <v>811</v>
      </c>
      <c r="S4" s="207" t="s">
        <v>812</v>
      </c>
      <c r="T4" s="208" t="s">
        <v>813</v>
      </c>
      <c r="U4" s="207" t="s">
        <v>814</v>
      </c>
      <c r="V4" s="206" t="s">
        <v>815</v>
      </c>
      <c r="W4" s="206" t="s">
        <v>809</v>
      </c>
      <c r="X4" s="207" t="s">
        <v>810</v>
      </c>
      <c r="Y4" s="204" t="s">
        <v>811</v>
      </c>
      <c r="Z4" s="203" t="s">
        <v>812</v>
      </c>
      <c r="AA4" s="205" t="s">
        <v>813</v>
      </c>
      <c r="AB4" s="203" t="s">
        <v>814</v>
      </c>
      <c r="AC4" s="204" t="s">
        <v>815</v>
      </c>
      <c r="AD4" s="204" t="s">
        <v>809</v>
      </c>
      <c r="AE4" s="203" t="s">
        <v>810</v>
      </c>
      <c r="AF4" s="206" t="s">
        <v>811</v>
      </c>
      <c r="AG4" s="207" t="s">
        <v>812</v>
      </c>
      <c r="AH4" s="208" t="s">
        <v>813</v>
      </c>
      <c r="AI4" s="207" t="s">
        <v>814</v>
      </c>
      <c r="AJ4" s="206" t="s">
        <v>815</v>
      </c>
      <c r="AK4" s="206" t="s">
        <v>809</v>
      </c>
      <c r="AL4" s="207" t="s">
        <v>810</v>
      </c>
    </row>
    <row r="5" spans="1:38" ht="25.5" hidden="1" customHeight="1" x14ac:dyDescent="0.35">
      <c r="A5" s="209" t="s">
        <v>9</v>
      </c>
      <c r="B5" s="209" t="s">
        <v>17</v>
      </c>
      <c r="C5" s="210">
        <v>700961</v>
      </c>
      <c r="D5" s="211"/>
      <c r="E5" s="212"/>
      <c r="F5" s="213"/>
      <c r="G5" s="212"/>
      <c r="H5" s="186"/>
      <c r="I5" s="186"/>
      <c r="J5" s="212"/>
      <c r="K5" s="211"/>
      <c r="L5" s="212"/>
      <c r="M5" s="213"/>
      <c r="N5" s="212"/>
      <c r="O5" s="186"/>
      <c r="P5" s="186"/>
      <c r="Q5" s="212"/>
      <c r="R5" s="215"/>
      <c r="S5" s="212"/>
      <c r="T5" s="213"/>
      <c r="U5" s="212"/>
      <c r="V5" s="186"/>
      <c r="W5" s="186"/>
      <c r="X5" s="216"/>
      <c r="Y5" s="186"/>
      <c r="Z5" s="212"/>
      <c r="AA5" s="213"/>
      <c r="AB5" s="212"/>
      <c r="AC5" s="186"/>
      <c r="AD5" s="186"/>
      <c r="AE5" s="216"/>
      <c r="AF5" s="186"/>
      <c r="AG5" s="212"/>
      <c r="AH5" s="213"/>
      <c r="AI5" s="212"/>
      <c r="AJ5" s="186"/>
      <c r="AK5" s="186"/>
      <c r="AL5" s="216"/>
    </row>
    <row r="6" spans="1:38" ht="25.5" hidden="1" customHeight="1" x14ac:dyDescent="0.35">
      <c r="A6" s="209" t="s">
        <v>9</v>
      </c>
      <c r="B6" s="209" t="s">
        <v>1050</v>
      </c>
      <c r="C6" s="426">
        <v>701151</v>
      </c>
      <c r="D6" s="211"/>
      <c r="E6" s="212"/>
      <c r="F6" s="213"/>
      <c r="G6" s="212"/>
      <c r="H6" s="186"/>
      <c r="I6" s="186"/>
      <c r="J6" s="212"/>
      <c r="K6" s="211"/>
      <c r="L6" s="212"/>
      <c r="M6" s="213"/>
      <c r="N6" s="212"/>
      <c r="O6" s="186"/>
      <c r="P6" s="186"/>
      <c r="Q6" s="212"/>
      <c r="R6" s="215"/>
      <c r="S6" s="212"/>
      <c r="T6" s="213"/>
      <c r="U6" s="212"/>
      <c r="V6" s="186"/>
      <c r="W6" s="186">
        <v>1</v>
      </c>
      <c r="X6" s="216">
        <v>2795.14</v>
      </c>
      <c r="Y6" s="186"/>
      <c r="Z6" s="212"/>
      <c r="AA6" s="213"/>
      <c r="AB6" s="212"/>
      <c r="AC6" s="186"/>
      <c r="AD6" s="186"/>
      <c r="AE6" s="216"/>
      <c r="AF6" s="186"/>
      <c r="AG6" s="212"/>
      <c r="AH6" s="213"/>
      <c r="AI6" s="212"/>
      <c r="AJ6" s="186"/>
      <c r="AK6" s="186"/>
      <c r="AL6" s="216"/>
    </row>
    <row r="7" spans="1:38" ht="25.5" hidden="1" customHeight="1" x14ac:dyDescent="0.35">
      <c r="A7" s="209" t="s">
        <v>839</v>
      </c>
      <c r="B7" s="209" t="s">
        <v>840</v>
      </c>
      <c r="C7" s="210">
        <v>700929</v>
      </c>
      <c r="D7" s="211"/>
      <c r="E7" s="212"/>
      <c r="F7" s="213"/>
      <c r="G7" s="212"/>
      <c r="H7" s="186"/>
      <c r="I7" s="186"/>
      <c r="J7" s="212"/>
      <c r="K7" s="211"/>
      <c r="L7" s="212"/>
      <c r="M7" s="213"/>
      <c r="N7" s="212"/>
      <c r="O7" s="186"/>
      <c r="P7" s="186"/>
      <c r="Q7" s="212"/>
      <c r="R7" s="215"/>
      <c r="S7" s="212"/>
      <c r="T7" s="213">
        <v>2</v>
      </c>
      <c r="U7" s="212">
        <v>6880</v>
      </c>
      <c r="V7" s="186">
        <v>1</v>
      </c>
      <c r="W7" s="186"/>
      <c r="X7" s="216"/>
      <c r="Y7" s="186"/>
      <c r="Z7" s="212"/>
      <c r="AA7" s="213"/>
      <c r="AB7" s="212"/>
      <c r="AC7" s="186"/>
      <c r="AD7" s="186"/>
      <c r="AE7" s="216"/>
      <c r="AF7" s="186"/>
      <c r="AG7" s="212"/>
      <c r="AH7" s="213"/>
      <c r="AI7" s="212"/>
      <c r="AJ7" s="186"/>
      <c r="AK7" s="186"/>
      <c r="AL7" s="216"/>
    </row>
    <row r="8" spans="1:38" ht="25.5" hidden="1" customHeight="1" x14ac:dyDescent="0.35">
      <c r="A8" s="209" t="s">
        <v>9</v>
      </c>
      <c r="B8" s="209" t="s">
        <v>643</v>
      </c>
      <c r="C8" s="426">
        <v>700930</v>
      </c>
      <c r="D8" s="211"/>
      <c r="E8" s="212"/>
      <c r="F8" s="213"/>
      <c r="G8" s="212"/>
      <c r="H8" s="186"/>
      <c r="I8" s="186"/>
      <c r="J8" s="212"/>
      <c r="K8" s="211"/>
      <c r="L8" s="212"/>
      <c r="M8" s="213"/>
      <c r="N8" s="212"/>
      <c r="O8" s="186"/>
      <c r="P8" s="186"/>
      <c r="Q8" s="212"/>
      <c r="R8" s="215"/>
      <c r="S8" s="212"/>
      <c r="T8" s="213"/>
      <c r="U8" s="212"/>
      <c r="V8" s="186">
        <v>1</v>
      </c>
      <c r="W8" s="186"/>
      <c r="X8" s="216"/>
      <c r="Y8" s="186"/>
      <c r="Z8" s="212"/>
      <c r="AA8" s="213"/>
      <c r="AB8" s="212"/>
      <c r="AC8" s="186"/>
      <c r="AD8" s="186"/>
      <c r="AE8" s="216"/>
      <c r="AF8" s="186"/>
      <c r="AG8" s="212"/>
      <c r="AH8" s="213"/>
      <c r="AI8" s="212"/>
      <c r="AJ8" s="186"/>
      <c r="AK8" s="186"/>
      <c r="AL8" s="216"/>
    </row>
    <row r="9" spans="1:38" ht="25.5" hidden="1" customHeight="1" x14ac:dyDescent="0.35">
      <c r="A9" s="209" t="s">
        <v>9</v>
      </c>
      <c r="B9" s="209" t="s">
        <v>841</v>
      </c>
      <c r="C9" s="210">
        <v>700933</v>
      </c>
      <c r="D9" s="211"/>
      <c r="E9" s="212"/>
      <c r="F9" s="213"/>
      <c r="G9" s="212"/>
      <c r="H9" s="186"/>
      <c r="I9" s="186"/>
      <c r="J9" s="212"/>
      <c r="K9" s="211"/>
      <c r="L9" s="212"/>
      <c r="M9" s="213"/>
      <c r="N9" s="212"/>
      <c r="O9" s="186"/>
      <c r="P9" s="186"/>
      <c r="Q9" s="212"/>
      <c r="R9" s="215"/>
      <c r="S9" s="212"/>
      <c r="T9" s="213"/>
      <c r="U9" s="212"/>
      <c r="V9" s="186"/>
      <c r="W9" s="186"/>
      <c r="X9" s="216"/>
      <c r="Y9" s="186"/>
      <c r="Z9" s="212"/>
      <c r="AA9" s="213"/>
      <c r="AB9" s="212"/>
      <c r="AC9" s="186"/>
      <c r="AD9" s="186"/>
      <c r="AE9" s="216"/>
      <c r="AF9" s="186"/>
      <c r="AG9" s="212"/>
      <c r="AH9" s="213"/>
      <c r="AI9" s="212"/>
      <c r="AJ9" s="186"/>
      <c r="AK9" s="186"/>
      <c r="AL9" s="216"/>
    </row>
    <row r="10" spans="1:38" ht="25.5" customHeight="1" x14ac:dyDescent="0.35">
      <c r="A10" s="217" t="s">
        <v>20</v>
      </c>
      <c r="B10" s="217" t="s">
        <v>531</v>
      </c>
      <c r="C10" s="218">
        <v>700935</v>
      </c>
      <c r="D10" s="219">
        <v>110</v>
      </c>
      <c r="E10" s="220">
        <v>363723.1300000003</v>
      </c>
      <c r="F10" s="221">
        <v>9</v>
      </c>
      <c r="G10" s="220">
        <v>2167.67</v>
      </c>
      <c r="H10" s="222">
        <v>59</v>
      </c>
      <c r="I10" s="222">
        <v>644</v>
      </c>
      <c r="J10" s="220">
        <v>348015.96000000153</v>
      </c>
      <c r="K10" s="219">
        <v>8</v>
      </c>
      <c r="L10" s="220">
        <v>93721.849999999991</v>
      </c>
      <c r="M10" s="221">
        <v>64</v>
      </c>
      <c r="N10" s="220">
        <v>138021</v>
      </c>
      <c r="O10" s="222">
        <v>124</v>
      </c>
      <c r="P10" s="222">
        <v>359</v>
      </c>
      <c r="Q10" s="220">
        <v>721536.21</v>
      </c>
      <c r="R10" s="224">
        <v>29</v>
      </c>
      <c r="S10" s="220">
        <v>311701.19</v>
      </c>
      <c r="T10" s="221">
        <v>66</v>
      </c>
      <c r="U10" s="220">
        <v>158968.03</v>
      </c>
      <c r="V10" s="222">
        <v>252</v>
      </c>
      <c r="W10" s="222">
        <v>182</v>
      </c>
      <c r="X10" s="225">
        <v>463678.7800000002</v>
      </c>
      <c r="Y10" s="222">
        <v>20</v>
      </c>
      <c r="Z10" s="220">
        <v>120269.22000000002</v>
      </c>
      <c r="AA10" s="221"/>
      <c r="AB10" s="220"/>
      <c r="AC10" s="222">
        <v>2</v>
      </c>
      <c r="AD10" s="222">
        <v>63</v>
      </c>
      <c r="AE10" s="225">
        <v>134315.49</v>
      </c>
      <c r="AF10" s="222">
        <v>38</v>
      </c>
      <c r="AG10" s="220">
        <v>457190.35</v>
      </c>
      <c r="AH10" s="221">
        <v>4</v>
      </c>
      <c r="AI10" s="220">
        <v>2522</v>
      </c>
      <c r="AJ10" s="222">
        <v>9</v>
      </c>
      <c r="AK10" s="222">
        <v>40</v>
      </c>
      <c r="AL10" s="225">
        <v>266850.63</v>
      </c>
    </row>
    <row r="11" spans="1:38" ht="25.5" hidden="1" customHeight="1" x14ac:dyDescent="0.35">
      <c r="A11" s="217" t="s">
        <v>33</v>
      </c>
      <c r="B11" s="217" t="s">
        <v>842</v>
      </c>
      <c r="C11" s="210"/>
      <c r="D11" s="219"/>
      <c r="E11" s="220"/>
      <c r="F11" s="221"/>
      <c r="G11" s="220"/>
      <c r="H11" s="222"/>
      <c r="I11" s="222"/>
      <c r="J11" s="220"/>
      <c r="K11" s="219"/>
      <c r="L11" s="220"/>
      <c r="M11" s="221"/>
      <c r="N11" s="220"/>
      <c r="O11" s="222"/>
      <c r="P11" s="222"/>
      <c r="Q11" s="220"/>
      <c r="R11" s="224"/>
      <c r="S11" s="220"/>
      <c r="T11" s="221"/>
      <c r="U11" s="220"/>
      <c r="V11" s="222"/>
      <c r="W11" s="222"/>
      <c r="X11" s="225"/>
      <c r="Y11" s="186"/>
      <c r="Z11" s="212"/>
      <c r="AA11" s="213"/>
      <c r="AB11" s="212"/>
      <c r="AC11" s="186"/>
      <c r="AD11" s="186"/>
      <c r="AE11" s="216"/>
      <c r="AF11" s="186"/>
      <c r="AG11" s="212"/>
      <c r="AH11" s="213"/>
      <c r="AI11" s="212"/>
      <c r="AJ11" s="186"/>
      <c r="AK11" s="186"/>
      <c r="AL11" s="216"/>
    </row>
    <row r="12" spans="1:38" ht="25.5" hidden="1" customHeight="1" x14ac:dyDescent="0.35">
      <c r="A12" s="217" t="s">
        <v>839</v>
      </c>
      <c r="B12" s="209" t="s">
        <v>840</v>
      </c>
      <c r="C12" s="226" t="s">
        <v>316</v>
      </c>
      <c r="D12" s="211"/>
      <c r="E12" s="212"/>
      <c r="F12" s="213"/>
      <c r="G12" s="212"/>
      <c r="H12" s="186">
        <v>1</v>
      </c>
      <c r="I12" s="186"/>
      <c r="J12" s="212"/>
      <c r="K12" s="211"/>
      <c r="L12" s="212"/>
      <c r="M12" s="213"/>
      <c r="N12" s="212"/>
      <c r="O12" s="186"/>
      <c r="P12" s="186"/>
      <c r="Q12" s="212"/>
      <c r="R12" s="215"/>
      <c r="S12" s="212"/>
      <c r="T12" s="213">
        <v>1</v>
      </c>
      <c r="U12" s="212">
        <v>100</v>
      </c>
      <c r="V12" s="186"/>
      <c r="W12" s="186"/>
      <c r="X12" s="216"/>
      <c r="Y12" s="186"/>
      <c r="Z12" s="212"/>
      <c r="AA12" s="213"/>
      <c r="AB12" s="212"/>
      <c r="AC12" s="186"/>
      <c r="AD12" s="186"/>
      <c r="AE12" s="216"/>
      <c r="AF12" s="186"/>
      <c r="AG12" s="212"/>
      <c r="AH12" s="213"/>
      <c r="AI12" s="212"/>
      <c r="AJ12" s="186"/>
      <c r="AK12" s="186"/>
      <c r="AL12" s="216"/>
    </row>
    <row r="13" spans="1:38" ht="25.5" hidden="1" customHeight="1" x14ac:dyDescent="0.35">
      <c r="A13" s="209" t="s">
        <v>9</v>
      </c>
      <c r="B13" s="209" t="s">
        <v>843</v>
      </c>
      <c r="C13" s="210">
        <v>700945</v>
      </c>
      <c r="D13" s="211"/>
      <c r="E13" s="212"/>
      <c r="F13" s="213"/>
      <c r="G13" s="212"/>
      <c r="H13" s="186"/>
      <c r="I13" s="186"/>
      <c r="J13" s="212"/>
      <c r="K13" s="211"/>
      <c r="L13" s="212"/>
      <c r="M13" s="213"/>
      <c r="N13" s="212"/>
      <c r="O13" s="186"/>
      <c r="P13" s="186"/>
      <c r="Q13" s="212"/>
      <c r="R13" s="215"/>
      <c r="S13" s="212"/>
      <c r="T13" s="213"/>
      <c r="U13" s="212"/>
      <c r="V13" s="186"/>
      <c r="W13" s="186">
        <v>2</v>
      </c>
      <c r="X13" s="216">
        <v>13425.5</v>
      </c>
      <c r="Y13" s="186"/>
      <c r="Z13" s="212"/>
      <c r="AA13" s="213"/>
      <c r="AB13" s="212"/>
      <c r="AC13" s="186"/>
      <c r="AD13" s="186"/>
      <c r="AE13" s="216"/>
      <c r="AF13" s="186"/>
      <c r="AG13" s="212"/>
      <c r="AH13" s="213"/>
      <c r="AI13" s="212"/>
      <c r="AJ13" s="186"/>
      <c r="AK13" s="186"/>
      <c r="AL13" s="216"/>
    </row>
    <row r="14" spans="1:38" ht="25.5" hidden="1" customHeight="1" x14ac:dyDescent="0.35">
      <c r="A14" s="209" t="s">
        <v>9</v>
      </c>
      <c r="B14" s="209" t="s">
        <v>24</v>
      </c>
      <c r="C14" s="226">
        <v>700943</v>
      </c>
      <c r="D14" s="219"/>
      <c r="E14" s="220"/>
      <c r="F14" s="221"/>
      <c r="G14" s="220"/>
      <c r="H14" s="222"/>
      <c r="I14" s="222"/>
      <c r="J14" s="220"/>
      <c r="K14" s="219"/>
      <c r="L14" s="220"/>
      <c r="M14" s="221"/>
      <c r="N14" s="220"/>
      <c r="O14" s="222"/>
      <c r="P14" s="222"/>
      <c r="Q14" s="220"/>
      <c r="R14" s="224"/>
      <c r="S14" s="220"/>
      <c r="T14" s="221"/>
      <c r="U14" s="220"/>
      <c r="V14" s="222"/>
      <c r="W14" s="222"/>
      <c r="X14" s="225"/>
      <c r="Y14" s="222"/>
      <c r="Z14" s="220"/>
      <c r="AA14" s="221"/>
      <c r="AB14" s="220"/>
      <c r="AC14" s="222"/>
      <c r="AD14" s="222"/>
      <c r="AE14" s="225"/>
      <c r="AF14" s="222"/>
      <c r="AG14" s="220"/>
      <c r="AH14" s="221"/>
      <c r="AI14" s="220"/>
      <c r="AJ14" s="222"/>
      <c r="AK14" s="222"/>
      <c r="AL14" s="225"/>
    </row>
    <row r="15" spans="1:38" ht="25.5" customHeight="1" x14ac:dyDescent="0.35">
      <c r="A15" s="217" t="s">
        <v>20</v>
      </c>
      <c r="B15" s="217" t="s">
        <v>531</v>
      </c>
      <c r="C15" s="210"/>
      <c r="D15" s="219"/>
      <c r="E15" s="220"/>
      <c r="F15" s="221"/>
      <c r="G15" s="220"/>
      <c r="H15" s="222"/>
      <c r="I15" s="222"/>
      <c r="J15" s="220"/>
      <c r="K15" s="219"/>
      <c r="L15" s="220"/>
      <c r="M15" s="221"/>
      <c r="N15" s="220"/>
      <c r="O15" s="222"/>
      <c r="P15" s="222"/>
      <c r="Q15" s="220"/>
      <c r="R15" s="224"/>
      <c r="S15" s="220"/>
      <c r="T15" s="221"/>
      <c r="U15" s="220"/>
      <c r="V15" s="222"/>
      <c r="W15" s="222"/>
      <c r="X15" s="225"/>
      <c r="Y15" s="222"/>
      <c r="Z15" s="220"/>
      <c r="AA15" s="221"/>
      <c r="AB15" s="220"/>
      <c r="AC15" s="222"/>
      <c r="AD15" s="222"/>
      <c r="AE15" s="225"/>
      <c r="AF15" s="222"/>
      <c r="AG15" s="220"/>
      <c r="AH15" s="221"/>
      <c r="AI15" s="220"/>
      <c r="AJ15" s="222"/>
      <c r="AK15" s="222"/>
      <c r="AL15" s="225"/>
    </row>
    <row r="16" spans="1:38" ht="25.5" hidden="1" customHeight="1" x14ac:dyDescent="0.35">
      <c r="A16" s="209" t="s">
        <v>25</v>
      </c>
      <c r="B16" s="209" t="s">
        <v>844</v>
      </c>
      <c r="C16" s="210"/>
      <c r="D16" s="219"/>
      <c r="E16" s="220"/>
      <c r="F16" s="221"/>
      <c r="G16" s="220"/>
      <c r="H16" s="222"/>
      <c r="I16" s="222"/>
      <c r="J16" s="220"/>
      <c r="K16" s="219"/>
      <c r="L16" s="220"/>
      <c r="M16" s="221"/>
      <c r="N16" s="220"/>
      <c r="O16" s="222"/>
      <c r="P16" s="222"/>
      <c r="Q16" s="220"/>
      <c r="R16" s="224"/>
      <c r="S16" s="220"/>
      <c r="T16" s="221"/>
      <c r="U16" s="220"/>
      <c r="V16" s="222"/>
      <c r="W16" s="222"/>
      <c r="X16" s="225"/>
      <c r="Y16" s="222"/>
      <c r="Z16" s="220"/>
      <c r="AA16" s="221"/>
      <c r="AB16" s="220"/>
      <c r="AC16" s="222"/>
      <c r="AD16" s="222"/>
      <c r="AE16" s="225"/>
      <c r="AF16" s="222"/>
      <c r="AG16" s="220"/>
      <c r="AH16" s="221"/>
      <c r="AI16" s="220"/>
      <c r="AJ16" s="222"/>
      <c r="AK16" s="222"/>
      <c r="AL16" s="225"/>
    </row>
    <row r="17" spans="1:38" ht="25.5" hidden="1" customHeight="1" x14ac:dyDescent="0.35">
      <c r="A17" s="209" t="s">
        <v>25</v>
      </c>
      <c r="B17" s="209" t="s">
        <v>26</v>
      </c>
      <c r="C17" s="210">
        <v>700939</v>
      </c>
      <c r="D17" s="219"/>
      <c r="E17" s="220"/>
      <c r="F17" s="221"/>
      <c r="G17" s="220"/>
      <c r="H17" s="222"/>
      <c r="I17" s="222">
        <v>1</v>
      </c>
      <c r="J17" s="220">
        <v>9015.7199999999993</v>
      </c>
      <c r="K17" s="219"/>
      <c r="L17" s="220"/>
      <c r="M17" s="221"/>
      <c r="N17" s="220"/>
      <c r="O17" s="222"/>
      <c r="P17" s="222">
        <v>1</v>
      </c>
      <c r="Q17" s="220">
        <v>1616</v>
      </c>
      <c r="R17" s="224"/>
      <c r="S17" s="220"/>
      <c r="T17" s="221"/>
      <c r="U17" s="220"/>
      <c r="V17" s="222"/>
      <c r="W17" s="222"/>
      <c r="X17" s="225"/>
      <c r="Y17" s="222"/>
      <c r="Z17" s="220"/>
      <c r="AA17" s="221"/>
      <c r="AB17" s="220"/>
      <c r="AC17" s="222"/>
      <c r="AD17" s="222"/>
      <c r="AE17" s="225"/>
      <c r="AF17" s="222"/>
      <c r="AG17" s="220"/>
      <c r="AH17" s="221"/>
      <c r="AI17" s="220"/>
      <c r="AJ17" s="222"/>
      <c r="AK17" s="222"/>
      <c r="AL17" s="225"/>
    </row>
    <row r="18" spans="1:38" ht="25.5" hidden="1" customHeight="1" x14ac:dyDescent="0.35">
      <c r="A18" s="217" t="s">
        <v>34</v>
      </c>
      <c r="B18" s="209" t="s">
        <v>845</v>
      </c>
      <c r="C18" s="210"/>
      <c r="D18" s="219"/>
      <c r="E18" s="220"/>
      <c r="F18" s="221"/>
      <c r="G18" s="220"/>
      <c r="H18" s="222"/>
      <c r="I18" s="222"/>
      <c r="J18" s="220"/>
      <c r="K18" s="219"/>
      <c r="L18" s="220"/>
      <c r="M18" s="221"/>
      <c r="N18" s="220"/>
      <c r="O18" s="222"/>
      <c r="P18" s="222"/>
      <c r="Q18" s="220"/>
      <c r="R18" s="224"/>
      <c r="S18" s="220"/>
      <c r="T18" s="221"/>
      <c r="U18" s="220"/>
      <c r="V18" s="222"/>
      <c r="W18" s="222"/>
      <c r="X18" s="225"/>
      <c r="Y18" s="222"/>
      <c r="Z18" s="220"/>
      <c r="AA18" s="221"/>
      <c r="AB18" s="220"/>
      <c r="AC18" s="222"/>
      <c r="AD18" s="222"/>
      <c r="AE18" s="225"/>
      <c r="AF18" s="222"/>
      <c r="AG18" s="220"/>
      <c r="AH18" s="221"/>
      <c r="AI18" s="220"/>
      <c r="AJ18" s="222"/>
      <c r="AK18" s="222"/>
      <c r="AL18" s="225"/>
    </row>
    <row r="19" spans="1:38" ht="25.5" hidden="1" customHeight="1" x14ac:dyDescent="0.35">
      <c r="A19" s="209" t="s">
        <v>839</v>
      </c>
      <c r="B19" s="209" t="s">
        <v>846</v>
      </c>
      <c r="C19" s="210">
        <v>700937</v>
      </c>
      <c r="D19" s="211">
        <v>19</v>
      </c>
      <c r="E19" s="212">
        <v>129932.93999999999</v>
      </c>
      <c r="F19" s="213"/>
      <c r="G19" s="212"/>
      <c r="H19" s="186">
        <v>6</v>
      </c>
      <c r="I19" s="186">
        <v>172</v>
      </c>
      <c r="J19" s="212">
        <v>50605.569999999963</v>
      </c>
      <c r="K19" s="211"/>
      <c r="L19" s="212"/>
      <c r="M19" s="213">
        <v>8</v>
      </c>
      <c r="N19" s="212">
        <v>14398</v>
      </c>
      <c r="O19" s="186">
        <v>12</v>
      </c>
      <c r="P19" s="186">
        <v>62</v>
      </c>
      <c r="Q19" s="212">
        <v>128804.55</v>
      </c>
      <c r="R19" s="215">
        <v>3</v>
      </c>
      <c r="S19" s="212">
        <v>14174.64</v>
      </c>
      <c r="T19" s="213">
        <v>10</v>
      </c>
      <c r="U19" s="212">
        <v>19755</v>
      </c>
      <c r="V19" s="186">
        <v>39</v>
      </c>
      <c r="W19" s="186">
        <v>26</v>
      </c>
      <c r="X19" s="216">
        <v>140841.61000000002</v>
      </c>
      <c r="Y19" s="186">
        <v>6</v>
      </c>
      <c r="Z19" s="212">
        <v>42367.99</v>
      </c>
      <c r="AA19" s="213"/>
      <c r="AB19" s="212"/>
      <c r="AC19" s="186"/>
      <c r="AD19" s="186">
        <v>7</v>
      </c>
      <c r="AE19" s="216">
        <v>8290.4100000000017</v>
      </c>
      <c r="AF19" s="186">
        <v>1</v>
      </c>
      <c r="AG19" s="212">
        <v>2219.27</v>
      </c>
      <c r="AH19" s="213"/>
      <c r="AI19" s="212"/>
      <c r="AJ19" s="186">
        <v>1</v>
      </c>
      <c r="AK19" s="186">
        <v>5</v>
      </c>
      <c r="AL19" s="216">
        <v>7648.2</v>
      </c>
    </row>
    <row r="20" spans="1:38" ht="25.5" hidden="1" customHeight="1" x14ac:dyDescent="0.35">
      <c r="A20" s="209" t="s">
        <v>839</v>
      </c>
      <c r="B20" s="209" t="s">
        <v>19</v>
      </c>
      <c r="C20" s="210"/>
      <c r="D20" s="211"/>
      <c r="E20" s="212"/>
      <c r="F20" s="213"/>
      <c r="G20" s="212"/>
      <c r="H20" s="186"/>
      <c r="I20" s="186"/>
      <c r="J20" s="212"/>
      <c r="K20" s="211"/>
      <c r="L20" s="212"/>
      <c r="M20" s="213"/>
      <c r="N20" s="212"/>
      <c r="O20" s="186"/>
      <c r="P20" s="186"/>
      <c r="Q20" s="212"/>
      <c r="R20" s="215"/>
      <c r="S20" s="212"/>
      <c r="T20" s="213"/>
      <c r="U20" s="212"/>
      <c r="V20" s="186"/>
      <c r="W20" s="186"/>
      <c r="X20" s="216"/>
      <c r="Y20" s="186"/>
      <c r="Z20" s="212"/>
      <c r="AA20" s="213"/>
      <c r="AB20" s="212"/>
      <c r="AC20" s="186"/>
      <c r="AD20" s="186"/>
      <c r="AE20" s="216"/>
      <c r="AF20" s="186"/>
      <c r="AG20" s="212"/>
      <c r="AH20" s="213"/>
      <c r="AI20" s="212"/>
      <c r="AJ20" s="186"/>
      <c r="AK20" s="186"/>
      <c r="AL20" s="216"/>
    </row>
    <row r="21" spans="1:38" ht="25.5" hidden="1" customHeight="1" x14ac:dyDescent="0.35">
      <c r="A21" s="209" t="s">
        <v>9</v>
      </c>
      <c r="B21" s="209" t="s">
        <v>841</v>
      </c>
      <c r="C21" s="210">
        <v>700934</v>
      </c>
      <c r="D21" s="219"/>
      <c r="E21" s="220"/>
      <c r="F21" s="221"/>
      <c r="G21" s="220"/>
      <c r="H21" s="222"/>
      <c r="I21" s="222"/>
      <c r="J21" s="220"/>
      <c r="K21" s="219"/>
      <c r="L21" s="220"/>
      <c r="M21" s="221"/>
      <c r="N21" s="220"/>
      <c r="O21" s="222"/>
      <c r="P21" s="222"/>
      <c r="Q21" s="220"/>
      <c r="R21" s="224"/>
      <c r="S21" s="220"/>
      <c r="T21" s="221">
        <v>2</v>
      </c>
      <c r="U21" s="220">
        <v>3760</v>
      </c>
      <c r="V21" s="222"/>
      <c r="W21" s="222"/>
      <c r="X21" s="225"/>
      <c r="Y21" s="186"/>
      <c r="Z21" s="212"/>
      <c r="AA21" s="213"/>
      <c r="AB21" s="212"/>
      <c r="AC21" s="186"/>
      <c r="AD21" s="186"/>
      <c r="AE21" s="216"/>
      <c r="AF21" s="222"/>
      <c r="AG21" s="220"/>
      <c r="AH21" s="221"/>
      <c r="AI21" s="220"/>
      <c r="AJ21" s="222"/>
      <c r="AK21" s="222"/>
      <c r="AL21" s="225"/>
    </row>
    <row r="22" spans="1:38" ht="25.5" hidden="1" customHeight="1" x14ac:dyDescent="0.35">
      <c r="A22" s="209" t="s">
        <v>9</v>
      </c>
      <c r="B22" s="209" t="s">
        <v>847</v>
      </c>
      <c r="C22" s="210">
        <v>700940</v>
      </c>
      <c r="D22" s="219">
        <v>1</v>
      </c>
      <c r="E22" s="220">
        <v>-376.22</v>
      </c>
      <c r="F22" s="221"/>
      <c r="G22" s="220"/>
      <c r="H22" s="222">
        <v>3</v>
      </c>
      <c r="I22" s="222">
        <v>13</v>
      </c>
      <c r="J22" s="220">
        <v>-363.23000000000013</v>
      </c>
      <c r="K22" s="219">
        <v>1</v>
      </c>
      <c r="L22" s="220">
        <v>2930.2</v>
      </c>
      <c r="M22" s="221"/>
      <c r="N22" s="220"/>
      <c r="O22" s="222">
        <v>3</v>
      </c>
      <c r="P22" s="222">
        <v>10</v>
      </c>
      <c r="Q22" s="220">
        <v>19658.019999999997</v>
      </c>
      <c r="R22" s="224"/>
      <c r="S22" s="220"/>
      <c r="T22" s="221">
        <v>1</v>
      </c>
      <c r="U22" s="220">
        <v>500</v>
      </c>
      <c r="V22" s="222">
        <v>4</v>
      </c>
      <c r="W22" s="222">
        <v>4</v>
      </c>
      <c r="X22" s="225">
        <v>5827.34</v>
      </c>
      <c r="Y22" s="186"/>
      <c r="Z22" s="212"/>
      <c r="AA22" s="213"/>
      <c r="AB22" s="212"/>
      <c r="AC22" s="186"/>
      <c r="AD22" s="186"/>
      <c r="AE22" s="216"/>
      <c r="AF22" s="222"/>
      <c r="AG22" s="220"/>
      <c r="AH22" s="221"/>
      <c r="AI22" s="220"/>
      <c r="AJ22" s="222"/>
      <c r="AK22" s="222"/>
      <c r="AL22" s="225"/>
    </row>
    <row r="23" spans="1:38" ht="25.5" customHeight="1" x14ac:dyDescent="0.35">
      <c r="A23" s="209" t="s">
        <v>20</v>
      </c>
      <c r="B23" s="209" t="s">
        <v>531</v>
      </c>
      <c r="C23" s="210"/>
      <c r="D23" s="219"/>
      <c r="E23" s="220"/>
      <c r="F23" s="221"/>
      <c r="G23" s="220"/>
      <c r="H23" s="222"/>
      <c r="I23" s="222"/>
      <c r="J23" s="220"/>
      <c r="K23" s="219"/>
      <c r="L23" s="220"/>
      <c r="M23" s="221"/>
      <c r="N23" s="220"/>
      <c r="O23" s="222"/>
      <c r="P23" s="222"/>
      <c r="Q23" s="220"/>
      <c r="R23" s="224"/>
      <c r="S23" s="220"/>
      <c r="T23" s="221"/>
      <c r="U23" s="220"/>
      <c r="V23" s="222"/>
      <c r="W23" s="222"/>
      <c r="X23" s="225"/>
      <c r="Y23" s="222"/>
      <c r="Z23" s="220"/>
      <c r="AA23" s="221"/>
      <c r="AB23" s="220"/>
      <c r="AC23" s="222"/>
      <c r="AD23" s="222"/>
      <c r="AE23" s="225"/>
      <c r="AF23" s="222"/>
      <c r="AG23" s="220"/>
      <c r="AH23" s="221"/>
      <c r="AI23" s="220"/>
      <c r="AJ23" s="222"/>
      <c r="AK23" s="222"/>
      <c r="AL23" s="225"/>
    </row>
    <row r="24" spans="1:38" ht="25.5" hidden="1" customHeight="1" x14ac:dyDescent="0.35">
      <c r="A24" s="209" t="s">
        <v>9</v>
      </c>
      <c r="B24" s="209" t="s">
        <v>843</v>
      </c>
      <c r="C24" s="210">
        <v>700944</v>
      </c>
      <c r="D24" s="211"/>
      <c r="E24" s="212"/>
      <c r="F24" s="213"/>
      <c r="G24" s="212"/>
      <c r="H24" s="186"/>
      <c r="I24" s="186"/>
      <c r="J24" s="212"/>
      <c r="K24" s="211"/>
      <c r="L24" s="212"/>
      <c r="M24" s="213"/>
      <c r="N24" s="212"/>
      <c r="O24" s="186"/>
      <c r="P24" s="186"/>
      <c r="Q24" s="212"/>
      <c r="R24" s="215"/>
      <c r="S24" s="212"/>
      <c r="T24" s="213"/>
      <c r="U24" s="212"/>
      <c r="V24" s="186"/>
      <c r="W24" s="186"/>
      <c r="X24" s="216"/>
      <c r="Y24" s="186"/>
      <c r="Z24" s="212"/>
      <c r="AA24" s="213"/>
      <c r="AB24" s="212"/>
      <c r="AC24" s="186"/>
      <c r="AD24" s="186"/>
      <c r="AE24" s="216"/>
      <c r="AF24" s="186"/>
      <c r="AG24" s="212"/>
      <c r="AH24" s="213"/>
      <c r="AI24" s="212"/>
      <c r="AJ24" s="186"/>
      <c r="AK24" s="186"/>
      <c r="AL24" s="216"/>
    </row>
    <row r="25" spans="1:38" ht="25.5" hidden="1" customHeight="1" x14ac:dyDescent="0.35">
      <c r="A25" s="209" t="s">
        <v>93</v>
      </c>
      <c r="B25" s="209" t="s">
        <v>15</v>
      </c>
      <c r="C25" s="210">
        <v>700942</v>
      </c>
      <c r="D25" s="219"/>
      <c r="E25" s="220"/>
      <c r="F25" s="221"/>
      <c r="G25" s="220"/>
      <c r="H25" s="222"/>
      <c r="I25" s="222"/>
      <c r="J25" s="220"/>
      <c r="K25" s="219"/>
      <c r="L25" s="220"/>
      <c r="M25" s="221"/>
      <c r="N25" s="220"/>
      <c r="O25" s="222"/>
      <c r="P25" s="222">
        <v>1</v>
      </c>
      <c r="Q25" s="220">
        <v>2172</v>
      </c>
      <c r="R25" s="224"/>
      <c r="S25" s="220"/>
      <c r="T25" s="221"/>
      <c r="U25" s="220"/>
      <c r="V25" s="222"/>
      <c r="W25" s="222"/>
      <c r="X25" s="225"/>
      <c r="Y25" s="222"/>
      <c r="Z25" s="220"/>
      <c r="AA25" s="221"/>
      <c r="AB25" s="220"/>
      <c r="AC25" s="222"/>
      <c r="AD25" s="222"/>
      <c r="AE25" s="225"/>
      <c r="AF25" s="222"/>
      <c r="AG25" s="220"/>
      <c r="AH25" s="221"/>
      <c r="AI25" s="220"/>
      <c r="AJ25" s="222"/>
      <c r="AK25" s="222"/>
      <c r="AL25" s="225"/>
    </row>
    <row r="26" spans="1:38" ht="25.5" hidden="1" customHeight="1" x14ac:dyDescent="0.35">
      <c r="A26" s="209" t="s">
        <v>33</v>
      </c>
      <c r="B26" s="217" t="s">
        <v>848</v>
      </c>
      <c r="C26" s="218">
        <v>700931</v>
      </c>
      <c r="D26" s="219">
        <v>1</v>
      </c>
      <c r="E26" s="220">
        <v>-1276.8599999999999</v>
      </c>
      <c r="F26" s="221"/>
      <c r="G26" s="220"/>
      <c r="H26" s="222"/>
      <c r="I26" s="222">
        <v>1</v>
      </c>
      <c r="J26" s="220">
        <v>-1139.8599999999999</v>
      </c>
      <c r="K26" s="219"/>
      <c r="L26" s="220"/>
      <c r="M26" s="221"/>
      <c r="N26" s="220"/>
      <c r="O26" s="222"/>
      <c r="P26" s="222">
        <v>3</v>
      </c>
      <c r="Q26" s="220">
        <v>5895.66</v>
      </c>
      <c r="R26" s="224"/>
      <c r="S26" s="220"/>
      <c r="T26" s="221"/>
      <c r="U26" s="220"/>
      <c r="V26" s="222">
        <v>1</v>
      </c>
      <c r="W26" s="222"/>
      <c r="X26" s="225"/>
      <c r="Y26" s="222"/>
      <c r="Z26" s="220"/>
      <c r="AA26" s="221"/>
      <c r="AB26" s="220"/>
      <c r="AC26" s="222"/>
      <c r="AD26" s="222"/>
      <c r="AE26" s="225"/>
      <c r="AF26" s="186"/>
      <c r="AG26" s="212"/>
      <c r="AH26" s="213"/>
      <c r="AI26" s="212"/>
      <c r="AJ26" s="186"/>
      <c r="AK26" s="186">
        <v>1</v>
      </c>
      <c r="AL26" s="216">
        <v>2957.14</v>
      </c>
    </row>
    <row r="27" spans="1:38" ht="25.5" hidden="1" customHeight="1" x14ac:dyDescent="0.35">
      <c r="A27" s="209" t="s">
        <v>33</v>
      </c>
      <c r="B27" s="217" t="s">
        <v>849</v>
      </c>
      <c r="C27" s="218">
        <v>700946</v>
      </c>
      <c r="D27" s="219">
        <v>5</v>
      </c>
      <c r="E27" s="220">
        <v>587.4799999999999</v>
      </c>
      <c r="F27" s="221"/>
      <c r="G27" s="220"/>
      <c r="H27" s="222">
        <v>4</v>
      </c>
      <c r="I27" s="222">
        <v>54</v>
      </c>
      <c r="J27" s="220">
        <v>10505.520000000004</v>
      </c>
      <c r="K27" s="219">
        <v>1</v>
      </c>
      <c r="L27" s="220">
        <v>8860</v>
      </c>
      <c r="M27" s="221">
        <v>5</v>
      </c>
      <c r="N27" s="220">
        <v>9992</v>
      </c>
      <c r="O27" s="222">
        <v>7</v>
      </c>
      <c r="P27" s="222">
        <v>20</v>
      </c>
      <c r="Q27" s="220">
        <v>34738.6</v>
      </c>
      <c r="R27" s="224">
        <v>1</v>
      </c>
      <c r="S27" s="220">
        <v>3931.46</v>
      </c>
      <c r="T27" s="221">
        <v>5</v>
      </c>
      <c r="U27" s="220">
        <v>10060</v>
      </c>
      <c r="V27" s="222">
        <v>20</v>
      </c>
      <c r="W27" s="222">
        <v>13</v>
      </c>
      <c r="X27" s="225">
        <v>33071.54</v>
      </c>
      <c r="Y27" s="186">
        <v>1</v>
      </c>
      <c r="Z27" s="212">
        <v>449.62</v>
      </c>
      <c r="AA27" s="213"/>
      <c r="AB27" s="212"/>
      <c r="AC27" s="186"/>
      <c r="AD27" s="186">
        <v>7</v>
      </c>
      <c r="AE27" s="216">
        <v>10841.1</v>
      </c>
      <c r="AF27" s="186"/>
      <c r="AG27" s="212"/>
      <c r="AH27" s="213"/>
      <c r="AI27" s="212"/>
      <c r="AJ27" s="186"/>
      <c r="AK27" s="186"/>
      <c r="AL27" s="216"/>
    </row>
    <row r="28" spans="1:38" ht="25.5" hidden="1" customHeight="1" x14ac:dyDescent="0.35">
      <c r="A28" s="209" t="s">
        <v>33</v>
      </c>
      <c r="B28" s="217" t="s">
        <v>850</v>
      </c>
      <c r="C28" s="210">
        <v>700912</v>
      </c>
      <c r="D28" s="219">
        <v>5</v>
      </c>
      <c r="E28" s="220">
        <v>13492.99</v>
      </c>
      <c r="F28" s="221"/>
      <c r="G28" s="220"/>
      <c r="H28" s="222">
        <v>3</v>
      </c>
      <c r="I28" s="222">
        <v>23</v>
      </c>
      <c r="J28" s="220">
        <v>39872.910000000003</v>
      </c>
      <c r="K28" s="219"/>
      <c r="L28" s="220"/>
      <c r="M28" s="221">
        <v>2</v>
      </c>
      <c r="N28" s="220">
        <v>3720</v>
      </c>
      <c r="O28" s="222">
        <v>2</v>
      </c>
      <c r="P28" s="222">
        <v>17</v>
      </c>
      <c r="Q28" s="220">
        <v>36812.089999999997</v>
      </c>
      <c r="R28" s="224">
        <v>1</v>
      </c>
      <c r="S28" s="220">
        <v>1656.66</v>
      </c>
      <c r="T28" s="221">
        <v>1</v>
      </c>
      <c r="U28" s="220">
        <v>1500</v>
      </c>
      <c r="V28" s="222">
        <v>7</v>
      </c>
      <c r="W28" s="222">
        <v>10</v>
      </c>
      <c r="X28" s="225">
        <v>8171.77</v>
      </c>
      <c r="Y28" s="222">
        <v>2</v>
      </c>
      <c r="Z28" s="220">
        <v>3333.49</v>
      </c>
      <c r="AA28" s="221"/>
      <c r="AB28" s="220"/>
      <c r="AC28" s="222"/>
      <c r="AD28" s="222">
        <v>4</v>
      </c>
      <c r="AE28" s="225">
        <v>6024.1399999999994</v>
      </c>
      <c r="AF28" s="186"/>
      <c r="AG28" s="212"/>
      <c r="AH28" s="213"/>
      <c r="AI28" s="212"/>
      <c r="AJ28" s="186">
        <v>1</v>
      </c>
      <c r="AK28" s="186"/>
      <c r="AL28" s="216"/>
    </row>
    <row r="29" spans="1:38" ht="25.5" hidden="1" customHeight="1" x14ac:dyDescent="0.35">
      <c r="A29" s="209" t="s">
        <v>31</v>
      </c>
      <c r="B29" s="209" t="s">
        <v>533</v>
      </c>
      <c r="C29" s="210">
        <v>700910</v>
      </c>
      <c r="D29" s="211"/>
      <c r="E29" s="212"/>
      <c r="F29" s="213"/>
      <c r="G29" s="212"/>
      <c r="H29" s="186"/>
      <c r="I29" s="186"/>
      <c r="J29" s="212"/>
      <c r="K29" s="211"/>
      <c r="L29" s="212"/>
      <c r="M29" s="213"/>
      <c r="N29" s="212"/>
      <c r="O29" s="186"/>
      <c r="P29" s="186"/>
      <c r="Q29" s="212"/>
      <c r="R29" s="215"/>
      <c r="S29" s="212"/>
      <c r="T29" s="213"/>
      <c r="U29" s="212"/>
      <c r="V29" s="186"/>
      <c r="W29" s="186"/>
      <c r="X29" s="216"/>
      <c r="Y29" s="186"/>
      <c r="Z29" s="212"/>
      <c r="AA29" s="213"/>
      <c r="AB29" s="212"/>
      <c r="AC29" s="186"/>
      <c r="AD29" s="186"/>
      <c r="AE29" s="216"/>
      <c r="AF29" s="186"/>
      <c r="AG29" s="212"/>
      <c r="AH29" s="213"/>
      <c r="AI29" s="212"/>
      <c r="AJ29" s="186"/>
      <c r="AK29" s="186"/>
      <c r="AL29" s="216"/>
    </row>
    <row r="30" spans="1:38" ht="25.5" hidden="1" customHeight="1" x14ac:dyDescent="0.35">
      <c r="A30" s="209" t="s">
        <v>29</v>
      </c>
      <c r="B30" s="217" t="s">
        <v>851</v>
      </c>
      <c r="C30" s="210">
        <v>700913</v>
      </c>
      <c r="D30" s="219"/>
      <c r="E30" s="220"/>
      <c r="F30" s="221"/>
      <c r="G30" s="220"/>
      <c r="H30" s="222"/>
      <c r="I30" s="222"/>
      <c r="J30" s="220"/>
      <c r="K30" s="219"/>
      <c r="L30" s="220"/>
      <c r="M30" s="221"/>
      <c r="N30" s="220"/>
      <c r="O30" s="222"/>
      <c r="P30" s="222"/>
      <c r="Q30" s="220"/>
      <c r="R30" s="224"/>
      <c r="S30" s="220"/>
      <c r="T30" s="221"/>
      <c r="U30" s="220"/>
      <c r="V30" s="222"/>
      <c r="W30" s="222"/>
      <c r="X30" s="225"/>
      <c r="Y30" s="222"/>
      <c r="Z30" s="220"/>
      <c r="AA30" s="221"/>
      <c r="AB30" s="220"/>
      <c r="AC30" s="222"/>
      <c r="AD30" s="222"/>
      <c r="AE30" s="225"/>
      <c r="AF30" s="222"/>
      <c r="AG30" s="220"/>
      <c r="AH30" s="221"/>
      <c r="AI30" s="220"/>
      <c r="AJ30" s="222"/>
      <c r="AK30" s="222"/>
      <c r="AL30" s="225"/>
    </row>
    <row r="31" spans="1:38" ht="25.5" hidden="1" customHeight="1" x14ac:dyDescent="0.35">
      <c r="A31" s="209" t="s">
        <v>29</v>
      </c>
      <c r="B31" s="217" t="s">
        <v>1051</v>
      </c>
      <c r="C31" s="426">
        <v>700918</v>
      </c>
      <c r="D31" s="219"/>
      <c r="E31" s="220"/>
      <c r="F31" s="221"/>
      <c r="G31" s="220"/>
      <c r="H31" s="222"/>
      <c r="I31" s="222"/>
      <c r="J31" s="220"/>
      <c r="K31" s="219"/>
      <c r="L31" s="220"/>
      <c r="M31" s="221"/>
      <c r="N31" s="220"/>
      <c r="O31" s="222"/>
      <c r="P31" s="222">
        <v>1</v>
      </c>
      <c r="Q31" s="220">
        <v>1860</v>
      </c>
      <c r="R31" s="224"/>
      <c r="S31" s="220"/>
      <c r="T31" s="221"/>
      <c r="U31" s="220"/>
      <c r="V31" s="222"/>
      <c r="W31" s="222"/>
      <c r="X31" s="225"/>
      <c r="Y31" s="222"/>
      <c r="Z31" s="220"/>
      <c r="AA31" s="221"/>
      <c r="AB31" s="220"/>
      <c r="AC31" s="222"/>
      <c r="AD31" s="222"/>
      <c r="AE31" s="225"/>
      <c r="AF31" s="222"/>
      <c r="AG31" s="220"/>
      <c r="AH31" s="221"/>
      <c r="AI31" s="220"/>
      <c r="AJ31" s="222"/>
      <c r="AK31" s="222"/>
      <c r="AL31" s="225"/>
    </row>
    <row r="32" spans="1:38" ht="25.5" hidden="1" customHeight="1" x14ac:dyDescent="0.35">
      <c r="A32" s="209" t="s">
        <v>29</v>
      </c>
      <c r="B32" s="217" t="s">
        <v>1052</v>
      </c>
      <c r="C32" s="426">
        <v>700921</v>
      </c>
      <c r="D32" s="219"/>
      <c r="E32" s="220"/>
      <c r="F32" s="221"/>
      <c r="G32" s="220"/>
      <c r="H32" s="222"/>
      <c r="I32" s="222"/>
      <c r="J32" s="220"/>
      <c r="K32" s="219"/>
      <c r="L32" s="220"/>
      <c r="M32" s="221"/>
      <c r="N32" s="220"/>
      <c r="O32" s="222"/>
      <c r="P32" s="222">
        <v>2</v>
      </c>
      <c r="Q32" s="220">
        <v>3476</v>
      </c>
      <c r="R32" s="224"/>
      <c r="S32" s="220"/>
      <c r="T32" s="221"/>
      <c r="U32" s="220"/>
      <c r="V32" s="222"/>
      <c r="W32" s="222"/>
      <c r="X32" s="225"/>
      <c r="Y32" s="222"/>
      <c r="Z32" s="220"/>
      <c r="AA32" s="221"/>
      <c r="AB32" s="220"/>
      <c r="AC32" s="222"/>
      <c r="AD32" s="222"/>
      <c r="AE32" s="225"/>
      <c r="AF32" s="222"/>
      <c r="AG32" s="220"/>
      <c r="AH32" s="221"/>
      <c r="AI32" s="220"/>
      <c r="AJ32" s="222"/>
      <c r="AK32" s="222"/>
      <c r="AL32" s="225"/>
    </row>
    <row r="33" spans="1:38" ht="25.5" hidden="1" customHeight="1" x14ac:dyDescent="0.35">
      <c r="A33" s="209" t="s">
        <v>29</v>
      </c>
      <c r="B33" s="217" t="s">
        <v>852</v>
      </c>
      <c r="C33" s="210">
        <v>700922</v>
      </c>
      <c r="D33" s="219"/>
      <c r="E33" s="220"/>
      <c r="F33" s="221"/>
      <c r="G33" s="220"/>
      <c r="H33" s="222"/>
      <c r="I33" s="222"/>
      <c r="J33" s="220"/>
      <c r="K33" s="219"/>
      <c r="L33" s="220"/>
      <c r="M33" s="221"/>
      <c r="N33" s="220"/>
      <c r="O33" s="222"/>
      <c r="P33" s="222"/>
      <c r="Q33" s="220"/>
      <c r="R33" s="224"/>
      <c r="S33" s="220"/>
      <c r="T33" s="221"/>
      <c r="U33" s="220"/>
      <c r="V33" s="222"/>
      <c r="W33" s="222"/>
      <c r="X33" s="225"/>
      <c r="Y33" s="222"/>
      <c r="Z33" s="220"/>
      <c r="AA33" s="221"/>
      <c r="AB33" s="220"/>
      <c r="AC33" s="222"/>
      <c r="AD33" s="222"/>
      <c r="AE33" s="225"/>
      <c r="AF33" s="222"/>
      <c r="AG33" s="220"/>
      <c r="AH33" s="221"/>
      <c r="AI33" s="220"/>
      <c r="AJ33" s="222"/>
      <c r="AK33" s="222"/>
      <c r="AL33" s="225"/>
    </row>
    <row r="34" spans="1:38" ht="25.5" hidden="1" customHeight="1" x14ac:dyDescent="0.35">
      <c r="A34" s="209" t="s">
        <v>29</v>
      </c>
      <c r="B34" s="217" t="s">
        <v>853</v>
      </c>
      <c r="C34" s="210">
        <v>700926</v>
      </c>
      <c r="D34" s="219"/>
      <c r="E34" s="220"/>
      <c r="F34" s="221"/>
      <c r="G34" s="220"/>
      <c r="H34" s="222"/>
      <c r="I34" s="222"/>
      <c r="J34" s="220"/>
      <c r="K34" s="219"/>
      <c r="L34" s="220"/>
      <c r="M34" s="221"/>
      <c r="N34" s="220"/>
      <c r="O34" s="222"/>
      <c r="P34" s="222"/>
      <c r="Q34" s="220"/>
      <c r="R34" s="224"/>
      <c r="S34" s="220"/>
      <c r="T34" s="221"/>
      <c r="U34" s="220"/>
      <c r="V34" s="222"/>
      <c r="W34" s="222"/>
      <c r="X34" s="225"/>
      <c r="Y34" s="222"/>
      <c r="Z34" s="220"/>
      <c r="AA34" s="221"/>
      <c r="AB34" s="220"/>
      <c r="AC34" s="222"/>
      <c r="AD34" s="222"/>
      <c r="AE34" s="225"/>
      <c r="AF34" s="222"/>
      <c r="AG34" s="220"/>
      <c r="AH34" s="221"/>
      <c r="AI34" s="220"/>
      <c r="AJ34" s="222"/>
      <c r="AK34" s="222"/>
      <c r="AL34" s="225"/>
    </row>
    <row r="35" spans="1:38" ht="25.5" hidden="1" customHeight="1" x14ac:dyDescent="0.35">
      <c r="A35" s="209" t="s">
        <v>29</v>
      </c>
      <c r="B35" s="217" t="s">
        <v>856</v>
      </c>
      <c r="C35" s="210">
        <v>700917</v>
      </c>
      <c r="D35" s="219"/>
      <c r="E35" s="220"/>
      <c r="F35" s="221"/>
      <c r="G35" s="220"/>
      <c r="H35" s="222"/>
      <c r="I35" s="222"/>
      <c r="J35" s="220"/>
      <c r="K35" s="219"/>
      <c r="L35" s="220"/>
      <c r="M35" s="221"/>
      <c r="N35" s="220"/>
      <c r="O35" s="222"/>
      <c r="P35" s="222"/>
      <c r="Q35" s="220"/>
      <c r="R35" s="224"/>
      <c r="S35" s="220"/>
      <c r="T35" s="221"/>
      <c r="U35" s="220"/>
      <c r="V35" s="222"/>
      <c r="W35" s="222"/>
      <c r="X35" s="225"/>
      <c r="Y35" s="222"/>
      <c r="Z35" s="220"/>
      <c r="AA35" s="221"/>
      <c r="AB35" s="220"/>
      <c r="AC35" s="222"/>
      <c r="AD35" s="222"/>
      <c r="AE35" s="225"/>
      <c r="AF35" s="222"/>
      <c r="AG35" s="220"/>
      <c r="AH35" s="221"/>
      <c r="AI35" s="220"/>
      <c r="AJ35" s="222"/>
      <c r="AK35" s="222"/>
      <c r="AL35" s="225"/>
    </row>
    <row r="36" spans="1:38" ht="25.5" hidden="1" customHeight="1" x14ac:dyDescent="0.35">
      <c r="A36" s="209" t="s">
        <v>29</v>
      </c>
      <c r="B36" s="217" t="s">
        <v>857</v>
      </c>
      <c r="C36" s="210">
        <v>700924</v>
      </c>
      <c r="D36" s="219"/>
      <c r="E36" s="220"/>
      <c r="F36" s="221"/>
      <c r="G36" s="220"/>
      <c r="H36" s="222"/>
      <c r="I36" s="222"/>
      <c r="J36" s="220"/>
      <c r="K36" s="219"/>
      <c r="L36" s="220"/>
      <c r="M36" s="221"/>
      <c r="N36" s="220"/>
      <c r="O36" s="222"/>
      <c r="P36" s="222"/>
      <c r="Q36" s="220"/>
      <c r="R36" s="224"/>
      <c r="S36" s="220"/>
      <c r="T36" s="221"/>
      <c r="U36" s="220"/>
      <c r="V36" s="222"/>
      <c r="W36" s="222"/>
      <c r="X36" s="225"/>
      <c r="Y36" s="222"/>
      <c r="Z36" s="220"/>
      <c r="AA36" s="221"/>
      <c r="AB36" s="220"/>
      <c r="AC36" s="222"/>
      <c r="AD36" s="222"/>
      <c r="AE36" s="225"/>
      <c r="AF36" s="222"/>
      <c r="AG36" s="220"/>
      <c r="AH36" s="221"/>
      <c r="AI36" s="220"/>
      <c r="AJ36" s="222"/>
      <c r="AK36" s="222"/>
      <c r="AL36" s="225"/>
    </row>
    <row r="37" spans="1:38" ht="25.5" hidden="1" customHeight="1" x14ac:dyDescent="0.35">
      <c r="A37" s="209" t="s">
        <v>29</v>
      </c>
      <c r="B37" s="217" t="s">
        <v>30</v>
      </c>
      <c r="C37" s="210"/>
      <c r="D37" s="219"/>
      <c r="E37" s="220"/>
      <c r="F37" s="221"/>
      <c r="G37" s="220"/>
      <c r="H37" s="222"/>
      <c r="I37" s="222"/>
      <c r="J37" s="220"/>
      <c r="K37" s="219"/>
      <c r="L37" s="220"/>
      <c r="M37" s="221"/>
      <c r="N37" s="220"/>
      <c r="O37" s="222"/>
      <c r="P37" s="222"/>
      <c r="Q37" s="220"/>
      <c r="R37" s="224"/>
      <c r="S37" s="220"/>
      <c r="T37" s="221"/>
      <c r="U37" s="220"/>
      <c r="V37" s="222"/>
      <c r="W37" s="222"/>
      <c r="X37" s="225"/>
      <c r="Y37" s="222"/>
      <c r="Z37" s="220"/>
      <c r="AA37" s="221"/>
      <c r="AB37" s="220"/>
      <c r="AC37" s="222"/>
      <c r="AD37" s="222"/>
      <c r="AE37" s="225"/>
      <c r="AF37" s="222"/>
      <c r="AG37" s="220"/>
      <c r="AH37" s="221"/>
      <c r="AI37" s="220"/>
      <c r="AJ37" s="222"/>
      <c r="AK37" s="222"/>
      <c r="AL37" s="225"/>
    </row>
    <row r="38" spans="1:38" ht="25.5" hidden="1" customHeight="1" x14ac:dyDescent="0.35">
      <c r="A38" s="209" t="s">
        <v>29</v>
      </c>
      <c r="B38" s="217" t="s">
        <v>30</v>
      </c>
      <c r="C38" s="210"/>
      <c r="D38" s="219"/>
      <c r="E38" s="220"/>
      <c r="F38" s="221"/>
      <c r="G38" s="220"/>
      <c r="H38" s="222"/>
      <c r="I38" s="222"/>
      <c r="J38" s="220"/>
      <c r="K38" s="219"/>
      <c r="L38" s="220"/>
      <c r="M38" s="221"/>
      <c r="N38" s="220"/>
      <c r="O38" s="222"/>
      <c r="P38" s="222"/>
      <c r="Q38" s="220"/>
      <c r="R38" s="224"/>
      <c r="S38" s="220"/>
      <c r="T38" s="221"/>
      <c r="U38" s="220"/>
      <c r="V38" s="222"/>
      <c r="W38" s="222"/>
      <c r="X38" s="225"/>
      <c r="Y38" s="222"/>
      <c r="Z38" s="220"/>
      <c r="AA38" s="221"/>
      <c r="AB38" s="220"/>
      <c r="AC38" s="222"/>
      <c r="AD38" s="222"/>
      <c r="AE38" s="225"/>
      <c r="AF38" s="222"/>
      <c r="AG38" s="220"/>
      <c r="AH38" s="221"/>
      <c r="AI38" s="220"/>
      <c r="AJ38" s="222"/>
      <c r="AK38" s="222"/>
      <c r="AL38" s="225"/>
    </row>
    <row r="39" spans="1:38" ht="25.5" hidden="1" customHeight="1" x14ac:dyDescent="0.35">
      <c r="A39" s="209" t="s">
        <v>29</v>
      </c>
      <c r="B39" s="217" t="s">
        <v>30</v>
      </c>
      <c r="C39" s="210"/>
      <c r="D39" s="219"/>
      <c r="E39" s="220"/>
      <c r="F39" s="221"/>
      <c r="G39" s="220"/>
      <c r="H39" s="222"/>
      <c r="I39" s="222"/>
      <c r="J39" s="220"/>
      <c r="K39" s="219"/>
      <c r="L39" s="220"/>
      <c r="M39" s="221"/>
      <c r="N39" s="220"/>
      <c r="O39" s="222"/>
      <c r="P39" s="222"/>
      <c r="Q39" s="220"/>
      <c r="R39" s="224"/>
      <c r="S39" s="220"/>
      <c r="T39" s="221"/>
      <c r="U39" s="220"/>
      <c r="V39" s="222"/>
      <c r="W39" s="222"/>
      <c r="X39" s="225"/>
      <c r="Y39" s="222"/>
      <c r="Z39" s="220"/>
      <c r="AA39" s="221"/>
      <c r="AB39" s="220"/>
      <c r="AC39" s="222"/>
      <c r="AD39" s="222"/>
      <c r="AE39" s="225"/>
      <c r="AF39" s="222"/>
      <c r="AG39" s="220"/>
      <c r="AH39" s="221"/>
      <c r="AI39" s="220"/>
      <c r="AJ39" s="222"/>
      <c r="AK39" s="222"/>
      <c r="AL39" s="225"/>
    </row>
    <row r="40" spans="1:38" ht="25.5" hidden="1" customHeight="1" x14ac:dyDescent="0.35">
      <c r="A40" s="209" t="s">
        <v>29</v>
      </c>
      <c r="B40" s="217" t="s">
        <v>30</v>
      </c>
      <c r="C40" s="210"/>
      <c r="D40" s="219"/>
      <c r="E40" s="220"/>
      <c r="F40" s="221"/>
      <c r="G40" s="220"/>
      <c r="H40" s="222"/>
      <c r="I40" s="222"/>
      <c r="J40" s="220"/>
      <c r="K40" s="219"/>
      <c r="L40" s="220"/>
      <c r="M40" s="221"/>
      <c r="N40" s="220"/>
      <c r="O40" s="222"/>
      <c r="P40" s="222"/>
      <c r="Q40" s="220"/>
      <c r="R40" s="224"/>
      <c r="S40" s="220"/>
      <c r="T40" s="221"/>
      <c r="U40" s="220"/>
      <c r="V40" s="222"/>
      <c r="W40" s="222"/>
      <c r="X40" s="225"/>
      <c r="Y40" s="222"/>
      <c r="Z40" s="220"/>
      <c r="AA40" s="221"/>
      <c r="AB40" s="220"/>
      <c r="AC40" s="222"/>
      <c r="AD40" s="222"/>
      <c r="AE40" s="225"/>
      <c r="AF40" s="222"/>
      <c r="AG40" s="220"/>
      <c r="AH40" s="221"/>
      <c r="AI40" s="220"/>
      <c r="AJ40" s="222"/>
      <c r="AK40" s="222"/>
      <c r="AL40" s="225"/>
    </row>
    <row r="41" spans="1:38" ht="25.5" hidden="1" customHeight="1" x14ac:dyDescent="0.35">
      <c r="A41" s="209" t="s">
        <v>29</v>
      </c>
      <c r="B41" s="217" t="s">
        <v>30</v>
      </c>
      <c r="C41" s="210"/>
      <c r="D41" s="219"/>
      <c r="E41" s="220"/>
      <c r="F41" s="221"/>
      <c r="G41" s="220"/>
      <c r="H41" s="222"/>
      <c r="I41" s="222"/>
      <c r="J41" s="220"/>
      <c r="K41" s="219"/>
      <c r="L41" s="220"/>
      <c r="M41" s="221"/>
      <c r="N41" s="220"/>
      <c r="O41" s="222"/>
      <c r="P41" s="222"/>
      <c r="Q41" s="220"/>
      <c r="R41" s="224"/>
      <c r="S41" s="220"/>
      <c r="T41" s="221"/>
      <c r="U41" s="220"/>
      <c r="V41" s="222"/>
      <c r="W41" s="222"/>
      <c r="X41" s="225"/>
      <c r="Y41" s="222"/>
      <c r="Z41" s="220"/>
      <c r="AA41" s="221"/>
      <c r="AB41" s="220"/>
      <c r="AC41" s="222"/>
      <c r="AD41" s="222"/>
      <c r="AE41" s="225"/>
      <c r="AF41" s="222"/>
      <c r="AG41" s="220"/>
      <c r="AH41" s="221"/>
      <c r="AI41" s="220"/>
      <c r="AJ41" s="222"/>
      <c r="AK41" s="222"/>
      <c r="AL41" s="225"/>
    </row>
    <row r="42" spans="1:38" ht="25.5" hidden="1" customHeight="1" x14ac:dyDescent="0.35">
      <c r="A42" s="209" t="s">
        <v>29</v>
      </c>
      <c r="B42" s="217" t="s">
        <v>30</v>
      </c>
      <c r="C42" s="210"/>
      <c r="D42" s="219"/>
      <c r="E42" s="220"/>
      <c r="F42" s="221"/>
      <c r="G42" s="220"/>
      <c r="H42" s="222"/>
      <c r="I42" s="222"/>
      <c r="J42" s="220"/>
      <c r="K42" s="219"/>
      <c r="L42" s="220"/>
      <c r="M42" s="221"/>
      <c r="N42" s="220"/>
      <c r="O42" s="222"/>
      <c r="P42" s="222"/>
      <c r="Q42" s="220"/>
      <c r="R42" s="224"/>
      <c r="S42" s="220"/>
      <c r="T42" s="221"/>
      <c r="U42" s="220"/>
      <c r="V42" s="222"/>
      <c r="W42" s="222"/>
      <c r="X42" s="225"/>
      <c r="Y42" s="222"/>
      <c r="Z42" s="220"/>
      <c r="AA42" s="221"/>
      <c r="AB42" s="220"/>
      <c r="AC42" s="222"/>
      <c r="AD42" s="222"/>
      <c r="AE42" s="225"/>
      <c r="AF42" s="222"/>
      <c r="AG42" s="220"/>
      <c r="AH42" s="221"/>
      <c r="AI42" s="220"/>
      <c r="AJ42" s="222"/>
      <c r="AK42" s="222"/>
      <c r="AL42" s="225"/>
    </row>
    <row r="43" spans="1:38" ht="25.5" hidden="1" customHeight="1" x14ac:dyDescent="0.35">
      <c r="A43" s="209" t="s">
        <v>29</v>
      </c>
      <c r="B43" s="217" t="s">
        <v>30</v>
      </c>
      <c r="C43" s="210"/>
      <c r="D43" s="219"/>
      <c r="E43" s="220"/>
      <c r="F43" s="221"/>
      <c r="G43" s="220"/>
      <c r="H43" s="222"/>
      <c r="I43" s="222"/>
      <c r="J43" s="220"/>
      <c r="K43" s="219"/>
      <c r="L43" s="220"/>
      <c r="M43" s="221"/>
      <c r="N43" s="220"/>
      <c r="O43" s="222"/>
      <c r="P43" s="222"/>
      <c r="Q43" s="220"/>
      <c r="R43" s="224"/>
      <c r="S43" s="220"/>
      <c r="T43" s="221"/>
      <c r="U43" s="220"/>
      <c r="V43" s="222"/>
      <c r="W43" s="222"/>
      <c r="X43" s="225"/>
      <c r="Y43" s="222"/>
      <c r="Z43" s="220"/>
      <c r="AA43" s="221"/>
      <c r="AB43" s="220"/>
      <c r="AC43" s="222"/>
      <c r="AD43" s="222"/>
      <c r="AE43" s="225"/>
      <c r="AF43" s="222"/>
      <c r="AG43" s="220"/>
      <c r="AH43" s="221"/>
      <c r="AI43" s="220"/>
      <c r="AJ43" s="222"/>
      <c r="AK43" s="222"/>
      <c r="AL43" s="225"/>
    </row>
    <row r="44" spans="1:38" ht="25.5" hidden="1" customHeight="1" x14ac:dyDescent="0.35">
      <c r="A44" s="209" t="s">
        <v>29</v>
      </c>
      <c r="B44" s="217" t="s">
        <v>30</v>
      </c>
      <c r="C44" s="210"/>
      <c r="D44" s="219"/>
      <c r="E44" s="220"/>
      <c r="F44" s="221"/>
      <c r="G44" s="220"/>
      <c r="H44" s="222"/>
      <c r="I44" s="222"/>
      <c r="J44" s="220"/>
      <c r="K44" s="219"/>
      <c r="L44" s="220"/>
      <c r="M44" s="221"/>
      <c r="N44" s="220"/>
      <c r="O44" s="222"/>
      <c r="P44" s="222"/>
      <c r="Q44" s="220"/>
      <c r="R44" s="224"/>
      <c r="S44" s="220"/>
      <c r="T44" s="221"/>
      <c r="U44" s="220"/>
      <c r="V44" s="222"/>
      <c r="W44" s="222"/>
      <c r="X44" s="225"/>
      <c r="Y44" s="222"/>
      <c r="Z44" s="220"/>
      <c r="AA44" s="221"/>
      <c r="AB44" s="220"/>
      <c r="AC44" s="222"/>
      <c r="AD44" s="222"/>
      <c r="AE44" s="225"/>
      <c r="AF44" s="222"/>
      <c r="AG44" s="220"/>
      <c r="AH44" s="221"/>
      <c r="AI44" s="220"/>
      <c r="AJ44" s="222"/>
      <c r="AK44" s="222"/>
      <c r="AL44" s="225"/>
    </row>
    <row r="45" spans="1:38" ht="25.5" hidden="1" customHeight="1" x14ac:dyDescent="0.35">
      <c r="A45" s="209" t="s">
        <v>29</v>
      </c>
      <c r="B45" s="217" t="s">
        <v>30</v>
      </c>
      <c r="C45" s="210"/>
      <c r="D45" s="219"/>
      <c r="E45" s="220"/>
      <c r="F45" s="221"/>
      <c r="G45" s="220"/>
      <c r="H45" s="222"/>
      <c r="I45" s="222"/>
      <c r="J45" s="220"/>
      <c r="K45" s="219"/>
      <c r="L45" s="220"/>
      <c r="M45" s="221"/>
      <c r="N45" s="220"/>
      <c r="O45" s="222"/>
      <c r="P45" s="222"/>
      <c r="Q45" s="220"/>
      <c r="R45" s="224"/>
      <c r="S45" s="220"/>
      <c r="T45" s="221"/>
      <c r="U45" s="220"/>
      <c r="V45" s="222"/>
      <c r="W45" s="222"/>
      <c r="X45" s="225"/>
      <c r="Y45" s="222"/>
      <c r="Z45" s="220"/>
      <c r="AA45" s="221"/>
      <c r="AB45" s="220"/>
      <c r="AC45" s="222"/>
      <c r="AD45" s="222"/>
      <c r="AE45" s="225"/>
      <c r="AF45" s="222"/>
      <c r="AG45" s="220"/>
      <c r="AH45" s="221"/>
      <c r="AI45" s="220"/>
      <c r="AJ45" s="222"/>
      <c r="AK45" s="222"/>
      <c r="AL45" s="225"/>
    </row>
    <row r="46" spans="1:38" ht="25.5" hidden="1" customHeight="1" x14ac:dyDescent="0.35">
      <c r="A46" s="209" t="s">
        <v>29</v>
      </c>
      <c r="B46" s="217" t="s">
        <v>30</v>
      </c>
      <c r="C46" s="210"/>
      <c r="D46" s="219"/>
      <c r="E46" s="220"/>
      <c r="F46" s="221"/>
      <c r="G46" s="220"/>
      <c r="H46" s="222"/>
      <c r="I46" s="222"/>
      <c r="J46" s="220"/>
      <c r="K46" s="219"/>
      <c r="L46" s="220"/>
      <c r="M46" s="221"/>
      <c r="N46" s="220"/>
      <c r="O46" s="222"/>
      <c r="P46" s="222"/>
      <c r="Q46" s="220"/>
      <c r="R46" s="224"/>
      <c r="S46" s="220"/>
      <c r="T46" s="221"/>
      <c r="U46" s="220"/>
      <c r="V46" s="222"/>
      <c r="W46" s="222"/>
      <c r="X46" s="225"/>
      <c r="Y46" s="222"/>
      <c r="Z46" s="220"/>
      <c r="AA46" s="221"/>
      <c r="AB46" s="220"/>
      <c r="AC46" s="222"/>
      <c r="AD46" s="222"/>
      <c r="AE46" s="225"/>
      <c r="AF46" s="222"/>
      <c r="AG46" s="220"/>
      <c r="AH46" s="221"/>
      <c r="AI46" s="220"/>
      <c r="AJ46" s="222"/>
      <c r="AK46" s="222"/>
      <c r="AL46" s="225"/>
    </row>
    <row r="47" spans="1:38" ht="25.5" hidden="1" customHeight="1" x14ac:dyDescent="0.35">
      <c r="A47" s="209" t="s">
        <v>29</v>
      </c>
      <c r="B47" s="217" t="s">
        <v>30</v>
      </c>
      <c r="C47" s="210"/>
      <c r="D47" s="219"/>
      <c r="E47" s="220"/>
      <c r="F47" s="221"/>
      <c r="G47" s="220"/>
      <c r="H47" s="222"/>
      <c r="I47" s="222"/>
      <c r="J47" s="220"/>
      <c r="K47" s="219"/>
      <c r="L47" s="220"/>
      <c r="M47" s="221"/>
      <c r="N47" s="220"/>
      <c r="O47" s="222"/>
      <c r="P47" s="222"/>
      <c r="Q47" s="220"/>
      <c r="R47" s="224"/>
      <c r="S47" s="220"/>
      <c r="T47" s="221"/>
      <c r="U47" s="220"/>
      <c r="V47" s="222"/>
      <c r="W47" s="222"/>
      <c r="X47" s="225"/>
      <c r="Y47" s="222"/>
      <c r="Z47" s="220"/>
      <c r="AA47" s="221"/>
      <c r="AB47" s="220"/>
      <c r="AC47" s="222"/>
      <c r="AD47" s="222"/>
      <c r="AE47" s="225"/>
      <c r="AF47" s="222"/>
      <c r="AG47" s="220"/>
      <c r="AH47" s="221"/>
      <c r="AI47" s="220"/>
      <c r="AJ47" s="222"/>
      <c r="AK47" s="222"/>
      <c r="AL47" s="225"/>
    </row>
    <row r="48" spans="1:38" ht="25.5" hidden="1" customHeight="1" x14ac:dyDescent="0.35">
      <c r="A48" s="209" t="s">
        <v>34</v>
      </c>
      <c r="B48" s="209" t="s">
        <v>854</v>
      </c>
      <c r="C48" s="210"/>
      <c r="D48" s="219"/>
      <c r="E48" s="220"/>
      <c r="F48" s="221"/>
      <c r="G48" s="220"/>
      <c r="H48" s="222"/>
      <c r="I48" s="222"/>
      <c r="J48" s="220"/>
      <c r="K48" s="219"/>
      <c r="L48" s="220"/>
      <c r="M48" s="221"/>
      <c r="N48" s="220"/>
      <c r="O48" s="222"/>
      <c r="P48" s="222"/>
      <c r="Q48" s="220"/>
      <c r="R48" s="224"/>
      <c r="S48" s="220"/>
      <c r="T48" s="221"/>
      <c r="U48" s="220"/>
      <c r="V48" s="222"/>
      <c r="W48" s="222"/>
      <c r="X48" s="225"/>
      <c r="Y48" s="222"/>
      <c r="Z48" s="220"/>
      <c r="AA48" s="221"/>
      <c r="AB48" s="220"/>
      <c r="AC48" s="222"/>
      <c r="AD48" s="222"/>
      <c r="AE48" s="225"/>
      <c r="AF48" s="222"/>
      <c r="AG48" s="220"/>
      <c r="AH48" s="221"/>
      <c r="AI48" s="220"/>
      <c r="AJ48" s="222"/>
      <c r="AK48" s="222"/>
      <c r="AL48" s="225"/>
    </row>
    <row r="49" spans="1:240" ht="25.5" hidden="1" customHeight="1" x14ac:dyDescent="0.35">
      <c r="A49" s="209" t="s">
        <v>34</v>
      </c>
      <c r="B49" s="209" t="s">
        <v>854</v>
      </c>
      <c r="C49" s="210"/>
      <c r="D49" s="219"/>
      <c r="E49" s="220"/>
      <c r="F49" s="221"/>
      <c r="G49" s="220"/>
      <c r="H49" s="222"/>
      <c r="I49" s="222"/>
      <c r="J49" s="220"/>
      <c r="K49" s="219"/>
      <c r="L49" s="220"/>
      <c r="M49" s="221"/>
      <c r="N49" s="220"/>
      <c r="O49" s="222"/>
      <c r="P49" s="222"/>
      <c r="Q49" s="220"/>
      <c r="R49" s="224"/>
      <c r="S49" s="220"/>
      <c r="T49" s="221"/>
      <c r="U49" s="220"/>
      <c r="V49" s="222"/>
      <c r="W49" s="222"/>
      <c r="X49" s="225"/>
      <c r="Y49" s="222"/>
      <c r="Z49" s="220"/>
      <c r="AA49" s="221"/>
      <c r="AB49" s="220"/>
      <c r="AC49" s="222"/>
      <c r="AD49" s="222"/>
      <c r="AE49" s="225"/>
      <c r="AF49" s="222"/>
      <c r="AG49" s="220"/>
      <c r="AH49" s="221"/>
      <c r="AI49" s="220"/>
      <c r="AJ49" s="222"/>
      <c r="AK49" s="222"/>
      <c r="AL49" s="225"/>
    </row>
    <row r="50" spans="1:240" ht="25.5" hidden="1" customHeight="1" x14ac:dyDescent="0.35">
      <c r="A50" s="209" t="s">
        <v>34</v>
      </c>
      <c r="B50" s="209" t="s">
        <v>854</v>
      </c>
      <c r="C50" s="210"/>
      <c r="D50" s="219"/>
      <c r="E50" s="220"/>
      <c r="F50" s="221"/>
      <c r="G50" s="220"/>
      <c r="H50" s="222"/>
      <c r="I50" s="222"/>
      <c r="J50" s="220"/>
      <c r="K50" s="219"/>
      <c r="L50" s="220"/>
      <c r="M50" s="221"/>
      <c r="N50" s="220"/>
      <c r="O50" s="222"/>
      <c r="P50" s="222"/>
      <c r="Q50" s="220"/>
      <c r="R50" s="224"/>
      <c r="S50" s="220"/>
      <c r="T50" s="221"/>
      <c r="U50" s="220"/>
      <c r="V50" s="222"/>
      <c r="W50" s="222"/>
      <c r="X50" s="225"/>
      <c r="Y50" s="222"/>
      <c r="Z50" s="220"/>
      <c r="AA50" s="221"/>
      <c r="AB50" s="220"/>
      <c r="AC50" s="222"/>
      <c r="AD50" s="222"/>
      <c r="AE50" s="225"/>
      <c r="AF50" s="222"/>
      <c r="AG50" s="220"/>
      <c r="AH50" s="221"/>
      <c r="AI50" s="220"/>
      <c r="AJ50" s="222"/>
      <c r="AK50" s="222"/>
      <c r="AL50" s="225"/>
    </row>
    <row r="51" spans="1:240" ht="25.5" hidden="1" customHeight="1" x14ac:dyDescent="0.35">
      <c r="A51" s="209" t="s">
        <v>34</v>
      </c>
      <c r="B51" s="209" t="s">
        <v>865</v>
      </c>
      <c r="C51" s="210">
        <v>700908</v>
      </c>
      <c r="D51" s="219">
        <v>17</v>
      </c>
      <c r="E51" s="220">
        <v>33615.74</v>
      </c>
      <c r="F51" s="221">
        <v>1</v>
      </c>
      <c r="G51" s="220">
        <v>-350</v>
      </c>
      <c r="H51" s="222">
        <v>29</v>
      </c>
      <c r="I51" s="222">
        <v>157</v>
      </c>
      <c r="J51" s="220">
        <v>5539.6300000000028</v>
      </c>
      <c r="K51" s="219">
        <v>5</v>
      </c>
      <c r="L51" s="220">
        <v>31057</v>
      </c>
      <c r="M51" s="221">
        <v>25</v>
      </c>
      <c r="N51" s="220">
        <v>50854</v>
      </c>
      <c r="O51" s="222">
        <v>36</v>
      </c>
      <c r="P51" s="222">
        <v>166</v>
      </c>
      <c r="Q51" s="220">
        <v>330470.79000000004</v>
      </c>
      <c r="R51" s="224">
        <v>15</v>
      </c>
      <c r="S51" s="220">
        <v>54871.099999999991</v>
      </c>
      <c r="T51" s="221">
        <v>21</v>
      </c>
      <c r="U51" s="220">
        <v>64194.77</v>
      </c>
      <c r="V51" s="222">
        <v>69</v>
      </c>
      <c r="W51" s="222">
        <v>77</v>
      </c>
      <c r="X51" s="225">
        <v>188145.29000000007</v>
      </c>
      <c r="Y51" s="222">
        <v>4</v>
      </c>
      <c r="Z51" s="220">
        <v>23478.13</v>
      </c>
      <c r="AA51" s="221"/>
      <c r="AB51" s="220"/>
      <c r="AC51" s="222">
        <v>1</v>
      </c>
      <c r="AD51" s="222">
        <v>24</v>
      </c>
      <c r="AE51" s="225">
        <v>27775.289999999997</v>
      </c>
      <c r="AF51" s="222">
        <v>7</v>
      </c>
      <c r="AG51" s="220">
        <v>28779.890000000003</v>
      </c>
      <c r="AH51" s="221"/>
      <c r="AI51" s="220"/>
      <c r="AJ51" s="222">
        <v>2</v>
      </c>
      <c r="AK51" s="222">
        <v>8</v>
      </c>
      <c r="AL51" s="225">
        <v>40021.51</v>
      </c>
    </row>
    <row r="52" spans="1:240" ht="25.5" hidden="1" customHeight="1" x14ac:dyDescent="0.35">
      <c r="A52" s="209" t="s">
        <v>34</v>
      </c>
      <c r="B52" s="209" t="s">
        <v>864</v>
      </c>
      <c r="C52" s="210">
        <v>700909</v>
      </c>
      <c r="D52" s="219">
        <v>55</v>
      </c>
      <c r="E52" s="220">
        <v>203460.98</v>
      </c>
      <c r="F52" s="221"/>
      <c r="G52" s="220"/>
      <c r="H52" s="222">
        <v>44</v>
      </c>
      <c r="I52" s="222">
        <v>473</v>
      </c>
      <c r="J52" s="220">
        <v>403425.80000000139</v>
      </c>
      <c r="K52" s="219">
        <v>4</v>
      </c>
      <c r="L52" s="220">
        <v>11773.4</v>
      </c>
      <c r="M52" s="221">
        <v>21</v>
      </c>
      <c r="N52" s="220">
        <v>39300</v>
      </c>
      <c r="O52" s="222">
        <v>69</v>
      </c>
      <c r="P52" s="222">
        <v>116</v>
      </c>
      <c r="Q52" s="220">
        <v>224104.05000000002</v>
      </c>
      <c r="R52" s="224">
        <v>16</v>
      </c>
      <c r="S52" s="220">
        <v>105927.54</v>
      </c>
      <c r="T52" s="221">
        <v>25</v>
      </c>
      <c r="U52" s="220">
        <v>38200.76</v>
      </c>
      <c r="V52" s="222">
        <v>158</v>
      </c>
      <c r="W52" s="222">
        <v>85</v>
      </c>
      <c r="X52" s="225">
        <v>395966.18000000017</v>
      </c>
      <c r="Y52" s="222">
        <v>8</v>
      </c>
      <c r="Z52" s="220">
        <v>40310.089999999997</v>
      </c>
      <c r="AA52" s="221"/>
      <c r="AB52" s="220"/>
      <c r="AC52" s="222">
        <v>1</v>
      </c>
      <c r="AD52" s="222">
        <v>34</v>
      </c>
      <c r="AE52" s="225">
        <v>68286.609999999986</v>
      </c>
      <c r="AF52" s="222">
        <v>7</v>
      </c>
      <c r="AG52" s="220">
        <v>44022.329999999994</v>
      </c>
      <c r="AH52" s="221">
        <v>2</v>
      </c>
      <c r="AI52" s="220">
        <v>4444</v>
      </c>
      <c r="AJ52" s="222">
        <v>8</v>
      </c>
      <c r="AK52" s="222">
        <v>21</v>
      </c>
      <c r="AL52" s="225">
        <v>143382.01999999999</v>
      </c>
    </row>
    <row r="53" spans="1:240" ht="25.5" hidden="1" customHeight="1" x14ac:dyDescent="0.35">
      <c r="A53" s="209" t="s">
        <v>93</v>
      </c>
      <c r="B53" s="209" t="s">
        <v>16</v>
      </c>
      <c r="C53" s="210"/>
      <c r="D53" s="211"/>
      <c r="E53" s="212"/>
      <c r="F53" s="213"/>
      <c r="G53" s="212"/>
      <c r="H53" s="186"/>
      <c r="I53" s="186"/>
      <c r="J53" s="212"/>
      <c r="K53" s="211"/>
      <c r="L53" s="212"/>
      <c r="M53" s="213"/>
      <c r="N53" s="212"/>
      <c r="O53" s="186"/>
      <c r="P53" s="186"/>
      <c r="Q53" s="212"/>
      <c r="R53" s="215"/>
      <c r="S53" s="212"/>
      <c r="T53" s="213"/>
      <c r="U53" s="212"/>
      <c r="V53" s="186"/>
      <c r="W53" s="186"/>
      <c r="X53" s="216"/>
      <c r="Y53" s="186"/>
      <c r="Z53" s="212"/>
      <c r="AA53" s="213"/>
      <c r="AB53" s="212"/>
      <c r="AC53" s="186"/>
      <c r="AD53" s="186"/>
      <c r="AE53" s="216"/>
      <c r="AF53" s="186"/>
      <c r="AG53" s="212"/>
      <c r="AH53" s="213"/>
      <c r="AI53" s="212"/>
      <c r="AJ53" s="186"/>
      <c r="AK53" s="186"/>
      <c r="AL53" s="216"/>
    </row>
    <row r="54" spans="1:240" ht="25.5" hidden="1" customHeight="1" x14ac:dyDescent="0.35">
      <c r="A54" s="209" t="s">
        <v>9</v>
      </c>
      <c r="B54" s="209" t="s">
        <v>855</v>
      </c>
      <c r="C54" s="210"/>
      <c r="D54" s="211"/>
      <c r="E54" s="212"/>
      <c r="F54" s="213"/>
      <c r="G54" s="212"/>
      <c r="H54" s="186"/>
      <c r="I54" s="186"/>
      <c r="J54" s="212"/>
      <c r="K54" s="211"/>
      <c r="L54" s="212"/>
      <c r="M54" s="213"/>
      <c r="N54" s="212"/>
      <c r="O54" s="186"/>
      <c r="P54" s="186"/>
      <c r="Q54" s="212"/>
      <c r="R54" s="215"/>
      <c r="S54" s="212"/>
      <c r="T54" s="213"/>
      <c r="U54" s="212"/>
      <c r="V54" s="186"/>
      <c r="W54" s="186"/>
      <c r="X54" s="216"/>
      <c r="Y54" s="186"/>
      <c r="Z54" s="212"/>
      <c r="AA54" s="213"/>
      <c r="AB54" s="212"/>
      <c r="AC54" s="186"/>
      <c r="AD54" s="186"/>
      <c r="AE54" s="216"/>
      <c r="AF54" s="186"/>
      <c r="AG54" s="212"/>
      <c r="AH54" s="213"/>
      <c r="AI54" s="212"/>
      <c r="AJ54" s="186"/>
      <c r="AK54" s="186"/>
      <c r="AL54" s="216"/>
    </row>
    <row r="55" spans="1:240" ht="25.5" hidden="1" customHeight="1" x14ac:dyDescent="0.35">
      <c r="A55" s="209" t="s">
        <v>98</v>
      </c>
      <c r="B55" s="209" t="s">
        <v>641</v>
      </c>
      <c r="C55" s="227">
        <v>700936</v>
      </c>
      <c r="D55" s="211"/>
      <c r="E55" s="212"/>
      <c r="F55" s="213"/>
      <c r="G55" s="212"/>
      <c r="H55" s="186"/>
      <c r="I55" s="186"/>
      <c r="J55" s="212"/>
      <c r="K55" s="211"/>
      <c r="L55" s="212"/>
      <c r="M55" s="213"/>
      <c r="N55" s="212"/>
      <c r="O55" s="186"/>
      <c r="P55" s="186">
        <v>1</v>
      </c>
      <c r="Q55" s="212">
        <v>1860</v>
      </c>
      <c r="R55" s="215"/>
      <c r="S55" s="212"/>
      <c r="T55" s="213"/>
      <c r="U55" s="212"/>
      <c r="V55" s="186"/>
      <c r="W55" s="186"/>
      <c r="X55" s="216"/>
      <c r="Y55" s="186"/>
      <c r="Z55" s="212"/>
      <c r="AA55" s="213"/>
      <c r="AB55" s="212"/>
      <c r="AC55" s="186"/>
      <c r="AD55" s="186"/>
      <c r="AE55" s="216"/>
      <c r="AF55" s="186"/>
      <c r="AG55" s="212"/>
      <c r="AH55" s="213"/>
      <c r="AI55" s="212"/>
      <c r="AJ55" s="186"/>
      <c r="AK55" s="186"/>
      <c r="AL55" s="216"/>
    </row>
    <row r="56" spans="1:240" x14ac:dyDescent="0.35">
      <c r="D56" s="188"/>
      <c r="E56" s="189"/>
      <c r="F56" s="188"/>
      <c r="G56" s="190"/>
      <c r="I56" s="188"/>
      <c r="J56" s="190"/>
      <c r="K56" s="191"/>
      <c r="L56" s="189"/>
      <c r="M56" s="188"/>
      <c r="N56" s="190"/>
      <c r="P56" s="188"/>
      <c r="Q56" s="192"/>
      <c r="R56" s="230"/>
      <c r="S56" s="192"/>
      <c r="T56" s="230"/>
      <c r="U56" s="192"/>
      <c r="W56" s="230"/>
      <c r="X56" s="192"/>
      <c r="Y56" s="230"/>
      <c r="Z56" s="192"/>
      <c r="AA56" s="230"/>
      <c r="AB56" s="192"/>
      <c r="AD56" s="230"/>
      <c r="AE56" s="192"/>
    </row>
    <row r="57" spans="1:240" x14ac:dyDescent="0.35">
      <c r="A57" s="231"/>
      <c r="B57" s="231"/>
      <c r="C57" s="232" t="s">
        <v>796</v>
      </c>
      <c r="D57" s="211">
        <f t="shared" ref="D57:AL57" si="0">SUM(D5:D56)</f>
        <v>213</v>
      </c>
      <c r="E57" s="211">
        <f t="shared" si="0"/>
        <v>743160.18000000028</v>
      </c>
      <c r="F57" s="211">
        <f t="shared" si="0"/>
        <v>10</v>
      </c>
      <c r="G57" s="211">
        <f t="shared" si="0"/>
        <v>1817.67</v>
      </c>
      <c r="H57" s="211">
        <f t="shared" si="0"/>
        <v>149</v>
      </c>
      <c r="I57" s="211">
        <f t="shared" si="0"/>
        <v>1538</v>
      </c>
      <c r="J57" s="211">
        <f t="shared" si="0"/>
        <v>865478.02000000281</v>
      </c>
      <c r="K57" s="211">
        <f t="shared" si="0"/>
        <v>19</v>
      </c>
      <c r="L57" s="211">
        <f t="shared" si="0"/>
        <v>148342.44999999998</v>
      </c>
      <c r="M57" s="211">
        <f t="shared" si="0"/>
        <v>125</v>
      </c>
      <c r="N57" s="211">
        <f t="shared" si="0"/>
        <v>256285</v>
      </c>
      <c r="O57" s="211">
        <f t="shared" si="0"/>
        <v>253</v>
      </c>
      <c r="P57" s="211">
        <f t="shared" si="0"/>
        <v>759</v>
      </c>
      <c r="Q57" s="211">
        <f t="shared" si="0"/>
        <v>1513003.97</v>
      </c>
      <c r="R57" s="211">
        <f t="shared" si="0"/>
        <v>65</v>
      </c>
      <c r="S57" s="211">
        <f t="shared" si="0"/>
        <v>492262.58999999997</v>
      </c>
      <c r="T57" s="211">
        <f t="shared" si="0"/>
        <v>134</v>
      </c>
      <c r="U57" s="211">
        <f t="shared" si="0"/>
        <v>303918.56</v>
      </c>
      <c r="V57" s="211">
        <f t="shared" si="0"/>
        <v>552</v>
      </c>
      <c r="W57" s="211">
        <f t="shared" si="0"/>
        <v>400</v>
      </c>
      <c r="X57" s="211">
        <f t="shared" si="0"/>
        <v>1251923.1500000004</v>
      </c>
      <c r="Y57" s="211">
        <f t="shared" si="0"/>
        <v>41</v>
      </c>
      <c r="Z57" s="211">
        <f t="shared" si="0"/>
        <v>230208.54</v>
      </c>
      <c r="AA57" s="211">
        <f t="shared" si="0"/>
        <v>0</v>
      </c>
      <c r="AB57" s="211">
        <f t="shared" si="0"/>
        <v>0</v>
      </c>
      <c r="AC57" s="211">
        <f t="shared" si="0"/>
        <v>4</v>
      </c>
      <c r="AD57" s="211">
        <f t="shared" si="0"/>
        <v>139</v>
      </c>
      <c r="AE57" s="211">
        <f t="shared" si="0"/>
        <v>255533.04</v>
      </c>
      <c r="AF57" s="211">
        <f t="shared" si="0"/>
        <v>53</v>
      </c>
      <c r="AG57" s="211">
        <f t="shared" si="0"/>
        <v>532211.84</v>
      </c>
      <c r="AH57" s="211">
        <f t="shared" si="0"/>
        <v>6</v>
      </c>
      <c r="AI57" s="211">
        <f t="shared" si="0"/>
        <v>6966</v>
      </c>
      <c r="AJ57" s="211">
        <f t="shared" si="0"/>
        <v>21</v>
      </c>
      <c r="AK57" s="211">
        <f t="shared" si="0"/>
        <v>75</v>
      </c>
      <c r="AL57" s="211">
        <f t="shared" si="0"/>
        <v>460859.5</v>
      </c>
      <c r="AM57" s="233"/>
      <c r="AN57" s="233"/>
      <c r="AO57" s="233"/>
      <c r="AP57" s="233"/>
      <c r="AQ57" s="233"/>
      <c r="AR57" s="233"/>
      <c r="AS57" s="233"/>
      <c r="AT57" s="233"/>
      <c r="AU57" s="233"/>
      <c r="AV57" s="233"/>
      <c r="AW57" s="233"/>
      <c r="AX57" s="233"/>
      <c r="AY57" s="233"/>
      <c r="AZ57" s="233"/>
      <c r="BA57" s="233"/>
      <c r="BB57" s="233"/>
      <c r="BC57" s="233"/>
      <c r="BD57" s="233"/>
      <c r="BE57" s="233"/>
      <c r="BF57" s="233"/>
      <c r="BG57" s="233"/>
      <c r="BH57" s="233"/>
      <c r="BI57" s="233"/>
      <c r="BJ57" s="233"/>
      <c r="BK57" s="233"/>
      <c r="BL57" s="233"/>
      <c r="BM57" s="233"/>
      <c r="BN57" s="233"/>
      <c r="BO57" s="233"/>
      <c r="BP57" s="233"/>
      <c r="BQ57" s="233"/>
      <c r="BR57" s="233"/>
      <c r="BS57" s="233"/>
      <c r="BT57" s="233"/>
      <c r="BU57" s="233"/>
      <c r="BV57" s="233"/>
      <c r="BW57" s="233"/>
      <c r="BX57" s="233"/>
      <c r="BY57" s="233"/>
      <c r="BZ57" s="233"/>
      <c r="CA57" s="233"/>
      <c r="CB57" s="233"/>
      <c r="CC57" s="233"/>
      <c r="CD57" s="233"/>
      <c r="CE57" s="233"/>
      <c r="CF57" s="233"/>
      <c r="CG57" s="233"/>
      <c r="CH57" s="233"/>
      <c r="CI57" s="233"/>
      <c r="CJ57" s="233"/>
      <c r="CK57" s="233"/>
      <c r="CL57" s="233"/>
      <c r="CM57" s="233"/>
      <c r="CN57" s="233"/>
      <c r="CO57" s="233"/>
      <c r="CP57" s="233"/>
      <c r="CQ57" s="233"/>
      <c r="CR57" s="233"/>
      <c r="CS57" s="233"/>
      <c r="CT57" s="233"/>
      <c r="CU57" s="233"/>
      <c r="CV57" s="233"/>
      <c r="CW57" s="233"/>
      <c r="CX57" s="233"/>
      <c r="CY57" s="233"/>
      <c r="CZ57" s="233"/>
      <c r="DA57" s="233"/>
      <c r="DB57" s="233"/>
      <c r="DC57" s="233"/>
      <c r="DD57" s="233"/>
      <c r="DE57" s="233"/>
      <c r="DF57" s="233"/>
      <c r="DG57" s="233"/>
      <c r="DH57" s="233"/>
      <c r="DI57" s="233"/>
      <c r="DJ57" s="233"/>
      <c r="DK57" s="233"/>
      <c r="DL57" s="233"/>
      <c r="DM57" s="233"/>
      <c r="DN57" s="233"/>
      <c r="DO57" s="233"/>
      <c r="DP57" s="233"/>
      <c r="DQ57" s="233"/>
      <c r="DR57" s="233"/>
      <c r="DS57" s="233"/>
      <c r="DT57" s="233"/>
      <c r="DU57" s="233"/>
      <c r="DV57" s="233"/>
      <c r="DW57" s="233"/>
      <c r="DX57" s="233"/>
      <c r="DY57" s="233"/>
      <c r="DZ57" s="233"/>
      <c r="EA57" s="233"/>
      <c r="EB57" s="233"/>
      <c r="EC57" s="233"/>
      <c r="ED57" s="233"/>
      <c r="EE57" s="233"/>
      <c r="EF57" s="233"/>
      <c r="EG57" s="233"/>
      <c r="EH57" s="233"/>
      <c r="EI57" s="233"/>
      <c r="EJ57" s="233"/>
      <c r="EK57" s="233"/>
      <c r="EL57" s="233"/>
      <c r="EM57" s="233"/>
      <c r="EN57" s="233"/>
      <c r="EO57" s="233"/>
      <c r="EP57" s="233"/>
      <c r="EQ57" s="233"/>
      <c r="ER57" s="233"/>
      <c r="ES57" s="233"/>
      <c r="ET57" s="233"/>
      <c r="EU57" s="233"/>
      <c r="EV57" s="233"/>
      <c r="EW57" s="233"/>
      <c r="EX57" s="233"/>
      <c r="EY57" s="233"/>
      <c r="EZ57" s="233"/>
      <c r="FA57" s="233"/>
      <c r="FB57" s="233"/>
      <c r="FC57" s="233"/>
      <c r="FD57" s="233"/>
      <c r="FE57" s="233"/>
      <c r="FF57" s="233"/>
      <c r="FG57" s="233"/>
      <c r="FH57" s="233"/>
      <c r="FI57" s="233"/>
      <c r="FJ57" s="233"/>
      <c r="FK57" s="233"/>
      <c r="FL57" s="233"/>
      <c r="FM57" s="233"/>
      <c r="FN57" s="233"/>
      <c r="FO57" s="233"/>
      <c r="FP57" s="233"/>
      <c r="FQ57" s="233"/>
      <c r="FR57" s="233"/>
      <c r="FS57" s="233"/>
      <c r="FT57" s="233"/>
      <c r="FU57" s="233"/>
      <c r="FV57" s="233"/>
      <c r="FW57" s="233"/>
      <c r="FX57" s="233"/>
      <c r="FY57" s="233"/>
      <c r="FZ57" s="233"/>
      <c r="GA57" s="233"/>
      <c r="GB57" s="233"/>
      <c r="GC57" s="233"/>
      <c r="GD57" s="233"/>
      <c r="GE57" s="233"/>
      <c r="GF57" s="233"/>
      <c r="GG57" s="233"/>
      <c r="GH57" s="233"/>
      <c r="GI57" s="233"/>
      <c r="GJ57" s="233"/>
      <c r="GK57" s="233"/>
      <c r="GL57" s="233"/>
      <c r="GM57" s="233"/>
      <c r="GN57" s="233"/>
      <c r="GO57" s="233"/>
      <c r="GP57" s="233"/>
      <c r="GQ57" s="233"/>
      <c r="GR57" s="233"/>
      <c r="GS57" s="233"/>
      <c r="GT57" s="233"/>
      <c r="GU57" s="233"/>
      <c r="GV57" s="233"/>
      <c r="GW57" s="233"/>
      <c r="GX57" s="233"/>
      <c r="GY57" s="233"/>
      <c r="GZ57" s="233"/>
      <c r="HA57" s="233"/>
      <c r="HB57" s="233"/>
      <c r="HC57" s="233"/>
      <c r="HD57" s="233"/>
      <c r="HE57" s="233"/>
      <c r="HF57" s="233"/>
      <c r="HG57" s="233"/>
      <c r="HH57" s="233"/>
      <c r="HI57" s="233"/>
      <c r="HJ57" s="233"/>
      <c r="HK57" s="233"/>
      <c r="HL57" s="233"/>
      <c r="HM57" s="233"/>
      <c r="HN57" s="233"/>
      <c r="HO57" s="233"/>
      <c r="HP57" s="233"/>
      <c r="HQ57" s="233"/>
      <c r="HR57" s="233"/>
      <c r="HS57" s="233"/>
      <c r="HT57" s="233"/>
      <c r="HU57" s="233"/>
      <c r="HV57" s="233"/>
      <c r="HW57" s="233"/>
      <c r="HX57" s="233"/>
      <c r="HY57" s="233"/>
      <c r="HZ57" s="233"/>
      <c r="IA57" s="233"/>
      <c r="IB57" s="233"/>
      <c r="IC57" s="233"/>
      <c r="ID57" s="233"/>
      <c r="IE57" s="233"/>
      <c r="IF57" s="233"/>
    </row>
    <row r="58" spans="1:240" x14ac:dyDescent="0.35">
      <c r="D58" s="188"/>
      <c r="E58" s="189"/>
      <c r="F58" s="188"/>
      <c r="G58" s="190"/>
      <c r="I58" s="188"/>
      <c r="J58" s="190"/>
      <c r="K58" s="191"/>
      <c r="L58" s="189"/>
      <c r="M58" s="188"/>
      <c r="N58" s="190"/>
      <c r="P58" s="188"/>
      <c r="Q58" s="192"/>
      <c r="R58" s="230"/>
      <c r="S58" s="192"/>
      <c r="T58" s="230"/>
      <c r="U58" s="192"/>
      <c r="W58" s="230"/>
      <c r="X58" s="192"/>
      <c r="Y58" s="230"/>
      <c r="Z58" s="192"/>
      <c r="AA58" s="230"/>
      <c r="AB58" s="192"/>
      <c r="AD58" s="230"/>
      <c r="AE58" s="192"/>
    </row>
    <row r="59" spans="1:240" x14ac:dyDescent="0.35">
      <c r="B59" s="234"/>
      <c r="C59" s="434" t="s">
        <v>791</v>
      </c>
      <c r="D59" s="435"/>
      <c r="E59" s="434" t="s">
        <v>792</v>
      </c>
      <c r="F59" s="435"/>
      <c r="G59" s="434" t="s">
        <v>793</v>
      </c>
      <c r="H59" s="435"/>
      <c r="I59" s="434" t="s">
        <v>794</v>
      </c>
      <c r="J59" s="435"/>
      <c r="K59" s="434" t="s">
        <v>795</v>
      </c>
      <c r="L59" s="435"/>
      <c r="M59" s="436" t="s">
        <v>796</v>
      </c>
      <c r="N59" s="437"/>
    </row>
    <row r="60" spans="1:240" x14ac:dyDescent="0.35">
      <c r="B60" s="234" t="s">
        <v>797</v>
      </c>
      <c r="C60" s="204" t="s">
        <v>798</v>
      </c>
      <c r="D60" s="204" t="s">
        <v>799</v>
      </c>
      <c r="E60" s="204" t="s">
        <v>798</v>
      </c>
      <c r="F60" s="204" t="s">
        <v>799</v>
      </c>
      <c r="G60" s="204" t="s">
        <v>798</v>
      </c>
      <c r="H60" s="204" t="s">
        <v>799</v>
      </c>
      <c r="I60" s="204" t="s">
        <v>798</v>
      </c>
      <c r="J60" s="204" t="s">
        <v>799</v>
      </c>
      <c r="K60" s="204" t="s">
        <v>798</v>
      </c>
      <c r="L60" s="204" t="s">
        <v>799</v>
      </c>
      <c r="M60" s="204" t="s">
        <v>798</v>
      </c>
      <c r="N60" s="204" t="s">
        <v>799</v>
      </c>
    </row>
    <row r="61" spans="1:240" x14ac:dyDescent="0.35">
      <c r="B61" s="235" t="s">
        <v>800</v>
      </c>
      <c r="C61" s="236">
        <f>D57+F57+H57+I57</f>
        <v>1910</v>
      </c>
      <c r="D61" s="212">
        <f>E57+G57+J57</f>
        <v>1610455.8700000031</v>
      </c>
      <c r="E61" s="236">
        <f>K57+M57+O57+P57</f>
        <v>1156</v>
      </c>
      <c r="F61" s="212">
        <f>L57+N57+Q57</f>
        <v>1917631.42</v>
      </c>
      <c r="G61" s="236">
        <f>R57+T57+V57+W57</f>
        <v>1151</v>
      </c>
      <c r="H61" s="212">
        <f>S57+U57+X57</f>
        <v>2048104.3000000003</v>
      </c>
      <c r="I61" s="236">
        <f>Y57+AA57+AC57+AD57</f>
        <v>184</v>
      </c>
      <c r="J61" s="212">
        <f>Z57+AB57+AE57</f>
        <v>485741.58</v>
      </c>
      <c r="K61" s="236">
        <f>AF57+AH57+AJ57+AK57</f>
        <v>155</v>
      </c>
      <c r="L61" s="212">
        <f>AG57+AI57+AL57</f>
        <v>1000037.34</v>
      </c>
      <c r="M61" s="236">
        <f>C61+E61+G61+I61+K61</f>
        <v>4556</v>
      </c>
      <c r="N61" s="212">
        <f>D61+F61+H61+J61+L61</f>
        <v>7061970.5100000035</v>
      </c>
    </row>
    <row r="62" spans="1:240" x14ac:dyDescent="0.35">
      <c r="A62" s="209"/>
      <c r="B62" s="235" t="s">
        <v>801</v>
      </c>
      <c r="C62" s="236">
        <f>F57</f>
        <v>10</v>
      </c>
      <c r="D62" s="212">
        <f>G57</f>
        <v>1817.67</v>
      </c>
      <c r="E62" s="236">
        <f>M57</f>
        <v>125</v>
      </c>
      <c r="F62" s="212">
        <f>N57</f>
        <v>256285</v>
      </c>
      <c r="G62" s="236">
        <f>T57</f>
        <v>134</v>
      </c>
      <c r="H62" s="212">
        <f>U57</f>
        <v>303918.56</v>
      </c>
      <c r="I62" s="236">
        <f>AA57</f>
        <v>0</v>
      </c>
      <c r="J62" s="212">
        <f>AB57</f>
        <v>0</v>
      </c>
      <c r="K62" s="236">
        <f>AH57</f>
        <v>6</v>
      </c>
      <c r="L62" s="212">
        <f>AI57</f>
        <v>6966</v>
      </c>
      <c r="M62" s="236">
        <f>C62+E62+G62+I62+K62</f>
        <v>275</v>
      </c>
      <c r="N62" s="212">
        <f t="shared" ref="N62:N64" si="1">D62+F62+H62+J62+L62</f>
        <v>568987.23</v>
      </c>
    </row>
    <row r="63" spans="1:240" x14ac:dyDescent="0.35">
      <c r="B63" s="235" t="s">
        <v>802</v>
      </c>
      <c r="C63" s="236">
        <f>D57+I57</f>
        <v>1751</v>
      </c>
      <c r="D63" s="212">
        <f>E57+J57</f>
        <v>1608638.200000003</v>
      </c>
      <c r="E63" s="236">
        <f>K57+P57</f>
        <v>778</v>
      </c>
      <c r="F63" s="212">
        <f>L57+Q57</f>
        <v>1661346.42</v>
      </c>
      <c r="G63" s="236">
        <f>R57+W57</f>
        <v>465</v>
      </c>
      <c r="H63" s="212">
        <f>S57+X57</f>
        <v>1744185.7400000002</v>
      </c>
      <c r="I63" s="236">
        <f>Y57+AD57</f>
        <v>180</v>
      </c>
      <c r="J63" s="212">
        <f>Z57+AE57</f>
        <v>485741.58</v>
      </c>
      <c r="K63" s="236">
        <f>AF57+AK57</f>
        <v>128</v>
      </c>
      <c r="L63" s="212">
        <f>AG57+AL57</f>
        <v>993071.34</v>
      </c>
      <c r="M63" s="236">
        <f>C63+E63+G63+I63+K63</f>
        <v>3302</v>
      </c>
      <c r="N63" s="212">
        <f t="shared" si="1"/>
        <v>6492983.2800000031</v>
      </c>
    </row>
    <row r="64" spans="1:240" x14ac:dyDescent="0.35">
      <c r="B64" s="235" t="s">
        <v>803</v>
      </c>
      <c r="C64" s="236">
        <f t="shared" ref="C64:L64" si="2">C63+C62</f>
        <v>1761</v>
      </c>
      <c r="D64" s="212">
        <f t="shared" si="2"/>
        <v>1610455.8700000029</v>
      </c>
      <c r="E64" s="236">
        <f t="shared" si="2"/>
        <v>903</v>
      </c>
      <c r="F64" s="212">
        <f t="shared" si="2"/>
        <v>1917631.42</v>
      </c>
      <c r="G64" s="236">
        <f t="shared" si="2"/>
        <v>599</v>
      </c>
      <c r="H64" s="212">
        <f t="shared" si="2"/>
        <v>2048104.3000000003</v>
      </c>
      <c r="I64" s="236">
        <f t="shared" si="2"/>
        <v>180</v>
      </c>
      <c r="J64" s="212">
        <f t="shared" si="2"/>
        <v>485741.58</v>
      </c>
      <c r="K64" s="236">
        <f t="shared" si="2"/>
        <v>134</v>
      </c>
      <c r="L64" s="212">
        <f t="shared" si="2"/>
        <v>1000037.34</v>
      </c>
      <c r="M64" s="236">
        <f>C64+E64+G64+I64+K64</f>
        <v>3577</v>
      </c>
      <c r="N64" s="212">
        <f t="shared" si="1"/>
        <v>7061970.5100000035</v>
      </c>
    </row>
    <row r="65" spans="2:15" x14ac:dyDescent="0.35">
      <c r="E65" s="237"/>
      <c r="F65" s="238"/>
      <c r="G65" s="239"/>
      <c r="H65" s="237"/>
      <c r="I65" s="237"/>
      <c r="J65" s="237"/>
      <c r="K65" s="237"/>
      <c r="L65" s="237"/>
      <c r="M65" s="238"/>
      <c r="N65" s="239"/>
    </row>
    <row r="66" spans="2:15" s="190" customFormat="1" x14ac:dyDescent="0.35">
      <c r="B66" s="240"/>
      <c r="C66" s="434" t="s">
        <v>791</v>
      </c>
      <c r="D66" s="435"/>
      <c r="E66" s="434" t="s">
        <v>792</v>
      </c>
      <c r="F66" s="435"/>
      <c r="G66" s="434" t="s">
        <v>793</v>
      </c>
      <c r="H66" s="435"/>
      <c r="I66" s="434" t="s">
        <v>794</v>
      </c>
      <c r="J66" s="435"/>
      <c r="K66" s="434" t="s">
        <v>795</v>
      </c>
      <c r="L66" s="435"/>
      <c r="M66" s="436" t="s">
        <v>796</v>
      </c>
      <c r="N66" s="437"/>
    </row>
    <row r="67" spans="2:15" s="190" customFormat="1" x14ac:dyDescent="0.35">
      <c r="B67" s="234" t="s">
        <v>102</v>
      </c>
      <c r="C67" s="204" t="s">
        <v>798</v>
      </c>
      <c r="D67" s="204" t="s">
        <v>799</v>
      </c>
      <c r="E67" s="204" t="s">
        <v>798</v>
      </c>
      <c r="F67" s="204" t="s">
        <v>799</v>
      </c>
      <c r="G67" s="204" t="s">
        <v>798</v>
      </c>
      <c r="H67" s="204" t="s">
        <v>799</v>
      </c>
      <c r="I67" s="204" t="s">
        <v>798</v>
      </c>
      <c r="J67" s="204" t="s">
        <v>799</v>
      </c>
      <c r="K67" s="204" t="s">
        <v>798</v>
      </c>
      <c r="L67" s="204" t="s">
        <v>799</v>
      </c>
      <c r="M67" s="204" t="s">
        <v>798</v>
      </c>
      <c r="N67" s="204" t="s">
        <v>799</v>
      </c>
    </row>
    <row r="68" spans="2:15" s="190" customFormat="1" x14ac:dyDescent="0.35">
      <c r="B68" s="235" t="s">
        <v>800</v>
      </c>
      <c r="C68" s="236">
        <v>776</v>
      </c>
      <c r="D68" s="212">
        <v>645692.15000000142</v>
      </c>
      <c r="E68" s="236">
        <v>442</v>
      </c>
      <c r="F68" s="212">
        <v>687559.24000000011</v>
      </c>
      <c r="G68" s="236">
        <v>466</v>
      </c>
      <c r="H68" s="212">
        <v>847305.64000000013</v>
      </c>
      <c r="I68" s="213">
        <v>72</v>
      </c>
      <c r="J68" s="212">
        <v>159850.12</v>
      </c>
      <c r="K68" s="213">
        <v>55</v>
      </c>
      <c r="L68" s="212">
        <v>260649.75</v>
      </c>
      <c r="M68" s="236">
        <v>1811</v>
      </c>
      <c r="N68" s="212">
        <v>2601056.9000000018</v>
      </c>
    </row>
    <row r="69" spans="2:15" s="190" customFormat="1" x14ac:dyDescent="0.35">
      <c r="B69" s="235" t="s">
        <v>801</v>
      </c>
      <c r="C69" s="236">
        <v>1</v>
      </c>
      <c r="D69" s="212">
        <v>-350</v>
      </c>
      <c r="E69" s="236">
        <v>46</v>
      </c>
      <c r="F69" s="212">
        <v>90154</v>
      </c>
      <c r="G69" s="236">
        <v>46</v>
      </c>
      <c r="H69" s="212">
        <v>102395.53</v>
      </c>
      <c r="I69" s="213">
        <v>0</v>
      </c>
      <c r="J69" s="212">
        <v>0</v>
      </c>
      <c r="K69" s="213">
        <v>2</v>
      </c>
      <c r="L69" s="212">
        <v>4444</v>
      </c>
      <c r="M69" s="236">
        <v>95</v>
      </c>
      <c r="N69" s="212">
        <v>196643.53</v>
      </c>
    </row>
    <row r="70" spans="2:15" s="190" customFormat="1" x14ac:dyDescent="0.35">
      <c r="B70" s="235" t="s">
        <v>802</v>
      </c>
      <c r="C70" s="236">
        <v>702</v>
      </c>
      <c r="D70" s="212">
        <v>646042.15000000142</v>
      </c>
      <c r="E70" s="236">
        <v>291</v>
      </c>
      <c r="F70" s="212">
        <v>597405.24000000011</v>
      </c>
      <c r="G70" s="236">
        <v>193</v>
      </c>
      <c r="H70" s="212">
        <v>744910.11000000022</v>
      </c>
      <c r="I70" s="213">
        <v>70</v>
      </c>
      <c r="J70" s="212">
        <v>159850.12</v>
      </c>
      <c r="K70" s="213">
        <v>43</v>
      </c>
      <c r="L70" s="212">
        <v>256205.75</v>
      </c>
      <c r="M70" s="236">
        <v>1299</v>
      </c>
      <c r="N70" s="212">
        <v>2404413.370000002</v>
      </c>
    </row>
    <row r="71" spans="2:15" s="190" customFormat="1" x14ac:dyDescent="0.35">
      <c r="B71" s="235" t="s">
        <v>803</v>
      </c>
      <c r="C71" s="236">
        <v>703</v>
      </c>
      <c r="D71" s="212">
        <v>645692.15000000142</v>
      </c>
      <c r="E71" s="236">
        <v>337</v>
      </c>
      <c r="F71" s="212">
        <v>687559.24000000011</v>
      </c>
      <c r="G71" s="236">
        <v>239</v>
      </c>
      <c r="H71" s="212">
        <v>847305.64000000025</v>
      </c>
      <c r="I71" s="213">
        <v>70</v>
      </c>
      <c r="J71" s="212">
        <v>159850.12</v>
      </c>
      <c r="K71" s="213">
        <v>45</v>
      </c>
      <c r="L71" s="212">
        <v>260649.75</v>
      </c>
      <c r="M71" s="236">
        <v>1394</v>
      </c>
      <c r="N71" s="212">
        <v>2601056.9000000018</v>
      </c>
    </row>
    <row r="72" spans="2:15" s="190" customFormat="1" x14ac:dyDescent="0.35">
      <c r="B72" s="241"/>
      <c r="C72" s="237"/>
      <c r="D72" s="237"/>
      <c r="E72" s="237"/>
      <c r="F72" s="237"/>
      <c r="G72" s="237"/>
      <c r="H72" s="237"/>
      <c r="I72" s="237"/>
      <c r="J72" s="237"/>
      <c r="K72" s="237"/>
      <c r="L72" s="237"/>
      <c r="M72" s="237"/>
      <c r="N72" s="237"/>
      <c r="O72" s="237"/>
    </row>
    <row r="73" spans="2:15" s="190" customFormat="1" x14ac:dyDescent="0.35">
      <c r="B73" s="240"/>
      <c r="C73" s="434" t="s">
        <v>791</v>
      </c>
      <c r="D73" s="435"/>
      <c r="E73" s="434" t="s">
        <v>792</v>
      </c>
      <c r="F73" s="435"/>
      <c r="G73" s="434" t="s">
        <v>793</v>
      </c>
      <c r="H73" s="435"/>
      <c r="I73" s="434" t="s">
        <v>794</v>
      </c>
      <c r="J73" s="435"/>
      <c r="K73" s="434" t="s">
        <v>795</v>
      </c>
      <c r="L73" s="435"/>
      <c r="M73" s="436" t="s">
        <v>796</v>
      </c>
      <c r="N73" s="437"/>
    </row>
    <row r="74" spans="2:15" s="190" customFormat="1" x14ac:dyDescent="0.35">
      <c r="B74" s="234" t="s">
        <v>858</v>
      </c>
      <c r="C74" s="204" t="s">
        <v>798</v>
      </c>
      <c r="D74" s="204" t="s">
        <v>799</v>
      </c>
      <c r="E74" s="204" t="s">
        <v>798</v>
      </c>
      <c r="F74" s="204" t="s">
        <v>799</v>
      </c>
      <c r="G74" s="204" t="s">
        <v>798</v>
      </c>
      <c r="H74" s="204" t="s">
        <v>799</v>
      </c>
      <c r="I74" s="204" t="s">
        <v>798</v>
      </c>
      <c r="J74" s="204" t="s">
        <v>799</v>
      </c>
      <c r="K74" s="204" t="s">
        <v>798</v>
      </c>
      <c r="L74" s="204" t="s">
        <v>799</v>
      </c>
      <c r="M74" s="204" t="s">
        <v>798</v>
      </c>
      <c r="N74" s="204" t="s">
        <v>799</v>
      </c>
    </row>
    <row r="75" spans="2:15" s="190" customFormat="1" x14ac:dyDescent="0.35">
      <c r="B75" s="235" t="s">
        <v>800</v>
      </c>
      <c r="C75" s="236">
        <f t="shared" ref="C75:N78" si="3">C61-C68</f>
        <v>1134</v>
      </c>
      <c r="D75" s="212">
        <f t="shared" si="3"/>
        <v>964763.72000000172</v>
      </c>
      <c r="E75" s="236">
        <f t="shared" si="3"/>
        <v>714</v>
      </c>
      <c r="F75" s="212">
        <f t="shared" si="3"/>
        <v>1230072.1799999997</v>
      </c>
      <c r="G75" s="236">
        <f t="shared" si="3"/>
        <v>685</v>
      </c>
      <c r="H75" s="212">
        <f t="shared" si="3"/>
        <v>1200798.6600000001</v>
      </c>
      <c r="I75" s="236">
        <f t="shared" si="3"/>
        <v>112</v>
      </c>
      <c r="J75" s="212">
        <f t="shared" si="3"/>
        <v>325891.46000000002</v>
      </c>
      <c r="K75" s="236">
        <f t="shared" si="3"/>
        <v>100</v>
      </c>
      <c r="L75" s="212">
        <f t="shared" si="3"/>
        <v>739387.59</v>
      </c>
      <c r="M75" s="236">
        <f t="shared" si="3"/>
        <v>2745</v>
      </c>
      <c r="N75" s="212">
        <f t="shared" si="3"/>
        <v>4460913.6100000013</v>
      </c>
    </row>
    <row r="76" spans="2:15" s="190" customFormat="1" x14ac:dyDescent="0.35">
      <c r="B76" s="235" t="s">
        <v>801</v>
      </c>
      <c r="C76" s="236">
        <f t="shared" si="3"/>
        <v>9</v>
      </c>
      <c r="D76" s="212">
        <f t="shared" si="3"/>
        <v>2167.67</v>
      </c>
      <c r="E76" s="236">
        <f t="shared" si="3"/>
        <v>79</v>
      </c>
      <c r="F76" s="212">
        <f t="shared" si="3"/>
        <v>166131</v>
      </c>
      <c r="G76" s="236">
        <f t="shared" si="3"/>
        <v>88</v>
      </c>
      <c r="H76" s="212">
        <f t="shared" si="3"/>
        <v>201523.03</v>
      </c>
      <c r="I76" s="236">
        <f t="shared" si="3"/>
        <v>0</v>
      </c>
      <c r="J76" s="212">
        <f t="shared" si="3"/>
        <v>0</v>
      </c>
      <c r="K76" s="236">
        <f t="shared" si="3"/>
        <v>4</v>
      </c>
      <c r="L76" s="212">
        <f t="shared" si="3"/>
        <v>2522</v>
      </c>
      <c r="M76" s="236">
        <f t="shared" si="3"/>
        <v>180</v>
      </c>
      <c r="N76" s="212">
        <f t="shared" si="3"/>
        <v>372343.69999999995</v>
      </c>
    </row>
    <row r="77" spans="2:15" s="190" customFormat="1" x14ac:dyDescent="0.35">
      <c r="B77" s="235" t="s">
        <v>802</v>
      </c>
      <c r="C77" s="236">
        <f t="shared" si="3"/>
        <v>1049</v>
      </c>
      <c r="D77" s="212">
        <f t="shared" si="3"/>
        <v>962596.05000000156</v>
      </c>
      <c r="E77" s="236">
        <f t="shared" si="3"/>
        <v>487</v>
      </c>
      <c r="F77" s="212">
        <f t="shared" si="3"/>
        <v>1063941.1799999997</v>
      </c>
      <c r="G77" s="236">
        <f t="shared" si="3"/>
        <v>272</v>
      </c>
      <c r="H77" s="212">
        <f t="shared" si="3"/>
        <v>999275.63</v>
      </c>
      <c r="I77" s="236">
        <f t="shared" si="3"/>
        <v>110</v>
      </c>
      <c r="J77" s="212">
        <f t="shared" si="3"/>
        <v>325891.46000000002</v>
      </c>
      <c r="K77" s="236">
        <f t="shared" si="3"/>
        <v>85</v>
      </c>
      <c r="L77" s="212">
        <f t="shared" si="3"/>
        <v>736865.59</v>
      </c>
      <c r="M77" s="236">
        <f t="shared" si="3"/>
        <v>2003</v>
      </c>
      <c r="N77" s="212">
        <f t="shared" si="3"/>
        <v>4088569.9100000011</v>
      </c>
    </row>
    <row r="78" spans="2:15" s="190" customFormat="1" x14ac:dyDescent="0.35">
      <c r="B78" s="235" t="s">
        <v>803</v>
      </c>
      <c r="C78" s="236">
        <f t="shared" si="3"/>
        <v>1058</v>
      </c>
      <c r="D78" s="212">
        <f t="shared" si="3"/>
        <v>964763.72000000149</v>
      </c>
      <c r="E78" s="236">
        <f t="shared" si="3"/>
        <v>566</v>
      </c>
      <c r="F78" s="212">
        <f t="shared" si="3"/>
        <v>1230072.1799999997</v>
      </c>
      <c r="G78" s="236">
        <f t="shared" si="3"/>
        <v>360</v>
      </c>
      <c r="H78" s="212">
        <f t="shared" si="3"/>
        <v>1200798.6600000001</v>
      </c>
      <c r="I78" s="236">
        <f t="shared" si="3"/>
        <v>110</v>
      </c>
      <c r="J78" s="212">
        <f t="shared" si="3"/>
        <v>325891.46000000002</v>
      </c>
      <c r="K78" s="236">
        <f t="shared" si="3"/>
        <v>89</v>
      </c>
      <c r="L78" s="212">
        <f t="shared" si="3"/>
        <v>739387.59</v>
      </c>
      <c r="M78" s="236">
        <f t="shared" si="3"/>
        <v>2183</v>
      </c>
      <c r="N78" s="212">
        <f t="shared" si="3"/>
        <v>4460913.6100000013</v>
      </c>
    </row>
  </sheetData>
  <autoFilter ref="A4:IF55">
    <filterColumn colId="0">
      <filters>
        <filter val="MINISTERO DELL'INTERNO"/>
      </filters>
    </filterColumn>
  </autoFilter>
  <mergeCells count="18">
    <mergeCell ref="M59:N59"/>
    <mergeCell ref="C59:D59"/>
    <mergeCell ref="E59:F59"/>
    <mergeCell ref="G59:H59"/>
    <mergeCell ref="I59:J59"/>
    <mergeCell ref="K59:L59"/>
    <mergeCell ref="M73:N73"/>
    <mergeCell ref="C66:D66"/>
    <mergeCell ref="E66:F66"/>
    <mergeCell ref="G66:H66"/>
    <mergeCell ref="I66:J66"/>
    <mergeCell ref="K66:L66"/>
    <mergeCell ref="M66:N66"/>
    <mergeCell ref="C73:D73"/>
    <mergeCell ref="E73:F73"/>
    <mergeCell ref="G73:H73"/>
    <mergeCell ref="I73:J73"/>
    <mergeCell ref="K73:L73"/>
  </mergeCells>
  <conditionalFormatting sqref="B1:B2 C46:C50 C55 C13:C15 C28:C30 Q33:Q55 J33:J55 C33:C35 C10 C17:C26 Q10:Q30 J10:J30 J7:J8 Q7:Q8 C7:C8">
    <cfRule type="cellIs" dxfId="704" priority="20" stopIfTrue="1" operator="equal">
      <formula>"&lt;&gt;"""""</formula>
    </cfRule>
  </conditionalFormatting>
  <conditionalFormatting sqref="A57:C57">
    <cfRule type="cellIs" dxfId="703" priority="19" stopIfTrue="1" operator="equal">
      <formula>"&lt;&gt;"""""</formula>
    </cfRule>
  </conditionalFormatting>
  <conditionalFormatting sqref="J5">
    <cfRule type="cellIs" dxfId="702" priority="18" stopIfTrue="1" operator="equal">
      <formula>"&lt;&gt;"""""</formula>
    </cfRule>
  </conditionalFormatting>
  <conditionalFormatting sqref="Q5">
    <cfRule type="cellIs" dxfId="701" priority="17" stopIfTrue="1" operator="equal">
      <formula>"&lt;&gt;"""""</formula>
    </cfRule>
  </conditionalFormatting>
  <conditionalFormatting sqref="C25 C28:C30 C33:C51">
    <cfRule type="cellIs" dxfId="700" priority="16" stopIfTrue="1" operator="equal">
      <formula>"&lt;&gt;"""""</formula>
    </cfRule>
  </conditionalFormatting>
  <conditionalFormatting sqref="C51:C54">
    <cfRule type="cellIs" dxfId="699" priority="15" stopIfTrue="1" operator="equal">
      <formula>"&lt;&gt;"""""</formula>
    </cfRule>
  </conditionalFormatting>
  <conditionalFormatting sqref="C5">
    <cfRule type="cellIs" dxfId="698" priority="14" stopIfTrue="1" operator="equal">
      <formula>"&lt;&gt;"""""</formula>
    </cfRule>
  </conditionalFormatting>
  <conditionalFormatting sqref="C16">
    <cfRule type="cellIs" dxfId="697" priority="13" stopIfTrue="1" operator="equal">
      <formula>"&lt;&gt;"""""</formula>
    </cfRule>
  </conditionalFormatting>
  <conditionalFormatting sqref="C11">
    <cfRule type="cellIs" dxfId="696" priority="12" stopIfTrue="1" operator="equal">
      <formula>"&lt;&gt;"""""</formula>
    </cfRule>
  </conditionalFormatting>
  <conditionalFormatting sqref="C11">
    <cfRule type="cellIs" dxfId="695" priority="11" stopIfTrue="1" operator="equal">
      <formula>"&lt;&gt;"""""</formula>
    </cfRule>
  </conditionalFormatting>
  <conditionalFormatting sqref="C27">
    <cfRule type="cellIs" dxfId="694" priority="10" stopIfTrue="1" operator="equal">
      <formula>"&lt;&gt;"""""</formula>
    </cfRule>
  </conditionalFormatting>
  <conditionalFormatting sqref="C12">
    <cfRule type="cellIs" dxfId="693" priority="9" stopIfTrue="1" operator="equal">
      <formula>"&lt;&gt;"""""</formula>
    </cfRule>
  </conditionalFormatting>
  <conditionalFormatting sqref="C31 J31 Q31">
    <cfRule type="cellIs" dxfId="692" priority="8" stopIfTrue="1" operator="equal">
      <formula>"&lt;&gt;"""""</formula>
    </cfRule>
  </conditionalFormatting>
  <conditionalFormatting sqref="C31">
    <cfRule type="cellIs" dxfId="691" priority="7" stopIfTrue="1" operator="equal">
      <formula>"&lt;&gt;"""""</formula>
    </cfRule>
  </conditionalFormatting>
  <conditionalFormatting sqref="C32 J32 Q32">
    <cfRule type="cellIs" dxfId="690" priority="6" stopIfTrue="1" operator="equal">
      <formula>"&lt;&gt;"""""</formula>
    </cfRule>
  </conditionalFormatting>
  <conditionalFormatting sqref="C32">
    <cfRule type="cellIs" dxfId="689" priority="5" stopIfTrue="1" operator="equal">
      <formula>"&lt;&gt;"""""</formula>
    </cfRule>
  </conditionalFormatting>
  <conditionalFormatting sqref="J9 Q9 C9">
    <cfRule type="cellIs" dxfId="688" priority="4" stopIfTrue="1" operator="equal">
      <formula>"&lt;&gt;"""""</formula>
    </cfRule>
  </conditionalFormatting>
  <conditionalFormatting sqref="J6">
    <cfRule type="cellIs" dxfId="687" priority="3" stopIfTrue="1" operator="equal">
      <formula>"&lt;&gt;"""""</formula>
    </cfRule>
  </conditionalFormatting>
  <conditionalFormatting sqref="Q6">
    <cfRule type="cellIs" dxfId="686" priority="2" stopIfTrue="1" operator="equal">
      <formula>"&lt;&gt;"""""</formula>
    </cfRule>
  </conditionalFormatting>
  <conditionalFormatting sqref="C6">
    <cfRule type="cellIs" dxfId="685" priority="1" stopIfTrue="1" operator="equal">
      <formula>"&lt;&gt;"""""</formula>
    </cfRule>
  </conditionalFormatting>
  <pageMargins left="0.7" right="0.7" top="0.75" bottom="0.75" header="0.3" footer="0.3"/>
  <pageSetup paperSize="9" orientation="portrait" verticalDpi="0" r:id="rId1"/>
  <headerFooter>
    <oddFooter xml:space="preserve">&amp;C&amp;"arial,Regular"&amp;8&amp;K990000Internal&amp;8&amp;K000000
</oddFooter>
    <evenFooter xml:space="preserve">&amp;C&amp;"arial,Regular"&amp;8&amp;K990000Internal&amp;8&amp;K000000
</evenFooter>
    <firstFooter xml:space="preserve">&amp;C&amp;"arial,Regular"&amp;8&amp;K990000Internal&amp;8&amp;K000000
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zoomScale="85" zoomScaleNormal="85" workbookViewId="0">
      <pane ySplit="4" topLeftCell="A41" activePane="bottomLeft" state="frozen"/>
      <selection activeCell="C72" activeCellId="1" sqref="A1 C72"/>
      <selection pane="bottomLeft" activeCell="C72" activeCellId="1" sqref="A1 C72"/>
    </sheetView>
  </sheetViews>
  <sheetFormatPr defaultColWidth="9.1796875" defaultRowHeight="13" x14ac:dyDescent="0.35"/>
  <cols>
    <col min="1" max="1" width="35.7265625" style="192" customWidth="1"/>
    <col min="2" max="2" width="40.54296875" style="192" customWidth="1"/>
    <col min="3" max="3" width="20" style="266" customWidth="1"/>
    <col min="4" max="4" width="14.26953125" style="262" customWidth="1"/>
    <col min="5" max="5" width="14.26953125" style="261" customWidth="1"/>
    <col min="6" max="6" width="14.26953125" style="262" customWidth="1"/>
    <col min="7" max="7" width="14.26953125" style="261" customWidth="1"/>
    <col min="8" max="9" width="14.26953125" style="262" customWidth="1"/>
    <col min="10" max="10" width="14.26953125" style="261" customWidth="1"/>
    <col min="11" max="11" width="25.7265625" style="192" customWidth="1"/>
    <col min="12" max="24" width="18.7265625" style="192" customWidth="1"/>
    <col min="25" max="16384" width="9.1796875" style="192"/>
  </cols>
  <sheetData>
    <row r="1" spans="1:11" s="246" customFormat="1" x14ac:dyDescent="0.3">
      <c r="A1" s="203" t="s">
        <v>806</v>
      </c>
      <c r="B1" s="242" t="s">
        <v>807</v>
      </c>
      <c r="C1" s="243"/>
      <c r="D1" s="244"/>
      <c r="E1" s="245"/>
      <c r="F1" s="244"/>
      <c r="G1" s="245"/>
      <c r="H1" s="245"/>
      <c r="I1" s="244"/>
    </row>
    <row r="2" spans="1:11" s="246" customFormat="1" x14ac:dyDescent="0.3">
      <c r="A2" s="203" t="s">
        <v>808</v>
      </c>
      <c r="B2" s="242">
        <v>2021</v>
      </c>
      <c r="C2" s="243"/>
      <c r="D2" s="244"/>
      <c r="E2" s="245"/>
      <c r="F2" s="244"/>
      <c r="G2" s="245"/>
      <c r="H2" s="245"/>
      <c r="I2" s="244"/>
    </row>
    <row r="3" spans="1:11" s="246" customFormat="1" x14ac:dyDescent="0.3">
      <c r="A3" s="247"/>
      <c r="B3" s="248"/>
      <c r="C3" s="243"/>
      <c r="D3" s="244"/>
      <c r="E3" s="245"/>
      <c r="F3" s="244"/>
      <c r="G3" s="245"/>
      <c r="H3" s="245"/>
      <c r="I3" s="244"/>
    </row>
    <row r="4" spans="1:11" s="246" customFormat="1" ht="26" x14ac:dyDescent="0.3">
      <c r="A4" s="203" t="s">
        <v>757</v>
      </c>
      <c r="B4" s="203" t="s">
        <v>758</v>
      </c>
      <c r="C4" s="203" t="s">
        <v>759</v>
      </c>
      <c r="D4" s="204" t="s">
        <v>811</v>
      </c>
      <c r="E4" s="203" t="s">
        <v>812</v>
      </c>
      <c r="F4" s="204" t="s">
        <v>813</v>
      </c>
      <c r="G4" s="203" t="s">
        <v>814</v>
      </c>
      <c r="H4" s="204" t="s">
        <v>815</v>
      </c>
      <c r="I4" s="204" t="s">
        <v>809</v>
      </c>
      <c r="J4" s="203" t="s">
        <v>810</v>
      </c>
      <c r="K4" s="203" t="s">
        <v>859</v>
      </c>
    </row>
    <row r="5" spans="1:11" s="247" customFormat="1" ht="26" x14ac:dyDescent="0.3">
      <c r="A5" s="209" t="s">
        <v>9</v>
      </c>
      <c r="B5" s="209" t="s">
        <v>17</v>
      </c>
      <c r="C5" s="218">
        <v>700961</v>
      </c>
      <c r="D5" s="186"/>
      <c r="E5" s="212"/>
      <c r="F5" s="186"/>
      <c r="G5" s="212"/>
      <c r="H5" s="186"/>
      <c r="I5" s="186">
        <v>1</v>
      </c>
      <c r="J5" s="212">
        <v>585</v>
      </c>
      <c r="K5" s="249"/>
    </row>
    <row r="6" spans="1:11" s="247" customFormat="1" ht="39" x14ac:dyDescent="0.3">
      <c r="A6" s="209" t="s">
        <v>839</v>
      </c>
      <c r="B6" s="209" t="s">
        <v>860</v>
      </c>
      <c r="C6" s="218">
        <v>700937</v>
      </c>
      <c r="D6" s="186"/>
      <c r="E6" s="212"/>
      <c r="F6" s="186">
        <v>12</v>
      </c>
      <c r="G6" s="212">
        <v>12720</v>
      </c>
      <c r="H6" s="186">
        <v>9</v>
      </c>
      <c r="I6" s="186">
        <v>295</v>
      </c>
      <c r="J6" s="212">
        <v>145149.36000000016</v>
      </c>
      <c r="K6" s="249"/>
    </row>
    <row r="7" spans="1:11" s="247" customFormat="1" ht="26" x14ac:dyDescent="0.3">
      <c r="A7" s="209" t="s">
        <v>9</v>
      </c>
      <c r="B7" s="209" t="s">
        <v>861</v>
      </c>
      <c r="C7" s="227"/>
      <c r="D7" s="186"/>
      <c r="E7" s="212"/>
      <c r="F7" s="186"/>
      <c r="G7" s="212"/>
      <c r="H7" s="186"/>
      <c r="I7" s="186"/>
      <c r="J7" s="212"/>
      <c r="K7" s="249"/>
    </row>
    <row r="8" spans="1:11" s="247" customFormat="1" ht="52" x14ac:dyDescent="0.3">
      <c r="A8" s="209" t="s">
        <v>20</v>
      </c>
      <c r="B8" s="209" t="s">
        <v>862</v>
      </c>
      <c r="C8" s="218">
        <v>700935</v>
      </c>
      <c r="D8" s="186"/>
      <c r="E8" s="212"/>
      <c r="F8" s="186">
        <v>46</v>
      </c>
      <c r="G8" s="212">
        <v>48760</v>
      </c>
      <c r="H8" s="186">
        <v>52</v>
      </c>
      <c r="I8" s="186">
        <v>629</v>
      </c>
      <c r="J8" s="212">
        <v>359264.17000000022</v>
      </c>
      <c r="K8" s="249"/>
    </row>
    <row r="9" spans="1:11" s="247" customFormat="1" ht="26" x14ac:dyDescent="0.3">
      <c r="A9" s="217" t="s">
        <v>33</v>
      </c>
      <c r="B9" s="217" t="s">
        <v>842</v>
      </c>
      <c r="C9" s="218"/>
      <c r="D9" s="186"/>
      <c r="E9" s="212"/>
      <c r="F9" s="186"/>
      <c r="G9" s="212"/>
      <c r="H9" s="186"/>
      <c r="I9" s="186"/>
      <c r="J9" s="212"/>
      <c r="K9" s="249"/>
    </row>
    <row r="10" spans="1:11" s="247" customFormat="1" ht="26" x14ac:dyDescent="0.3">
      <c r="A10" s="217" t="s">
        <v>839</v>
      </c>
      <c r="B10" s="217" t="s">
        <v>19</v>
      </c>
      <c r="C10" s="218"/>
      <c r="D10" s="186"/>
      <c r="E10" s="212"/>
      <c r="F10" s="186"/>
      <c r="G10" s="212"/>
      <c r="H10" s="186"/>
      <c r="I10" s="186"/>
      <c r="J10" s="212"/>
      <c r="K10" s="249"/>
    </row>
    <row r="11" spans="1:11" s="247" customFormat="1" ht="39" x14ac:dyDescent="0.3">
      <c r="A11" s="209" t="s">
        <v>9</v>
      </c>
      <c r="B11" s="209" t="s">
        <v>843</v>
      </c>
      <c r="C11" s="218"/>
      <c r="D11" s="186"/>
      <c r="E11" s="212"/>
      <c r="F11" s="186"/>
      <c r="G11" s="212"/>
      <c r="H11" s="186"/>
      <c r="I11" s="186"/>
      <c r="J11" s="212"/>
      <c r="K11" s="249"/>
    </row>
    <row r="12" spans="1:11" s="247" customFormat="1" ht="26" x14ac:dyDescent="0.3">
      <c r="A12" s="209" t="s">
        <v>9</v>
      </c>
      <c r="B12" s="209" t="s">
        <v>24</v>
      </c>
      <c r="C12" s="250"/>
      <c r="D12" s="186"/>
      <c r="E12" s="212"/>
      <c r="F12" s="186"/>
      <c r="G12" s="212"/>
      <c r="H12" s="186"/>
      <c r="I12" s="186"/>
      <c r="J12" s="212"/>
      <c r="K12" s="249"/>
    </row>
    <row r="13" spans="1:11" s="247" customFormat="1" ht="39" x14ac:dyDescent="0.3">
      <c r="A13" s="217" t="s">
        <v>20</v>
      </c>
      <c r="B13" s="217" t="s">
        <v>531</v>
      </c>
      <c r="C13" s="218"/>
      <c r="D13" s="222"/>
      <c r="E13" s="220"/>
      <c r="F13" s="222"/>
      <c r="G13" s="220"/>
      <c r="H13" s="222"/>
      <c r="I13" s="186"/>
      <c r="J13" s="220"/>
      <c r="K13" s="249"/>
    </row>
    <row r="14" spans="1:11" s="247" customFormat="1" ht="52" x14ac:dyDescent="0.3">
      <c r="A14" s="209" t="s">
        <v>25</v>
      </c>
      <c r="B14" s="209" t="s">
        <v>844</v>
      </c>
      <c r="C14" s="251"/>
      <c r="D14" s="186"/>
      <c r="E14" s="212"/>
      <c r="F14" s="186"/>
      <c r="G14" s="212"/>
      <c r="H14" s="186"/>
      <c r="I14" s="186"/>
      <c r="J14" s="212"/>
      <c r="K14" s="249"/>
    </row>
    <row r="15" spans="1:11" s="247" customFormat="1" ht="39" x14ac:dyDescent="0.3">
      <c r="A15" s="209" t="s">
        <v>25</v>
      </c>
      <c r="B15" s="209" t="s">
        <v>26</v>
      </c>
      <c r="C15" s="218">
        <v>700939</v>
      </c>
      <c r="D15" s="186"/>
      <c r="E15" s="212"/>
      <c r="F15" s="186">
        <v>1</v>
      </c>
      <c r="G15" s="212">
        <v>1060</v>
      </c>
      <c r="H15" s="186"/>
      <c r="I15" s="186">
        <v>3</v>
      </c>
      <c r="J15" s="212">
        <v>1344.5900000000001</v>
      </c>
      <c r="K15" s="249"/>
    </row>
    <row r="16" spans="1:11" s="247" customFormat="1" ht="39" x14ac:dyDescent="0.3">
      <c r="A16" s="217" t="s">
        <v>34</v>
      </c>
      <c r="B16" s="209" t="s">
        <v>845</v>
      </c>
      <c r="C16" s="218"/>
      <c r="D16" s="222"/>
      <c r="E16" s="220"/>
      <c r="F16" s="222"/>
      <c r="G16" s="220"/>
      <c r="H16" s="222"/>
      <c r="I16" s="186"/>
      <c r="J16" s="220"/>
      <c r="K16" s="249"/>
    </row>
    <row r="17" spans="1:11" s="247" customFormat="1" ht="39" x14ac:dyDescent="0.3">
      <c r="A17" s="209" t="s">
        <v>9</v>
      </c>
      <c r="B17" s="209" t="s">
        <v>13</v>
      </c>
      <c r="C17" s="218"/>
      <c r="D17" s="186"/>
      <c r="E17" s="212"/>
      <c r="F17" s="186"/>
      <c r="G17" s="212"/>
      <c r="H17" s="186"/>
      <c r="I17" s="186"/>
      <c r="J17" s="212"/>
      <c r="K17" s="249"/>
    </row>
    <row r="18" spans="1:11" s="247" customFormat="1" ht="26" x14ac:dyDescent="0.3">
      <c r="A18" s="209" t="s">
        <v>839</v>
      </c>
      <c r="B18" s="209" t="s">
        <v>19</v>
      </c>
      <c r="C18" s="218"/>
      <c r="D18" s="186"/>
      <c r="E18" s="212"/>
      <c r="F18" s="186"/>
      <c r="G18" s="212"/>
      <c r="H18" s="186"/>
      <c r="I18" s="186"/>
      <c r="J18" s="212"/>
      <c r="K18" s="249"/>
    </row>
    <row r="19" spans="1:11" s="247" customFormat="1" ht="26" x14ac:dyDescent="0.3">
      <c r="A19" s="209" t="s">
        <v>839</v>
      </c>
      <c r="B19" s="209" t="s">
        <v>19</v>
      </c>
      <c r="C19" s="218"/>
      <c r="D19" s="186"/>
      <c r="E19" s="212"/>
      <c r="F19" s="186"/>
      <c r="G19" s="212"/>
      <c r="H19" s="186"/>
      <c r="I19" s="186"/>
      <c r="J19" s="212"/>
      <c r="K19" s="249"/>
    </row>
    <row r="20" spans="1:11" s="247" customFormat="1" ht="39" x14ac:dyDescent="0.3">
      <c r="A20" s="209" t="s">
        <v>9</v>
      </c>
      <c r="B20" s="209" t="s">
        <v>847</v>
      </c>
      <c r="C20" s="218"/>
      <c r="D20" s="186"/>
      <c r="E20" s="212"/>
      <c r="F20" s="222"/>
      <c r="G20" s="220"/>
      <c r="H20" s="222"/>
      <c r="I20" s="186"/>
      <c r="J20" s="220"/>
      <c r="K20" s="249"/>
    </row>
    <row r="21" spans="1:11" s="247" customFormat="1" ht="39" x14ac:dyDescent="0.3">
      <c r="A21" s="209" t="s">
        <v>9</v>
      </c>
      <c r="B21" s="209" t="s">
        <v>847</v>
      </c>
      <c r="C21" s="218">
        <v>700940</v>
      </c>
      <c r="D21" s="186"/>
      <c r="E21" s="212"/>
      <c r="F21" s="186"/>
      <c r="G21" s="212"/>
      <c r="H21" s="186"/>
      <c r="I21" s="186">
        <v>9</v>
      </c>
      <c r="J21" s="212">
        <v>3301.1600000000003</v>
      </c>
      <c r="K21" s="249"/>
    </row>
    <row r="22" spans="1:11" s="247" customFormat="1" x14ac:dyDescent="0.3">
      <c r="A22" s="209"/>
      <c r="B22" s="209" t="s">
        <v>863</v>
      </c>
      <c r="C22" s="218"/>
      <c r="D22" s="186"/>
      <c r="E22" s="212"/>
      <c r="F22" s="186"/>
      <c r="G22" s="212"/>
      <c r="H22" s="186"/>
      <c r="I22" s="186"/>
      <c r="J22" s="212"/>
      <c r="K22" s="249"/>
    </row>
    <row r="23" spans="1:11" s="247" customFormat="1" ht="39" x14ac:dyDescent="0.3">
      <c r="A23" s="209" t="s">
        <v>20</v>
      </c>
      <c r="B23" s="209" t="s">
        <v>531</v>
      </c>
      <c r="C23" s="218"/>
      <c r="D23" s="186"/>
      <c r="E23" s="212"/>
      <c r="F23" s="186"/>
      <c r="G23" s="212"/>
      <c r="H23" s="186"/>
      <c r="I23" s="186"/>
      <c r="J23" s="212"/>
      <c r="K23" s="249"/>
    </row>
    <row r="24" spans="1:11" s="247" customFormat="1" ht="39" x14ac:dyDescent="0.3">
      <c r="A24" s="209" t="s">
        <v>9</v>
      </c>
      <c r="B24" s="209" t="s">
        <v>843</v>
      </c>
      <c r="C24" s="218"/>
      <c r="D24" s="186"/>
      <c r="E24" s="212"/>
      <c r="F24" s="186"/>
      <c r="G24" s="212"/>
      <c r="H24" s="186"/>
      <c r="I24" s="186"/>
      <c r="J24" s="212"/>
      <c r="K24" s="249"/>
    </row>
    <row r="25" spans="1:11" s="247" customFormat="1" x14ac:dyDescent="0.3">
      <c r="A25" s="209" t="s">
        <v>93</v>
      </c>
      <c r="B25" s="209" t="s">
        <v>15</v>
      </c>
      <c r="C25" s="227">
        <v>700942</v>
      </c>
      <c r="D25" s="186"/>
      <c r="E25" s="212"/>
      <c r="F25" s="186">
        <v>1</v>
      </c>
      <c r="G25" s="212">
        <v>1060</v>
      </c>
      <c r="H25" s="186"/>
      <c r="I25" s="186">
        <v>1</v>
      </c>
      <c r="J25" s="212">
        <v>246</v>
      </c>
      <c r="K25" s="249"/>
    </row>
    <row r="26" spans="1:11" s="247" customFormat="1" x14ac:dyDescent="0.3">
      <c r="A26" s="209" t="s">
        <v>33</v>
      </c>
      <c r="B26" s="217" t="s">
        <v>848</v>
      </c>
      <c r="C26" s="218">
        <v>700931</v>
      </c>
      <c r="D26" s="186"/>
      <c r="E26" s="212"/>
      <c r="F26" s="222"/>
      <c r="G26" s="220"/>
      <c r="H26" s="222"/>
      <c r="I26" s="186">
        <v>4</v>
      </c>
      <c r="J26" s="220">
        <v>2609.84</v>
      </c>
      <c r="K26" s="249"/>
    </row>
    <row r="27" spans="1:11" s="247" customFormat="1" ht="21" customHeight="1" x14ac:dyDescent="0.3">
      <c r="A27" s="209" t="s">
        <v>33</v>
      </c>
      <c r="B27" s="217" t="s">
        <v>849</v>
      </c>
      <c r="C27" s="218">
        <v>700946</v>
      </c>
      <c r="D27" s="186"/>
      <c r="E27" s="212"/>
      <c r="F27" s="222">
        <v>4</v>
      </c>
      <c r="G27" s="220">
        <v>4240</v>
      </c>
      <c r="H27" s="222">
        <v>5</v>
      </c>
      <c r="I27" s="186">
        <v>79</v>
      </c>
      <c r="J27" s="220">
        <v>43667.279999999992</v>
      </c>
      <c r="K27" s="249"/>
    </row>
    <row r="28" spans="1:11" s="247" customFormat="1" ht="26" x14ac:dyDescent="0.3">
      <c r="A28" s="209" t="s">
        <v>33</v>
      </c>
      <c r="B28" s="217" t="s">
        <v>850</v>
      </c>
      <c r="C28" s="218">
        <v>700912</v>
      </c>
      <c r="D28" s="186"/>
      <c r="E28" s="212"/>
      <c r="F28" s="222"/>
      <c r="G28" s="220"/>
      <c r="H28" s="222"/>
      <c r="I28" s="186">
        <v>9</v>
      </c>
      <c r="J28" s="220">
        <v>3515.2499999999995</v>
      </c>
      <c r="K28" s="249"/>
    </row>
    <row r="29" spans="1:11" s="247" customFormat="1" ht="39" x14ac:dyDescent="0.3">
      <c r="A29" s="209" t="s">
        <v>31</v>
      </c>
      <c r="B29" s="209" t="s">
        <v>533</v>
      </c>
      <c r="C29" s="227"/>
      <c r="D29" s="186"/>
      <c r="E29" s="212"/>
      <c r="F29" s="186"/>
      <c r="G29" s="212"/>
      <c r="H29" s="186"/>
      <c r="I29" s="186"/>
      <c r="J29" s="212"/>
      <c r="K29" s="249"/>
    </row>
    <row r="30" spans="1:11" s="247" customFormat="1" ht="26" x14ac:dyDescent="0.3">
      <c r="A30" s="209" t="s">
        <v>29</v>
      </c>
      <c r="B30" s="217" t="s">
        <v>30</v>
      </c>
      <c r="C30" s="227"/>
      <c r="D30" s="186"/>
      <c r="E30" s="212"/>
      <c r="F30" s="186"/>
      <c r="G30" s="212"/>
      <c r="H30" s="186"/>
      <c r="I30" s="186"/>
      <c r="J30" s="212"/>
      <c r="K30" s="249"/>
    </row>
    <row r="31" spans="1:11" s="247" customFormat="1" ht="26" x14ac:dyDescent="0.3">
      <c r="A31" s="209" t="s">
        <v>29</v>
      </c>
      <c r="B31" s="217" t="s">
        <v>30</v>
      </c>
      <c r="C31" s="227"/>
      <c r="D31" s="186"/>
      <c r="E31" s="212"/>
      <c r="F31" s="186"/>
      <c r="G31" s="212"/>
      <c r="H31" s="186"/>
      <c r="I31" s="186"/>
      <c r="J31" s="212"/>
      <c r="K31" s="249"/>
    </row>
    <row r="32" spans="1:11" s="247" customFormat="1" ht="26" x14ac:dyDescent="0.3">
      <c r="A32" s="209" t="s">
        <v>29</v>
      </c>
      <c r="B32" s="217" t="s">
        <v>30</v>
      </c>
      <c r="C32" s="218"/>
      <c r="D32" s="186"/>
      <c r="E32" s="212"/>
      <c r="F32" s="186"/>
      <c r="G32" s="212"/>
      <c r="H32" s="186"/>
      <c r="I32" s="186"/>
      <c r="J32" s="212"/>
      <c r="K32" s="249"/>
    </row>
    <row r="33" spans="1:11" s="247" customFormat="1" ht="26" x14ac:dyDescent="0.3">
      <c r="A33" s="209" t="s">
        <v>29</v>
      </c>
      <c r="B33" s="217" t="s">
        <v>30</v>
      </c>
      <c r="C33" s="227"/>
      <c r="D33" s="186"/>
      <c r="E33" s="212"/>
      <c r="F33" s="186"/>
      <c r="G33" s="212"/>
      <c r="H33" s="186"/>
      <c r="I33" s="186"/>
      <c r="J33" s="212"/>
      <c r="K33" s="249"/>
    </row>
    <row r="34" spans="1:11" s="247" customFormat="1" ht="26" x14ac:dyDescent="0.3">
      <c r="A34" s="209" t="s">
        <v>29</v>
      </c>
      <c r="B34" s="217" t="s">
        <v>30</v>
      </c>
      <c r="C34" s="227"/>
      <c r="D34" s="186"/>
      <c r="E34" s="212"/>
      <c r="F34" s="186"/>
      <c r="G34" s="212"/>
      <c r="H34" s="186"/>
      <c r="I34" s="186"/>
      <c r="J34" s="212"/>
      <c r="K34" s="249"/>
    </row>
    <row r="35" spans="1:11" s="247" customFormat="1" ht="26" x14ac:dyDescent="0.3">
      <c r="A35" s="209" t="s">
        <v>29</v>
      </c>
      <c r="B35" s="217" t="s">
        <v>30</v>
      </c>
      <c r="C35" s="218"/>
      <c r="D35" s="186"/>
      <c r="E35" s="212"/>
      <c r="F35" s="186"/>
      <c r="G35" s="212"/>
      <c r="H35" s="186"/>
      <c r="I35" s="186"/>
      <c r="J35" s="212"/>
      <c r="K35" s="249"/>
    </row>
    <row r="36" spans="1:11" s="247" customFormat="1" ht="26" x14ac:dyDescent="0.3">
      <c r="A36" s="209" t="s">
        <v>29</v>
      </c>
      <c r="B36" s="217" t="s">
        <v>30</v>
      </c>
      <c r="C36" s="227"/>
      <c r="D36" s="186"/>
      <c r="E36" s="212"/>
      <c r="F36" s="186"/>
      <c r="G36" s="212"/>
      <c r="H36" s="186"/>
      <c r="I36" s="186"/>
      <c r="J36" s="212"/>
      <c r="K36" s="249"/>
    </row>
    <row r="37" spans="1:11" s="247" customFormat="1" ht="26" x14ac:dyDescent="0.3">
      <c r="A37" s="209" t="s">
        <v>29</v>
      </c>
      <c r="B37" s="217" t="s">
        <v>30</v>
      </c>
      <c r="C37" s="227"/>
      <c r="D37" s="186"/>
      <c r="E37" s="212"/>
      <c r="F37" s="186"/>
      <c r="G37" s="212"/>
      <c r="H37" s="186"/>
      <c r="I37" s="186"/>
      <c r="J37" s="212"/>
      <c r="K37" s="249"/>
    </row>
    <row r="38" spans="1:11" s="247" customFormat="1" ht="26" x14ac:dyDescent="0.3">
      <c r="A38" s="209" t="s">
        <v>29</v>
      </c>
      <c r="B38" s="217" t="s">
        <v>30</v>
      </c>
      <c r="C38" s="227"/>
      <c r="D38" s="186"/>
      <c r="E38" s="212"/>
      <c r="F38" s="186"/>
      <c r="G38" s="212"/>
      <c r="H38" s="186"/>
      <c r="I38" s="186"/>
      <c r="J38" s="212"/>
      <c r="K38" s="249"/>
    </row>
    <row r="39" spans="1:11" s="247" customFormat="1" ht="26" x14ac:dyDescent="0.3">
      <c r="A39" s="209" t="s">
        <v>29</v>
      </c>
      <c r="B39" s="217" t="s">
        <v>30</v>
      </c>
      <c r="C39" s="227"/>
      <c r="D39" s="186"/>
      <c r="E39" s="212"/>
      <c r="F39" s="186"/>
      <c r="G39" s="212"/>
      <c r="H39" s="186"/>
      <c r="I39" s="186"/>
      <c r="J39" s="212"/>
      <c r="K39" s="249"/>
    </row>
    <row r="40" spans="1:11" s="247" customFormat="1" ht="26" x14ac:dyDescent="0.3">
      <c r="A40" s="209" t="s">
        <v>29</v>
      </c>
      <c r="B40" s="217" t="s">
        <v>30</v>
      </c>
      <c r="C40" s="218"/>
      <c r="D40" s="186"/>
      <c r="E40" s="212"/>
      <c r="F40" s="186"/>
      <c r="G40" s="212"/>
      <c r="H40" s="186"/>
      <c r="I40" s="186"/>
      <c r="J40" s="212"/>
      <c r="K40" s="249"/>
    </row>
    <row r="41" spans="1:11" s="247" customFormat="1" ht="26" x14ac:dyDescent="0.3">
      <c r="A41" s="209" t="s">
        <v>29</v>
      </c>
      <c r="B41" s="217" t="s">
        <v>30</v>
      </c>
      <c r="C41" s="218"/>
      <c r="D41" s="186"/>
      <c r="E41" s="212"/>
      <c r="F41" s="186"/>
      <c r="G41" s="212"/>
      <c r="H41" s="186"/>
      <c r="I41" s="186"/>
      <c r="J41" s="212"/>
      <c r="K41" s="249"/>
    </row>
    <row r="42" spans="1:11" s="247" customFormat="1" ht="26" x14ac:dyDescent="0.3">
      <c r="A42" s="209" t="s">
        <v>29</v>
      </c>
      <c r="B42" s="217" t="s">
        <v>30</v>
      </c>
      <c r="C42" s="218"/>
      <c r="D42" s="186"/>
      <c r="E42" s="212"/>
      <c r="F42" s="186"/>
      <c r="G42" s="212"/>
      <c r="H42" s="186"/>
      <c r="I42" s="186"/>
      <c r="J42" s="212"/>
      <c r="K42" s="249"/>
    </row>
    <row r="43" spans="1:11" s="247" customFormat="1" ht="26" x14ac:dyDescent="0.3">
      <c r="A43" s="209" t="s">
        <v>29</v>
      </c>
      <c r="B43" s="217" t="s">
        <v>30</v>
      </c>
      <c r="C43" s="218"/>
      <c r="D43" s="186"/>
      <c r="E43" s="212"/>
      <c r="F43" s="186"/>
      <c r="G43" s="212"/>
      <c r="H43" s="186"/>
      <c r="I43" s="186"/>
      <c r="J43" s="212"/>
      <c r="K43" s="249"/>
    </row>
    <row r="44" spans="1:11" s="247" customFormat="1" ht="26" x14ac:dyDescent="0.3">
      <c r="A44" s="209" t="s">
        <v>29</v>
      </c>
      <c r="B44" s="217" t="s">
        <v>30</v>
      </c>
      <c r="C44" s="227"/>
      <c r="D44" s="186"/>
      <c r="E44" s="212"/>
      <c r="F44" s="186"/>
      <c r="G44" s="212"/>
      <c r="H44" s="186"/>
      <c r="I44" s="186"/>
      <c r="J44" s="212"/>
      <c r="K44" s="249"/>
    </row>
    <row r="45" spans="1:11" s="247" customFormat="1" ht="26" x14ac:dyDescent="0.3">
      <c r="A45" s="209" t="s">
        <v>29</v>
      </c>
      <c r="B45" s="217" t="s">
        <v>30</v>
      </c>
      <c r="C45" s="227"/>
      <c r="D45" s="186"/>
      <c r="E45" s="212"/>
      <c r="F45" s="186"/>
      <c r="G45" s="212"/>
      <c r="H45" s="186"/>
      <c r="I45" s="186"/>
      <c r="J45" s="212"/>
      <c r="K45" s="249"/>
    </row>
    <row r="46" spans="1:11" s="247" customFormat="1" ht="39" x14ac:dyDescent="0.3">
      <c r="A46" s="209" t="s">
        <v>34</v>
      </c>
      <c r="B46" s="209" t="s">
        <v>864</v>
      </c>
      <c r="C46" s="218">
        <v>700909</v>
      </c>
      <c r="D46" s="186"/>
      <c r="E46" s="212"/>
      <c r="F46" s="186">
        <v>41</v>
      </c>
      <c r="G46" s="212">
        <v>43460</v>
      </c>
      <c r="H46" s="186">
        <v>26</v>
      </c>
      <c r="I46" s="186">
        <v>427</v>
      </c>
      <c r="J46" s="212">
        <v>238991.95000000007</v>
      </c>
      <c r="K46" s="249"/>
    </row>
    <row r="47" spans="1:11" s="247" customFormat="1" ht="26" x14ac:dyDescent="0.3">
      <c r="A47" s="209" t="s">
        <v>34</v>
      </c>
      <c r="B47" s="209" t="s">
        <v>865</v>
      </c>
      <c r="C47" s="218">
        <v>700908</v>
      </c>
      <c r="D47" s="222"/>
      <c r="E47" s="220"/>
      <c r="F47" s="222">
        <v>24</v>
      </c>
      <c r="G47" s="220">
        <v>25440</v>
      </c>
      <c r="H47" s="222">
        <v>12</v>
      </c>
      <c r="I47" s="222">
        <v>349</v>
      </c>
      <c r="J47" s="220">
        <v>207409.38000000032</v>
      </c>
      <c r="K47" s="249"/>
    </row>
    <row r="48" spans="1:11" s="247" customFormat="1" ht="26" x14ac:dyDescent="0.3">
      <c r="A48" s="209" t="s">
        <v>34</v>
      </c>
      <c r="B48" s="209" t="s">
        <v>854</v>
      </c>
      <c r="C48" s="218"/>
      <c r="D48" s="222"/>
      <c r="E48" s="220"/>
      <c r="F48" s="222"/>
      <c r="G48" s="220"/>
      <c r="H48" s="222"/>
      <c r="I48" s="222"/>
      <c r="J48" s="220"/>
      <c r="K48" s="249"/>
    </row>
    <row r="49" spans="1:11" s="247" customFormat="1" ht="26" x14ac:dyDescent="0.3">
      <c r="A49" s="209" t="s">
        <v>34</v>
      </c>
      <c r="B49" s="209" t="s">
        <v>854</v>
      </c>
      <c r="C49" s="227"/>
      <c r="D49" s="186"/>
      <c r="E49" s="212"/>
      <c r="F49" s="186"/>
      <c r="G49" s="212"/>
      <c r="H49" s="186"/>
      <c r="I49" s="186"/>
      <c r="J49" s="212"/>
      <c r="K49" s="249"/>
    </row>
    <row r="50" spans="1:11" s="247" customFormat="1" ht="26" x14ac:dyDescent="0.3">
      <c r="A50" s="209" t="s">
        <v>34</v>
      </c>
      <c r="B50" s="209" t="s">
        <v>854</v>
      </c>
      <c r="C50" s="227"/>
      <c r="D50" s="186"/>
      <c r="E50" s="212"/>
      <c r="F50" s="186"/>
      <c r="G50" s="212"/>
      <c r="H50" s="186"/>
      <c r="I50" s="186"/>
      <c r="J50" s="212"/>
      <c r="K50" s="249"/>
    </row>
    <row r="51" spans="1:11" s="247" customFormat="1" ht="26" x14ac:dyDescent="0.3">
      <c r="A51" s="209" t="s">
        <v>93</v>
      </c>
      <c r="B51" s="209" t="s">
        <v>16</v>
      </c>
      <c r="C51" s="227"/>
      <c r="D51" s="186"/>
      <c r="E51" s="212"/>
      <c r="F51" s="186"/>
      <c r="G51" s="212"/>
      <c r="H51" s="186"/>
      <c r="I51" s="186"/>
      <c r="J51" s="212"/>
      <c r="K51" s="249"/>
    </row>
    <row r="52" spans="1:11" s="247" customFormat="1" ht="26" x14ac:dyDescent="0.3">
      <c r="A52" s="209" t="s">
        <v>9</v>
      </c>
      <c r="B52" s="209" t="s">
        <v>855</v>
      </c>
      <c r="C52" s="227"/>
      <c r="D52" s="186"/>
      <c r="E52" s="212"/>
      <c r="F52" s="186"/>
      <c r="G52" s="212"/>
      <c r="H52" s="186"/>
      <c r="I52" s="186"/>
      <c r="J52" s="212"/>
      <c r="K52" s="249"/>
    </row>
    <row r="53" spans="1:11" s="247" customFormat="1" ht="30" customHeight="1" x14ac:dyDescent="0.3">
      <c r="A53" s="217" t="s">
        <v>9</v>
      </c>
      <c r="B53" s="217" t="s">
        <v>22</v>
      </c>
      <c r="C53" s="227"/>
      <c r="D53" s="186"/>
      <c r="E53" s="212"/>
      <c r="F53" s="186"/>
      <c r="G53" s="212"/>
      <c r="H53" s="186"/>
      <c r="I53" s="186"/>
      <c r="J53" s="212"/>
      <c r="K53" s="249"/>
    </row>
    <row r="54" spans="1:11" s="247" customFormat="1" ht="52" x14ac:dyDescent="0.3">
      <c r="A54" s="209" t="s">
        <v>98</v>
      </c>
      <c r="B54" s="209" t="s">
        <v>641</v>
      </c>
      <c r="C54" s="227"/>
      <c r="D54" s="186"/>
      <c r="E54" s="212"/>
      <c r="F54" s="186"/>
      <c r="G54" s="212"/>
      <c r="H54" s="186"/>
      <c r="I54" s="186"/>
      <c r="J54" s="212"/>
      <c r="K54" s="249"/>
    </row>
    <row r="55" spans="1:11" ht="24" customHeight="1" x14ac:dyDescent="0.35">
      <c r="C55" s="252"/>
      <c r="D55" s="253"/>
      <c r="E55" s="254"/>
      <c r="F55" s="253"/>
      <c r="G55" s="254"/>
      <c r="H55" s="254"/>
      <c r="I55" s="253"/>
      <c r="J55" s="192"/>
    </row>
    <row r="56" spans="1:11" s="258" customFormat="1" x14ac:dyDescent="0.3">
      <c r="A56" s="192"/>
      <c r="B56" s="192"/>
      <c r="C56" s="255" t="s">
        <v>866</v>
      </c>
      <c r="D56" s="256">
        <f t="shared" ref="D56:J56" si="0">SUM(D5:D54)</f>
        <v>0</v>
      </c>
      <c r="E56" s="257">
        <f t="shared" si="0"/>
        <v>0</v>
      </c>
      <c r="F56" s="256">
        <f t="shared" si="0"/>
        <v>129</v>
      </c>
      <c r="G56" s="257">
        <f t="shared" si="0"/>
        <v>136740</v>
      </c>
      <c r="H56" s="256">
        <f t="shared" si="0"/>
        <v>104</v>
      </c>
      <c r="I56" s="256">
        <f t="shared" si="0"/>
        <v>1806</v>
      </c>
      <c r="J56" s="257">
        <f t="shared" si="0"/>
        <v>1006083.9800000008</v>
      </c>
    </row>
    <row r="57" spans="1:11" x14ac:dyDescent="0.35">
      <c r="C57" s="240"/>
      <c r="D57" s="253"/>
      <c r="E57" s="254"/>
      <c r="F57" s="253"/>
      <c r="G57" s="254"/>
      <c r="H57" s="254"/>
      <c r="I57" s="253"/>
      <c r="J57" s="192"/>
    </row>
    <row r="58" spans="1:11" x14ac:dyDescent="0.35">
      <c r="B58" s="259" t="s">
        <v>797</v>
      </c>
      <c r="C58" s="260" t="s">
        <v>798</v>
      </c>
      <c r="D58" s="185" t="s">
        <v>799</v>
      </c>
      <c r="F58" s="438"/>
      <c r="G58" s="438"/>
      <c r="J58" s="192"/>
    </row>
    <row r="59" spans="1:11" ht="26" x14ac:dyDescent="0.35">
      <c r="B59" s="263" t="s">
        <v>800</v>
      </c>
      <c r="C59" s="264">
        <f>D56+F56+H56+I56</f>
        <v>2039</v>
      </c>
      <c r="D59" s="212">
        <f>J56+G56+E56</f>
        <v>1142823.9800000009</v>
      </c>
      <c r="G59" s="192"/>
      <c r="J59" s="192"/>
    </row>
    <row r="60" spans="1:11" x14ac:dyDescent="0.35">
      <c r="B60" s="263" t="s">
        <v>801</v>
      </c>
      <c r="C60" s="264">
        <f>F56</f>
        <v>129</v>
      </c>
      <c r="D60" s="212">
        <f>G56</f>
        <v>136740</v>
      </c>
      <c r="G60" s="192"/>
      <c r="J60" s="192"/>
    </row>
    <row r="61" spans="1:11" x14ac:dyDescent="0.35">
      <c r="B61" s="263" t="s">
        <v>802</v>
      </c>
      <c r="C61" s="264">
        <f>D56+I56</f>
        <v>1806</v>
      </c>
      <c r="D61" s="212">
        <f>J56+E56</f>
        <v>1006083.9800000008</v>
      </c>
      <c r="J61" s="192"/>
    </row>
    <row r="62" spans="1:11" x14ac:dyDescent="0.35">
      <c r="B62" s="263" t="s">
        <v>803</v>
      </c>
      <c r="C62" s="264">
        <f>I56+D56+F56</f>
        <v>1935</v>
      </c>
      <c r="D62" s="212">
        <f>J56+G56+E56</f>
        <v>1142823.9800000009</v>
      </c>
    </row>
    <row r="63" spans="1:11" x14ac:dyDescent="0.35">
      <c r="C63" s="262"/>
    </row>
    <row r="64" spans="1:11" x14ac:dyDescent="0.35">
      <c r="B64" s="259" t="s">
        <v>102</v>
      </c>
      <c r="C64" s="260" t="s">
        <v>798</v>
      </c>
      <c r="D64" s="185" t="s">
        <v>799</v>
      </c>
    </row>
    <row r="65" spans="2:5" ht="26" x14ac:dyDescent="0.35">
      <c r="B65" s="263" t="s">
        <v>800</v>
      </c>
      <c r="C65" s="264">
        <f>F46+H46+I46+I47+H47+F47</f>
        <v>879</v>
      </c>
      <c r="D65" s="212">
        <f>G46+J46+J47+G47</f>
        <v>515301.33000000042</v>
      </c>
    </row>
    <row r="66" spans="2:5" x14ac:dyDescent="0.35">
      <c r="B66" s="263" t="s">
        <v>801</v>
      </c>
      <c r="C66" s="264">
        <f>F46+F47</f>
        <v>65</v>
      </c>
      <c r="D66" s="212">
        <f>G47+G46</f>
        <v>68900</v>
      </c>
    </row>
    <row r="67" spans="2:5" x14ac:dyDescent="0.35">
      <c r="B67" s="263" t="s">
        <v>802</v>
      </c>
      <c r="C67" s="264">
        <f>I46+I47</f>
        <v>776</v>
      </c>
      <c r="D67" s="212">
        <f>J46+J47</f>
        <v>446401.33000000042</v>
      </c>
    </row>
    <row r="68" spans="2:5" x14ac:dyDescent="0.35">
      <c r="B68" s="263" t="s">
        <v>803</v>
      </c>
      <c r="C68" s="264">
        <f>I46+I47+F46+F47</f>
        <v>841</v>
      </c>
      <c r="D68" s="212">
        <f>J46+J47+G46+G47</f>
        <v>515301.33000000042</v>
      </c>
    </row>
    <row r="69" spans="2:5" x14ac:dyDescent="0.35">
      <c r="B69" s="265"/>
      <c r="C69" s="262"/>
      <c r="D69" s="261"/>
    </row>
    <row r="70" spans="2:5" x14ac:dyDescent="0.35">
      <c r="B70" s="259" t="s">
        <v>858</v>
      </c>
      <c r="C70" s="260" t="s">
        <v>798</v>
      </c>
      <c r="D70" s="185" t="s">
        <v>799</v>
      </c>
    </row>
    <row r="71" spans="2:5" ht="26" x14ac:dyDescent="0.35">
      <c r="B71" s="263" t="s">
        <v>800</v>
      </c>
      <c r="C71" s="264">
        <f>C59-C65</f>
        <v>1160</v>
      </c>
      <c r="D71" s="212">
        <f>D59-D65</f>
        <v>627522.65000000049</v>
      </c>
    </row>
    <row r="72" spans="2:5" x14ac:dyDescent="0.35">
      <c r="B72" s="263" t="s">
        <v>801</v>
      </c>
      <c r="C72" s="264">
        <f t="shared" ref="C72:D74" si="1">C60-C66</f>
        <v>64</v>
      </c>
      <c r="D72" s="212">
        <f t="shared" si="1"/>
        <v>67840</v>
      </c>
    </row>
    <row r="73" spans="2:5" x14ac:dyDescent="0.35">
      <c r="B73" s="263" t="s">
        <v>802</v>
      </c>
      <c r="C73" s="264">
        <f t="shared" si="1"/>
        <v>1030</v>
      </c>
      <c r="D73" s="212">
        <f t="shared" si="1"/>
        <v>559682.65000000037</v>
      </c>
    </row>
    <row r="74" spans="2:5" x14ac:dyDescent="0.35">
      <c r="B74" s="263" t="s">
        <v>803</v>
      </c>
      <c r="C74" s="264">
        <f t="shared" si="1"/>
        <v>1094</v>
      </c>
      <c r="D74" s="212">
        <f t="shared" si="1"/>
        <v>627522.65000000049</v>
      </c>
    </row>
    <row r="75" spans="2:5" x14ac:dyDescent="0.35">
      <c r="C75" s="192"/>
      <c r="D75" s="266"/>
      <c r="E75" s="262"/>
    </row>
  </sheetData>
  <autoFilter ref="A4:K4"/>
  <mergeCells count="1">
    <mergeCell ref="F58:G58"/>
  </mergeCells>
  <conditionalFormatting sqref="D30:J54 K23:K26 C5:C6 D5:J28">
    <cfRule type="cellIs" dxfId="684" priority="22" stopIfTrue="1" operator="equal">
      <formula>"&lt;&gt;"""""</formula>
    </cfRule>
  </conditionalFormatting>
  <conditionalFormatting sqref="C56">
    <cfRule type="cellIs" dxfId="683" priority="21" stopIfTrue="1" operator="equal">
      <formula>"&lt;&gt;"""""</formula>
    </cfRule>
  </conditionalFormatting>
  <conditionalFormatting sqref="D56">
    <cfRule type="cellIs" dxfId="682" priority="20" stopIfTrue="1" operator="equal">
      <formula>"&lt;&gt;"""""</formula>
    </cfRule>
  </conditionalFormatting>
  <conditionalFormatting sqref="D60:D62">
    <cfRule type="cellIs" dxfId="681" priority="16" stopIfTrue="1" operator="equal">
      <formula>"&lt;&gt;"""""</formula>
    </cfRule>
  </conditionalFormatting>
  <conditionalFormatting sqref="D71:D74">
    <cfRule type="cellIs" dxfId="680" priority="10" stopIfTrue="1" operator="equal">
      <formula>"&lt;&gt;"""""</formula>
    </cfRule>
  </conditionalFormatting>
  <conditionalFormatting sqref="C59">
    <cfRule type="cellIs" dxfId="679" priority="19" stopIfTrue="1" operator="equal">
      <formula>"&lt;&gt;"""""</formula>
    </cfRule>
  </conditionalFormatting>
  <conditionalFormatting sqref="C60:C62">
    <cfRule type="cellIs" dxfId="678" priority="18" stopIfTrue="1" operator="equal">
      <formula>"&lt;&gt;"""""</formula>
    </cfRule>
  </conditionalFormatting>
  <conditionalFormatting sqref="D59">
    <cfRule type="cellIs" dxfId="677" priority="17" stopIfTrue="1" operator="equal">
      <formula>"&lt;&gt;"""""</formula>
    </cfRule>
  </conditionalFormatting>
  <conditionalFormatting sqref="C65">
    <cfRule type="cellIs" dxfId="676" priority="15" stopIfTrue="1" operator="equal">
      <formula>"&lt;&gt;"""""</formula>
    </cfRule>
  </conditionalFormatting>
  <conditionalFormatting sqref="C66:C68">
    <cfRule type="cellIs" dxfId="675" priority="14" stopIfTrue="1" operator="equal">
      <formula>"&lt;&gt;"""""</formula>
    </cfRule>
  </conditionalFormatting>
  <conditionalFormatting sqref="D65">
    <cfRule type="cellIs" dxfId="674" priority="13" stopIfTrue="1" operator="equal">
      <formula>"&lt;&gt;"""""</formula>
    </cfRule>
  </conditionalFormatting>
  <conditionalFormatting sqref="D66:D68">
    <cfRule type="cellIs" dxfId="673" priority="12" stopIfTrue="1" operator="equal">
      <formula>"&lt;&gt;"""""</formula>
    </cfRule>
  </conditionalFormatting>
  <conditionalFormatting sqref="C71:C74">
    <cfRule type="cellIs" dxfId="672" priority="11" stopIfTrue="1" operator="equal">
      <formula>"&lt;&gt;"""""</formula>
    </cfRule>
  </conditionalFormatting>
  <conditionalFormatting sqref="D29:J29">
    <cfRule type="cellIs" dxfId="671" priority="9" stopIfTrue="1" operator="equal">
      <formula>"&lt;&gt;"""""</formula>
    </cfRule>
  </conditionalFormatting>
  <conditionalFormatting sqref="C6:C33 C44:C54">
    <cfRule type="cellIs" dxfId="670" priority="8" stopIfTrue="1" operator="equal">
      <formula>"&lt;&gt;"""""</formula>
    </cfRule>
  </conditionalFormatting>
  <conditionalFormatting sqref="C34:C43">
    <cfRule type="cellIs" dxfId="669" priority="7" stopIfTrue="1" operator="equal">
      <formula>"&lt;&gt;"""""</formula>
    </cfRule>
  </conditionalFormatting>
  <conditionalFormatting sqref="E56">
    <cfRule type="cellIs" dxfId="668" priority="6" stopIfTrue="1" operator="equal">
      <formula>"&lt;&gt;"""""</formula>
    </cfRule>
  </conditionalFormatting>
  <conditionalFormatting sqref="F56">
    <cfRule type="cellIs" dxfId="667" priority="5" stopIfTrue="1" operator="equal">
      <formula>"&lt;&gt;"""""</formula>
    </cfRule>
  </conditionalFormatting>
  <conditionalFormatting sqref="G56">
    <cfRule type="cellIs" dxfId="666" priority="4" stopIfTrue="1" operator="equal">
      <formula>"&lt;&gt;"""""</formula>
    </cfRule>
  </conditionalFormatting>
  <conditionalFormatting sqref="H56">
    <cfRule type="cellIs" dxfId="665" priority="3" stopIfTrue="1" operator="equal">
      <formula>"&lt;&gt;"""""</formula>
    </cfRule>
  </conditionalFormatting>
  <conditionalFormatting sqref="I56">
    <cfRule type="cellIs" dxfId="664" priority="2" stopIfTrue="1" operator="equal">
      <formula>"&lt;&gt;"""""</formula>
    </cfRule>
  </conditionalFormatting>
  <conditionalFormatting sqref="J56">
    <cfRule type="cellIs" dxfId="663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zoomScale="85" zoomScaleNormal="85" workbookViewId="0">
      <pane ySplit="4" topLeftCell="A45" activePane="bottomLeft" state="frozen"/>
      <selection activeCell="C72" activeCellId="1" sqref="A1 C72"/>
      <selection pane="bottomLeft" activeCell="C72" activeCellId="1" sqref="A1 C72"/>
    </sheetView>
  </sheetViews>
  <sheetFormatPr defaultColWidth="9.1796875" defaultRowHeight="13" x14ac:dyDescent="0.35"/>
  <cols>
    <col min="1" max="1" width="35.7265625" style="192" customWidth="1"/>
    <col min="2" max="2" width="64.26953125" style="192" customWidth="1"/>
    <col min="3" max="3" width="17.7265625" style="192" customWidth="1"/>
    <col min="4" max="4" width="14.26953125" style="192" customWidth="1"/>
    <col min="5" max="5" width="14.26953125" style="230" customWidth="1"/>
    <col min="6" max="6" width="14.26953125" style="192" customWidth="1"/>
    <col min="7" max="7" width="14.26953125" style="230" customWidth="1"/>
    <col min="8" max="9" width="14.26953125" style="192" customWidth="1"/>
    <col min="10" max="10" width="14.26953125" style="230" customWidth="1"/>
    <col min="11" max="21" width="18.7265625" style="192" customWidth="1"/>
    <col min="22" max="16384" width="9.1796875" style="192"/>
  </cols>
  <sheetData>
    <row r="1" spans="1:10" x14ac:dyDescent="0.35">
      <c r="A1" s="203" t="s">
        <v>806</v>
      </c>
      <c r="B1" s="242" t="s">
        <v>42</v>
      </c>
      <c r="C1" s="267"/>
      <c r="D1" s="191"/>
      <c r="E1" s="190"/>
      <c r="F1" s="188"/>
      <c r="G1" s="190"/>
      <c r="H1" s="190"/>
      <c r="I1" s="188"/>
      <c r="J1" s="192"/>
    </row>
    <row r="2" spans="1:10" x14ac:dyDescent="0.35">
      <c r="A2" s="203" t="s">
        <v>808</v>
      </c>
      <c r="B2" s="242">
        <v>2021</v>
      </c>
      <c r="C2" s="267"/>
      <c r="D2" s="191"/>
      <c r="E2" s="190"/>
      <c r="F2" s="188"/>
      <c r="G2" s="190"/>
      <c r="H2" s="190"/>
      <c r="I2" s="188"/>
      <c r="J2" s="192"/>
    </row>
    <row r="3" spans="1:10" x14ac:dyDescent="0.35">
      <c r="A3" s="268"/>
      <c r="B3" s="268"/>
      <c r="C3" s="268"/>
      <c r="D3" s="269"/>
      <c r="E3" s="269"/>
      <c r="F3" s="269"/>
      <c r="G3" s="269"/>
      <c r="H3" s="269"/>
      <c r="I3" s="269"/>
      <c r="J3" s="192"/>
    </row>
    <row r="4" spans="1:10" s="202" customFormat="1" ht="26" x14ac:dyDescent="0.35">
      <c r="A4" s="203" t="s">
        <v>757</v>
      </c>
      <c r="B4" s="203" t="s">
        <v>758</v>
      </c>
      <c r="C4" s="203" t="s">
        <v>759</v>
      </c>
      <c r="D4" s="203" t="s">
        <v>811</v>
      </c>
      <c r="E4" s="203" t="s">
        <v>812</v>
      </c>
      <c r="F4" s="203" t="s">
        <v>813</v>
      </c>
      <c r="G4" s="203" t="s">
        <v>814</v>
      </c>
      <c r="H4" s="203" t="s">
        <v>815</v>
      </c>
      <c r="I4" s="203" t="s">
        <v>809</v>
      </c>
      <c r="J4" s="203" t="s">
        <v>810</v>
      </c>
    </row>
    <row r="5" spans="1:10" s="247" customFormat="1" ht="26" x14ac:dyDescent="0.3">
      <c r="A5" s="217" t="s">
        <v>839</v>
      </c>
      <c r="B5" s="217" t="s">
        <v>840</v>
      </c>
      <c r="C5" s="218">
        <v>700929</v>
      </c>
      <c r="D5" s="214"/>
      <c r="E5" s="270"/>
      <c r="F5" s="214"/>
      <c r="G5" s="270"/>
      <c r="H5" s="214"/>
      <c r="I5" s="214">
        <v>9</v>
      </c>
      <c r="J5" s="270">
        <v>65768.5</v>
      </c>
    </row>
    <row r="6" spans="1:10" s="247" customFormat="1" ht="26" x14ac:dyDescent="0.3">
      <c r="A6" s="217" t="s">
        <v>839</v>
      </c>
      <c r="B6" s="217" t="s">
        <v>860</v>
      </c>
      <c r="C6" s="218">
        <v>700937</v>
      </c>
      <c r="D6" s="214"/>
      <c r="E6" s="270"/>
      <c r="F6" s="214">
        <v>1</v>
      </c>
      <c r="G6" s="270">
        <v>2500</v>
      </c>
      <c r="H6" s="214">
        <v>2</v>
      </c>
      <c r="I6" s="214">
        <v>3</v>
      </c>
      <c r="J6" s="270">
        <v>7683</v>
      </c>
    </row>
    <row r="7" spans="1:10" s="247" customFormat="1" ht="26" x14ac:dyDescent="0.3">
      <c r="A7" s="217" t="s">
        <v>839</v>
      </c>
      <c r="B7" s="217" t="s">
        <v>840</v>
      </c>
      <c r="C7" s="218">
        <v>700938</v>
      </c>
      <c r="D7" s="214">
        <v>1</v>
      </c>
      <c r="E7" s="270">
        <v>3835.4</v>
      </c>
      <c r="F7" s="214">
        <v>1</v>
      </c>
      <c r="G7" s="270">
        <v>3500</v>
      </c>
      <c r="H7" s="214">
        <v>2</v>
      </c>
      <c r="I7" s="214">
        <v>6</v>
      </c>
      <c r="J7" s="270">
        <v>49091.6</v>
      </c>
    </row>
    <row r="8" spans="1:10" s="247" customFormat="1" ht="26" x14ac:dyDescent="0.3">
      <c r="A8" s="217" t="s">
        <v>9</v>
      </c>
      <c r="B8" s="217" t="s">
        <v>843</v>
      </c>
      <c r="C8" s="227"/>
      <c r="D8" s="214"/>
      <c r="E8" s="270"/>
      <c r="F8" s="214"/>
      <c r="G8" s="270"/>
      <c r="H8" s="214"/>
      <c r="I8" s="214"/>
      <c r="J8" s="270"/>
    </row>
    <row r="9" spans="1:10" s="247" customFormat="1" ht="26" x14ac:dyDescent="0.3">
      <c r="A9" s="217" t="s">
        <v>9</v>
      </c>
      <c r="B9" s="217" t="s">
        <v>843</v>
      </c>
      <c r="C9" s="227"/>
      <c r="D9" s="214"/>
      <c r="E9" s="270"/>
      <c r="F9" s="214"/>
      <c r="G9" s="270"/>
      <c r="H9" s="214"/>
      <c r="I9" s="214"/>
      <c r="J9" s="270"/>
    </row>
    <row r="10" spans="1:10" s="247" customFormat="1" ht="26" x14ac:dyDescent="0.3">
      <c r="A10" s="217" t="s">
        <v>9</v>
      </c>
      <c r="B10" s="217" t="s">
        <v>10</v>
      </c>
      <c r="C10" s="227"/>
      <c r="D10" s="214"/>
      <c r="E10" s="270"/>
      <c r="F10" s="214"/>
      <c r="G10" s="270"/>
      <c r="H10" s="214"/>
      <c r="I10" s="214"/>
      <c r="J10" s="270"/>
    </row>
    <row r="11" spans="1:10" s="247" customFormat="1" ht="26" x14ac:dyDescent="0.3">
      <c r="A11" s="217" t="s">
        <v>25</v>
      </c>
      <c r="B11" s="217" t="s">
        <v>867</v>
      </c>
      <c r="C11" s="251"/>
      <c r="D11" s="214"/>
      <c r="E11" s="270"/>
      <c r="F11" s="214"/>
      <c r="G11" s="270"/>
      <c r="H11" s="214"/>
      <c r="I11" s="214"/>
      <c r="J11" s="270"/>
    </row>
    <row r="12" spans="1:10" s="247" customFormat="1" ht="26" x14ac:dyDescent="0.3">
      <c r="A12" s="217" t="s">
        <v>25</v>
      </c>
      <c r="B12" s="217" t="s">
        <v>26</v>
      </c>
      <c r="C12" s="218">
        <v>700939</v>
      </c>
      <c r="D12" s="214"/>
      <c r="E12" s="270"/>
      <c r="F12" s="214"/>
      <c r="G12" s="270"/>
      <c r="H12" s="214"/>
      <c r="I12" s="214"/>
      <c r="J12" s="270"/>
    </row>
    <row r="13" spans="1:10" s="247" customFormat="1" x14ac:dyDescent="0.3">
      <c r="A13" s="217" t="s">
        <v>44</v>
      </c>
      <c r="B13" s="217" t="s">
        <v>868</v>
      </c>
      <c r="C13" s="227"/>
      <c r="D13" s="214"/>
      <c r="E13" s="270"/>
      <c r="F13" s="214"/>
      <c r="G13" s="270"/>
      <c r="H13" s="214"/>
      <c r="I13" s="214"/>
      <c r="J13" s="270"/>
    </row>
    <row r="14" spans="1:10" s="247" customFormat="1" ht="26" x14ac:dyDescent="0.3">
      <c r="A14" s="217" t="s">
        <v>20</v>
      </c>
      <c r="B14" s="217" t="s">
        <v>862</v>
      </c>
      <c r="C14" s="218">
        <v>700935</v>
      </c>
      <c r="D14" s="214">
        <v>9</v>
      </c>
      <c r="E14" s="270">
        <v>41716.899999999994</v>
      </c>
      <c r="F14" s="214">
        <v>26</v>
      </c>
      <c r="G14" s="270">
        <v>134500</v>
      </c>
      <c r="H14" s="214">
        <v>28</v>
      </c>
      <c r="I14" s="214">
        <v>29</v>
      </c>
      <c r="J14" s="270">
        <v>218434.69999999998</v>
      </c>
    </row>
    <row r="15" spans="1:10" s="247" customFormat="1" ht="26" x14ac:dyDescent="0.3">
      <c r="A15" s="217" t="s">
        <v>20</v>
      </c>
      <c r="B15" s="217" t="s">
        <v>862</v>
      </c>
      <c r="C15" s="427">
        <v>701345</v>
      </c>
      <c r="D15" s="214"/>
      <c r="E15" s="270"/>
      <c r="F15" s="214">
        <v>1</v>
      </c>
      <c r="G15" s="270">
        <v>2500</v>
      </c>
      <c r="H15" s="214"/>
      <c r="I15" s="214"/>
      <c r="J15" s="270"/>
    </row>
    <row r="16" spans="1:10" s="247" customFormat="1" ht="26" x14ac:dyDescent="0.3">
      <c r="A16" s="217" t="s">
        <v>9</v>
      </c>
      <c r="B16" s="217" t="s">
        <v>870</v>
      </c>
      <c r="C16" s="227"/>
      <c r="D16" s="214"/>
      <c r="E16" s="270"/>
      <c r="F16" s="214"/>
      <c r="G16" s="270"/>
      <c r="H16" s="214"/>
      <c r="I16" s="214"/>
      <c r="J16" s="270"/>
    </row>
    <row r="17" spans="1:10" s="247" customFormat="1" ht="26" x14ac:dyDescent="0.3">
      <c r="A17" s="217" t="s">
        <v>34</v>
      </c>
      <c r="B17" s="217" t="s">
        <v>871</v>
      </c>
      <c r="C17" s="218">
        <v>700908</v>
      </c>
      <c r="D17" s="214"/>
      <c r="E17" s="270"/>
      <c r="F17" s="214">
        <v>1</v>
      </c>
      <c r="G17" s="270">
        <v>30000</v>
      </c>
      <c r="H17" s="214">
        <v>1</v>
      </c>
      <c r="I17" s="214">
        <v>1</v>
      </c>
      <c r="J17" s="270">
        <v>85.4</v>
      </c>
    </row>
    <row r="18" spans="1:10" s="247" customFormat="1" ht="26" x14ac:dyDescent="0.3">
      <c r="A18" s="217" t="s">
        <v>34</v>
      </c>
      <c r="B18" s="217" t="s">
        <v>872</v>
      </c>
      <c r="C18" s="218">
        <v>700909</v>
      </c>
      <c r="D18" s="214">
        <v>2</v>
      </c>
      <c r="E18" s="270">
        <v>10065.9</v>
      </c>
      <c r="F18" s="214">
        <v>9</v>
      </c>
      <c r="G18" s="270">
        <v>50000</v>
      </c>
      <c r="H18" s="214">
        <v>8</v>
      </c>
      <c r="I18" s="214">
        <v>6</v>
      </c>
      <c r="J18" s="270">
        <v>292941.00000000006</v>
      </c>
    </row>
    <row r="19" spans="1:10" s="247" customFormat="1" ht="26" x14ac:dyDescent="0.3">
      <c r="A19" s="217" t="s">
        <v>873</v>
      </c>
      <c r="B19" s="217" t="s">
        <v>15</v>
      </c>
      <c r="C19" s="218"/>
      <c r="D19" s="214"/>
      <c r="E19" s="270"/>
      <c r="F19" s="214"/>
      <c r="G19" s="270"/>
      <c r="H19" s="214"/>
      <c r="I19" s="214"/>
      <c r="J19" s="270"/>
    </row>
    <row r="20" spans="1:10" s="247" customFormat="1" ht="26" x14ac:dyDescent="0.3">
      <c r="A20" s="217" t="s">
        <v>31</v>
      </c>
      <c r="B20" s="217" t="s">
        <v>533</v>
      </c>
      <c r="C20" s="218"/>
      <c r="D20" s="214"/>
      <c r="E20" s="270"/>
      <c r="F20" s="214"/>
      <c r="G20" s="270"/>
      <c r="H20" s="214"/>
      <c r="I20" s="214"/>
      <c r="J20" s="270"/>
    </row>
    <row r="21" spans="1:10" s="247" customFormat="1" x14ac:dyDescent="0.3">
      <c r="A21" s="217" t="s">
        <v>29</v>
      </c>
      <c r="B21" s="217" t="s">
        <v>874</v>
      </c>
      <c r="C21" s="218"/>
      <c r="D21" s="214"/>
      <c r="E21" s="270"/>
      <c r="F21" s="214"/>
      <c r="G21" s="270"/>
      <c r="H21" s="214"/>
      <c r="I21" s="214"/>
      <c r="J21" s="270"/>
    </row>
    <row r="22" spans="1:10" s="247" customFormat="1" ht="26" x14ac:dyDescent="0.3">
      <c r="A22" s="217" t="s">
        <v>29</v>
      </c>
      <c r="B22" s="217" t="s">
        <v>46</v>
      </c>
      <c r="C22" s="271"/>
      <c r="D22" s="214"/>
      <c r="E22" s="270"/>
      <c r="F22" s="214"/>
      <c r="G22" s="270"/>
      <c r="H22" s="214"/>
      <c r="I22" s="214"/>
      <c r="J22" s="270"/>
    </row>
    <row r="23" spans="1:10" s="247" customFormat="1" ht="26" x14ac:dyDescent="0.3">
      <c r="A23" s="217" t="s">
        <v>29</v>
      </c>
      <c r="B23" s="217" t="s">
        <v>83</v>
      </c>
      <c r="C23" s="271"/>
      <c r="D23" s="214"/>
      <c r="E23" s="270"/>
      <c r="F23" s="214"/>
      <c r="G23" s="270"/>
      <c r="H23" s="214"/>
      <c r="I23" s="214"/>
      <c r="J23" s="270"/>
    </row>
    <row r="24" spans="1:10" s="247" customFormat="1" ht="26" x14ac:dyDescent="0.3">
      <c r="A24" s="217" t="s">
        <v>29</v>
      </c>
      <c r="B24" s="217" t="s">
        <v>48</v>
      </c>
      <c r="C24" s="271"/>
      <c r="D24" s="214"/>
      <c r="E24" s="270"/>
      <c r="F24" s="214"/>
      <c r="G24" s="270"/>
      <c r="H24" s="214"/>
      <c r="I24" s="214"/>
      <c r="J24" s="270"/>
    </row>
    <row r="25" spans="1:10" s="247" customFormat="1" ht="26" x14ac:dyDescent="0.3">
      <c r="A25" s="217" t="s">
        <v>29</v>
      </c>
      <c r="B25" s="217" t="s">
        <v>84</v>
      </c>
      <c r="C25" s="271"/>
      <c r="D25" s="214"/>
      <c r="E25" s="270"/>
      <c r="F25" s="214"/>
      <c r="G25" s="270"/>
      <c r="H25" s="214"/>
      <c r="I25" s="214"/>
      <c r="J25" s="270"/>
    </row>
    <row r="26" spans="1:10" s="247" customFormat="1" ht="26" x14ac:dyDescent="0.3">
      <c r="A26" s="217" t="s">
        <v>29</v>
      </c>
      <c r="B26" s="217" t="s">
        <v>50</v>
      </c>
      <c r="C26" s="271"/>
      <c r="D26" s="214"/>
      <c r="E26" s="270"/>
      <c r="F26" s="214"/>
      <c r="G26" s="270"/>
      <c r="H26" s="214"/>
      <c r="I26" s="214"/>
      <c r="J26" s="270"/>
    </row>
    <row r="27" spans="1:10" s="247" customFormat="1" ht="26" x14ac:dyDescent="0.3">
      <c r="A27" s="217" t="s">
        <v>29</v>
      </c>
      <c r="B27" s="217" t="s">
        <v>85</v>
      </c>
      <c r="C27" s="271"/>
      <c r="D27" s="214"/>
      <c r="E27" s="270"/>
      <c r="F27" s="214"/>
      <c r="G27" s="270"/>
      <c r="H27" s="214"/>
      <c r="I27" s="214"/>
      <c r="J27" s="270"/>
    </row>
    <row r="28" spans="1:10" s="247" customFormat="1" ht="26" x14ac:dyDescent="0.3">
      <c r="A28" s="217" t="s">
        <v>29</v>
      </c>
      <c r="B28" s="217" t="s">
        <v>52</v>
      </c>
      <c r="C28" s="271"/>
      <c r="D28" s="214"/>
      <c r="E28" s="270"/>
      <c r="F28" s="214"/>
      <c r="G28" s="270"/>
      <c r="H28" s="214"/>
      <c r="I28" s="214"/>
      <c r="J28" s="270"/>
    </row>
    <row r="29" spans="1:10" s="247" customFormat="1" ht="26" x14ac:dyDescent="0.3">
      <c r="A29" s="217" t="s">
        <v>29</v>
      </c>
      <c r="B29" s="217" t="s">
        <v>53</v>
      </c>
      <c r="C29" s="271"/>
      <c r="D29" s="214"/>
      <c r="E29" s="270"/>
      <c r="F29" s="214"/>
      <c r="G29" s="270"/>
      <c r="H29" s="214"/>
      <c r="I29" s="214"/>
      <c r="J29" s="270"/>
    </row>
    <row r="30" spans="1:10" s="247" customFormat="1" ht="26" x14ac:dyDescent="0.3">
      <c r="A30" s="217" t="s">
        <v>29</v>
      </c>
      <c r="B30" s="217" t="s">
        <v>54</v>
      </c>
      <c r="C30" s="271"/>
      <c r="D30" s="214"/>
      <c r="E30" s="270"/>
      <c r="F30" s="214"/>
      <c r="G30" s="270"/>
      <c r="H30" s="214"/>
      <c r="I30" s="214"/>
      <c r="J30" s="270"/>
    </row>
    <row r="31" spans="1:10" s="247" customFormat="1" ht="26" x14ac:dyDescent="0.3">
      <c r="A31" s="217" t="s">
        <v>29</v>
      </c>
      <c r="B31" s="217" t="s">
        <v>875</v>
      </c>
      <c r="C31" s="271"/>
      <c r="D31" s="214"/>
      <c r="E31" s="270"/>
      <c r="F31" s="214"/>
      <c r="G31" s="270"/>
      <c r="H31" s="214"/>
      <c r="I31" s="214"/>
      <c r="J31" s="270"/>
    </row>
    <row r="32" spans="1:10" s="247" customFormat="1" ht="26" x14ac:dyDescent="0.3">
      <c r="A32" s="217" t="s">
        <v>29</v>
      </c>
      <c r="B32" s="217" t="s">
        <v>876</v>
      </c>
      <c r="C32" s="271"/>
      <c r="D32" s="214"/>
      <c r="E32" s="270"/>
      <c r="F32" s="214"/>
      <c r="G32" s="270"/>
      <c r="H32" s="214"/>
      <c r="I32" s="214"/>
      <c r="J32" s="270"/>
    </row>
    <row r="33" spans="1:10" s="247" customFormat="1" ht="26" x14ac:dyDescent="0.3">
      <c r="A33" s="217" t="s">
        <v>29</v>
      </c>
      <c r="B33" s="217" t="s">
        <v>58</v>
      </c>
      <c r="C33" s="271"/>
      <c r="D33" s="214"/>
      <c r="E33" s="270"/>
      <c r="F33" s="214"/>
      <c r="G33" s="270"/>
      <c r="H33" s="214"/>
      <c r="I33" s="214"/>
      <c r="J33" s="270"/>
    </row>
    <row r="34" spans="1:10" s="247" customFormat="1" ht="26" x14ac:dyDescent="0.3">
      <c r="A34" s="217" t="s">
        <v>29</v>
      </c>
      <c r="B34" s="217" t="s">
        <v>59</v>
      </c>
      <c r="C34" s="271"/>
      <c r="D34" s="214"/>
      <c r="E34" s="270"/>
      <c r="F34" s="214"/>
      <c r="G34" s="270"/>
      <c r="H34" s="214"/>
      <c r="I34" s="214"/>
      <c r="J34" s="270"/>
    </row>
    <row r="35" spans="1:10" s="247" customFormat="1" ht="26" x14ac:dyDescent="0.3">
      <c r="A35" s="217" t="s">
        <v>29</v>
      </c>
      <c r="B35" s="217" t="s">
        <v>877</v>
      </c>
      <c r="C35" s="271"/>
      <c r="D35" s="214"/>
      <c r="E35" s="270"/>
      <c r="F35" s="214"/>
      <c r="G35" s="270"/>
      <c r="H35" s="214"/>
      <c r="I35" s="214"/>
      <c r="J35" s="270"/>
    </row>
    <row r="36" spans="1:10" s="247" customFormat="1" ht="26" x14ac:dyDescent="0.3">
      <c r="A36" s="217" t="s">
        <v>29</v>
      </c>
      <c r="B36" s="217" t="s">
        <v>61</v>
      </c>
      <c r="C36" s="271"/>
      <c r="D36" s="214"/>
      <c r="E36" s="270"/>
      <c r="F36" s="214"/>
      <c r="G36" s="270"/>
      <c r="H36" s="214"/>
      <c r="I36" s="214"/>
      <c r="J36" s="270"/>
    </row>
    <row r="37" spans="1:10" s="247" customFormat="1" ht="26" x14ac:dyDescent="0.3">
      <c r="A37" s="217" t="s">
        <v>34</v>
      </c>
      <c r="B37" s="217" t="s">
        <v>845</v>
      </c>
      <c r="C37" s="218"/>
      <c r="D37" s="214"/>
      <c r="E37" s="270"/>
      <c r="F37" s="214"/>
      <c r="G37" s="270"/>
      <c r="H37" s="214"/>
      <c r="I37" s="214"/>
      <c r="J37" s="270"/>
    </row>
    <row r="38" spans="1:10" s="247" customFormat="1" ht="26" x14ac:dyDescent="0.3">
      <c r="A38" s="217" t="s">
        <v>33</v>
      </c>
      <c r="B38" s="217" t="s">
        <v>878</v>
      </c>
      <c r="C38" s="218">
        <v>700946</v>
      </c>
      <c r="D38" s="214"/>
      <c r="E38" s="270"/>
      <c r="F38" s="214">
        <v>2</v>
      </c>
      <c r="G38" s="270">
        <v>3000</v>
      </c>
      <c r="H38" s="214"/>
      <c r="I38" s="214"/>
      <c r="J38" s="270"/>
    </row>
    <row r="39" spans="1:10" s="247" customFormat="1" ht="26" x14ac:dyDescent="0.3">
      <c r="A39" s="217" t="s">
        <v>33</v>
      </c>
      <c r="B39" s="217" t="s">
        <v>879</v>
      </c>
      <c r="C39" s="218"/>
      <c r="D39" s="214"/>
      <c r="E39" s="270"/>
      <c r="F39" s="214"/>
      <c r="G39" s="270"/>
      <c r="H39" s="214"/>
      <c r="I39" s="214"/>
      <c r="J39" s="270"/>
    </row>
    <row r="40" spans="1:10" s="247" customFormat="1" ht="26" x14ac:dyDescent="0.3">
      <c r="A40" s="217" t="s">
        <v>33</v>
      </c>
      <c r="B40" s="217" t="s">
        <v>880</v>
      </c>
      <c r="C40" s="218"/>
      <c r="D40" s="214"/>
      <c r="E40" s="270"/>
      <c r="F40" s="214"/>
      <c r="G40" s="270"/>
      <c r="H40" s="214"/>
      <c r="I40" s="214"/>
      <c r="J40" s="270"/>
    </row>
    <row r="41" spans="1:10" s="247" customFormat="1" ht="26" x14ac:dyDescent="0.3">
      <c r="A41" s="217" t="s">
        <v>9</v>
      </c>
      <c r="B41" s="217" t="s">
        <v>24</v>
      </c>
      <c r="C41" s="218"/>
      <c r="D41" s="214"/>
      <c r="E41" s="270"/>
      <c r="F41" s="214"/>
      <c r="G41" s="270"/>
      <c r="H41" s="214"/>
      <c r="I41" s="214"/>
      <c r="J41" s="270"/>
    </row>
    <row r="42" spans="1:10" s="247" customFormat="1" ht="26" x14ac:dyDescent="0.3">
      <c r="A42" s="217" t="s">
        <v>9</v>
      </c>
      <c r="B42" s="217" t="s">
        <v>22</v>
      </c>
      <c r="C42" s="218"/>
      <c r="D42" s="214"/>
      <c r="E42" s="270"/>
      <c r="F42" s="214"/>
      <c r="G42" s="270"/>
      <c r="H42" s="214"/>
      <c r="I42" s="214"/>
      <c r="J42" s="270"/>
    </row>
    <row r="43" spans="1:10" x14ac:dyDescent="0.35">
      <c r="E43" s="192"/>
      <c r="G43" s="192"/>
      <c r="J43" s="192"/>
    </row>
    <row r="44" spans="1:10" s="258" customFormat="1" x14ac:dyDescent="0.3">
      <c r="A44" s="192"/>
      <c r="B44" s="192"/>
      <c r="C44" s="272" t="s">
        <v>866</v>
      </c>
      <c r="D44" s="256">
        <f t="shared" ref="D44:J44" si="0">SUM(D5:D42)</f>
        <v>12</v>
      </c>
      <c r="E44" s="256">
        <f t="shared" si="0"/>
        <v>55618.2</v>
      </c>
      <c r="F44" s="256">
        <f t="shared" si="0"/>
        <v>41</v>
      </c>
      <c r="G44" s="273">
        <f t="shared" si="0"/>
        <v>226000</v>
      </c>
      <c r="H44" s="256">
        <f t="shared" si="0"/>
        <v>41</v>
      </c>
      <c r="I44" s="256">
        <f t="shared" si="0"/>
        <v>54</v>
      </c>
      <c r="J44" s="273">
        <f t="shared" si="0"/>
        <v>634004.20000000007</v>
      </c>
    </row>
    <row r="45" spans="1:10" s="274" customFormat="1" x14ac:dyDescent="0.35">
      <c r="C45" s="275"/>
      <c r="D45" s="276"/>
      <c r="E45" s="277"/>
      <c r="F45" s="276"/>
      <c r="G45" s="277"/>
      <c r="H45" s="277"/>
      <c r="I45" s="276"/>
    </row>
    <row r="46" spans="1:10" x14ac:dyDescent="0.35">
      <c r="B46" s="259" t="s">
        <v>797</v>
      </c>
      <c r="C46" s="278" t="s">
        <v>798</v>
      </c>
      <c r="D46" s="185" t="s">
        <v>799</v>
      </c>
      <c r="F46" s="439"/>
      <c r="G46" s="439"/>
      <c r="H46" s="279"/>
      <c r="J46" s="192"/>
    </row>
    <row r="47" spans="1:10" x14ac:dyDescent="0.35">
      <c r="B47" s="263" t="s">
        <v>800</v>
      </c>
      <c r="C47" s="213">
        <f>D44+F44+H44+I44</f>
        <v>148</v>
      </c>
      <c r="D47" s="212">
        <f>E44+G44+J44</f>
        <v>915622.40000000014</v>
      </c>
      <c r="F47" s="280"/>
      <c r="G47" s="281"/>
      <c r="H47" s="282"/>
      <c r="I47" s="282"/>
      <c r="J47" s="282"/>
    </row>
    <row r="48" spans="1:10" x14ac:dyDescent="0.35">
      <c r="B48" s="263" t="s">
        <v>801</v>
      </c>
      <c r="C48" s="213">
        <f>F44</f>
        <v>41</v>
      </c>
      <c r="D48" s="212">
        <f>G44</f>
        <v>226000</v>
      </c>
      <c r="E48" s="192"/>
      <c r="F48" s="280"/>
      <c r="G48" s="282"/>
      <c r="H48" s="282"/>
      <c r="I48" s="282"/>
      <c r="J48" s="282"/>
    </row>
    <row r="49" spans="2:10" x14ac:dyDescent="0.35">
      <c r="B49" s="263" t="s">
        <v>802</v>
      </c>
      <c r="C49" s="213">
        <f>D44+I44</f>
        <v>66</v>
      </c>
      <c r="D49" s="212">
        <f>E44+J44</f>
        <v>689622.4</v>
      </c>
      <c r="E49" s="192"/>
      <c r="F49" s="283"/>
      <c r="G49" s="284"/>
      <c r="H49" s="284"/>
      <c r="I49" s="284"/>
      <c r="J49" s="285"/>
    </row>
    <row r="50" spans="2:10" x14ac:dyDescent="0.35">
      <c r="B50" s="263" t="s">
        <v>803</v>
      </c>
      <c r="C50" s="213">
        <f>C49+C48</f>
        <v>107</v>
      </c>
      <c r="D50" s="212">
        <f>D49+D48</f>
        <v>915622.40000000002</v>
      </c>
      <c r="E50" s="192"/>
      <c r="F50" s="283"/>
      <c r="G50" s="284"/>
      <c r="H50" s="284"/>
      <c r="I50" s="284"/>
      <c r="J50" s="284"/>
    </row>
    <row r="51" spans="2:10" x14ac:dyDescent="0.35">
      <c r="B51" s="274"/>
      <c r="C51" s="275"/>
      <c r="D51" s="277"/>
      <c r="E51" s="192"/>
      <c r="F51" s="286"/>
      <c r="G51" s="287"/>
      <c r="H51" s="287"/>
      <c r="I51" s="287"/>
      <c r="J51" s="287"/>
    </row>
    <row r="52" spans="2:10" x14ac:dyDescent="0.35">
      <c r="B52" s="259" t="s">
        <v>102</v>
      </c>
      <c r="C52" s="278" t="s">
        <v>798</v>
      </c>
      <c r="D52" s="185" t="s">
        <v>799</v>
      </c>
      <c r="E52" s="192"/>
      <c r="F52" s="283"/>
      <c r="G52" s="288"/>
      <c r="H52" s="288"/>
      <c r="I52" s="288"/>
      <c r="J52" s="288"/>
    </row>
    <row r="53" spans="2:10" x14ac:dyDescent="0.35">
      <c r="B53" s="263" t="s">
        <v>800</v>
      </c>
      <c r="C53" s="213">
        <f>D17+D18+F17+F18+H17+H18+I17+I18</f>
        <v>28</v>
      </c>
      <c r="D53" s="212">
        <f>E17+E18+G17+G18+J17+J18</f>
        <v>383092.30000000005</v>
      </c>
      <c r="E53" s="192"/>
      <c r="F53" s="283"/>
      <c r="G53" s="289"/>
      <c r="H53" s="289"/>
      <c r="I53" s="289"/>
      <c r="J53" s="289"/>
    </row>
    <row r="54" spans="2:10" x14ac:dyDescent="0.35">
      <c r="B54" s="263" t="s">
        <v>801</v>
      </c>
      <c r="C54" s="213">
        <f>F17+F18</f>
        <v>10</v>
      </c>
      <c r="D54" s="212">
        <f>G17+G18</f>
        <v>80000</v>
      </c>
      <c r="E54" s="192"/>
      <c r="F54" s="286"/>
      <c r="G54" s="287"/>
      <c r="H54" s="287"/>
      <c r="I54" s="287"/>
      <c r="J54" s="287"/>
    </row>
    <row r="55" spans="2:10" x14ac:dyDescent="0.35">
      <c r="B55" s="263" t="s">
        <v>802</v>
      </c>
      <c r="C55" s="213">
        <f>D17+D18+I17+I18</f>
        <v>9</v>
      </c>
      <c r="D55" s="212">
        <f>E17+E18+J17+J18</f>
        <v>303092.30000000005</v>
      </c>
      <c r="E55" s="192"/>
      <c r="F55" s="283"/>
      <c r="G55" s="288"/>
      <c r="H55" s="289"/>
      <c r="I55" s="289"/>
      <c r="J55" s="289"/>
    </row>
    <row r="56" spans="2:10" x14ac:dyDescent="0.35">
      <c r="B56" s="263" t="s">
        <v>803</v>
      </c>
      <c r="C56" s="213">
        <f>C55+C54</f>
        <v>19</v>
      </c>
      <c r="D56" s="212">
        <f>D55+D54</f>
        <v>383092.30000000005</v>
      </c>
      <c r="E56" s="192"/>
      <c r="F56" s="283"/>
      <c r="G56" s="289"/>
      <c r="H56" s="289"/>
      <c r="I56" s="289"/>
      <c r="J56" s="289"/>
    </row>
    <row r="57" spans="2:10" x14ac:dyDescent="0.35">
      <c r="E57" s="192"/>
      <c r="F57" s="286"/>
      <c r="G57" s="287"/>
      <c r="H57" s="287"/>
      <c r="I57" s="287"/>
      <c r="J57" s="287"/>
    </row>
    <row r="58" spans="2:10" x14ac:dyDescent="0.35">
      <c r="B58" s="274" t="s">
        <v>858</v>
      </c>
      <c r="C58" s="278" t="s">
        <v>798</v>
      </c>
      <c r="D58" s="185" t="s">
        <v>799</v>
      </c>
      <c r="E58" s="192"/>
      <c r="F58" s="283"/>
      <c r="G58" s="288"/>
      <c r="H58" s="288"/>
      <c r="I58" s="288"/>
      <c r="J58" s="288"/>
    </row>
    <row r="59" spans="2:10" x14ac:dyDescent="0.35">
      <c r="B59" s="263" t="s">
        <v>800</v>
      </c>
      <c r="C59" s="213">
        <f>+C47-C53</f>
        <v>120</v>
      </c>
      <c r="D59" s="212">
        <f>+D47-D53</f>
        <v>532530.10000000009</v>
      </c>
      <c r="E59" s="192"/>
      <c r="F59" s="283"/>
      <c r="G59" s="288"/>
      <c r="H59" s="289"/>
      <c r="I59" s="288"/>
      <c r="J59" s="285"/>
    </row>
    <row r="60" spans="2:10" x14ac:dyDescent="0.35">
      <c r="B60" s="263" t="s">
        <v>801</v>
      </c>
      <c r="C60" s="213">
        <f t="shared" ref="C60:D62" si="1">+C48-C54</f>
        <v>31</v>
      </c>
      <c r="D60" s="212">
        <f t="shared" si="1"/>
        <v>146000</v>
      </c>
      <c r="F60" s="286"/>
      <c r="G60" s="290"/>
      <c r="H60" s="287"/>
      <c r="I60" s="290"/>
      <c r="J60" s="287"/>
    </row>
    <row r="61" spans="2:10" x14ac:dyDescent="0.35">
      <c r="B61" s="263" t="s">
        <v>802</v>
      </c>
      <c r="C61" s="213">
        <f t="shared" si="1"/>
        <v>57</v>
      </c>
      <c r="D61" s="212">
        <f t="shared" si="1"/>
        <v>386530.1</v>
      </c>
      <c r="F61" s="283"/>
      <c r="G61" s="287"/>
      <c r="H61" s="287"/>
      <c r="I61" s="287"/>
      <c r="J61" s="287"/>
    </row>
    <row r="62" spans="2:10" x14ac:dyDescent="0.35">
      <c r="B62" s="263" t="s">
        <v>803</v>
      </c>
      <c r="C62" s="213">
        <f t="shared" si="1"/>
        <v>88</v>
      </c>
      <c r="D62" s="212">
        <f>+D60+D61</f>
        <v>532530.1</v>
      </c>
    </row>
  </sheetData>
  <mergeCells count="1">
    <mergeCell ref="F46:G46"/>
  </mergeCells>
  <conditionalFormatting sqref="F5:H6 A42 C42 B36:C36 D8:J14 B37:B41 A12:C14 A16:C35 D16:J42">
    <cfRule type="cellIs" dxfId="662" priority="35" stopIfTrue="1" operator="equal">
      <formula>"&lt;&gt;"""""</formula>
    </cfRule>
  </conditionalFormatting>
  <conditionalFormatting sqref="A8:B9 E5 B5:B6 A11:B11">
    <cfRule type="cellIs" dxfId="661" priority="34" stopIfTrue="1" operator="equal">
      <formula>"&lt;&gt;"""""</formula>
    </cfRule>
  </conditionalFormatting>
  <conditionalFormatting sqref="D5">
    <cfRule type="cellIs" dxfId="660" priority="33" stopIfTrue="1" operator="equal">
      <formula>"&lt;&gt;"""""</formula>
    </cfRule>
  </conditionalFormatting>
  <conditionalFormatting sqref="C44">
    <cfRule type="cellIs" dxfId="659" priority="32" stopIfTrue="1" operator="equal">
      <formula>"&lt;&gt;"""""</formula>
    </cfRule>
  </conditionalFormatting>
  <conditionalFormatting sqref="D44">
    <cfRule type="cellIs" dxfId="658" priority="31" stopIfTrue="1" operator="equal">
      <formula>"&lt;&gt;"""""</formula>
    </cfRule>
  </conditionalFormatting>
  <conditionalFormatting sqref="D6">
    <cfRule type="cellIs" dxfId="657" priority="28" stopIfTrue="1" operator="equal">
      <formula>"&lt;&gt;"""""</formula>
    </cfRule>
  </conditionalFormatting>
  <conditionalFormatting sqref="B1:C2">
    <cfRule type="cellIs" dxfId="656" priority="30" stopIfTrue="1" operator="equal">
      <formula>"&lt;&gt;"""""</formula>
    </cfRule>
  </conditionalFormatting>
  <conditionalFormatting sqref="E6">
    <cfRule type="cellIs" dxfId="655" priority="29" stopIfTrue="1" operator="equal">
      <formula>"&lt;&gt;"""""</formula>
    </cfRule>
  </conditionalFormatting>
  <conditionalFormatting sqref="J5:J6">
    <cfRule type="cellIs" dxfId="654" priority="27" stopIfTrue="1" operator="equal">
      <formula>"&lt;&gt;"""""</formula>
    </cfRule>
  </conditionalFormatting>
  <conditionalFormatting sqref="I5:I6">
    <cfRule type="cellIs" dxfId="653" priority="26" stopIfTrue="1" operator="equal">
      <formula>"&lt;&gt;"""""</formula>
    </cfRule>
  </conditionalFormatting>
  <conditionalFormatting sqref="C42">
    <cfRule type="cellIs" dxfId="652" priority="25" stopIfTrue="1" operator="equal">
      <formula>"&lt;&gt;"""""</formula>
    </cfRule>
  </conditionalFormatting>
  <conditionalFormatting sqref="B10">
    <cfRule type="cellIs" dxfId="651" priority="24" stopIfTrue="1" operator="equal">
      <formula>"&lt;&gt;"""""</formula>
    </cfRule>
  </conditionalFormatting>
  <conditionalFormatting sqref="A10">
    <cfRule type="cellIs" dxfId="650" priority="23" stopIfTrue="1" operator="equal">
      <formula>"&lt;&gt;"""""</formula>
    </cfRule>
  </conditionalFormatting>
  <conditionalFormatting sqref="C41 C37">
    <cfRule type="cellIs" dxfId="649" priority="22" stopIfTrue="1" operator="equal">
      <formula>"&lt;&gt;"""""</formula>
    </cfRule>
  </conditionalFormatting>
  <conditionalFormatting sqref="C38:C40">
    <cfRule type="cellIs" dxfId="648" priority="21" stopIfTrue="1" operator="equal">
      <formula>"&lt;&gt;"""""</formula>
    </cfRule>
  </conditionalFormatting>
  <conditionalFormatting sqref="C5:C6 C8:C9">
    <cfRule type="cellIs" dxfId="647" priority="20" stopIfTrue="1" operator="equal">
      <formula>"&lt;&gt;"""""</formula>
    </cfRule>
  </conditionalFormatting>
  <conditionalFormatting sqref="C10">
    <cfRule type="cellIs" dxfId="646" priority="19" stopIfTrue="1" operator="equal">
      <formula>"&lt;&gt;"""""</formula>
    </cfRule>
  </conditionalFormatting>
  <conditionalFormatting sqref="C11">
    <cfRule type="cellIs" dxfId="645" priority="18" stopIfTrue="1" operator="equal">
      <formula>"&lt;&gt;"""""</formula>
    </cfRule>
  </conditionalFormatting>
  <conditionalFormatting sqref="B41:B42">
    <cfRule type="cellIs" dxfId="644" priority="17" stopIfTrue="1" operator="equal">
      <formula>"&lt;&gt;"""""</formula>
    </cfRule>
  </conditionalFormatting>
  <conditionalFormatting sqref="A36:A41">
    <cfRule type="cellIs" dxfId="643" priority="16" stopIfTrue="1" operator="equal">
      <formula>"&lt;&gt;"""""</formula>
    </cfRule>
  </conditionalFormatting>
  <conditionalFormatting sqref="B37:B40">
    <cfRule type="cellIs" dxfId="642" priority="15" stopIfTrue="1" operator="equal">
      <formula>"&lt;&gt;"""""</formula>
    </cfRule>
  </conditionalFormatting>
  <conditionalFormatting sqref="E44">
    <cfRule type="cellIs" dxfId="641" priority="14" stopIfTrue="1" operator="equal">
      <formula>"&lt;&gt;"""""</formula>
    </cfRule>
  </conditionalFormatting>
  <conditionalFormatting sqref="F44">
    <cfRule type="cellIs" dxfId="640" priority="13" stopIfTrue="1" operator="equal">
      <formula>"&lt;&gt;"""""</formula>
    </cfRule>
  </conditionalFormatting>
  <conditionalFormatting sqref="G44">
    <cfRule type="cellIs" dxfId="639" priority="12" stopIfTrue="1" operator="equal">
      <formula>"&lt;&gt;"""""</formula>
    </cfRule>
  </conditionalFormatting>
  <conditionalFormatting sqref="H44">
    <cfRule type="cellIs" dxfId="638" priority="11" stopIfTrue="1" operator="equal">
      <formula>"&lt;&gt;"""""</formula>
    </cfRule>
  </conditionalFormatting>
  <conditionalFormatting sqref="I44">
    <cfRule type="cellIs" dxfId="637" priority="10" stopIfTrue="1" operator="equal">
      <formula>"&lt;&gt;"""""</formula>
    </cfRule>
  </conditionalFormatting>
  <conditionalFormatting sqref="J44">
    <cfRule type="cellIs" dxfId="636" priority="9" stopIfTrue="1" operator="equal">
      <formula>"&lt;&gt;"""""</formula>
    </cfRule>
  </conditionalFormatting>
  <conditionalFormatting sqref="F7:H7">
    <cfRule type="cellIs" dxfId="635" priority="8" stopIfTrue="1" operator="equal">
      <formula>"&lt;&gt;"""""</formula>
    </cfRule>
  </conditionalFormatting>
  <conditionalFormatting sqref="E7">
    <cfRule type="cellIs" dxfId="634" priority="7" stopIfTrue="1" operator="equal">
      <formula>"&lt;&gt;"""""</formula>
    </cfRule>
  </conditionalFormatting>
  <conditionalFormatting sqref="D7">
    <cfRule type="cellIs" dxfId="633" priority="6" stopIfTrue="1" operator="equal">
      <formula>"&lt;&gt;"""""</formula>
    </cfRule>
  </conditionalFormatting>
  <conditionalFormatting sqref="J7">
    <cfRule type="cellIs" dxfId="632" priority="5" stopIfTrue="1" operator="equal">
      <formula>"&lt;&gt;"""""</formula>
    </cfRule>
  </conditionalFormatting>
  <conditionalFormatting sqref="I7">
    <cfRule type="cellIs" dxfId="631" priority="4" stopIfTrue="1" operator="equal">
      <formula>"&lt;&gt;"""""</formula>
    </cfRule>
  </conditionalFormatting>
  <conditionalFormatting sqref="C7">
    <cfRule type="cellIs" dxfId="630" priority="3" stopIfTrue="1" operator="equal">
      <formula>"&lt;&gt;"""""</formula>
    </cfRule>
  </conditionalFormatting>
  <conditionalFormatting sqref="B7">
    <cfRule type="cellIs" dxfId="629" priority="2" stopIfTrue="1" operator="equal">
      <formula>"&lt;&gt;"""""</formula>
    </cfRule>
  </conditionalFormatting>
  <conditionalFormatting sqref="A15:J15">
    <cfRule type="cellIs" dxfId="628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52</vt:i4>
      </vt:variant>
      <vt:variant>
        <vt:lpstr>Intervalli denominati</vt:lpstr>
      </vt:variant>
      <vt:variant>
        <vt:i4>15</vt:i4>
      </vt:variant>
    </vt:vector>
  </HeadingPairs>
  <TitlesOfParts>
    <vt:vector size="67" baseType="lpstr">
      <vt:lpstr>copertina</vt:lpstr>
      <vt:lpstr>n. veicoli e km</vt:lpstr>
      <vt:lpstr>PREMI KASKO 2021</vt:lpstr>
      <vt:lpstr>PREMI INF B  2021</vt:lpstr>
      <vt:lpstr>PREMI RCA 2021</vt:lpstr>
      <vt:lpstr>PREMI INF A  2021 </vt:lpstr>
      <vt:lpstr>Sinistri RCA 2021</vt:lpstr>
      <vt:lpstr>Sinistri Cristalli 2021</vt:lpstr>
      <vt:lpstr>Sinistri INF_A 2021</vt:lpstr>
      <vt:lpstr>Sinistri INF_B 2021</vt:lpstr>
      <vt:lpstr>Sinistri KASKO 2021</vt:lpstr>
      <vt:lpstr>PREMI KASKO 2020</vt:lpstr>
      <vt:lpstr>PREMI INF B  2020 </vt:lpstr>
      <vt:lpstr>PREMI RCA 2020</vt:lpstr>
      <vt:lpstr>PREMI INF A  2020 </vt:lpstr>
      <vt:lpstr>Sinistri RCA 2020</vt:lpstr>
      <vt:lpstr>Sinistri Cristalli 2020</vt:lpstr>
      <vt:lpstr>Sinistri INF_A 2020</vt:lpstr>
      <vt:lpstr>Sinistri INF_B 2020</vt:lpstr>
      <vt:lpstr>Sinistri KASKO 2020</vt:lpstr>
      <vt:lpstr>PREMI RCA 2019</vt:lpstr>
      <vt:lpstr>PREMI INF A 2019</vt:lpstr>
      <vt:lpstr>PREMI INF B 2019</vt:lpstr>
      <vt:lpstr>PREMI KASKO 2019</vt:lpstr>
      <vt:lpstr>Sinistri RCA 2019</vt:lpstr>
      <vt:lpstr>Sinistri Cristalli 2019</vt:lpstr>
      <vt:lpstr>Sinistri INF_A 2019</vt:lpstr>
      <vt:lpstr>Sinistri INF_B 2019</vt:lpstr>
      <vt:lpstr>Sinistri KASKO 2019</vt:lpstr>
      <vt:lpstr>PREMI RCA 2018</vt:lpstr>
      <vt:lpstr>PREMI INF A 2018</vt:lpstr>
      <vt:lpstr>PREMI INF B 2018</vt:lpstr>
      <vt:lpstr>PREMI KASKO 2018</vt:lpstr>
      <vt:lpstr>sinistri RCA 2018 (I S.)</vt:lpstr>
      <vt:lpstr>Sinistri Cristalli 2018 (I S.)</vt:lpstr>
      <vt:lpstr>sinistri INF A 2018 (I S.)</vt:lpstr>
      <vt:lpstr>sinistri INF B 2018 (I S.)</vt:lpstr>
      <vt:lpstr>sinistri KASKO 2018 (I S.)</vt:lpstr>
      <vt:lpstr>Sinistri RCA 2018 (II S.)</vt:lpstr>
      <vt:lpstr>Sinistri Cristalli 2018 (II S.)</vt:lpstr>
      <vt:lpstr>Sinistri INF_A 2018 (II S.)</vt:lpstr>
      <vt:lpstr>Sinistri INF_B 2018 (II S.)</vt:lpstr>
      <vt:lpstr>Sinistri KASKO 2018 (II S.)</vt:lpstr>
      <vt:lpstr>PREMI RCA 2017</vt:lpstr>
      <vt:lpstr>PREMI INF A 2017</vt:lpstr>
      <vt:lpstr>PREMI INF B 2017</vt:lpstr>
      <vt:lpstr>PREMI KASKO 2017</vt:lpstr>
      <vt:lpstr>sinistri INF B 2017</vt:lpstr>
      <vt:lpstr>sinistri INF A 2017</vt:lpstr>
      <vt:lpstr>sinistri RCA 2017</vt:lpstr>
      <vt:lpstr>Sinistri Cristalli 2017</vt:lpstr>
      <vt:lpstr>sinistri KASKO 2017</vt:lpstr>
      <vt:lpstr>copertina!Area_stampa</vt:lpstr>
      <vt:lpstr>'n. veicoli e km'!Area_stampa</vt:lpstr>
      <vt:lpstr>'n. veicoli e km'!Titoli_stampa</vt:lpstr>
      <vt:lpstr>'Sinistri Cristalli 2018 (II S.)'!Titoli_stampa</vt:lpstr>
      <vt:lpstr>'Sinistri Cristalli 2019'!Titoli_stampa</vt:lpstr>
      <vt:lpstr>'Sinistri Cristalli 2020'!Titoli_stampa</vt:lpstr>
      <vt:lpstr>'Sinistri Cristalli 2021'!Titoli_stampa</vt:lpstr>
      <vt:lpstr>'Sinistri INF_A 2018 (II S.)'!Titoli_stampa</vt:lpstr>
      <vt:lpstr>'Sinistri INF_A 2019'!Titoli_stampa</vt:lpstr>
      <vt:lpstr>'Sinistri INF_A 2020'!Titoli_stampa</vt:lpstr>
      <vt:lpstr>'Sinistri INF_A 2021'!Titoli_stampa</vt:lpstr>
      <vt:lpstr>'Sinistri INF_B 2018 (II S.)'!Titoli_stampa</vt:lpstr>
      <vt:lpstr>'Sinistri INF_B 2019'!Titoli_stampa</vt:lpstr>
      <vt:lpstr>'Sinistri INF_B 2020'!Titoli_stampa</vt:lpstr>
      <vt:lpstr>'Sinistri INF_B 2021'!Titoli_stampa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Nonni Federica</dc:creator>
  <cp:lastModifiedBy>appo</cp:lastModifiedBy>
  <cp:lastPrinted>2019-06-19T14:37:02Z</cp:lastPrinted>
  <dcterms:created xsi:type="dcterms:W3CDTF">2019-04-04T12:03:49Z</dcterms:created>
  <dcterms:modified xsi:type="dcterms:W3CDTF">2023-05-29T13:24:11Z</dcterms:modified>
</cp:coreProperties>
</file>