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uco.troncone\CloudDrive\My Files\ID2454_Extrarete 12\Documentazione\File definitivi\"/>
    </mc:Choice>
  </mc:AlternateContent>
  <bookViews>
    <workbookView xWindow="0" yWindow="0" windowWidth="19200" windowHeight="7050" tabRatio="738" activeTab="1"/>
  </bookViews>
  <sheets>
    <sheet name="Istruzioni compilazione" sheetId="4" r:id="rId1"/>
    <sheet name="Conto Economico" sheetId="15" r:id="rId2"/>
    <sheet name="Foglio1" sheetId="20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5" l="1"/>
  <c r="D37" i="15"/>
  <c r="D33" i="15"/>
  <c r="E4" i="15"/>
  <c r="I17" i="15" l="1"/>
  <c r="I16" i="15"/>
  <c r="I18" i="15" l="1"/>
  <c r="D4" i="15" l="1"/>
  <c r="B4" i="15"/>
  <c r="I4" i="15" l="1"/>
  <c r="F5" i="15"/>
  <c r="G5" i="15"/>
  <c r="H5" i="15"/>
  <c r="E5" i="15" l="1"/>
  <c r="J4" i="15"/>
  <c r="I5" i="15" l="1"/>
  <c r="J5" i="15" l="1"/>
  <c r="J16" i="15" l="1"/>
  <c r="J17" i="15"/>
  <c r="J18" i="15"/>
  <c r="E25" i="15"/>
  <c r="E11" i="15"/>
  <c r="E32" i="15"/>
  <c r="E29" i="15"/>
  <c r="E27" i="15"/>
  <c r="E31" i="15"/>
  <c r="E28" i="15"/>
  <c r="E26" i="15"/>
  <c r="E30" i="15"/>
  <c r="K4" i="15" l="1"/>
  <c r="E38" i="15"/>
  <c r="E33" i="15"/>
  <c r="E24" i="15"/>
  <c r="D39" i="15"/>
  <c r="E39" i="15" s="1"/>
  <c r="K5" i="15"/>
</calcChain>
</file>

<file path=xl/sharedStrings.xml><?xml version="1.0" encoding="utf-8"?>
<sst xmlns="http://schemas.openxmlformats.org/spreadsheetml/2006/main" count="83" uniqueCount="72">
  <si>
    <t>Ricavo totale</t>
  </si>
  <si>
    <t>Costo totale</t>
  </si>
  <si>
    <t>Totale</t>
  </si>
  <si>
    <t>Costo totale %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</si>
  <si>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</si>
  <si>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</si>
  <si>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</si>
  <si>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</si>
  <si>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</si>
  <si>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</si>
  <si>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</si>
  <si>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</si>
  <si>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</si>
  <si>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</si>
  <si>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</si>
  <si>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COSTI ULTERIORI GESTIONE COMMESSA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</si>
  <si>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</si>
  <si>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</si>
  <si>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</si>
  <si>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</si>
  <si>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</si>
  <si>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</si>
  <si>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</si>
  <si>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</si>
  <si>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</si>
  <si>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</si>
  <si>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</si>
  <si>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Oneri per la sicurezza</t>
  </si>
  <si>
    <t>Premi assicurativi</t>
  </si>
  <si>
    <t>Fideiussioni</t>
  </si>
  <si>
    <t>ONERI PER LA SICUREZZA</t>
  </si>
  <si>
    <t>Contributo ANAC</t>
  </si>
  <si>
    <t>Costi relativi ala formazione</t>
  </si>
  <si>
    <t>Deposito e stoccaggio</t>
  </si>
  <si>
    <t>Lotto 10</t>
  </si>
  <si>
    <t>Lotto 11</t>
  </si>
  <si>
    <t>Lotto 12</t>
  </si>
  <si>
    <t>Lotto 13</t>
  </si>
  <si>
    <t>Lotto 14</t>
  </si>
  <si>
    <t>Lotto 15</t>
  </si>
  <si>
    <t>Lotto 16</t>
  </si>
  <si>
    <t>Lotto 17</t>
  </si>
  <si>
    <t>Lotto 18</t>
  </si>
  <si>
    <t>Lotto 01</t>
  </si>
  <si>
    <t>Lotto 02</t>
  </si>
  <si>
    <t>Lotto 03</t>
  </si>
  <si>
    <t>Lotto 04</t>
  </si>
  <si>
    <t>Lotto 05</t>
  </si>
  <si>
    <t>Lotto 06</t>
  </si>
  <si>
    <t>Lotto 07</t>
  </si>
  <si>
    <t>Lotto 08</t>
  </si>
  <si>
    <t>Lotto 09</t>
  </si>
  <si>
    <t>Costo totale prodotto</t>
  </si>
  <si>
    <t>COSTO DEL PERSONALE</t>
  </si>
  <si>
    <t>Livello inquadramento</t>
  </si>
  <si>
    <t>CCNL applicato (o altra forma contrattuale)</t>
  </si>
  <si>
    <t>Totale costo</t>
  </si>
  <si>
    <t>Gestione ordinativi</t>
  </si>
  <si>
    <t>-</t>
  </si>
  <si>
    <t>Attività</t>
  </si>
  <si>
    <t xml:space="preserve">Effort previsto (ore) </t>
  </si>
  <si>
    <t xml:space="preserve">Figura professionale </t>
  </si>
  <si>
    <t xml:space="preserve">Costo medio orario </t>
  </si>
  <si>
    <r>
      <rPr>
        <b/>
        <i/>
        <sz val="9"/>
        <color theme="1"/>
        <rFont val="Calibri"/>
        <family val="2"/>
        <scheme val="minor"/>
      </rPr>
      <t>NB:</t>
    </r>
    <r>
      <rPr>
        <i/>
        <sz val="9"/>
        <color theme="1"/>
        <rFont val="Calibri"/>
        <family val="2"/>
        <scheme val="minor"/>
      </rPr>
      <t xml:space="preserve"> inserire o eliminare righe relative a diverse figure professionali per la stessa o altre attività legate alla gestione della commessa, secondo necessità</t>
    </r>
  </si>
  <si>
    <t>Selezionare il Lotto di riferimento dal menù a tendina</t>
  </si>
  <si>
    <t>Trasporto</t>
  </si>
  <si>
    <t>Spread BA (€/litro)</t>
  </si>
  <si>
    <t>Quantità richiesta (litri)</t>
  </si>
  <si>
    <t>Spread offerto (€/litro)</t>
  </si>
  <si>
    <t>Costo medio prodotto (€/litro)</t>
  </si>
  <si>
    <t>* indicare nella relazione di accompagnamento il periodo di riferimento del listino quotazioni max della Staffetta</t>
  </si>
  <si>
    <t>Prezzo Listino Chiusure settimanali Staffetta (€/litro)*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</si>
</sst>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  <numFmt numFmtId="167" formatCode="_-* #,##0.000\ &quot;€&quot;_-;\-* #,##0.0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8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44" fontId="6" fillId="8" borderId="1" xfId="0" applyNumberFormat="1" applyFont="1" applyFill="1" applyBorder="1" applyAlignment="1">
      <alignment horizontal="center" vertical="center" wrapText="1"/>
    </xf>
    <xf numFmtId="167" fontId="2" fillId="7" borderId="1" xfId="1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0" xfId="0" applyFont="1" applyFill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zoomScale="85" zoomScaleNormal="85" workbookViewId="0">
      <selection activeCell="I5" sqref="I5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47" t="s">
        <v>21</v>
      </c>
      <c r="C2" s="47"/>
      <c r="D2" s="47"/>
      <c r="E2" s="47"/>
      <c r="F2" s="47"/>
    </row>
    <row r="3" spans="2:6" x14ac:dyDescent="0.35">
      <c r="B3" s="2"/>
      <c r="C3" s="3"/>
      <c r="D3" s="4"/>
      <c r="E3" s="5"/>
      <c r="F3" s="6" t="s">
        <v>14</v>
      </c>
    </row>
    <row r="4" spans="2:6" x14ac:dyDescent="0.35">
      <c r="B4" s="55"/>
      <c r="C4" s="55"/>
      <c r="D4" s="55"/>
      <c r="E4" s="55"/>
      <c r="F4" s="6" t="s">
        <v>17</v>
      </c>
    </row>
    <row r="5" spans="2:6" x14ac:dyDescent="0.35">
      <c r="B5" s="59"/>
      <c r="C5" s="59"/>
      <c r="D5" s="59"/>
      <c r="E5" s="59"/>
      <c r="F5" s="6" t="s">
        <v>12</v>
      </c>
    </row>
    <row r="6" spans="2:6" x14ac:dyDescent="0.35">
      <c r="B6" s="56"/>
      <c r="C6" s="56"/>
      <c r="D6" s="56"/>
      <c r="E6" s="56"/>
      <c r="F6" s="6" t="s">
        <v>13</v>
      </c>
    </row>
    <row r="7" spans="2:6" x14ac:dyDescent="0.35">
      <c r="B7" s="57"/>
      <c r="C7" s="57"/>
      <c r="D7" s="57"/>
      <c r="E7" s="57"/>
      <c r="F7" s="6" t="s">
        <v>18</v>
      </c>
    </row>
    <row r="8" spans="2:6" x14ac:dyDescent="0.35">
      <c r="B8" s="58"/>
      <c r="C8" s="58"/>
      <c r="D8" s="58"/>
      <c r="E8" s="58"/>
      <c r="F8" s="6" t="s">
        <v>19</v>
      </c>
    </row>
    <row r="10" spans="2:6" x14ac:dyDescent="0.35">
      <c r="B10" s="48" t="s">
        <v>20</v>
      </c>
      <c r="C10" s="48"/>
      <c r="D10" s="48"/>
      <c r="E10" s="48"/>
      <c r="F10" s="48"/>
    </row>
    <row r="11" spans="2:6" ht="33" customHeight="1" x14ac:dyDescent="0.35">
      <c r="B11" s="49" t="s">
        <v>22</v>
      </c>
      <c r="C11" s="50"/>
      <c r="D11" s="50"/>
      <c r="E11" s="50"/>
      <c r="F11" s="51"/>
    </row>
    <row r="12" spans="2:6" ht="33" customHeight="1" x14ac:dyDescent="0.35">
      <c r="B12" s="52" t="s">
        <v>24</v>
      </c>
      <c r="C12" s="53"/>
      <c r="D12" s="53"/>
      <c r="E12" s="53"/>
      <c r="F12" s="54"/>
    </row>
    <row r="13" spans="2:6" ht="33" customHeight="1" x14ac:dyDescent="0.35">
      <c r="B13" s="52" t="s">
        <v>23</v>
      </c>
      <c r="C13" s="53"/>
      <c r="D13" s="53"/>
      <c r="E13" s="53"/>
      <c r="F13" s="54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0"/>
  <sheetViews>
    <sheetView tabSelected="1" view="pageLayout" zoomScale="70" zoomScaleNormal="100" zoomScalePageLayoutView="70" workbookViewId="0">
      <selection activeCell="F4" sqref="F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3.1796875" style="1" customWidth="1"/>
    <col min="4" max="4" width="16.6328125" style="1" bestFit="1" customWidth="1"/>
    <col min="5" max="5" width="14.6328125" style="1" bestFit="1" customWidth="1"/>
    <col min="6" max="6" width="16.81640625" style="1" bestFit="1" customWidth="1"/>
    <col min="7" max="7" width="14.6328125" style="1" bestFit="1" customWidth="1"/>
    <col min="8" max="8" width="15.6328125" style="1" customWidth="1"/>
    <col min="9" max="10" width="17.26953125" style="1" bestFit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6" ht="14.5" x14ac:dyDescent="0.35">
      <c r="B1" s="68" t="s">
        <v>64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2:16" ht="22.75" customHeight="1" x14ac:dyDescent="0.35">
      <c r="B2" s="69" t="s">
        <v>16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2:16" ht="52" x14ac:dyDescent="0.35">
      <c r="B3" s="64" t="s">
        <v>6</v>
      </c>
      <c r="C3" s="65"/>
      <c r="D3" s="8" t="s">
        <v>67</v>
      </c>
      <c r="E3" s="8" t="s">
        <v>66</v>
      </c>
      <c r="F3" s="37" t="s">
        <v>71</v>
      </c>
      <c r="G3" s="8" t="s">
        <v>68</v>
      </c>
      <c r="H3" s="37" t="s">
        <v>69</v>
      </c>
      <c r="I3" s="37" t="s">
        <v>0</v>
      </c>
      <c r="J3" s="37" t="s">
        <v>52</v>
      </c>
      <c r="K3" s="37" t="s">
        <v>3</v>
      </c>
      <c r="L3" s="37" t="s">
        <v>7</v>
      </c>
      <c r="M3" s="37"/>
      <c r="N3" s="66" t="s">
        <v>70</v>
      </c>
      <c r="O3" s="67"/>
    </row>
    <row r="4" spans="2:16" ht="13" x14ac:dyDescent="0.35">
      <c r="B4" s="62" t="e">
        <f>IF(_xlfn.NUMBERVALUE(RIGHT(B1,2))&lt;=9,"Carburante","Gasolio risca")</f>
        <v>#VALUE!</v>
      </c>
      <c r="C4" s="63"/>
      <c r="D4" s="31">
        <f>VLOOKUP(B1,Foglio1!A:C,2,0)</f>
        <v>0</v>
      </c>
      <c r="E4" s="46">
        <f>VLOOKUP(B1,Foglio1!A:C,3,0)/1000</f>
        <v>0</v>
      </c>
      <c r="F4" s="9"/>
      <c r="G4" s="9"/>
      <c r="H4" s="9"/>
      <c r="I4" s="10">
        <f>(F4+G4)*D4</f>
        <v>0</v>
      </c>
      <c r="J4" s="10">
        <f>H4*D4</f>
        <v>0</v>
      </c>
      <c r="K4" s="11" t="e">
        <f>J4/$D$38</f>
        <v>#DIV/0!</v>
      </c>
      <c r="L4" s="34"/>
      <c r="M4" s="35"/>
      <c r="N4" s="66"/>
      <c r="O4" s="67"/>
      <c r="P4" s="7"/>
    </row>
    <row r="5" spans="2:16" ht="18.5" customHeight="1" x14ac:dyDescent="0.35">
      <c r="B5" s="60" t="s">
        <v>2</v>
      </c>
      <c r="C5" s="61"/>
      <c r="D5" s="12"/>
      <c r="E5" s="13">
        <f>SUMPRODUCT($D$4:$D$4,E4:E4)</f>
        <v>0</v>
      </c>
      <c r="F5" s="13">
        <f>F4*D4</f>
        <v>0</v>
      </c>
      <c r="G5" s="13">
        <f>D4*G4</f>
        <v>0</v>
      </c>
      <c r="H5" s="13">
        <f>D4*H4</f>
        <v>0</v>
      </c>
      <c r="I5" s="14">
        <f>SUM(I4:I4)</f>
        <v>0</v>
      </c>
      <c r="J5" s="15">
        <f>SUM(J4:J4)</f>
        <v>0</v>
      </c>
      <c r="K5" s="16" t="e">
        <f>J5/$D$38</f>
        <v>#DIV/0!</v>
      </c>
      <c r="L5" s="36"/>
      <c r="M5" s="36"/>
      <c r="N5" s="66"/>
      <c r="O5" s="67"/>
    </row>
    <row r="6" spans="2:16" x14ac:dyDescent="0.35">
      <c r="M6" s="7"/>
    </row>
    <row r="9" spans="2:16" ht="14.5" x14ac:dyDescent="0.35">
      <c r="B9" s="69" t="s">
        <v>30</v>
      </c>
      <c r="C9" s="70"/>
      <c r="D9" s="70"/>
      <c r="E9" s="70"/>
      <c r="F9" s="70"/>
      <c r="G9" s="70"/>
      <c r="H9" s="70"/>
    </row>
    <row r="10" spans="2:16" ht="13" x14ac:dyDescent="0.35">
      <c r="B10" s="64" t="s">
        <v>5</v>
      </c>
      <c r="C10" s="65"/>
      <c r="D10" s="30" t="s">
        <v>1</v>
      </c>
      <c r="E10" s="30" t="s">
        <v>3</v>
      </c>
      <c r="F10" s="64" t="s">
        <v>7</v>
      </c>
      <c r="G10" s="71"/>
      <c r="H10" s="65"/>
    </row>
    <row r="11" spans="2:16" ht="13" x14ac:dyDescent="0.35">
      <c r="B11" s="62" t="s">
        <v>27</v>
      </c>
      <c r="C11" s="63"/>
      <c r="D11" s="9"/>
      <c r="E11" s="17" t="e">
        <f>D11/$D$38</f>
        <v>#DIV/0!</v>
      </c>
      <c r="F11" s="27"/>
      <c r="G11" s="28"/>
      <c r="H11" s="29"/>
    </row>
    <row r="14" spans="2:16" ht="22.4" customHeight="1" x14ac:dyDescent="0.35">
      <c r="B14" s="78" t="s">
        <v>53</v>
      </c>
      <c r="C14" s="79"/>
      <c r="D14" s="79"/>
      <c r="E14" s="79"/>
      <c r="F14" s="79"/>
      <c r="G14" s="79"/>
      <c r="H14" s="79"/>
      <c r="I14" s="79"/>
      <c r="J14" s="79"/>
      <c r="K14" s="80"/>
    </row>
    <row r="15" spans="2:16" ht="39" x14ac:dyDescent="0.35">
      <c r="B15" s="64" t="s">
        <v>59</v>
      </c>
      <c r="C15" s="65"/>
      <c r="D15" s="37" t="s">
        <v>60</v>
      </c>
      <c r="E15" s="37" t="s">
        <v>61</v>
      </c>
      <c r="F15" s="37" t="s">
        <v>54</v>
      </c>
      <c r="G15" s="37" t="s">
        <v>55</v>
      </c>
      <c r="H15" s="37" t="s">
        <v>62</v>
      </c>
      <c r="I15" s="37" t="s">
        <v>1</v>
      </c>
      <c r="J15" s="37" t="s">
        <v>3</v>
      </c>
      <c r="K15" s="37" t="s">
        <v>7</v>
      </c>
    </row>
    <row r="16" spans="2:16" ht="14.5" customHeight="1" x14ac:dyDescent="0.35">
      <c r="B16" s="62" t="s">
        <v>57</v>
      </c>
      <c r="C16" s="63"/>
      <c r="D16" s="39"/>
      <c r="E16" s="40"/>
      <c r="F16" s="39"/>
      <c r="G16" s="39"/>
      <c r="H16" s="41"/>
      <c r="I16" s="42">
        <f>D16*H16</f>
        <v>0</v>
      </c>
      <c r="J16" s="17" t="e">
        <f>I16/$D$38</f>
        <v>#DIV/0!</v>
      </c>
      <c r="K16" s="43"/>
      <c r="L16" s="81" t="s">
        <v>63</v>
      </c>
      <c r="M16" s="82"/>
      <c r="N16" s="82"/>
      <c r="O16" s="82"/>
    </row>
    <row r="17" spans="2:17" ht="13" customHeight="1" x14ac:dyDescent="0.35">
      <c r="B17" s="62" t="s">
        <v>58</v>
      </c>
      <c r="C17" s="63"/>
      <c r="D17" s="39"/>
      <c r="E17" s="40"/>
      <c r="F17" s="39"/>
      <c r="G17" s="39"/>
      <c r="H17" s="41"/>
      <c r="I17" s="42">
        <f>D17*H17</f>
        <v>0</v>
      </c>
      <c r="J17" s="17" t="e">
        <f>I17/$D$38</f>
        <v>#DIV/0!</v>
      </c>
      <c r="K17" s="43"/>
      <c r="L17" s="81"/>
      <c r="M17" s="82"/>
      <c r="N17" s="82"/>
      <c r="O17" s="82"/>
    </row>
    <row r="18" spans="2:17" ht="13" x14ac:dyDescent="0.35">
      <c r="B18" s="60" t="s">
        <v>56</v>
      </c>
      <c r="C18" s="61"/>
      <c r="D18" s="36"/>
      <c r="E18" s="12"/>
      <c r="F18" s="44"/>
      <c r="G18" s="12"/>
      <c r="H18" s="12"/>
      <c r="I18" s="45">
        <f>SUM(I16:I17)</f>
        <v>0</v>
      </c>
      <c r="J18" s="18" t="e">
        <f>I18/$D$38</f>
        <v>#DIV/0!</v>
      </c>
      <c r="K18" s="12"/>
      <c r="L18" s="81"/>
      <c r="M18" s="82"/>
      <c r="N18" s="82"/>
      <c r="O18" s="82"/>
    </row>
    <row r="22" spans="2:17" ht="22.75" customHeight="1" x14ac:dyDescent="0.35">
      <c r="B22" s="69" t="s">
        <v>15</v>
      </c>
      <c r="C22" s="70"/>
      <c r="D22" s="70"/>
      <c r="E22" s="70"/>
      <c r="F22" s="70"/>
      <c r="G22" s="70"/>
      <c r="H22" s="70"/>
    </row>
    <row r="23" spans="2:17" ht="13" x14ac:dyDescent="0.35">
      <c r="B23" s="64" t="s">
        <v>5</v>
      </c>
      <c r="C23" s="65"/>
      <c r="D23" s="8" t="s">
        <v>1</v>
      </c>
      <c r="E23" s="8" t="s">
        <v>3</v>
      </c>
      <c r="F23" s="64" t="s">
        <v>7</v>
      </c>
      <c r="G23" s="71"/>
      <c r="H23" s="65"/>
      <c r="I23" s="73"/>
      <c r="J23" s="74"/>
      <c r="K23" s="74"/>
      <c r="L23" s="74"/>
      <c r="M23" s="74"/>
      <c r="N23" s="74"/>
      <c r="O23" s="74"/>
      <c r="P23" s="74"/>
      <c r="Q23" s="74"/>
    </row>
    <row r="24" spans="2:17" ht="13" x14ac:dyDescent="0.35">
      <c r="B24" s="62" t="s">
        <v>4</v>
      </c>
      <c r="C24" s="63"/>
      <c r="D24" s="9"/>
      <c r="E24" s="17" t="e">
        <f t="shared" ref="E24:E33" si="0">D24/$D$38</f>
        <v>#DIV/0!</v>
      </c>
      <c r="F24" s="27"/>
      <c r="G24" s="28"/>
      <c r="H24" s="29"/>
    </row>
    <row r="25" spans="2:17" ht="13" x14ac:dyDescent="0.35">
      <c r="B25" s="62" t="s">
        <v>33</v>
      </c>
      <c r="C25" s="63"/>
      <c r="D25" s="9"/>
      <c r="E25" s="17" t="e">
        <f t="shared" si="0"/>
        <v>#DIV/0!</v>
      </c>
      <c r="F25" s="32"/>
      <c r="G25" s="28"/>
      <c r="H25" s="33"/>
    </row>
    <row r="26" spans="2:17" ht="33" customHeight="1" x14ac:dyDescent="0.35">
      <c r="B26" s="62" t="s">
        <v>65</v>
      </c>
      <c r="C26" s="63"/>
      <c r="D26" s="9"/>
      <c r="E26" s="17" t="e">
        <f t="shared" si="0"/>
        <v>#DIV/0!</v>
      </c>
      <c r="F26" s="27"/>
      <c r="G26" s="28"/>
      <c r="H26" s="29"/>
      <c r="P26" s="38"/>
      <c r="Q26" s="38"/>
    </row>
    <row r="27" spans="2:17" ht="13" x14ac:dyDescent="0.35">
      <c r="B27" s="62" t="s">
        <v>25</v>
      </c>
      <c r="C27" s="63"/>
      <c r="D27" s="9"/>
      <c r="E27" s="17" t="e">
        <f t="shared" si="0"/>
        <v>#DIV/0!</v>
      </c>
      <c r="F27" s="27"/>
      <c r="G27" s="28"/>
      <c r="H27" s="29"/>
    </row>
    <row r="28" spans="2:17" ht="13" x14ac:dyDescent="0.35">
      <c r="B28" s="62" t="s">
        <v>26</v>
      </c>
      <c r="C28" s="63"/>
      <c r="D28" s="9"/>
      <c r="E28" s="17" t="e">
        <f t="shared" si="0"/>
        <v>#DIV/0!</v>
      </c>
      <c r="F28" s="27"/>
      <c r="G28" s="28"/>
      <c r="H28" s="29"/>
    </row>
    <row r="29" spans="2:17" ht="26" customHeight="1" x14ac:dyDescent="0.35">
      <c r="B29" s="62" t="s">
        <v>32</v>
      </c>
      <c r="C29" s="63"/>
      <c r="D29" s="9"/>
      <c r="E29" s="17" t="e">
        <f t="shared" si="0"/>
        <v>#DIV/0!</v>
      </c>
      <c r="F29" s="27"/>
      <c r="G29" s="28"/>
      <c r="H29" s="29"/>
    </row>
    <row r="30" spans="2:17" ht="13" x14ac:dyDescent="0.35">
      <c r="B30" s="62" t="s">
        <v>29</v>
      </c>
      <c r="C30" s="63"/>
      <c r="D30" s="9"/>
      <c r="E30" s="17" t="e">
        <f t="shared" si="0"/>
        <v>#DIV/0!</v>
      </c>
      <c r="F30" s="27"/>
      <c r="G30" s="28"/>
      <c r="H30" s="29"/>
    </row>
    <row r="31" spans="2:17" ht="13" x14ac:dyDescent="0.35">
      <c r="B31" s="62" t="s">
        <v>31</v>
      </c>
      <c r="C31" s="63"/>
      <c r="D31" s="9"/>
      <c r="E31" s="17" t="e">
        <f t="shared" si="0"/>
        <v>#DIV/0!</v>
      </c>
      <c r="F31" s="27"/>
      <c r="G31" s="28"/>
      <c r="H31" s="29"/>
    </row>
    <row r="32" spans="2:17" ht="13" x14ac:dyDescent="0.35">
      <c r="B32" s="62" t="s">
        <v>28</v>
      </c>
      <c r="C32" s="63"/>
      <c r="D32" s="9"/>
      <c r="E32" s="17" t="e">
        <f t="shared" si="0"/>
        <v>#DIV/0!</v>
      </c>
      <c r="F32" s="27"/>
      <c r="G32" s="28"/>
      <c r="H32" s="29"/>
    </row>
    <row r="33" spans="2:8" ht="13" x14ac:dyDescent="0.35">
      <c r="B33" s="60" t="s">
        <v>2</v>
      </c>
      <c r="C33" s="61"/>
      <c r="D33" s="19">
        <f>SUM(D24:D32)</f>
        <v>0</v>
      </c>
      <c r="E33" s="18" t="e">
        <f t="shared" si="0"/>
        <v>#DIV/0!</v>
      </c>
      <c r="F33" s="75"/>
      <c r="G33" s="76"/>
      <c r="H33" s="77"/>
    </row>
    <row r="36" spans="2:8" ht="22.75" customHeight="1" x14ac:dyDescent="0.35">
      <c r="B36" s="72" t="s">
        <v>8</v>
      </c>
      <c r="C36" s="72"/>
      <c r="D36" s="72"/>
      <c r="E36" s="72"/>
    </row>
    <row r="37" spans="2:8" ht="14.5" x14ac:dyDescent="0.35">
      <c r="B37" s="20" t="s">
        <v>9</v>
      </c>
      <c r="C37" s="26"/>
      <c r="D37" s="21">
        <f>I5</f>
        <v>0</v>
      </c>
      <c r="E37" s="22"/>
    </row>
    <row r="38" spans="2:8" ht="14.5" x14ac:dyDescent="0.35">
      <c r="B38" s="20" t="s">
        <v>10</v>
      </c>
      <c r="C38" s="25"/>
      <c r="D38" s="21">
        <f>J5+D33+I18+D11</f>
        <v>0</v>
      </c>
      <c r="E38" s="23" t="e">
        <f>D38/$D$37</f>
        <v>#DIV/0!</v>
      </c>
    </row>
    <row r="39" spans="2:8" ht="14.5" x14ac:dyDescent="0.35">
      <c r="B39" s="20" t="s">
        <v>11</v>
      </c>
      <c r="C39" s="20"/>
      <c r="D39" s="21">
        <f>D37-D38</f>
        <v>0</v>
      </c>
      <c r="E39" s="23" t="e">
        <f>D39/$D$37</f>
        <v>#DIV/0!</v>
      </c>
    </row>
    <row r="40" spans="2:8" ht="14.5" x14ac:dyDescent="0.35">
      <c r="B40" s="24"/>
      <c r="C40" s="24"/>
      <c r="D40" s="24"/>
      <c r="E40" s="24"/>
    </row>
  </sheetData>
  <mergeCells count="32">
    <mergeCell ref="B1:L1"/>
    <mergeCell ref="B2:M2"/>
    <mergeCell ref="B22:H22"/>
    <mergeCell ref="F23:H23"/>
    <mergeCell ref="B36:E36"/>
    <mergeCell ref="I23:Q23"/>
    <mergeCell ref="B9:H9"/>
    <mergeCell ref="F10:H10"/>
    <mergeCell ref="F33:H33"/>
    <mergeCell ref="B17:C17"/>
    <mergeCell ref="B18:C18"/>
    <mergeCell ref="B14:K14"/>
    <mergeCell ref="L16:O18"/>
    <mergeCell ref="B3:C3"/>
    <mergeCell ref="B4:C4"/>
    <mergeCell ref="B5:C5"/>
    <mergeCell ref="B15:C15"/>
    <mergeCell ref="B16:C16"/>
    <mergeCell ref="N3:O5"/>
    <mergeCell ref="B10:C10"/>
    <mergeCell ref="B11:C11"/>
    <mergeCell ref="B24:C24"/>
    <mergeCell ref="B23:C23"/>
    <mergeCell ref="B25:C25"/>
    <mergeCell ref="B26:C26"/>
    <mergeCell ref="B27:C27"/>
    <mergeCell ref="B33:C33"/>
    <mergeCell ref="B28:C28"/>
    <mergeCell ref="B29:C29"/>
    <mergeCell ref="B30:C30"/>
    <mergeCell ref="B31:C31"/>
    <mergeCell ref="B32:C32"/>
  </mergeCells>
  <pageMargins left="0.44117647058823528" right="0.7" top="0.75" bottom="0.75" header="0.3" footer="0.3"/>
  <pageSetup paperSize="8" orientation="landscape" r:id="rId1"/>
  <headerFooter>
    <oddHeader>&amp;CID2454 Carburanti extrarete e gasolio da riscaldamento ed. 12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Foglio1!$A$1:$A$19</xm:f>
          </x14:formula1>
          <xm:sqref>B1:L1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20" sqref="A20"/>
    </sheetView>
  </sheetViews>
  <sheetFormatPr defaultRowHeight="14.5" x14ac:dyDescent="0.35"/>
  <sheetData>
    <row r="1" spans="1:3" x14ac:dyDescent="0.35">
      <c r="A1" t="s">
        <v>43</v>
      </c>
      <c r="B1">
        <v>64000000</v>
      </c>
      <c r="C1">
        <v>65</v>
      </c>
    </row>
    <row r="2" spans="1:3" x14ac:dyDescent="0.35">
      <c r="A2" t="s">
        <v>44</v>
      </c>
      <c r="B2">
        <v>26000000</v>
      </c>
      <c r="C2">
        <v>65</v>
      </c>
    </row>
    <row r="3" spans="1:3" x14ac:dyDescent="0.35">
      <c r="A3" t="s">
        <v>45</v>
      </c>
      <c r="B3">
        <v>57000000</v>
      </c>
      <c r="C3">
        <v>65</v>
      </c>
    </row>
    <row r="4" spans="1:3" x14ac:dyDescent="0.35">
      <c r="A4" t="s">
        <v>46</v>
      </c>
      <c r="B4">
        <v>22000000</v>
      </c>
      <c r="C4">
        <v>65</v>
      </c>
    </row>
    <row r="5" spans="1:3" x14ac:dyDescent="0.35">
      <c r="A5" t="s">
        <v>47</v>
      </c>
      <c r="B5">
        <v>48000000</v>
      </c>
      <c r="C5">
        <v>65</v>
      </c>
    </row>
    <row r="6" spans="1:3" x14ac:dyDescent="0.35">
      <c r="A6" t="s">
        <v>48</v>
      </c>
      <c r="B6">
        <v>20000000</v>
      </c>
      <c r="C6">
        <v>65</v>
      </c>
    </row>
    <row r="7" spans="1:3" x14ac:dyDescent="0.35">
      <c r="A7" t="s">
        <v>49</v>
      </c>
      <c r="B7">
        <v>47000000</v>
      </c>
      <c r="C7">
        <v>65</v>
      </c>
    </row>
    <row r="8" spans="1:3" x14ac:dyDescent="0.35">
      <c r="A8" t="s">
        <v>50</v>
      </c>
      <c r="B8">
        <v>23000000</v>
      </c>
      <c r="C8">
        <v>95</v>
      </c>
    </row>
    <row r="9" spans="1:3" x14ac:dyDescent="0.35">
      <c r="A9" t="s">
        <v>51</v>
      </c>
      <c r="B9">
        <v>11000000</v>
      </c>
      <c r="C9">
        <v>95</v>
      </c>
    </row>
    <row r="10" spans="1:3" x14ac:dyDescent="0.35">
      <c r="A10" t="s">
        <v>34</v>
      </c>
      <c r="B10">
        <v>28000000</v>
      </c>
      <c r="C10">
        <v>65</v>
      </c>
    </row>
    <row r="11" spans="1:3" x14ac:dyDescent="0.35">
      <c r="A11" t="s">
        <v>35</v>
      </c>
      <c r="B11">
        <v>31000000</v>
      </c>
      <c r="C11">
        <v>65</v>
      </c>
    </row>
    <row r="12" spans="1:3" x14ac:dyDescent="0.35">
      <c r="A12" t="s">
        <v>36</v>
      </c>
      <c r="B12">
        <v>48000000</v>
      </c>
      <c r="C12">
        <v>65</v>
      </c>
    </row>
    <row r="13" spans="1:3" x14ac:dyDescent="0.35">
      <c r="A13" t="s">
        <v>37</v>
      </c>
      <c r="B13">
        <v>13000000</v>
      </c>
      <c r="C13">
        <v>65</v>
      </c>
    </row>
    <row r="14" spans="1:3" x14ac:dyDescent="0.35">
      <c r="A14" t="s">
        <v>38</v>
      </c>
      <c r="B14">
        <v>20000000</v>
      </c>
      <c r="C14">
        <v>65</v>
      </c>
    </row>
    <row r="15" spans="1:3" x14ac:dyDescent="0.35">
      <c r="A15" t="s">
        <v>39</v>
      </c>
      <c r="B15">
        <v>29000000</v>
      </c>
      <c r="C15">
        <v>65</v>
      </c>
    </row>
    <row r="16" spans="1:3" x14ac:dyDescent="0.35">
      <c r="A16" t="s">
        <v>40</v>
      </c>
      <c r="B16">
        <v>26000000</v>
      </c>
      <c r="C16">
        <v>65</v>
      </c>
    </row>
    <row r="17" spans="1:3" x14ac:dyDescent="0.35">
      <c r="A17" t="s">
        <v>41</v>
      </c>
      <c r="B17">
        <v>12000000</v>
      </c>
      <c r="C17">
        <v>95</v>
      </c>
    </row>
    <row r="18" spans="1:3" x14ac:dyDescent="0.35">
      <c r="A18" t="s">
        <v>42</v>
      </c>
      <c r="B18">
        <v>29000000</v>
      </c>
      <c r="C18">
        <v>95</v>
      </c>
    </row>
    <row r="19" spans="1:3" x14ac:dyDescent="0.35">
      <c r="A19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</vt:lpstr>
      <vt:lpstr>Foglio1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Troncone Glauco</cp:lastModifiedBy>
  <dcterms:created xsi:type="dcterms:W3CDTF">2021-02-25T11:20:16Z</dcterms:created>
  <dcterms:modified xsi:type="dcterms:W3CDTF">2022-01-05T11:29:45Z</dcterms:modified>
</cp:coreProperties>
</file>