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derica.nonni\Documents\Beni e servizi\RC auto\RC auto 11\Documentazione\Pubblicazione\pdf\"/>
    </mc:Choice>
  </mc:AlternateContent>
  <bookViews>
    <workbookView xWindow="0" yWindow="0" windowWidth="28800" windowHeight="11700" tabRatio="947"/>
  </bookViews>
  <sheets>
    <sheet name="copertina" sheetId="4" r:id="rId1"/>
    <sheet name="n. veicoli e Km" sheetId="87" r:id="rId2"/>
    <sheet name="PREMI RCA 2019" sheetId="88" r:id="rId3"/>
    <sheet name="PREMI INF A 2019" sheetId="89" r:id="rId4"/>
    <sheet name="PREMI INF B 2019" sheetId="90" r:id="rId5"/>
    <sheet name="PREMI KASKO 2019" sheetId="91" r:id="rId6"/>
    <sheet name="Sinistri RCA 2019" sheetId="101" r:id="rId7"/>
    <sheet name="Sinistri Cristalli 2019" sheetId="102" r:id="rId8"/>
    <sheet name="Sinistri INF_A 2019" sheetId="103" r:id="rId9"/>
    <sheet name="Sinistri INF_B 2019" sheetId="104" r:id="rId10"/>
    <sheet name="Sinistri KASKO 2019" sheetId="105" r:id="rId11"/>
    <sheet name="PREMI RCA 2018" sheetId="78" r:id="rId12"/>
    <sheet name="PREMI INF A 2018" sheetId="79" r:id="rId13"/>
    <sheet name="PREMI INF B 2018" sheetId="80" r:id="rId14"/>
    <sheet name="PREMI KASKO 2018" sheetId="37" r:id="rId15"/>
    <sheet name="sinistri RCA 2018_I semestre" sheetId="92" r:id="rId16"/>
    <sheet name="Sinistri RCA 2018_II semstre" sheetId="117" r:id="rId17"/>
    <sheet name="Sinistri Cristalli 2018_I semes" sheetId="93" r:id="rId18"/>
    <sheet name="Sinistri Cristalli 2018_II seme" sheetId="118" r:id="rId19"/>
    <sheet name="sinistri INF A 2018_I semestre" sheetId="94" r:id="rId20"/>
    <sheet name="Sinistri INF_A 2018_II semestre" sheetId="119" r:id="rId21"/>
    <sheet name="sinistri INF B 2018_I semestre" sheetId="95" r:id="rId22"/>
    <sheet name="Sinistri INF_B 2018_II semestre" sheetId="120" r:id="rId23"/>
    <sheet name="sinistri KASKO 2018_I semestre" sheetId="96" r:id="rId24"/>
    <sheet name="Sinistri KASKO 2018_II semestre" sheetId="121" r:id="rId25"/>
    <sheet name="PREMI RCA 2017" sheetId="36" r:id="rId26"/>
    <sheet name="PREMI INF A 2017" sheetId="35" r:id="rId27"/>
    <sheet name="PREMI INF B 2017" sheetId="34" r:id="rId28"/>
    <sheet name="PREMI KASKO 2017" sheetId="30" r:id="rId29"/>
    <sheet name="sinistri RCA 2017" sheetId="112" r:id="rId30"/>
    <sheet name="Sinistri Cristalli 2017" sheetId="114" r:id="rId31"/>
    <sheet name="sinistri INF A 2017" sheetId="97" r:id="rId32"/>
    <sheet name="sinistri INF B 2017" sheetId="98" r:id="rId33"/>
    <sheet name="sinistri KASKO 2017" sheetId="116" r:id="rId34"/>
    <sheet name="PREMI RCA 2016" sheetId="5" r:id="rId35"/>
    <sheet name="PREMI INFORTUNI A 2016" sheetId="6" r:id="rId36"/>
    <sheet name="PREMI INFORTUNI B 2016" sheetId="7" r:id="rId37"/>
    <sheet name="PREMI KASKO 2016" sheetId="8" r:id="rId38"/>
    <sheet name="sinistri RCA 2016" sheetId="111" r:id="rId39"/>
    <sheet name="Sinistri Cristalli 2016" sheetId="113" r:id="rId40"/>
    <sheet name="sinistri INF A 2016" sheetId="99" r:id="rId41"/>
    <sheet name="sinistri INF B 2016" sheetId="100" r:id="rId42"/>
    <sheet name="sinistri KASKO 2016" sheetId="115" r:id="rId43"/>
    <sheet name="PREMI RCA 2015" sheetId="9" r:id="rId44"/>
    <sheet name="PREMI INFORTUNI A 2015" sheetId="11" r:id="rId45"/>
    <sheet name="PREMI INFORTUNI B 2015" sheetId="12" r:id="rId46"/>
    <sheet name="PREMI KASKO 2015" sheetId="13" r:id="rId47"/>
    <sheet name="Sinistri RCA 2015" sheetId="106" r:id="rId48"/>
    <sheet name="Sinistri Cristalli 2015" sheetId="107" r:id="rId49"/>
    <sheet name="Sinistri INF_A 2015" sheetId="108" r:id="rId50"/>
    <sheet name="Sinistri INF_B 2015" sheetId="109" r:id="rId51"/>
    <sheet name="Sinistri KASKO 2015" sheetId="110" r:id="rId52"/>
  </sheets>
  <externalReferences>
    <externalReference r:id="rId53"/>
  </externalReferences>
  <definedNames>
    <definedName name="_xlnm._FilterDatabase" localSheetId="1" hidden="1">'n. veicoli e Km'!#REF!</definedName>
    <definedName name="_xlnm._FilterDatabase" localSheetId="26" hidden="1">'PREMI INF A 2017'!$A$4:$F$4</definedName>
    <definedName name="_xlnm._FilterDatabase" localSheetId="12" hidden="1">'PREMI INF A 2018'!$A$4:$G$83</definedName>
    <definedName name="_xlnm._FilterDatabase" localSheetId="3" hidden="1">'PREMI INF A 2019'!$A$4:$G$47</definedName>
    <definedName name="_xlnm._FilterDatabase" localSheetId="13" hidden="1">'PREMI INF B 2018'!$A$4:$G$83</definedName>
    <definedName name="_xlnm._FilterDatabase" localSheetId="4" hidden="1">'PREMI INF B 2019'!$A$4:$G$52</definedName>
    <definedName name="_xlnm._FilterDatabase" localSheetId="44" hidden="1">'PREMI INFORTUNI A 2015'!$A$4:$F$109</definedName>
    <definedName name="_xlnm._FilterDatabase" localSheetId="35" hidden="1">'PREMI INFORTUNI A 2016'!$A$4:$F$41</definedName>
    <definedName name="_xlnm._FilterDatabase" localSheetId="14" hidden="1">'PREMI KASKO 2018'!$A$4:$G$85</definedName>
    <definedName name="_xlnm._FilterDatabase" localSheetId="5" hidden="1">'PREMI KASKO 2019'!$A$4:$G$52</definedName>
    <definedName name="_xlnm._FilterDatabase" localSheetId="43" hidden="1">'PREMI RCA 2015'!$A$4:$F$170</definedName>
    <definedName name="_xlnm._FilterDatabase" localSheetId="34" hidden="1">'PREMI RCA 2016'!$A$4:$F$117</definedName>
    <definedName name="_xlnm._FilterDatabase" localSheetId="25" hidden="1">'PREMI RCA 2017'!$A$4:$F$54</definedName>
    <definedName name="_xlnm._FilterDatabase" localSheetId="11" hidden="1">'PREMI RCA 2018'!$A$4:$G$98</definedName>
    <definedName name="_xlnm._FilterDatabase" localSheetId="2" hidden="1">'PREMI RCA 2019'!$A$4:$G$51</definedName>
    <definedName name="_xlnm._FilterDatabase" localSheetId="48" hidden="1">'Sinistri Cristalli 2015'!$A$4:$K$166</definedName>
    <definedName name="_xlnm._FilterDatabase" localSheetId="39" hidden="1">'Sinistri Cristalli 2016'!$A$4:$L$15</definedName>
    <definedName name="_xlnm._FilterDatabase" localSheetId="30" hidden="1">'Sinistri Cristalli 2017'!$A$4:$L$15</definedName>
    <definedName name="_xlnm._FilterDatabase" localSheetId="17" hidden="1">'Sinistri Cristalli 2018_I semes'!$A$4:$K$15</definedName>
    <definedName name="_xlnm._FilterDatabase" localSheetId="18" hidden="1">'Sinistri Cristalli 2018_II seme'!$A$4:$K$115</definedName>
    <definedName name="_xlnm._FilterDatabase" localSheetId="7" hidden="1">'Sinistri Cristalli 2019'!$A$4:$K$115</definedName>
    <definedName name="_xlnm._FilterDatabase" localSheetId="40" hidden="1">'sinistri INF A 2016'!$A$4:$K$15</definedName>
    <definedName name="_xlnm._FilterDatabase" localSheetId="31" hidden="1">'sinistri INF A 2017'!$A$4:$L$13</definedName>
    <definedName name="_xlnm._FilterDatabase" localSheetId="49" hidden="1">'Sinistri INF_A 2015'!$A$4:$J$106</definedName>
    <definedName name="_xlnm._FilterDatabase" localSheetId="20" hidden="1">'Sinistri INF_A 2018_II semestre'!$A$4:$J$41</definedName>
    <definedName name="_xlnm._FilterDatabase" localSheetId="8" hidden="1">'Sinistri INF_A 2019'!$A$4:$J$42</definedName>
    <definedName name="_xlnm._FilterDatabase" localSheetId="50" hidden="1">'Sinistri INF_B 2015'!$A$4:$J$37</definedName>
    <definedName name="_xlnm._FilterDatabase" localSheetId="22" hidden="1">'Sinistri INF_B 2018_II semestre'!$A$4:$I$41</definedName>
    <definedName name="_xlnm._FilterDatabase" localSheetId="9" hidden="1">'Sinistri INF_B 2019'!$A$4:$J$40</definedName>
    <definedName name="_xlnm._FilterDatabase" localSheetId="51" hidden="1">'Sinistri KASKO 2015'!$A$4:$J$37</definedName>
    <definedName name="_xlnm._FilterDatabase" localSheetId="10" hidden="1">'Sinistri KASKO 2019'!$A$4:$J$42</definedName>
    <definedName name="_xlnm._FilterDatabase" localSheetId="47" hidden="1">'Sinistri RCA 2015'!$A$4:$IG$4</definedName>
    <definedName name="_xlnm._FilterDatabase" localSheetId="38" hidden="1">'sinistri RCA 2016'!$A$5:$AN$23</definedName>
    <definedName name="_xlnm._FilterDatabase" localSheetId="29" hidden="1">'sinistri RCA 2017'!$A$4:$AY$4</definedName>
    <definedName name="_xlnm._FilterDatabase" localSheetId="15" hidden="1">'sinistri RCA 2018_I semestre'!$A$3:$AM$15</definedName>
    <definedName name="_xlnm._FilterDatabase" localSheetId="16" hidden="1">'Sinistri RCA 2018_II semstre'!$A$4:$IF$52</definedName>
    <definedName name="_xlnm._FilterDatabase" localSheetId="6" hidden="1">'Sinistri RCA 2019'!$A$4:$IG$53</definedName>
    <definedName name="anno" localSheetId="1">'[1]00.1Convalida_dati'!$B$2:$B$8</definedName>
    <definedName name="_xlnm.Print_Area" localSheetId="0">copertina!$A$1:$K$55</definedName>
    <definedName name="_xlnm.Print_Area" localSheetId="1">'n. veicoli e Km'!$A$1:$AO$129</definedName>
    <definedName name="tipologia" localSheetId="1">'[1]00.1Convalida_dati'!$A$2:$A$5</definedName>
    <definedName name="_xlnm.Print_Titles" localSheetId="1">'n. veicoli e Km'!$2:$3</definedName>
    <definedName name="_xlnm.Print_Titles" localSheetId="48">'Sinistri Cristalli 2015'!$1:$4</definedName>
    <definedName name="_xlnm.Print_Titles" localSheetId="18">'Sinistri Cristalli 2018_II seme'!$1:$4</definedName>
    <definedName name="_xlnm.Print_Titles" localSheetId="7">'Sinistri Cristalli 2019'!$1:$4</definedName>
    <definedName name="_xlnm.Print_Titles" localSheetId="49">'Sinistri INF_A 2015'!$1:$4</definedName>
    <definedName name="_xlnm.Print_Titles" localSheetId="20">'Sinistri INF_A 2018_II semestre'!$1:$4</definedName>
    <definedName name="_xlnm.Print_Titles" localSheetId="8">'Sinistri INF_A 2019'!$1:$4</definedName>
    <definedName name="_xlnm.Print_Titles" localSheetId="50">'Sinistri INF_B 2015'!$1:$4</definedName>
    <definedName name="_xlnm.Print_Titles" localSheetId="22">'Sinistri INF_B 2018_II semestre'!$1:$4</definedName>
    <definedName name="_xlnm.Print_Titles" localSheetId="9">'Sinistri INF_B 2019'!$1:$4</definedName>
    <definedName name="_xlnm.Print_Titles" localSheetId="51">'Sinistri KASKO 2015'!$1:$4</definedName>
    <definedName name="_xlnm.Print_Titles" localSheetId="47">'Sinistri RCA 2015'!$1:$4</definedName>
  </definedNames>
  <calcPr calcId="162913"/>
</workbook>
</file>

<file path=xl/calcChain.xml><?xml version="1.0" encoding="utf-8"?>
<calcChain xmlns="http://schemas.openxmlformats.org/spreadsheetml/2006/main">
  <c r="D45" i="121" l="1"/>
  <c r="C45" i="121"/>
  <c r="J40" i="121"/>
  <c r="D46" i="121" s="1"/>
  <c r="I40" i="121"/>
  <c r="C46" i="121" s="1"/>
  <c r="H40" i="121"/>
  <c r="G40" i="121"/>
  <c r="F40" i="121"/>
  <c r="C44" i="121" s="1"/>
  <c r="E40" i="121"/>
  <c r="D40" i="121"/>
  <c r="C47" i="119"/>
  <c r="C59" i="119" s="1"/>
  <c r="J43" i="119"/>
  <c r="D48" i="119" s="1"/>
  <c r="D60" i="119" s="1"/>
  <c r="I43" i="119"/>
  <c r="C48" i="119" s="1"/>
  <c r="C60" i="119" s="1"/>
  <c r="H43" i="119"/>
  <c r="G43" i="119"/>
  <c r="D47" i="119" s="1"/>
  <c r="D59" i="119" s="1"/>
  <c r="F43" i="119"/>
  <c r="E43" i="119"/>
  <c r="D43" i="119"/>
  <c r="D129" i="118"/>
  <c r="D127" i="118"/>
  <c r="D126" i="118"/>
  <c r="D121" i="118"/>
  <c r="D133" i="118" s="1"/>
  <c r="J117" i="118"/>
  <c r="D123" i="118" s="1"/>
  <c r="D135" i="118" s="1"/>
  <c r="I117" i="118"/>
  <c r="D122" i="118" s="1"/>
  <c r="D134" i="118" s="1"/>
  <c r="H117" i="118"/>
  <c r="C120" i="118" s="1"/>
  <c r="C132" i="118" s="1"/>
  <c r="G117" i="118"/>
  <c r="D120" i="118" s="1"/>
  <c r="D132" i="118" s="1"/>
  <c r="F117" i="118"/>
  <c r="C121" i="118" s="1"/>
  <c r="C133" i="118" s="1"/>
  <c r="E117" i="118"/>
  <c r="D117" i="118"/>
  <c r="J59" i="117"/>
  <c r="J73" i="117" s="1"/>
  <c r="AL54" i="117"/>
  <c r="AK54" i="117"/>
  <c r="AJ54" i="117"/>
  <c r="AI54" i="117"/>
  <c r="L59" i="117" s="1"/>
  <c r="L73" i="117" s="1"/>
  <c r="AH54" i="117"/>
  <c r="K59" i="117" s="1"/>
  <c r="K73" i="117" s="1"/>
  <c r="AG54" i="117"/>
  <c r="L58" i="117" s="1"/>
  <c r="L72" i="117" s="1"/>
  <c r="AF54" i="117"/>
  <c r="AE54" i="117"/>
  <c r="AD54" i="117"/>
  <c r="AC54" i="117"/>
  <c r="AB54" i="117"/>
  <c r="AA54" i="117"/>
  <c r="I59" i="117" s="1"/>
  <c r="I73" i="117" s="1"/>
  <c r="Z54" i="117"/>
  <c r="Y54" i="117"/>
  <c r="I60" i="117" s="1"/>
  <c r="X54" i="117"/>
  <c r="W54" i="117"/>
  <c r="V54" i="117"/>
  <c r="U54" i="117"/>
  <c r="H59" i="117" s="1"/>
  <c r="H73" i="117" s="1"/>
  <c r="T54" i="117"/>
  <c r="G59" i="117" s="1"/>
  <c r="G73" i="117" s="1"/>
  <c r="S54" i="117"/>
  <c r="R54" i="117"/>
  <c r="Q54" i="117"/>
  <c r="P54" i="117"/>
  <c r="O54" i="117"/>
  <c r="N54" i="117"/>
  <c r="F59" i="117" s="1"/>
  <c r="F73" i="117" s="1"/>
  <c r="M54" i="117"/>
  <c r="E59" i="117" s="1"/>
  <c r="E73" i="117" s="1"/>
  <c r="L54" i="117"/>
  <c r="K54" i="117"/>
  <c r="J54" i="117"/>
  <c r="I54" i="117"/>
  <c r="H54" i="117"/>
  <c r="G54" i="117"/>
  <c r="D59" i="117" s="1"/>
  <c r="F54" i="117"/>
  <c r="C59" i="117" s="1"/>
  <c r="E54" i="117"/>
  <c r="D60" i="117" s="1"/>
  <c r="D54" i="117"/>
  <c r="E26" i="116"/>
  <c r="D26" i="116"/>
  <c r="L21" i="116"/>
  <c r="K21" i="116"/>
  <c r="J21" i="116"/>
  <c r="I21" i="116"/>
  <c r="H21" i="116"/>
  <c r="G21" i="116"/>
  <c r="F21" i="116"/>
  <c r="E27" i="116" s="1"/>
  <c r="E28" i="116" s="1"/>
  <c r="E21" i="116"/>
  <c r="D27" i="116" s="1"/>
  <c r="D28" i="116" s="1"/>
  <c r="D26" i="115"/>
  <c r="L21" i="115"/>
  <c r="K21" i="115"/>
  <c r="J21" i="115"/>
  <c r="E26" i="115" s="1"/>
  <c r="I21" i="115"/>
  <c r="H21" i="115"/>
  <c r="G21" i="115"/>
  <c r="F21" i="115"/>
  <c r="E27" i="115" s="1"/>
  <c r="E21" i="115"/>
  <c r="D25" i="115" s="1"/>
  <c r="K28" i="114"/>
  <c r="J28" i="114"/>
  <c r="I28" i="114"/>
  <c r="H28" i="114"/>
  <c r="G28" i="114"/>
  <c r="F28" i="114"/>
  <c r="E28" i="114"/>
  <c r="K28" i="113"/>
  <c r="J28" i="113"/>
  <c r="I28" i="113"/>
  <c r="H28" i="113"/>
  <c r="G28" i="113"/>
  <c r="F28" i="113"/>
  <c r="E28" i="113"/>
  <c r="Q31" i="112"/>
  <c r="M29" i="112"/>
  <c r="J29" i="112"/>
  <c r="E29" i="112"/>
  <c r="AM22" i="112"/>
  <c r="AL22" i="112"/>
  <c r="AK22" i="112"/>
  <c r="L29" i="112" s="1"/>
  <c r="AJ22" i="112"/>
  <c r="M30" i="112" s="1"/>
  <c r="AI22" i="112"/>
  <c r="L30" i="112" s="1"/>
  <c r="L31" i="112" s="1"/>
  <c r="AH22" i="112"/>
  <c r="AG22" i="112"/>
  <c r="L28" i="112" s="1"/>
  <c r="AF22" i="112"/>
  <c r="AE22" i="112"/>
  <c r="K29" i="112" s="1"/>
  <c r="AD22" i="112"/>
  <c r="AC22" i="112"/>
  <c r="AB22" i="112"/>
  <c r="AA22" i="112"/>
  <c r="K28" i="112" s="1"/>
  <c r="Z22" i="112"/>
  <c r="Y22" i="112"/>
  <c r="X22" i="112"/>
  <c r="I29" i="112" s="1"/>
  <c r="W22" i="112"/>
  <c r="H29" i="112" s="1"/>
  <c r="V22" i="112"/>
  <c r="U22" i="112"/>
  <c r="T22" i="112"/>
  <c r="I28" i="112" s="1"/>
  <c r="S22" i="112"/>
  <c r="H30" i="112" s="1"/>
  <c r="R22" i="112"/>
  <c r="Q22" i="112"/>
  <c r="G29" i="112" s="1"/>
  <c r="P22" i="112"/>
  <c r="F29" i="112" s="1"/>
  <c r="O22" i="112"/>
  <c r="N22" i="112"/>
  <c r="M22" i="112"/>
  <c r="L22" i="112"/>
  <c r="K22" i="112"/>
  <c r="J22" i="112"/>
  <c r="I22" i="112"/>
  <c r="D29" i="112" s="1"/>
  <c r="H22" i="112"/>
  <c r="G22" i="112"/>
  <c r="D30" i="112" s="1"/>
  <c r="F22" i="112"/>
  <c r="E22" i="112"/>
  <c r="AO20" i="112"/>
  <c r="AN20" i="112"/>
  <c r="AO19" i="112"/>
  <c r="AN19" i="112"/>
  <c r="AO18" i="112"/>
  <c r="AN18" i="112"/>
  <c r="AO17" i="112"/>
  <c r="AN17" i="112"/>
  <c r="AO16" i="112"/>
  <c r="AN16" i="112"/>
  <c r="AO15" i="112"/>
  <c r="AN15" i="112"/>
  <c r="AO14" i="112"/>
  <c r="AN14" i="112"/>
  <c r="AO13" i="112"/>
  <c r="AN13" i="112"/>
  <c r="AO12" i="112"/>
  <c r="AN12" i="112"/>
  <c r="AO11" i="112"/>
  <c r="AN11" i="112"/>
  <c r="AO10" i="112"/>
  <c r="AN10" i="112"/>
  <c r="AO9" i="112"/>
  <c r="AN9" i="112"/>
  <c r="AO8" i="112"/>
  <c r="AN8" i="112"/>
  <c r="AO7" i="112"/>
  <c r="AN7" i="112"/>
  <c r="AO6" i="112"/>
  <c r="AN6" i="112"/>
  <c r="AO5" i="112"/>
  <c r="AN5" i="112"/>
  <c r="Q35" i="111"/>
  <c r="L34" i="111"/>
  <c r="L35" i="111" s="1"/>
  <c r="G34" i="111"/>
  <c r="D34" i="111"/>
  <c r="L33" i="111"/>
  <c r="K33" i="111"/>
  <c r="H33" i="111"/>
  <c r="M32" i="111"/>
  <c r="L32" i="111"/>
  <c r="G32" i="111"/>
  <c r="D32" i="111"/>
  <c r="AM26" i="111"/>
  <c r="AL26" i="111"/>
  <c r="M33" i="111" s="1"/>
  <c r="AK26" i="111"/>
  <c r="AJ26" i="111"/>
  <c r="M34" i="111" s="1"/>
  <c r="AI26" i="111"/>
  <c r="AH26" i="111"/>
  <c r="AG26" i="111"/>
  <c r="AF26" i="111"/>
  <c r="AE26" i="111"/>
  <c r="AD26" i="111"/>
  <c r="J33" i="111" s="1"/>
  <c r="AC26" i="111"/>
  <c r="K34" i="111" s="1"/>
  <c r="K35" i="111" s="1"/>
  <c r="AB26" i="111"/>
  <c r="AA26" i="111"/>
  <c r="K32" i="111" s="1"/>
  <c r="Z26" i="111"/>
  <c r="J34" i="111" s="1"/>
  <c r="J35" i="111" s="1"/>
  <c r="Y26" i="111"/>
  <c r="X26" i="111"/>
  <c r="I33" i="111" s="1"/>
  <c r="W26" i="111"/>
  <c r="V26" i="111"/>
  <c r="U26" i="111"/>
  <c r="T26" i="111"/>
  <c r="I34" i="111" s="1"/>
  <c r="I35" i="111" s="1"/>
  <c r="S26" i="111"/>
  <c r="AO32" i="111" s="1"/>
  <c r="R26" i="111"/>
  <c r="Q26" i="111"/>
  <c r="G33" i="111" s="1"/>
  <c r="P26" i="111"/>
  <c r="F33" i="111" s="1"/>
  <c r="O26" i="111"/>
  <c r="N26" i="111"/>
  <c r="F32" i="111" s="1"/>
  <c r="M26" i="111"/>
  <c r="L26" i="111"/>
  <c r="AH32" i="111" s="1"/>
  <c r="K26" i="111"/>
  <c r="AN32" i="111" s="1"/>
  <c r="J26" i="111"/>
  <c r="E33" i="111" s="1"/>
  <c r="I26" i="111"/>
  <c r="D33" i="111" s="1"/>
  <c r="N33" i="111" s="1"/>
  <c r="H26" i="111"/>
  <c r="AK32" i="111" s="1"/>
  <c r="G26" i="111"/>
  <c r="AJ32" i="111" s="1"/>
  <c r="F26" i="111"/>
  <c r="AI32" i="111" s="1"/>
  <c r="E26" i="111"/>
  <c r="AO23" i="111"/>
  <c r="AN23" i="111"/>
  <c r="AO22" i="111"/>
  <c r="AN22" i="111"/>
  <c r="AO21" i="111"/>
  <c r="AN21" i="111"/>
  <c r="AO20" i="111"/>
  <c r="AN20" i="111"/>
  <c r="AO19" i="111"/>
  <c r="AN19" i="111"/>
  <c r="AO18" i="111"/>
  <c r="AN18" i="111"/>
  <c r="AO17" i="111"/>
  <c r="AN17" i="111"/>
  <c r="AO16" i="111"/>
  <c r="AN16" i="111"/>
  <c r="AO15" i="111"/>
  <c r="AN15" i="111"/>
  <c r="AO14" i="111"/>
  <c r="AN14" i="111"/>
  <c r="AO13" i="111"/>
  <c r="AN13" i="111"/>
  <c r="AO12" i="111"/>
  <c r="AN12" i="111"/>
  <c r="AO11" i="111"/>
  <c r="AN11" i="111"/>
  <c r="AO10" i="111"/>
  <c r="AN10" i="111"/>
  <c r="AO9" i="111"/>
  <c r="AN9" i="111"/>
  <c r="AO8" i="111"/>
  <c r="AN8" i="111"/>
  <c r="AO7" i="111"/>
  <c r="AN7" i="111"/>
  <c r="AO6" i="111"/>
  <c r="AN6" i="111"/>
  <c r="L60" i="117" l="1"/>
  <c r="C60" i="117"/>
  <c r="C74" i="117" s="1"/>
  <c r="D58" i="117"/>
  <c r="D72" i="117" s="1"/>
  <c r="F60" i="117"/>
  <c r="F61" i="117" s="1"/>
  <c r="F75" i="117" s="1"/>
  <c r="J60" i="117"/>
  <c r="G60" i="117"/>
  <c r="G61" i="117" s="1"/>
  <c r="G75" i="117" s="1"/>
  <c r="C47" i="121"/>
  <c r="D47" i="121"/>
  <c r="D44" i="121"/>
  <c r="D61" i="119"/>
  <c r="C49" i="119"/>
  <c r="C61" i="119" s="1"/>
  <c r="C46" i="119"/>
  <c r="C58" i="119" s="1"/>
  <c r="D46" i="119"/>
  <c r="D58" i="119" s="1"/>
  <c r="D49" i="119"/>
  <c r="C122" i="118"/>
  <c r="C134" i="118" s="1"/>
  <c r="C123" i="118"/>
  <c r="C135" i="118" s="1"/>
  <c r="C61" i="117"/>
  <c r="D61" i="117"/>
  <c r="D74" i="117"/>
  <c r="L61" i="117"/>
  <c r="L75" i="117" s="1"/>
  <c r="L74" i="117"/>
  <c r="E60" i="117"/>
  <c r="E58" i="117"/>
  <c r="E72" i="117" s="1"/>
  <c r="K60" i="117"/>
  <c r="K58" i="117"/>
  <c r="K72" i="117" s="1"/>
  <c r="F74" i="117"/>
  <c r="G74" i="117"/>
  <c r="J74" i="117"/>
  <c r="J61" i="117"/>
  <c r="J75" i="117" s="1"/>
  <c r="N59" i="117"/>
  <c r="N73" i="117" s="1"/>
  <c r="I74" i="117"/>
  <c r="I61" i="117"/>
  <c r="I75" i="117" s="1"/>
  <c r="M59" i="117"/>
  <c r="M73" i="117" s="1"/>
  <c r="H60" i="117"/>
  <c r="F58" i="117"/>
  <c r="F72" i="117" s="1"/>
  <c r="G58" i="117"/>
  <c r="G72" i="117" s="1"/>
  <c r="C73" i="117"/>
  <c r="H58" i="117"/>
  <c r="H72" i="117" s="1"/>
  <c r="D73" i="117"/>
  <c r="I58" i="117"/>
  <c r="I72" i="117" s="1"/>
  <c r="J58" i="117"/>
  <c r="J72" i="117" s="1"/>
  <c r="C58" i="117"/>
  <c r="D25" i="116"/>
  <c r="E25" i="116"/>
  <c r="E28" i="115"/>
  <c r="D28" i="115"/>
  <c r="E25" i="115"/>
  <c r="D27" i="115"/>
  <c r="H31" i="112"/>
  <c r="AH28" i="112"/>
  <c r="AI28" i="112"/>
  <c r="K30" i="112"/>
  <c r="K31" i="112" s="1"/>
  <c r="AJ28" i="112"/>
  <c r="D28" i="112"/>
  <c r="N29" i="112"/>
  <c r="H28" i="112"/>
  <c r="AK28" i="112"/>
  <c r="AN28" i="112"/>
  <c r="J30" i="112"/>
  <c r="J31" i="112" s="1"/>
  <c r="M31" i="112"/>
  <c r="O29" i="112"/>
  <c r="D31" i="112"/>
  <c r="AL28" i="112"/>
  <c r="E28" i="112"/>
  <c r="M28" i="112"/>
  <c r="AM28" i="112"/>
  <c r="E30" i="112"/>
  <c r="E31" i="112" s="1"/>
  <c r="F28" i="112"/>
  <c r="F30" i="112"/>
  <c r="F31" i="112" s="1"/>
  <c r="N30" i="112"/>
  <c r="N31" i="112" s="1"/>
  <c r="G28" i="112"/>
  <c r="AO28" i="112"/>
  <c r="G30" i="112"/>
  <c r="G31" i="112" s="1"/>
  <c r="I30" i="112"/>
  <c r="I31" i="112" s="1"/>
  <c r="J28" i="112"/>
  <c r="O34" i="111"/>
  <c r="M35" i="111"/>
  <c r="O35" i="111" s="1"/>
  <c r="Q36" i="111" s="1"/>
  <c r="D35" i="111"/>
  <c r="O33" i="111"/>
  <c r="G35" i="111"/>
  <c r="AL32" i="111"/>
  <c r="E32" i="111"/>
  <c r="AM32" i="111"/>
  <c r="E34" i="111"/>
  <c r="E35" i="111" s="1"/>
  <c r="F34" i="111"/>
  <c r="F35" i="111" s="1"/>
  <c r="H32" i="111"/>
  <c r="N32" i="111" s="1"/>
  <c r="H34" i="111"/>
  <c r="H35" i="111" s="1"/>
  <c r="I32" i="111"/>
  <c r="O32" i="111" s="1"/>
  <c r="J32" i="111"/>
  <c r="N60" i="117" l="1"/>
  <c r="N74" i="117" s="1"/>
  <c r="M60" i="117"/>
  <c r="M74" i="117" s="1"/>
  <c r="C75" i="117"/>
  <c r="C72" i="117"/>
  <c r="M58" i="117"/>
  <c r="M72" i="117" s="1"/>
  <c r="H74" i="117"/>
  <c r="H61" i="117"/>
  <c r="H75" i="117" s="1"/>
  <c r="N58" i="117"/>
  <c r="N72" i="117" s="1"/>
  <c r="D75" i="117"/>
  <c r="K74" i="117"/>
  <c r="K61" i="117"/>
  <c r="K75" i="117" s="1"/>
  <c r="E61" i="117"/>
  <c r="E75" i="117" s="1"/>
  <c r="E74" i="117"/>
  <c r="N28" i="112"/>
  <c r="O30" i="112"/>
  <c r="O31" i="112"/>
  <c r="Q32" i="112" s="1"/>
  <c r="O28" i="112"/>
  <c r="N34" i="111"/>
  <c r="N35" i="111" s="1"/>
  <c r="M61" i="117" l="1"/>
  <c r="M75" i="117" s="1"/>
  <c r="N61" i="117"/>
  <c r="N75" i="117" s="1"/>
  <c r="H39" i="110"/>
  <c r="G39" i="110"/>
  <c r="F39" i="110"/>
  <c r="E39" i="110"/>
  <c r="D39" i="110"/>
  <c r="J18" i="110"/>
  <c r="I18" i="110"/>
  <c r="J16" i="110"/>
  <c r="J39" i="110" s="1"/>
  <c r="I16" i="110"/>
  <c r="I39" i="110" s="1"/>
  <c r="J39" i="109"/>
  <c r="I39" i="109"/>
  <c r="H39" i="109"/>
  <c r="G39" i="109"/>
  <c r="F39" i="109"/>
  <c r="E39" i="109"/>
  <c r="D39" i="109"/>
  <c r="D112" i="108"/>
  <c r="I108" i="108"/>
  <c r="C113" i="108" s="1"/>
  <c r="C125" i="108" s="1"/>
  <c r="H108" i="108"/>
  <c r="G108" i="108"/>
  <c r="F108" i="108"/>
  <c r="C112" i="108" s="1"/>
  <c r="C124" i="108" s="1"/>
  <c r="E108" i="108"/>
  <c r="D108" i="108"/>
  <c r="J18" i="108"/>
  <c r="D117" i="108" s="1"/>
  <c r="J16" i="108"/>
  <c r="J108" i="108" s="1"/>
  <c r="D172" i="107"/>
  <c r="D184" i="107" s="1"/>
  <c r="G168" i="107"/>
  <c r="F168" i="107"/>
  <c r="E168" i="107"/>
  <c r="D168" i="107"/>
  <c r="J131" i="107"/>
  <c r="J168" i="107" s="1"/>
  <c r="I131" i="107"/>
  <c r="I168" i="107" s="1"/>
  <c r="C173" i="107" s="1"/>
  <c r="C185" i="107" s="1"/>
  <c r="H131" i="107"/>
  <c r="H168" i="107" s="1"/>
  <c r="C171" i="107" s="1"/>
  <c r="C183" i="107" s="1"/>
  <c r="J176" i="106"/>
  <c r="J177" i="106" s="1"/>
  <c r="J191" i="106" s="1"/>
  <c r="I176" i="106"/>
  <c r="I177" i="106" s="1"/>
  <c r="I191" i="106" s="1"/>
  <c r="E176" i="106"/>
  <c r="E190" i="106" s="1"/>
  <c r="J175" i="106"/>
  <c r="J189" i="106" s="1"/>
  <c r="I175" i="106"/>
  <c r="I189" i="106" s="1"/>
  <c r="G175" i="106"/>
  <c r="G189" i="106" s="1"/>
  <c r="J174" i="106"/>
  <c r="J188" i="106" s="1"/>
  <c r="AL170" i="106"/>
  <c r="AK170" i="106"/>
  <c r="K176" i="106" s="1"/>
  <c r="AJ170" i="106"/>
  <c r="AI170" i="106"/>
  <c r="L175" i="106" s="1"/>
  <c r="L189" i="106" s="1"/>
  <c r="AH170" i="106"/>
  <c r="K175" i="106" s="1"/>
  <c r="K189" i="106" s="1"/>
  <c r="AG170" i="106"/>
  <c r="L176" i="106" s="1"/>
  <c r="AF170" i="106"/>
  <c r="AE170" i="106"/>
  <c r="AD170" i="106"/>
  <c r="AC170" i="106"/>
  <c r="I174" i="106" s="1"/>
  <c r="I188" i="106" s="1"/>
  <c r="AB170" i="106"/>
  <c r="AA170" i="106"/>
  <c r="Z170" i="106"/>
  <c r="Y170" i="106"/>
  <c r="X170" i="106"/>
  <c r="W170" i="106"/>
  <c r="V170" i="106"/>
  <c r="U170" i="106"/>
  <c r="H175" i="106" s="1"/>
  <c r="H189" i="106" s="1"/>
  <c r="T170" i="106"/>
  <c r="S170" i="106"/>
  <c r="H176" i="106" s="1"/>
  <c r="R170" i="106"/>
  <c r="G176" i="106" s="1"/>
  <c r="Q170" i="106"/>
  <c r="F176" i="106" s="1"/>
  <c r="P170" i="106"/>
  <c r="O170" i="106"/>
  <c r="N170" i="106"/>
  <c r="F174" i="106" s="1"/>
  <c r="F188" i="106" s="1"/>
  <c r="M170" i="106"/>
  <c r="E174" i="106" s="1"/>
  <c r="E188" i="106" s="1"/>
  <c r="L170" i="106"/>
  <c r="K170" i="106"/>
  <c r="J170" i="106"/>
  <c r="I170" i="106"/>
  <c r="H170" i="106"/>
  <c r="G170" i="106"/>
  <c r="D175" i="106" s="1"/>
  <c r="F170" i="106"/>
  <c r="C175" i="106" s="1"/>
  <c r="E170" i="106"/>
  <c r="D176" i="106" s="1"/>
  <c r="D170" i="106"/>
  <c r="D49" i="105"/>
  <c r="C49" i="105"/>
  <c r="J44" i="105"/>
  <c r="D50" i="105" s="1"/>
  <c r="I44" i="105"/>
  <c r="C50" i="105" s="1"/>
  <c r="H44" i="105"/>
  <c r="G44" i="105"/>
  <c r="D48" i="105" s="1"/>
  <c r="F44" i="105"/>
  <c r="C48" i="105" s="1"/>
  <c r="E44" i="105"/>
  <c r="D44" i="105"/>
  <c r="D45" i="104"/>
  <c r="C44" i="104"/>
  <c r="J40" i="104"/>
  <c r="D46" i="104" s="1"/>
  <c r="D47" i="104" s="1"/>
  <c r="I40" i="104"/>
  <c r="C46" i="104" s="1"/>
  <c r="H40" i="104"/>
  <c r="G40" i="104"/>
  <c r="F40" i="104"/>
  <c r="C45" i="104" s="1"/>
  <c r="E40" i="104"/>
  <c r="D40" i="104"/>
  <c r="C56" i="103"/>
  <c r="D55" i="103"/>
  <c r="D56" i="103" s="1"/>
  <c r="C55" i="103"/>
  <c r="D54" i="103"/>
  <c r="C54" i="103"/>
  <c r="D53" i="103"/>
  <c r="C53" i="103"/>
  <c r="D49" i="103"/>
  <c r="D50" i="103" s="1"/>
  <c r="D47" i="103"/>
  <c r="D59" i="103" s="1"/>
  <c r="C47" i="103"/>
  <c r="C59" i="103" s="1"/>
  <c r="J44" i="103"/>
  <c r="I44" i="103"/>
  <c r="C49" i="103" s="1"/>
  <c r="H44" i="103"/>
  <c r="G44" i="103"/>
  <c r="D48" i="103" s="1"/>
  <c r="D60" i="103" s="1"/>
  <c r="F44" i="103"/>
  <c r="C48" i="103" s="1"/>
  <c r="C60" i="103" s="1"/>
  <c r="E44" i="103"/>
  <c r="D44" i="103"/>
  <c r="D129" i="102"/>
  <c r="C129" i="102"/>
  <c r="D128" i="102"/>
  <c r="C128" i="102"/>
  <c r="D127" i="102"/>
  <c r="C127" i="102"/>
  <c r="D126" i="102"/>
  <c r="C126" i="102"/>
  <c r="D121" i="102"/>
  <c r="D133" i="102" s="1"/>
  <c r="J117" i="102"/>
  <c r="D122" i="102" s="1"/>
  <c r="D134" i="102" s="1"/>
  <c r="I117" i="102"/>
  <c r="C123" i="102" s="1"/>
  <c r="C135" i="102" s="1"/>
  <c r="H117" i="102"/>
  <c r="G117" i="102"/>
  <c r="F117" i="102"/>
  <c r="C121" i="102" s="1"/>
  <c r="C133" i="102" s="1"/>
  <c r="E117" i="102"/>
  <c r="D117" i="102"/>
  <c r="C122" i="102" s="1"/>
  <c r="C134" i="102" s="1"/>
  <c r="E61" i="101"/>
  <c r="E75" i="101" s="1"/>
  <c r="J60" i="101"/>
  <c r="J74" i="101" s="1"/>
  <c r="I60" i="101"/>
  <c r="I74" i="101" s="1"/>
  <c r="H60" i="101"/>
  <c r="H74" i="101" s="1"/>
  <c r="D60" i="101"/>
  <c r="D74" i="101" s="1"/>
  <c r="C60" i="101"/>
  <c r="C74" i="101" s="1"/>
  <c r="E59" i="101"/>
  <c r="E73" i="101" s="1"/>
  <c r="AL55" i="101"/>
  <c r="AK55" i="101"/>
  <c r="AJ55" i="101"/>
  <c r="AI55" i="101"/>
  <c r="L60" i="101" s="1"/>
  <c r="L74" i="101" s="1"/>
  <c r="AH55" i="101"/>
  <c r="K60" i="101" s="1"/>
  <c r="K74" i="101" s="1"/>
  <c r="AG55" i="101"/>
  <c r="L61" i="101" s="1"/>
  <c r="AF55" i="101"/>
  <c r="K61" i="101" s="1"/>
  <c r="AE55" i="101"/>
  <c r="AD55" i="101"/>
  <c r="AC55" i="101"/>
  <c r="AB55" i="101"/>
  <c r="AA55" i="101"/>
  <c r="Z55" i="101"/>
  <c r="J61" i="101" s="1"/>
  <c r="Y55" i="101"/>
  <c r="I61" i="101" s="1"/>
  <c r="X55" i="101"/>
  <c r="W55" i="101"/>
  <c r="V55" i="101"/>
  <c r="U55" i="101"/>
  <c r="T55" i="101"/>
  <c r="G60" i="101" s="1"/>
  <c r="G74" i="101" s="1"/>
  <c r="S55" i="101"/>
  <c r="H61" i="101" s="1"/>
  <c r="R55" i="101"/>
  <c r="G61" i="101" s="1"/>
  <c r="Q55" i="101"/>
  <c r="F59" i="101" s="1"/>
  <c r="F73" i="101" s="1"/>
  <c r="P55" i="101"/>
  <c r="O55" i="101"/>
  <c r="N55" i="101"/>
  <c r="F60" i="101" s="1"/>
  <c r="F74" i="101" s="1"/>
  <c r="M55" i="101"/>
  <c r="E60" i="101" s="1"/>
  <c r="E74" i="101" s="1"/>
  <c r="L55" i="101"/>
  <c r="F61" i="101" s="1"/>
  <c r="K55" i="101"/>
  <c r="J55" i="101"/>
  <c r="D61" i="101" s="1"/>
  <c r="I55" i="101"/>
  <c r="H55" i="101"/>
  <c r="G55" i="101"/>
  <c r="F55" i="101"/>
  <c r="E55" i="101"/>
  <c r="D55" i="101"/>
  <c r="C61" i="101" s="1"/>
  <c r="E17" i="92"/>
  <c r="F17" i="92"/>
  <c r="G17" i="92"/>
  <c r="H17" i="92"/>
  <c r="I17" i="92"/>
  <c r="J17" i="92"/>
  <c r="K17" i="92"/>
  <c r="L17" i="92"/>
  <c r="M17" i="92"/>
  <c r="N17" i="92"/>
  <c r="O17" i="92"/>
  <c r="P17" i="92"/>
  <c r="Q17" i="92"/>
  <c r="R17" i="92"/>
  <c r="S17" i="92"/>
  <c r="T17" i="92"/>
  <c r="U17" i="92"/>
  <c r="V17" i="92"/>
  <c r="W17" i="92"/>
  <c r="X17" i="92"/>
  <c r="Y17" i="92"/>
  <c r="Z17" i="92"/>
  <c r="AA17" i="92"/>
  <c r="AB17" i="92"/>
  <c r="AC17" i="92"/>
  <c r="AD17" i="92"/>
  <c r="AE17" i="92"/>
  <c r="AF17" i="92"/>
  <c r="AG17" i="92"/>
  <c r="AH17" i="92"/>
  <c r="AI17" i="92"/>
  <c r="AJ17" i="92"/>
  <c r="AK17" i="92"/>
  <c r="AL17" i="92"/>
  <c r="AM17" i="92"/>
  <c r="C176" i="106" l="1"/>
  <c r="C45" i="110"/>
  <c r="C43" i="110"/>
  <c r="C46" i="110"/>
  <c r="D45" i="110"/>
  <c r="D46" i="110"/>
  <c r="D43" i="110"/>
  <c r="D111" i="108"/>
  <c r="D114" i="108"/>
  <c r="D113" i="108"/>
  <c r="C114" i="108"/>
  <c r="C126" i="108" s="1"/>
  <c r="C111" i="108"/>
  <c r="C123" i="108" s="1"/>
  <c r="D174" i="107"/>
  <c r="D186" i="107" s="1"/>
  <c r="D173" i="107"/>
  <c r="D185" i="107" s="1"/>
  <c r="D171" i="107"/>
  <c r="D183" i="107" s="1"/>
  <c r="C174" i="107"/>
  <c r="C186" i="107" s="1"/>
  <c r="C172" i="107"/>
  <c r="C184" i="107" s="1"/>
  <c r="K177" i="106"/>
  <c r="K191" i="106" s="1"/>
  <c r="K190" i="106"/>
  <c r="C189" i="106"/>
  <c r="D189" i="106"/>
  <c r="D177" i="106"/>
  <c r="N176" i="106"/>
  <c r="N190" i="106" s="1"/>
  <c r="D190" i="106"/>
  <c r="C177" i="106"/>
  <c r="M176" i="106"/>
  <c r="M190" i="106" s="1"/>
  <c r="C190" i="106"/>
  <c r="L177" i="106"/>
  <c r="L191" i="106" s="1"/>
  <c r="L190" i="106"/>
  <c r="G190" i="106"/>
  <c r="G177" i="106"/>
  <c r="G191" i="106" s="1"/>
  <c r="F190" i="106"/>
  <c r="F177" i="106"/>
  <c r="F191" i="106" s="1"/>
  <c r="H190" i="106"/>
  <c r="H177" i="106"/>
  <c r="H191" i="106" s="1"/>
  <c r="I190" i="106"/>
  <c r="F175" i="106"/>
  <c r="F189" i="106" s="1"/>
  <c r="J190" i="106"/>
  <c r="C174" i="106"/>
  <c r="K174" i="106"/>
  <c r="K188" i="106" s="1"/>
  <c r="D174" i="106"/>
  <c r="L174" i="106"/>
  <c r="L188" i="106" s="1"/>
  <c r="E175" i="106"/>
  <c r="G174" i="106"/>
  <c r="G188" i="106" s="1"/>
  <c r="H174" i="106"/>
  <c r="H188" i="106" s="1"/>
  <c r="C51" i="105"/>
  <c r="D51" i="105"/>
  <c r="C47" i="104"/>
  <c r="D44" i="104"/>
  <c r="C50" i="103"/>
  <c r="C62" i="103" s="1"/>
  <c r="C61" i="103"/>
  <c r="D61" i="103"/>
  <c r="D62" i="103" s="1"/>
  <c r="C120" i="102"/>
  <c r="C132" i="102" s="1"/>
  <c r="D120" i="102"/>
  <c r="D132" i="102" s="1"/>
  <c r="D123" i="102"/>
  <c r="D135" i="102" s="1"/>
  <c r="M61" i="101"/>
  <c r="M75" i="101" s="1"/>
  <c r="C75" i="101"/>
  <c r="C62" i="101"/>
  <c r="F75" i="101"/>
  <c r="F62" i="101"/>
  <c r="F76" i="101" s="1"/>
  <c r="L62" i="101"/>
  <c r="L76" i="101" s="1"/>
  <c r="L75" i="101"/>
  <c r="K62" i="101"/>
  <c r="K76" i="101" s="1"/>
  <c r="K75" i="101"/>
  <c r="I75" i="101"/>
  <c r="I62" i="101"/>
  <c r="I76" i="101" s="1"/>
  <c r="D62" i="101"/>
  <c r="N61" i="101"/>
  <c r="N75" i="101" s="1"/>
  <c r="D75" i="101"/>
  <c r="G75" i="101"/>
  <c r="G62" i="101"/>
  <c r="G76" i="101" s="1"/>
  <c r="J62" i="101"/>
  <c r="J76" i="101" s="1"/>
  <c r="J75" i="101"/>
  <c r="H75" i="101"/>
  <c r="H62" i="101"/>
  <c r="H76" i="101" s="1"/>
  <c r="I59" i="101"/>
  <c r="I73" i="101" s="1"/>
  <c r="M60" i="101"/>
  <c r="M74" i="101" s="1"/>
  <c r="E62" i="101"/>
  <c r="E76" i="101" s="1"/>
  <c r="J59" i="101"/>
  <c r="J73" i="101" s="1"/>
  <c r="N60" i="101"/>
  <c r="N74" i="101" s="1"/>
  <c r="C59" i="101"/>
  <c r="K59" i="101"/>
  <c r="K73" i="101" s="1"/>
  <c r="D59" i="101"/>
  <c r="L59" i="101"/>
  <c r="L73" i="101" s="1"/>
  <c r="H59" i="101"/>
  <c r="H73" i="101" s="1"/>
  <c r="G59" i="101"/>
  <c r="G73" i="101" s="1"/>
  <c r="D14" i="100"/>
  <c r="K9" i="100"/>
  <c r="D13" i="100" s="1"/>
  <c r="J9" i="100"/>
  <c r="E13" i="100" s="1"/>
  <c r="I9" i="100"/>
  <c r="H9" i="100"/>
  <c r="G9" i="100"/>
  <c r="F9" i="100"/>
  <c r="E15" i="100" s="1"/>
  <c r="E9" i="100"/>
  <c r="D15" i="100" s="1"/>
  <c r="D16" i="100" s="1"/>
  <c r="E25" i="99"/>
  <c r="D25" i="99"/>
  <c r="F22" i="99"/>
  <c r="K20" i="99"/>
  <c r="J20" i="99"/>
  <c r="I20" i="99"/>
  <c r="H20" i="99"/>
  <c r="G20" i="99"/>
  <c r="F20" i="99"/>
  <c r="E26" i="99" s="1"/>
  <c r="E27" i="99" s="1"/>
  <c r="E20" i="99"/>
  <c r="D26" i="99" s="1"/>
  <c r="D13" i="98"/>
  <c r="K8" i="98"/>
  <c r="D12" i="98" s="1"/>
  <c r="J8" i="98"/>
  <c r="E13" i="98" s="1"/>
  <c r="I8" i="98"/>
  <c r="H8" i="98"/>
  <c r="G8" i="98"/>
  <c r="F8" i="98"/>
  <c r="E14" i="98" s="1"/>
  <c r="E8" i="98"/>
  <c r="D14" i="98" s="1"/>
  <c r="D15" i="98" s="1"/>
  <c r="E26" i="97"/>
  <c r="D26" i="97"/>
  <c r="G25" i="97"/>
  <c r="J23" i="97"/>
  <c r="H23" i="97"/>
  <c r="F23" i="97"/>
  <c r="K20" i="97"/>
  <c r="J20" i="97"/>
  <c r="E25" i="97" s="1"/>
  <c r="E27" i="97" s="1"/>
  <c r="I20" i="97"/>
  <c r="D25" i="97" s="1"/>
  <c r="D27" i="97" s="1"/>
  <c r="H20" i="97"/>
  <c r="G20" i="97"/>
  <c r="F20" i="97"/>
  <c r="E24" i="97" s="1"/>
  <c r="E20" i="97"/>
  <c r="D24" i="97" s="1"/>
  <c r="N174" i="106" l="1"/>
  <c r="N188" i="106" s="1"/>
  <c r="D188" i="106"/>
  <c r="N175" i="106"/>
  <c r="N189" i="106" s="1"/>
  <c r="C191" i="106"/>
  <c r="E189" i="106"/>
  <c r="E177" i="106"/>
  <c r="E191" i="106" s="1"/>
  <c r="M175" i="106"/>
  <c r="M189" i="106" s="1"/>
  <c r="M174" i="106"/>
  <c r="M188" i="106" s="1"/>
  <c r="C188" i="106"/>
  <c r="D191" i="106"/>
  <c r="N177" i="106"/>
  <c r="N191" i="106" s="1"/>
  <c r="D76" i="101"/>
  <c r="N62" i="101"/>
  <c r="N76" i="101" s="1"/>
  <c r="C76" i="101"/>
  <c r="M62" i="101"/>
  <c r="M76" i="101" s="1"/>
  <c r="N59" i="101"/>
  <c r="N73" i="101" s="1"/>
  <c r="D73" i="101"/>
  <c r="M59" i="101"/>
  <c r="M73" i="101" s="1"/>
  <c r="C73" i="101"/>
  <c r="E14" i="100"/>
  <c r="E16" i="100" s="1"/>
  <c r="D27" i="99"/>
  <c r="D24" i="99"/>
  <c r="E24" i="99"/>
  <c r="E15" i="98"/>
  <c r="E12" i="98"/>
  <c r="M177" i="106" l="1"/>
  <c r="M191" i="106" s="1"/>
  <c r="D26" i="96" l="1"/>
  <c r="E25" i="96"/>
  <c r="K21" i="96"/>
  <c r="D25" i="96" s="1"/>
  <c r="J21" i="96"/>
  <c r="E26" i="96" s="1"/>
  <c r="I21" i="96"/>
  <c r="H21" i="96"/>
  <c r="G21" i="96"/>
  <c r="F21" i="96"/>
  <c r="E27" i="96" s="1"/>
  <c r="E21" i="96"/>
  <c r="D27" i="96" s="1"/>
  <c r="E13" i="95"/>
  <c r="D13" i="95"/>
  <c r="E12" i="95"/>
  <c r="K8" i="95"/>
  <c r="D12" i="95" s="1"/>
  <c r="J8" i="95"/>
  <c r="I8" i="95"/>
  <c r="H8" i="95"/>
  <c r="G8" i="95"/>
  <c r="F8" i="95"/>
  <c r="E14" i="95" s="1"/>
  <c r="E15" i="95" s="1"/>
  <c r="E8" i="95"/>
  <c r="D14" i="95" s="1"/>
  <c r="E25" i="94"/>
  <c r="D25" i="94"/>
  <c r="F22" i="94"/>
  <c r="K20" i="94"/>
  <c r="J20" i="94"/>
  <c r="I20" i="94"/>
  <c r="H20" i="94"/>
  <c r="G20" i="94"/>
  <c r="F20" i="94"/>
  <c r="E26" i="94" s="1"/>
  <c r="E27" i="94" s="1"/>
  <c r="E20" i="94"/>
  <c r="D26" i="94" s="1"/>
  <c r="D27" i="94" s="1"/>
  <c r="K28" i="93"/>
  <c r="J28" i="93"/>
  <c r="I28" i="93"/>
  <c r="H28" i="93"/>
  <c r="G28" i="93"/>
  <c r="F28" i="93"/>
  <c r="E28" i="93"/>
  <c r="Q26" i="92"/>
  <c r="M24" i="92"/>
  <c r="L24" i="92"/>
  <c r="K24" i="92"/>
  <c r="J24" i="92"/>
  <c r="J25" i="92"/>
  <c r="I24" i="92"/>
  <c r="H24" i="92"/>
  <c r="G24" i="92"/>
  <c r="F24" i="92"/>
  <c r="E24" i="92"/>
  <c r="D24" i="92"/>
  <c r="L25" i="92" l="1"/>
  <c r="L26" i="92" s="1"/>
  <c r="D23" i="92"/>
  <c r="G23" i="92"/>
  <c r="K25" i="92"/>
  <c r="K26" i="92" s="1"/>
  <c r="L23" i="92"/>
  <c r="F23" i="92"/>
  <c r="D25" i="92"/>
  <c r="D26" i="92" s="1"/>
  <c r="J26" i="92"/>
  <c r="H23" i="92"/>
  <c r="K23" i="92"/>
  <c r="G25" i="92"/>
  <c r="G26" i="92" s="1"/>
  <c r="M25" i="92"/>
  <c r="M26" i="92" s="1"/>
  <c r="E28" i="96"/>
  <c r="D28" i="96"/>
  <c r="D15" i="95"/>
  <c r="D24" i="94"/>
  <c r="E24" i="94"/>
  <c r="N24" i="92"/>
  <c r="O24" i="92"/>
  <c r="E23" i="92"/>
  <c r="M23" i="92"/>
  <c r="E25" i="92"/>
  <c r="E26" i="92" s="1"/>
  <c r="F25" i="92"/>
  <c r="F26" i="92" s="1"/>
  <c r="H25" i="92"/>
  <c r="H26" i="92" s="1"/>
  <c r="I23" i="92"/>
  <c r="I25" i="92"/>
  <c r="I26" i="92" s="1"/>
  <c r="J23" i="92"/>
  <c r="O23" i="92" l="1"/>
  <c r="N23" i="92"/>
  <c r="O25" i="92"/>
  <c r="N25" i="92"/>
  <c r="N26" i="92" s="1"/>
  <c r="O26" i="92"/>
  <c r="Q27" i="92" s="1"/>
  <c r="G6" i="91" l="1"/>
  <c r="G7" i="91"/>
  <c r="G8" i="91"/>
  <c r="G9" i="91"/>
  <c r="G10" i="91"/>
  <c r="G11" i="91"/>
  <c r="G12" i="91"/>
  <c r="G13" i="91"/>
  <c r="G14" i="91"/>
  <c r="G15" i="91"/>
  <c r="G16" i="91"/>
  <c r="G17" i="91"/>
  <c r="G18" i="91"/>
  <c r="G19" i="91"/>
  <c r="G20" i="91"/>
  <c r="G21" i="91"/>
  <c r="G22" i="91"/>
  <c r="G23" i="91"/>
  <c r="G24" i="91"/>
  <c r="G25" i="91"/>
  <c r="G26" i="91"/>
  <c r="G27" i="91"/>
  <c r="G28" i="91"/>
  <c r="G29" i="91"/>
  <c r="G30" i="91"/>
  <c r="G31" i="91"/>
  <c r="G32" i="91"/>
  <c r="G33" i="91"/>
  <c r="G34" i="91"/>
  <c r="G35" i="91"/>
  <c r="G36" i="91"/>
  <c r="G37" i="91"/>
  <c r="G38" i="91"/>
  <c r="G39" i="91"/>
  <c r="G40" i="91"/>
  <c r="G41" i="91"/>
  <c r="G42" i="91"/>
  <c r="G43" i="91"/>
  <c r="G44" i="91"/>
  <c r="G45" i="91"/>
  <c r="G46" i="91"/>
  <c r="G47" i="91"/>
  <c r="G48" i="91"/>
  <c r="G49" i="91"/>
  <c r="G50" i="91"/>
  <c r="G51" i="91"/>
  <c r="G52" i="91"/>
  <c r="G5" i="91"/>
  <c r="F56" i="91"/>
  <c r="E56" i="91"/>
  <c r="G6" i="90"/>
  <c r="G7" i="90"/>
  <c r="G8" i="90"/>
  <c r="G9" i="90"/>
  <c r="G10" i="90"/>
  <c r="G11" i="90"/>
  <c r="G12" i="90"/>
  <c r="G13" i="90"/>
  <c r="G14" i="90"/>
  <c r="G15" i="90"/>
  <c r="G16" i="90"/>
  <c r="G17" i="90"/>
  <c r="G18" i="90"/>
  <c r="G19" i="90"/>
  <c r="G20" i="90"/>
  <c r="G21" i="90"/>
  <c r="G22" i="90"/>
  <c r="G23" i="90"/>
  <c r="G24" i="90"/>
  <c r="G25" i="90"/>
  <c r="G26" i="90"/>
  <c r="G27" i="90"/>
  <c r="G28" i="90"/>
  <c r="G29" i="90"/>
  <c r="G30" i="90"/>
  <c r="G31" i="90"/>
  <c r="G32" i="90"/>
  <c r="G33" i="90"/>
  <c r="G34" i="90"/>
  <c r="G35" i="90"/>
  <c r="G36" i="90"/>
  <c r="G37" i="90"/>
  <c r="G38" i="90"/>
  <c r="G39" i="90"/>
  <c r="G40" i="90"/>
  <c r="G41" i="90"/>
  <c r="G42" i="90"/>
  <c r="G43" i="90"/>
  <c r="G44" i="90"/>
  <c r="G45" i="90"/>
  <c r="G46" i="90"/>
  <c r="G47" i="90"/>
  <c r="G48" i="90"/>
  <c r="G49" i="90"/>
  <c r="G50" i="90"/>
  <c r="G51" i="90"/>
  <c r="G52" i="90"/>
  <c r="G5" i="90"/>
  <c r="F56" i="90"/>
  <c r="E56" i="90"/>
  <c r="G6" i="89"/>
  <c r="G7" i="89"/>
  <c r="G8" i="89"/>
  <c r="G9" i="89"/>
  <c r="G10" i="89"/>
  <c r="G11" i="89"/>
  <c r="G12" i="89"/>
  <c r="G13" i="89"/>
  <c r="G14" i="89"/>
  <c r="G15" i="89"/>
  <c r="G16" i="89"/>
  <c r="G17" i="89"/>
  <c r="G18" i="89"/>
  <c r="G19" i="89"/>
  <c r="G20" i="89"/>
  <c r="G21" i="89"/>
  <c r="G22" i="89"/>
  <c r="G23" i="89"/>
  <c r="G24" i="89"/>
  <c r="G25" i="89"/>
  <c r="G26" i="89"/>
  <c r="G27" i="89"/>
  <c r="G28" i="89"/>
  <c r="G29" i="89"/>
  <c r="G30" i="89"/>
  <c r="G31" i="89"/>
  <c r="G32" i="89"/>
  <c r="G33" i="89"/>
  <c r="G34" i="89"/>
  <c r="G35" i="89"/>
  <c r="G36" i="89"/>
  <c r="G37" i="89"/>
  <c r="G38" i="89"/>
  <c r="G39" i="89"/>
  <c r="G40" i="89"/>
  <c r="G41" i="89"/>
  <c r="G42" i="89"/>
  <c r="G43" i="89"/>
  <c r="G44" i="89"/>
  <c r="G45" i="89"/>
  <c r="G46" i="89"/>
  <c r="G47" i="89"/>
  <c r="G5" i="89"/>
  <c r="F51" i="89"/>
  <c r="E51" i="89"/>
  <c r="G6" i="88"/>
  <c r="G7" i="88"/>
  <c r="G8" i="88"/>
  <c r="G9" i="88"/>
  <c r="G10" i="88"/>
  <c r="G11" i="88"/>
  <c r="G12" i="88"/>
  <c r="G13" i="88"/>
  <c r="G14" i="88"/>
  <c r="G15" i="88"/>
  <c r="G16" i="88"/>
  <c r="G17" i="88"/>
  <c r="G18" i="88"/>
  <c r="G19" i="88"/>
  <c r="G20" i="88"/>
  <c r="G21" i="88"/>
  <c r="G22" i="88"/>
  <c r="G23" i="88"/>
  <c r="G24" i="88"/>
  <c r="G25" i="88"/>
  <c r="G26" i="88"/>
  <c r="G27" i="88"/>
  <c r="G28" i="88"/>
  <c r="G29" i="88"/>
  <c r="G30" i="88"/>
  <c r="G31" i="88"/>
  <c r="G32" i="88"/>
  <c r="G33" i="88"/>
  <c r="G34" i="88"/>
  <c r="G35" i="88"/>
  <c r="G36" i="88"/>
  <c r="G37" i="88"/>
  <c r="G38" i="88"/>
  <c r="G39" i="88"/>
  <c r="G40" i="88"/>
  <c r="G41" i="88"/>
  <c r="G42" i="88"/>
  <c r="G43" i="88"/>
  <c r="G44" i="88"/>
  <c r="G45" i="88"/>
  <c r="G46" i="88"/>
  <c r="G47" i="88"/>
  <c r="G48" i="88"/>
  <c r="G49" i="88"/>
  <c r="G50" i="88"/>
  <c r="G51" i="88"/>
  <c r="G5" i="88"/>
  <c r="F55" i="88"/>
  <c r="E55" i="88"/>
  <c r="G56" i="91" l="1"/>
  <c r="G56" i="90"/>
  <c r="G51" i="89"/>
  <c r="G55" i="88"/>
  <c r="F89" i="37" l="1"/>
  <c r="E89" i="37"/>
  <c r="G6" i="37"/>
  <c r="G7" i="37"/>
  <c r="G8" i="37"/>
  <c r="G9" i="37"/>
  <c r="G10" i="37"/>
  <c r="G11" i="37"/>
  <c r="G12" i="37"/>
  <c r="G13" i="37"/>
  <c r="G14" i="37"/>
  <c r="G15" i="37"/>
  <c r="G16" i="37"/>
  <c r="G17" i="37"/>
  <c r="G18" i="37"/>
  <c r="G19" i="37"/>
  <c r="G20" i="37"/>
  <c r="G21" i="37"/>
  <c r="G22" i="37"/>
  <c r="G23" i="37"/>
  <c r="G24" i="37"/>
  <c r="G25" i="37"/>
  <c r="G26" i="37"/>
  <c r="G27" i="37"/>
  <c r="G28" i="37"/>
  <c r="G29" i="37"/>
  <c r="G30" i="37"/>
  <c r="G31" i="37"/>
  <c r="G32" i="37"/>
  <c r="G33" i="37"/>
  <c r="G34" i="37"/>
  <c r="G35" i="37"/>
  <c r="G36" i="37"/>
  <c r="G37" i="37"/>
  <c r="G38" i="37"/>
  <c r="G39" i="37"/>
  <c r="G40" i="37"/>
  <c r="G41" i="37"/>
  <c r="G42" i="37"/>
  <c r="G43" i="37"/>
  <c r="G44" i="37"/>
  <c r="G45" i="37"/>
  <c r="G46" i="37"/>
  <c r="G47" i="37"/>
  <c r="G48" i="37"/>
  <c r="G49" i="37"/>
  <c r="G50" i="37"/>
  <c r="G51" i="37"/>
  <c r="G52" i="37"/>
  <c r="G53" i="37"/>
  <c r="G54" i="37"/>
  <c r="G55" i="37"/>
  <c r="G56" i="37"/>
  <c r="G57" i="37"/>
  <c r="G58" i="37"/>
  <c r="G59" i="37"/>
  <c r="G60" i="37"/>
  <c r="G61" i="37"/>
  <c r="G62" i="37"/>
  <c r="G63" i="37"/>
  <c r="G64" i="37"/>
  <c r="G65" i="37"/>
  <c r="G66" i="37"/>
  <c r="G67" i="37"/>
  <c r="G68" i="37"/>
  <c r="G69" i="37"/>
  <c r="G70" i="37"/>
  <c r="G71" i="37"/>
  <c r="G72" i="37"/>
  <c r="G73" i="37"/>
  <c r="G74" i="37"/>
  <c r="G75" i="37"/>
  <c r="G76" i="37"/>
  <c r="G77" i="37"/>
  <c r="G78" i="37"/>
  <c r="G79" i="37"/>
  <c r="G80" i="37"/>
  <c r="G81" i="37"/>
  <c r="G82" i="37"/>
  <c r="G83" i="37"/>
  <c r="G84" i="37"/>
  <c r="G85" i="37"/>
  <c r="G5" i="37"/>
  <c r="F87" i="80"/>
  <c r="E87" i="80"/>
  <c r="G6" i="80"/>
  <c r="G7" i="80"/>
  <c r="G8" i="80"/>
  <c r="G9" i="80"/>
  <c r="G10" i="80"/>
  <c r="G11" i="80"/>
  <c r="G12" i="80"/>
  <c r="G13" i="80"/>
  <c r="G14" i="80"/>
  <c r="G15" i="80"/>
  <c r="G16" i="80"/>
  <c r="G17" i="80"/>
  <c r="G18" i="80"/>
  <c r="G19" i="80"/>
  <c r="G20" i="80"/>
  <c r="G21" i="80"/>
  <c r="G22" i="80"/>
  <c r="G23" i="80"/>
  <c r="G24" i="80"/>
  <c r="G25" i="80"/>
  <c r="G26" i="80"/>
  <c r="G27" i="80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G58" i="80"/>
  <c r="G59" i="80"/>
  <c r="G60" i="80"/>
  <c r="G61" i="80"/>
  <c r="G63" i="80"/>
  <c r="G64" i="80"/>
  <c r="G65" i="80"/>
  <c r="G66" i="80"/>
  <c r="G67" i="80"/>
  <c r="G68" i="80"/>
  <c r="G69" i="80"/>
  <c r="G70" i="80"/>
  <c r="G71" i="80"/>
  <c r="G72" i="80"/>
  <c r="G73" i="80"/>
  <c r="G74" i="80"/>
  <c r="G75" i="80"/>
  <c r="G76" i="80"/>
  <c r="G77" i="80"/>
  <c r="G78" i="80"/>
  <c r="G79" i="80"/>
  <c r="G80" i="80"/>
  <c r="G81" i="80"/>
  <c r="G82" i="80"/>
  <c r="G5" i="80"/>
  <c r="F87" i="79"/>
  <c r="E87" i="79"/>
  <c r="G6" i="79"/>
  <c r="G7" i="79"/>
  <c r="G8" i="79"/>
  <c r="G9" i="79"/>
  <c r="G10" i="79"/>
  <c r="G11" i="79"/>
  <c r="G12" i="79"/>
  <c r="G13" i="79"/>
  <c r="G14" i="79"/>
  <c r="G15" i="79"/>
  <c r="G16" i="79"/>
  <c r="G17" i="79"/>
  <c r="G18" i="79"/>
  <c r="G19" i="79"/>
  <c r="G20" i="79"/>
  <c r="G21" i="79"/>
  <c r="G22" i="79"/>
  <c r="G23" i="79"/>
  <c r="G24" i="79"/>
  <c r="G25" i="79"/>
  <c r="G26" i="79"/>
  <c r="G27" i="79"/>
  <c r="G28" i="79"/>
  <c r="G29" i="79"/>
  <c r="G30" i="79"/>
  <c r="G31" i="79"/>
  <c r="G32" i="79"/>
  <c r="G33" i="79"/>
  <c r="G34" i="79"/>
  <c r="G35" i="79"/>
  <c r="G36" i="79"/>
  <c r="G37" i="79"/>
  <c r="G38" i="79"/>
  <c r="G39" i="79"/>
  <c r="G40" i="79"/>
  <c r="G41" i="79"/>
  <c r="G42" i="79"/>
  <c r="G43" i="79"/>
  <c r="G44" i="79"/>
  <c r="G45" i="79"/>
  <c r="G46" i="79"/>
  <c r="G47" i="79"/>
  <c r="G48" i="79"/>
  <c r="G49" i="79"/>
  <c r="G50" i="79"/>
  <c r="G51" i="79"/>
  <c r="G52" i="79"/>
  <c r="G53" i="79"/>
  <c r="G54" i="79"/>
  <c r="G55" i="79"/>
  <c r="G56" i="79"/>
  <c r="G57" i="79"/>
  <c r="G58" i="79"/>
  <c r="G59" i="79"/>
  <c r="G60" i="79"/>
  <c r="G61" i="79"/>
  <c r="G62" i="79"/>
  <c r="G63" i="79"/>
  <c r="G64" i="79"/>
  <c r="G65" i="79"/>
  <c r="G66" i="79"/>
  <c r="G67" i="79"/>
  <c r="G68" i="79"/>
  <c r="G69" i="79"/>
  <c r="G70" i="79"/>
  <c r="G71" i="79"/>
  <c r="G72" i="79"/>
  <c r="G73" i="79"/>
  <c r="G74" i="79"/>
  <c r="G75" i="79"/>
  <c r="G76" i="79"/>
  <c r="G77" i="79"/>
  <c r="G78" i="79"/>
  <c r="G79" i="79"/>
  <c r="G80" i="79"/>
  <c r="G81" i="79"/>
  <c r="G82" i="79"/>
  <c r="G83" i="79"/>
  <c r="G5" i="79"/>
  <c r="E102" i="78"/>
  <c r="F102" i="78"/>
  <c r="G6" i="78"/>
  <c r="G7" i="78"/>
  <c r="G8" i="78"/>
  <c r="G9" i="78"/>
  <c r="G10" i="78"/>
  <c r="G11" i="78"/>
  <c r="G12" i="78"/>
  <c r="G13" i="78"/>
  <c r="G14" i="78"/>
  <c r="G15" i="78"/>
  <c r="G16" i="78"/>
  <c r="G17" i="78"/>
  <c r="G18" i="78"/>
  <c r="G19" i="78"/>
  <c r="G20" i="78"/>
  <c r="G21" i="78"/>
  <c r="G22" i="78"/>
  <c r="G23" i="78"/>
  <c r="G24" i="78"/>
  <c r="G25" i="78"/>
  <c r="G26" i="78"/>
  <c r="G27" i="78"/>
  <c r="G28" i="78"/>
  <c r="G29" i="78"/>
  <c r="G30" i="78"/>
  <c r="G31" i="78"/>
  <c r="G32" i="78"/>
  <c r="G33" i="78"/>
  <c r="G34" i="78"/>
  <c r="G35" i="78"/>
  <c r="G36" i="78"/>
  <c r="G37" i="78"/>
  <c r="G38" i="78"/>
  <c r="G39" i="78"/>
  <c r="G40" i="78"/>
  <c r="G41" i="78"/>
  <c r="G42" i="78"/>
  <c r="G43" i="78"/>
  <c r="G44" i="78"/>
  <c r="G45" i="78"/>
  <c r="G46" i="78"/>
  <c r="G47" i="78"/>
  <c r="G48" i="78"/>
  <c r="G49" i="78"/>
  <c r="G50" i="78"/>
  <c r="G51" i="78"/>
  <c r="G52" i="78"/>
  <c r="G53" i="78"/>
  <c r="G54" i="78"/>
  <c r="G55" i="78"/>
  <c r="G56" i="78"/>
  <c r="G57" i="78"/>
  <c r="G58" i="78"/>
  <c r="G59" i="78"/>
  <c r="G60" i="78"/>
  <c r="G61" i="78"/>
  <c r="G62" i="78"/>
  <c r="G63" i="78"/>
  <c r="G64" i="78"/>
  <c r="G65" i="78"/>
  <c r="G66" i="78"/>
  <c r="G67" i="78"/>
  <c r="G68" i="78"/>
  <c r="G69" i="78"/>
  <c r="G70" i="78"/>
  <c r="G71" i="78"/>
  <c r="G72" i="78"/>
  <c r="G73" i="78"/>
  <c r="G74" i="78"/>
  <c r="G75" i="78"/>
  <c r="G76" i="78"/>
  <c r="G77" i="78"/>
  <c r="G78" i="78"/>
  <c r="G79" i="78"/>
  <c r="G80" i="78"/>
  <c r="G81" i="78"/>
  <c r="G82" i="78"/>
  <c r="G83" i="78"/>
  <c r="G84" i="78"/>
  <c r="G85" i="78"/>
  <c r="G86" i="78"/>
  <c r="G87" i="78"/>
  <c r="G88" i="78"/>
  <c r="G89" i="78"/>
  <c r="G90" i="78"/>
  <c r="G91" i="78"/>
  <c r="G92" i="78"/>
  <c r="G93" i="78"/>
  <c r="G94" i="78"/>
  <c r="G95" i="78"/>
  <c r="G96" i="78"/>
  <c r="G97" i="78"/>
  <c r="G98" i="78"/>
  <c r="G5" i="78"/>
  <c r="G87" i="80" l="1"/>
  <c r="G89" i="37"/>
  <c r="G87" i="79"/>
  <c r="G102" i="78"/>
  <c r="E44" i="30" l="1"/>
  <c r="D44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39" i="30"/>
  <c r="F40" i="30"/>
  <c r="F5" i="30"/>
  <c r="E42" i="34"/>
  <c r="D42" i="34"/>
  <c r="F6" i="34"/>
  <c r="F7" i="34"/>
  <c r="F8" i="34"/>
  <c r="F9" i="34"/>
  <c r="F10" i="34"/>
  <c r="F11" i="34"/>
  <c r="F12" i="34"/>
  <c r="F13" i="34"/>
  <c r="F14" i="34"/>
  <c r="F15" i="34"/>
  <c r="F16" i="34"/>
  <c r="F17" i="34"/>
  <c r="F18" i="34"/>
  <c r="F19" i="34"/>
  <c r="F20" i="34"/>
  <c r="F21" i="34"/>
  <c r="F22" i="34"/>
  <c r="F23" i="34"/>
  <c r="F24" i="34"/>
  <c r="F25" i="34"/>
  <c r="F26" i="34"/>
  <c r="F27" i="34"/>
  <c r="F28" i="34"/>
  <c r="F29" i="34"/>
  <c r="F30" i="34"/>
  <c r="F31" i="34"/>
  <c r="F32" i="34"/>
  <c r="F33" i="34"/>
  <c r="F34" i="34"/>
  <c r="F35" i="34"/>
  <c r="F36" i="34"/>
  <c r="F37" i="34"/>
  <c r="F38" i="34"/>
  <c r="F5" i="34"/>
  <c r="E45" i="35"/>
  <c r="D45" i="35"/>
  <c r="F6" i="35"/>
  <c r="F7" i="35"/>
  <c r="F8" i="35"/>
  <c r="F9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23" i="35"/>
  <c r="F24" i="35"/>
  <c r="F25" i="35"/>
  <c r="F26" i="35"/>
  <c r="F27" i="35"/>
  <c r="F28" i="35"/>
  <c r="F29" i="35"/>
  <c r="F30" i="35"/>
  <c r="F31" i="35"/>
  <c r="F32" i="35"/>
  <c r="F33" i="35"/>
  <c r="F34" i="35"/>
  <c r="F35" i="35"/>
  <c r="F36" i="35"/>
  <c r="F37" i="35"/>
  <c r="F38" i="35"/>
  <c r="F39" i="35"/>
  <c r="F40" i="35"/>
  <c r="F41" i="35"/>
  <c r="F5" i="35"/>
  <c r="F45" i="35" s="1"/>
  <c r="F42" i="34" l="1"/>
  <c r="F44" i="30"/>
  <c r="E59" i="36" l="1"/>
  <c r="D59" i="36"/>
  <c r="F6" i="36"/>
  <c r="F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F26" i="36"/>
  <c r="F27" i="36"/>
  <c r="F28" i="36"/>
  <c r="F29" i="36"/>
  <c r="F30" i="36"/>
  <c r="F31" i="36"/>
  <c r="F32" i="36"/>
  <c r="F33" i="36"/>
  <c r="F34" i="36"/>
  <c r="F35" i="36"/>
  <c r="F36" i="36"/>
  <c r="F37" i="36"/>
  <c r="F38" i="36"/>
  <c r="F39" i="36"/>
  <c r="F40" i="36"/>
  <c r="F41" i="36"/>
  <c r="F42" i="36"/>
  <c r="F43" i="36"/>
  <c r="F44" i="36"/>
  <c r="F45" i="36"/>
  <c r="F46" i="36"/>
  <c r="F47" i="36"/>
  <c r="F48" i="36"/>
  <c r="F49" i="36"/>
  <c r="F50" i="36"/>
  <c r="F51" i="36"/>
  <c r="F52" i="36"/>
  <c r="F53" i="36"/>
  <c r="F54" i="36"/>
  <c r="F5" i="36"/>
  <c r="F59" i="36" l="1"/>
  <c r="F8" i="11" l="1"/>
  <c r="F99" i="9"/>
  <c r="F78" i="5" l="1"/>
  <c r="D42" i="13" l="1"/>
  <c r="C42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5" i="13"/>
  <c r="D42" i="12"/>
  <c r="C42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5" i="12"/>
  <c r="D113" i="11"/>
  <c r="C113" i="11"/>
  <c r="F6" i="11"/>
  <c r="F7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5" i="11"/>
  <c r="E42" i="12" l="1"/>
  <c r="E42" i="13"/>
  <c r="E113" i="11"/>
  <c r="D174" i="9"/>
  <c r="C174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68" i="9"/>
  <c r="F169" i="9"/>
  <c r="F170" i="9"/>
  <c r="F5" i="9"/>
  <c r="D43" i="8"/>
  <c r="C43" i="8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5" i="7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5" i="8"/>
  <c r="D41" i="7"/>
  <c r="C41" i="7"/>
  <c r="D45" i="6"/>
  <c r="C4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5" i="6"/>
  <c r="E121" i="5"/>
  <c r="D121" i="5"/>
  <c r="F76" i="5"/>
  <c r="F121" i="5" s="1"/>
  <c r="E43" i="8" l="1"/>
  <c r="E41" i="7"/>
  <c r="E45" i="6"/>
  <c r="E174" i="9"/>
</calcChain>
</file>

<file path=xl/sharedStrings.xml><?xml version="1.0" encoding="utf-8"?>
<sst xmlns="http://schemas.openxmlformats.org/spreadsheetml/2006/main" count="7484" uniqueCount="1170">
  <si>
    <t>ANNO</t>
  </si>
  <si>
    <t>Tipologia</t>
  </si>
  <si>
    <t>RCA</t>
  </si>
  <si>
    <t>AMMINISTRAZIONE CENTRALE DI RIF.</t>
  </si>
  <si>
    <t>AMMINISTRAZIONE CONTRAENTE (O.R.)</t>
  </si>
  <si>
    <t>N° polizza</t>
  </si>
  <si>
    <t>PP Premio Netto</t>
  </si>
  <si>
    <t>RP Premio Netto</t>
  </si>
  <si>
    <t>Totale premio netto</t>
  </si>
  <si>
    <t xml:space="preserve">MINISTERO DELLE INFRASTRUTTURE E DEI TRASPORTI </t>
  </si>
  <si>
    <t>PROVVEDITORATO INTERREGIONALE PER LE OPERE PUBBLICHE CAMPANIA E MOLISE PUGLIA BASILICATA</t>
  </si>
  <si>
    <t>00210633400845</t>
  </si>
  <si>
    <t>COMANDO GENERALE DEL CORPO DELLE CAPITANERIE DI PORTO - REPARTO V  - UFFICIO I  - MEZZI TERRESTRI</t>
  </si>
  <si>
    <t>00210633400550</t>
  </si>
  <si>
    <t>00210633400414</t>
  </si>
  <si>
    <t>00210633400551</t>
  </si>
  <si>
    <t>GESTIONE GOVERNATIVA DEI SERVIZI PUBBLICI DI NAVIGAZIONE SUI LAGHI MAGGIORE DI GARDA E DI COMO</t>
  </si>
  <si>
    <t>00210633400546</t>
  </si>
  <si>
    <t>SEGRETARIATO GENERALE DELLA PRESIDENZA DELLA REPUBBLICA</t>
  </si>
  <si>
    <t>SERVIZIO INTENDENZA</t>
  </si>
  <si>
    <t>00210633400556</t>
  </si>
  <si>
    <t>SERVIZIO TENUTA PRESIDENZIALE DI CASTELPORZIANO</t>
  </si>
  <si>
    <t>00210633400720</t>
  </si>
  <si>
    <t>DIREZIONE GENERALE TERRITORIALE PER IL NORD EST - UFFICIO ECONOMATO</t>
  </si>
  <si>
    <t>COMANDO GENERALE DELLA GUARDIA DI FINANZA</t>
  </si>
  <si>
    <t>COMANDO GENERALE DELLA GUARDIA DI FINANZA - DIREZIONE APPROVVIGIONAMENTI</t>
  </si>
  <si>
    <t>00210633400547</t>
  </si>
  <si>
    <t>00210633400412</t>
  </si>
  <si>
    <t>00210633400548</t>
  </si>
  <si>
    <t>MINISTERO DELL'INTERNO</t>
  </si>
  <si>
    <t>DIPARTIMENTO DELLA PUBBLICA SICUREZZA - DIREZIONE CENTRALE DEI SERVIZI TECNICO-LOGISTICI E DELLA GESTIONE PATRIMONIALE Ufficio Motorizzazione</t>
  </si>
  <si>
    <t>00210633400542</t>
  </si>
  <si>
    <t>00210633400415</t>
  </si>
  <si>
    <t>00210633400553</t>
  </si>
  <si>
    <t>DIREZIONE GENERALE TERRITORIALE DEL SUD - UFFICIO DI SUPPORTO 2</t>
  </si>
  <si>
    <t>1/55277/30/146685781</t>
  </si>
  <si>
    <t>Dipartimento per le Infrastutture, gli Affari Generali ed il Personale - Divisione 5 - Gestione delle Risorse Strumentali</t>
  </si>
  <si>
    <t>00210633400554</t>
  </si>
  <si>
    <t>00210633400540</t>
  </si>
  <si>
    <t>DIREZIONE GENERALE PER LA SICUREZZA STRADALE - DIVISIONE I SERVIZIO DI POLIZIA STRADALE</t>
  </si>
  <si>
    <t>00210633400541</t>
  </si>
  <si>
    <t>MINISTERO DELLE POLITICHE AGRICOLE ALIMENTARI E FORESTALI</t>
  </si>
  <si>
    <t>DIPARTIMENTO DELL'ISPETTORATO CENTRALE DELLA TUTELA DELLA QUALITA' E REPRESSIONE FRODI  - VICO III</t>
  </si>
  <si>
    <t>00210633400544</t>
  </si>
  <si>
    <t>DIPARTIMENTO DELL'ISPETTORATO CENTRALE DELLA TUTELA DELLA QUALITA' E REPRESSIONE FRODI  - Comando Carabinieri Politiche Agricole VICO III</t>
  </si>
  <si>
    <t>00201633400543</t>
  </si>
  <si>
    <t xml:space="preserve">ISPRA - Istituto Superiore per la Protezione e la Ricerca Ambientale </t>
  </si>
  <si>
    <t>Dipartimento del Personale e degli Affari Generali - Servizio per i Servizi Generali, l'Inventario, le Infrastrutture e le Manutenzioni</t>
  </si>
  <si>
    <t>1122700471362</t>
  </si>
  <si>
    <t>MINISTERO DELLO SVILUPPO ECONOMICO</t>
  </si>
  <si>
    <t xml:space="preserve">DIREZIONE GENERALE ATTIVITA' TERRITORIALI  - DIVISIONE II AFFARI GENERALI E GIURIDICI </t>
  </si>
  <si>
    <t>00210633400579</t>
  </si>
  <si>
    <t>00210633400561</t>
  </si>
  <si>
    <t>00210633400562</t>
  </si>
  <si>
    <t>00210633400563</t>
  </si>
  <si>
    <t>00210633400564</t>
  </si>
  <si>
    <t>00210633400565</t>
  </si>
  <si>
    <t>00210633400566</t>
  </si>
  <si>
    <t>00210633400567</t>
  </si>
  <si>
    <t>00210633400568</t>
  </si>
  <si>
    <t>00210633400569</t>
  </si>
  <si>
    <t>00210633400571</t>
  </si>
  <si>
    <t>00210633400572</t>
  </si>
  <si>
    <t>00210633400573</t>
  </si>
  <si>
    <t>00210633400575</t>
  </si>
  <si>
    <t>00210633400576</t>
  </si>
  <si>
    <t>00210633400578</t>
  </si>
  <si>
    <t>MINISTERO DELL'AMBIENTE E DELLA TUTELA DEL TERRITORIO E DEL MARE</t>
  </si>
  <si>
    <t>DIREZIONE GENERALE DEGLI AFFARI GENERALI E DEL PERSONALE</t>
  </si>
  <si>
    <t>00210633400560</t>
  </si>
  <si>
    <t>MINISTERO DELLA GIUSTIZIA</t>
  </si>
  <si>
    <t>Direzione Generale delle Risorse Materiali e delle Tecnologie - Ufficio IV Impianti di Sicurezza ed Autovetture DOG</t>
  </si>
  <si>
    <t>00210633400559</t>
  </si>
  <si>
    <t>Direzione Generale delle Risorse Materiali e delle Tecnologie - Ufficio IV Impianti di Sicurezza ed Autovetture - DIPARTIMENTO DELL'AMMINISTRAZIONE</t>
  </si>
  <si>
    <t>00210633400558</t>
  </si>
  <si>
    <t>Direzione Generale delle Risorse Materiali e delle Tecnologie - Ufficio IV Impianti di Sicurezza ed Autovetture - DIPARTIMENTO DELL'AMMINISTRAZIONE PENITENZIARIA</t>
  </si>
  <si>
    <t>00210633400417</t>
  </si>
  <si>
    <t>Direzione Generale delle Risorse Materiali e delle Tecnologie - Ufficio IV Impianti di Sicurezza ed Autovetture - DIPARTIMENTO GIUSTIZIA MINORILE</t>
  </si>
  <si>
    <t>00210633400557</t>
  </si>
  <si>
    <t>MINISTERO DELLA DIFESA</t>
  </si>
  <si>
    <t>DIREZIONE GENERALE DI COMMISSARIATO E DI SERVIZI GENERALI 2^ REPARTO - 3^DIVISIONE -2^ SEZIONE</t>
  </si>
  <si>
    <t>00210633400664</t>
  </si>
  <si>
    <t>00210633400665</t>
  </si>
  <si>
    <t>00210633400663</t>
  </si>
  <si>
    <t>00210633400669</t>
  </si>
  <si>
    <t>DIREZIONE GENERALE DI COMMISSARIATO E DI SERVIZI GENERALI 2^ REPARTO - 3^DIVISIONE -2^ SEZIONE (CFS)</t>
  </si>
  <si>
    <t>00210633400545</t>
  </si>
  <si>
    <t>00210633400411</t>
  </si>
  <si>
    <t>Premio Provvisorio</t>
  </si>
  <si>
    <t>Regolamento di Premio</t>
  </si>
  <si>
    <t>Totale Premio</t>
  </si>
  <si>
    <t>Netto</t>
  </si>
  <si>
    <t>TUTTI GLI OR</t>
  </si>
  <si>
    <t>DIREZIONE GENERALE DEL SUD - UFFICICO MOTORIZZAZIONE CIVILE DI NAPOLI</t>
  </si>
  <si>
    <t>8000044580-01</t>
  </si>
  <si>
    <t>INFORTUNI punto A</t>
  </si>
  <si>
    <t>00210631300589</t>
  </si>
  <si>
    <t>00210631300405</t>
  </si>
  <si>
    <t>00210631300426</t>
  </si>
  <si>
    <t>00210631300430</t>
  </si>
  <si>
    <t>00210631300410</t>
  </si>
  <si>
    <t>00210631300425</t>
  </si>
  <si>
    <t>1/55277/77/146685679</t>
  </si>
  <si>
    <t>00210631300398</t>
  </si>
  <si>
    <t>00210631300402</t>
  </si>
  <si>
    <t>00210631300406</t>
  </si>
  <si>
    <t>AVVOCATURA DELLO STATO</t>
  </si>
  <si>
    <t>AVVOCATURA GENERALE DELLO STATO</t>
  </si>
  <si>
    <t>00201631300418</t>
  </si>
  <si>
    <t>00210631300432</t>
  </si>
  <si>
    <t>00201631300431</t>
  </si>
  <si>
    <t>DIREZIONE GENERALE ATTIVITA' TERRITORIALI  - DIVISIONE II AFFARI GENERALI E GIURIDICI - CNCER</t>
  </si>
  <si>
    <t>00210631300459</t>
  </si>
  <si>
    <t>DIREZIONE GENERALE ATTIVITA' TERRITORIALI  - DIVISIONE II AFFARI GENERALI E GIURIDICI - DIP TERR. CALABRIA</t>
  </si>
  <si>
    <t>00210631300460</t>
  </si>
  <si>
    <t>DIREZIONE GENERALE ATTIVITA' TERRITORIALI  - DIVISIONE II AFFARI GENERALI E GIURIDICI - CAMPANIA</t>
  </si>
  <si>
    <t>00210631300461</t>
  </si>
  <si>
    <t>DIREZIONE GENERALE ATTIVITA' TERRITORIALI  - DIVISIONE II AFFARI GENERALI E GIURIDICI  - EMILIA ROMAGNA</t>
  </si>
  <si>
    <t>00210631300462</t>
  </si>
  <si>
    <t>DIREZIONE GENERALE ATTIVITA' TERRITORIALI  - DIVISIONE II AFFARI GENERALI E GIURIDICI - FRIULI VENEZIA GIULIA</t>
  </si>
  <si>
    <t>00210631300463</t>
  </si>
  <si>
    <t>DIREZIONE GENERALE ATTIVITA' TERRITORIALI  - DIVISIONE II AFFARI GENERALI E GIURIDICI - ABBRUZZO</t>
  </si>
  <si>
    <t>00210631300464</t>
  </si>
  <si>
    <t>DIREZIONE GENERALE ATTIVITA' TERRITORIALI  - DIVISIONE II AFFARI GENERALI E GIURIDICI - LIGURIA</t>
  </si>
  <si>
    <t>00210631300465</t>
  </si>
  <si>
    <t>DIREZIONE GENERALE ATTIVITA' TERRITORIALI  - DIVISIONE II AFFARI GENERALI E GIURIDICI - LOMBARDIA</t>
  </si>
  <si>
    <t>00210631300466</t>
  </si>
  <si>
    <t>DIREZIONE GENERALE ATTIVITA' TERRITORIALI  - DIVISIONE II AFFARI GENERALI E GIURIDICI - MARCHE E UMBRIA</t>
  </si>
  <si>
    <t>00210631300467</t>
  </si>
  <si>
    <t>DIREZIONE GENERALE ATTIVITA' TERRITORIALI  - DIVISIONE II AFFARI GENERALI E GIURIDICI - PIEMONTE VAL D'AOSTA</t>
  </si>
  <si>
    <t>00210631300468</t>
  </si>
  <si>
    <t>DIREZIONE GENERALE ATTIVITA' TERRITORIALI  - DIVISIONE II AFFARI GENERALI E GIURIDICI - PUGLIA BASILICATA E MOLISE</t>
  </si>
  <si>
    <t>00210631300469</t>
  </si>
  <si>
    <t>DIREZIONE GENERALE ATTIVITA' TERRITORIALI  - DIVISIONE II AFFARI GENERALI E GIURIDICI - SARDEGNA</t>
  </si>
  <si>
    <t>00210631300470</t>
  </si>
  <si>
    <t>DIREZIONE GENERALE ATTIVITA' TERRITORIALI  - DIVISIONE II AFFARI GENERALI E GIURIDICI - SICILIA</t>
  </si>
  <si>
    <t>00210631300471</t>
  </si>
  <si>
    <t>DIREZIONE GENERALE ATTIVITA' TERRITORIALI  - DIVISIONE II AFFARI GENERALI E GIURIDICI - TOSCANA</t>
  </si>
  <si>
    <t>00210631300472</t>
  </si>
  <si>
    <t>DIREZIONE GENERALE ATTIVITA' TERRITORIALI  - DIVISIONE II AFFARI GENERALI E GIURIDICI - TRNTINO ALTO ADIGE</t>
  </si>
  <si>
    <t>00210631300473</t>
  </si>
  <si>
    <t>DIREZIONE GENERALE ATTIVITA' TERRITORIALI  - DIVISIONE II AFFARI GENERALI E GIURIDICI - VENETO</t>
  </si>
  <si>
    <t>00210631300474</t>
  </si>
  <si>
    <t>00210631300414</t>
  </si>
  <si>
    <t>00210631300419</t>
  </si>
  <si>
    <t>00210631300421</t>
  </si>
  <si>
    <t>00210631300423</t>
  </si>
  <si>
    <t>00210631300428</t>
  </si>
  <si>
    <t>00210631300427</t>
  </si>
  <si>
    <t xml:space="preserve">DIREZIONE GENERALE DI COMMISSARIATO E DI SERVIZI GENERALI 2^ REPARTO - 3^DIVISIONE -2^ SEZIONE (CFS) </t>
  </si>
  <si>
    <t>00210631300424</t>
  </si>
  <si>
    <t xml:space="preserve"> </t>
  </si>
  <si>
    <t>INFORTUNI punto B</t>
  </si>
  <si>
    <t>DIP. PER LE POLITICHE DEL PERSONALE DELL'AMM. CIVILE E PER LE RISORSE STRUMENTALI E FINANZIARIE - DIREZIONE CENTRALE PER LE RISORSE STRUMENTALI E FINANZIARIE</t>
  </si>
  <si>
    <t>00210631300429</t>
  </si>
  <si>
    <t>MINISTERO DELL'ECONOMIA E DELLE FINANZE</t>
  </si>
  <si>
    <t>DIPARTIMENTO  TESORO</t>
  </si>
  <si>
    <t>00210631300434</t>
  </si>
  <si>
    <t>DIPARTIMENTO RAGIONERIA</t>
  </si>
  <si>
    <t>00210631300437</t>
  </si>
  <si>
    <t xml:space="preserve">DIPARTIMENTO DELL'AMMINISTRAZIONE GENERALE, DEL PERSONALE E DEI SERVIZI </t>
  </si>
  <si>
    <t>00210631300435</t>
  </si>
  <si>
    <t>DIPARTIMENTO DELLE FINANZE</t>
  </si>
  <si>
    <t>00210631300436</t>
  </si>
  <si>
    <t>COMANDO GENERALE DEL CORPO DELLE CAPITANERIE DI PORTO MILITARE - REPARTO V  - UFFICIO I  - MEZZI TERRESTRI</t>
  </si>
  <si>
    <t>00210631300413</t>
  </si>
  <si>
    <t>COMANDO GENERALE DEL CORPO DELLE CAPITANERIE DI PORTO CIVILE- REPARTO V  - UFFICIO I  - MEZZI TERRESTRI</t>
  </si>
  <si>
    <t>00210631300442</t>
  </si>
  <si>
    <t>00210631300407</t>
  </si>
  <si>
    <t>MINISTERO DELLA SALUTE</t>
  </si>
  <si>
    <t>Direzione Generale del Personale, Organizzazione e Bilancio - Ufficio 5 Acquisizione e gestione beni mobili e servizi connessi</t>
  </si>
  <si>
    <t>361122172</t>
  </si>
  <si>
    <t>Dipartimento Affari di Giustizia - Amministrazione degli Archivi Notarili - Ufficio Centrale Archivi Notarili</t>
  </si>
  <si>
    <t>00210631300420</t>
  </si>
  <si>
    <t>DIPARTIMENTO INFRASTRUTTURE AFFARI GENERALI E PERSONALE - DIREZIONE GENERALE DEL PERSONALE E DEGLI AFFARI GENERALI - 
Divisione 3 – Trattamento Economico</t>
  </si>
  <si>
    <t>00210631300399</t>
  </si>
  <si>
    <t>DIREZIONE GENERALE PER LE DIGHE E LE INFRASTRUTTURE IDRICHE ED ELETTRICHE</t>
  </si>
  <si>
    <t>00210631300412</t>
  </si>
  <si>
    <t>ISPETTORATO NAZIONALE DEL LAVORO</t>
  </si>
  <si>
    <t>DIREZIONE CENTRALE RISORSE UMANE BILANCIO E AFFARI GENERALI - UFFICIO IV - AMMINISTRAZIONE E CONTABILITA'</t>
  </si>
  <si>
    <t>00210631300400</t>
  </si>
  <si>
    <t>AVVOCATURA GENERALEDELLO STATO</t>
  </si>
  <si>
    <t>00201631300417</t>
  </si>
  <si>
    <t>DIPARTIMENTO DELLE POLITICHE COMPETITIVE DELLA QUALITA'AGROALIMENTARE IPPICHE E DELLA PESCA - DIREZIONE GENERALE DEGLI AFFARI GENERALI, DELLE RISORSE UMANE E PER I RAPPORTI CON LE REGIONI E GLI ENTI TERRITORIALI – AGRET I - Ufficio Automezzi</t>
  </si>
  <si>
    <t>00210631300438</t>
  </si>
  <si>
    <t>PRESIDENZA DEL CONSIGLIO DEI MINISTRI</t>
  </si>
  <si>
    <t>DIPARTIMENTO PER IL PERSONALE -UFFICIO TRATTAMENTO ECONOMICO</t>
  </si>
  <si>
    <t>00210631300401</t>
  </si>
  <si>
    <t>00210631300446</t>
  </si>
  <si>
    <t>DIREZIONE GENERALE ATTIVITA' TERRITORIALI  - DIVISIONE II AFFARI GENERALI E GIURIDICI - CALABRIA</t>
  </si>
  <si>
    <t>00210631300444</t>
  </si>
  <si>
    <t>00210631300445</t>
  </si>
  <si>
    <t>DIREZIONE GENERALE ATTIVITA' TERRITORIALI  - DIVISIONE II AFFARI GENERALI E GIURIDICI - EMILIA ROMAGNA</t>
  </si>
  <si>
    <t>00210631300447</t>
  </si>
  <si>
    <t>00210631300448</t>
  </si>
  <si>
    <t>DIREZIONE GENERALE ATTIVITA' TERRITORIALI  - DIVISIONE II AFFARI GENERALI E GIURIDICI - LAZIO E ABBRUZZO</t>
  </si>
  <si>
    <t>00210631300449</t>
  </si>
  <si>
    <t>00210631300450</t>
  </si>
  <si>
    <t>00210631300451</t>
  </si>
  <si>
    <t>DIREZIONE GENERALE ATTIVITA' TERRITORIALI  - DIVISIONE II AFFARI GENERALI E GIURIDICI - UMBRIA</t>
  </si>
  <si>
    <t>00210631300452</t>
  </si>
  <si>
    <t>00210631300453</t>
  </si>
  <si>
    <t>00210631300454</t>
  </si>
  <si>
    <t>DIREZIONE GENERALE ATTIVITA' TERRITORIALI  - DIVISIONE II AFFARI GENERALI E GIURIDICI -SARDEGNA</t>
  </si>
  <si>
    <t>00210631300455</t>
  </si>
  <si>
    <t>00210631300456</t>
  </si>
  <si>
    <t>00210631300457</t>
  </si>
  <si>
    <t>00210631300458</t>
  </si>
  <si>
    <t>DIREZIONE  DEI SERVIZI DEL TESORO - IV DIPARTIMENTO - UFFICIO IV</t>
  </si>
  <si>
    <t>00210631300617</t>
  </si>
  <si>
    <t>DIPARTIMENTO DELL'ORGANIZZAZIONE GIUDIZIARIA - DIREZIONE GENERALE DEL BILANCIO E DELLA CONTABILITÀ</t>
  </si>
  <si>
    <t>00210631300422</t>
  </si>
  <si>
    <t>KASKO</t>
  </si>
  <si>
    <t>00210612700026</t>
  </si>
  <si>
    <t>00210612700029</t>
  </si>
  <si>
    <t>00210612700028</t>
  </si>
  <si>
    <t>00210612700030</t>
  </si>
  <si>
    <t>00210612700027</t>
  </si>
  <si>
    <t>00210612700019</t>
  </si>
  <si>
    <t>00210612700022</t>
  </si>
  <si>
    <t>00210612700014</t>
  </si>
  <si>
    <t>Direzione Generale del Personale, dell'Organizzazione e del Bilancio - Ufficio 5 Acquisizione e gestione beni mobili e servizi connessi</t>
  </si>
  <si>
    <t>361122197</t>
  </si>
  <si>
    <t>00210612700021</t>
  </si>
  <si>
    <t>00210612700015</t>
  </si>
  <si>
    <t>00210612700017</t>
  </si>
  <si>
    <t>00210612700016</t>
  </si>
  <si>
    <t>00201612700025</t>
  </si>
  <si>
    <t>00210612700031</t>
  </si>
  <si>
    <t>ILIEK00310</t>
  </si>
  <si>
    <t>00210612700023</t>
  </si>
  <si>
    <t>00210612700038</t>
  </si>
  <si>
    <t>00210612700032</t>
  </si>
  <si>
    <t>00210612700033</t>
  </si>
  <si>
    <t>DIREZIONE GENERALE ATTIVITA' TERRITORIALI  - DIVISIONE II AFFARI GENERALI E GIURIDICI -EMILIA ROMAGNA</t>
  </si>
  <si>
    <t>00210612700034</t>
  </si>
  <si>
    <t>00210612700035</t>
  </si>
  <si>
    <t>00210612700036</t>
  </si>
  <si>
    <t>00210612700037</t>
  </si>
  <si>
    <t>00210612700039</t>
  </si>
  <si>
    <t>00210612700040</t>
  </si>
  <si>
    <t>00210612700041</t>
  </si>
  <si>
    <t>00210612700042</t>
  </si>
  <si>
    <t>00210612700043</t>
  </si>
  <si>
    <t>00210612700044</t>
  </si>
  <si>
    <t>00210612700045</t>
  </si>
  <si>
    <t>00210612700046</t>
  </si>
  <si>
    <t>0021061270020</t>
  </si>
  <si>
    <t>00210612700083</t>
  </si>
  <si>
    <t>00210612700024</t>
  </si>
  <si>
    <t>COMANDO GENERALE DELLA GUARDIA DI FINANZA - UFFICIO APPROVVIGIONAMENTI</t>
  </si>
  <si>
    <t>DIPARTIMENTO DELL'ISPETTORATO CENTRALE DELLA TUTELA DELLA QUALITA' E REPRESSIONE FRODI DEI PRODOTTI AGRO-ALIMENTARI  - DIREZIONE GENERALE DELLA VIGILANZA PER LA QUALITA' E LA TUTELA DEL CONSUMATORE - VICO III</t>
  </si>
  <si>
    <t xml:space="preserve">DIREZIONE GENERALE DI COMMISSARIATO E DI SERVIZI GENERALI III DIVISIONE </t>
  </si>
  <si>
    <t>PRESIDENZA DELLA REPUBBLICA</t>
  </si>
  <si>
    <t>CORPO FORESTALE DELLO STATO - SERVIZIO III - DIVISIONE 10^</t>
  </si>
  <si>
    <t>166/00700596/68</t>
  </si>
  <si>
    <t>1/35415/30/80429507</t>
  </si>
  <si>
    <t>01 10120NN</t>
  </si>
  <si>
    <t>01 11308UA</t>
  </si>
  <si>
    <t>TENUTA DI CASTELPORZIANO</t>
  </si>
  <si>
    <t>00210633400319</t>
  </si>
  <si>
    <t>DIPARTIMENTO DELL'ORGANIZZAZIONE GIUDIZIARIA, DEL PERSONALE E DEI SERVIZI - DIREZIONE GENERALE DELLE RISORSE MATERIALI, DEI BENI E DEI SERVIZI - "UFFICIO 3° - AUTOMEZZI" &amp; "AMMINISTRAZIONE CENTRALE"</t>
  </si>
  <si>
    <t>30/125253861</t>
  </si>
  <si>
    <t>1/55277/30/113521635</t>
  </si>
  <si>
    <t>1122700468247</t>
  </si>
  <si>
    <t>1/55277/77/113521710</t>
  </si>
  <si>
    <t xml:space="preserve">MINISTERO DEL LAVORO E DELLE POLITICHE SOCIALI </t>
  </si>
  <si>
    <t>DIREZIONE GENERALE PER L'ATTIVITA' ISPETTIVA</t>
  </si>
  <si>
    <t>Dipartimento dell'Organizzazione Giudiziaria del personale e dei servizi - Direzione Generale del Bilancio e della Contabilità</t>
  </si>
  <si>
    <t>PRESIDENZA DEL CONSIGLIO DEI MINISTRI - DIPARTIMENTO PER LE POLITICHE DI GESTIONE E DI SVILUPPO DELLE RISORSE UMANE E STRUMENTALI - UFFICIO TRATTAMENTO ECONOMICO</t>
  </si>
  <si>
    <t>00210612700861</t>
  </si>
  <si>
    <t>DIPARTIMENTO INFRASTRUTTURE AFFARI GENERALI E PERSONALE - DIREZIONE GENERALE DEL PERSONALE E DEGLI AFFARI GENERALI - Trattamento economico Divisione 3
Divisione 3 – Trattamento Economico</t>
  </si>
  <si>
    <t>00210612700865</t>
  </si>
  <si>
    <t>00210631300576</t>
  </si>
  <si>
    <t>DIPARTIMENTO INFRASTRUTTURE AFFARI GENERALI E PERSONALE - DIREZIONE GENERALE DEL PERSONALE E DEGLI AFFARI GENERALI
Divisione 3 – Trattamento Economico</t>
  </si>
  <si>
    <t>ISPRA</t>
  </si>
  <si>
    <t>TOTALI</t>
  </si>
  <si>
    <t>00210633400936</t>
  </si>
  <si>
    <t>00210633400969</t>
  </si>
  <si>
    <t>Ministero della Difesa</t>
  </si>
  <si>
    <t>00210631300683</t>
  </si>
  <si>
    <t>00210631300684</t>
  </si>
  <si>
    <t>00210631300687</t>
  </si>
  <si>
    <t>00210631300688</t>
  </si>
  <si>
    <t>00210631300690</t>
  </si>
  <si>
    <t>00210631300703</t>
  </si>
  <si>
    <t>00210631300704</t>
  </si>
  <si>
    <t>00210631300655</t>
  </si>
  <si>
    <t>00210631300659</t>
  </si>
  <si>
    <t>00210612700050</t>
  </si>
  <si>
    <t>00210612700052</t>
  </si>
  <si>
    <t>00210612700055</t>
  </si>
  <si>
    <t>00210612700056</t>
  </si>
  <si>
    <t>00210612700057</t>
  </si>
  <si>
    <t>00210612700058</t>
  </si>
  <si>
    <t>00210612700059</t>
  </si>
  <si>
    <t>00210612700065</t>
  </si>
  <si>
    <t>00210612700066</t>
  </si>
  <si>
    <t>00210612700068</t>
  </si>
  <si>
    <t>00210612700076</t>
  </si>
  <si>
    <t>00210612700078</t>
  </si>
  <si>
    <t>00210612700080</t>
  </si>
  <si>
    <t>00210612700081</t>
  </si>
  <si>
    <t>00210633400784</t>
  </si>
  <si>
    <t>00210633400785</t>
  </si>
  <si>
    <t>00210633400790</t>
  </si>
  <si>
    <t>00210633400793</t>
  </si>
  <si>
    <t>00210633400795</t>
  </si>
  <si>
    <t>00210633400796</t>
  </si>
  <si>
    <t>00210633400797</t>
  </si>
  <si>
    <t>00210633400798</t>
  </si>
  <si>
    <t>00210633400799</t>
  </si>
  <si>
    <t>00210633400801</t>
  </si>
  <si>
    <t>00210633400802</t>
  </si>
  <si>
    <t>00210633400803</t>
  </si>
  <si>
    <t>00210633400804</t>
  </si>
  <si>
    <t>00210633400805</t>
  </si>
  <si>
    <t>00210633400807</t>
  </si>
  <si>
    <t>00210633400808</t>
  </si>
  <si>
    <t>00210633400809</t>
  </si>
  <si>
    <t>00210633400810</t>
  </si>
  <si>
    <t>00210633400811</t>
  </si>
  <si>
    <t>00210633400812</t>
  </si>
  <si>
    <t>00210633400815</t>
  </si>
  <si>
    <t>00210633400819</t>
  </si>
  <si>
    <t>00210633400820</t>
  </si>
  <si>
    <t>00210633400825</t>
  </si>
  <si>
    <t>00210633400835</t>
  </si>
  <si>
    <t>00210631300529</t>
  </si>
  <si>
    <t>00210631300530</t>
  </si>
  <si>
    <t>00210631300501</t>
  </si>
  <si>
    <t>00210631300504</t>
  </si>
  <si>
    <t>00210631300537</t>
  </si>
  <si>
    <t>00210631300535</t>
  </si>
  <si>
    <t>00210631300572</t>
  </si>
  <si>
    <t>00210631300533</t>
  </si>
  <si>
    <t>00210631300563</t>
  </si>
  <si>
    <t>00210631300520</t>
  </si>
  <si>
    <t>00210631300518</t>
  </si>
  <si>
    <t>00210631300517</t>
  </si>
  <si>
    <t>00210633400418</t>
  </si>
  <si>
    <t>DIPARTIMENTO INFRASTRUTTURE AFFARI GENERALI E PERSONALE - DIREZIONE GENERALE DEL PERSONALE E DEGLI AFFARI GENERALI - DIVISIONE I – AFFARI GENERALI, RELAZIONI SINDACALI, SERVIZI COMUNI</t>
  </si>
  <si>
    <t>Semestre</t>
  </si>
  <si>
    <t>00210633400783</t>
  </si>
  <si>
    <t>00210633400786</t>
  </si>
  <si>
    <t>DIPARTIMENTO DELL'AMMINISTRAZIONE PENITENZIARIA</t>
  </si>
  <si>
    <t>DIPARTIMENTO DELLA GIUSTIZIA MINORILE E DI COMUNITà</t>
  </si>
  <si>
    <t>00210633400813</t>
  </si>
  <si>
    <t>00210633400791</t>
  </si>
  <si>
    <t>DIPARTIMENTO DEI TRASPORTI TERRESTRI - UFFICIO ECONOMATO DGT NE</t>
  </si>
  <si>
    <t>00210633400792</t>
  </si>
  <si>
    <t>MINISTERO DELLE POLITICHE AGRICOLE ALIMENTARI E FORESTALI E DEL TURISMO</t>
  </si>
  <si>
    <t>DIPARTIMENTO DELL'ISPETTORATO CENTRALE DELLA TUTELA DELLA QUALITA' E REPRESSIONE FRODI DEI PRODOTTI AGROALIMENTARI - VICO III</t>
  </si>
  <si>
    <t>00210633400854</t>
  </si>
  <si>
    <t>00210633400855</t>
  </si>
  <si>
    <t>00210633400829</t>
  </si>
  <si>
    <t>00210633400814</t>
  </si>
  <si>
    <t>00210633400816</t>
  </si>
  <si>
    <t>00210633400817</t>
  </si>
  <si>
    <t>00210633400818</t>
  </si>
  <si>
    <t>00210633400821</t>
  </si>
  <si>
    <t>00210633400822</t>
  </si>
  <si>
    <t>00210633400823</t>
  </si>
  <si>
    <t>00210633400824</t>
  </si>
  <si>
    <t>00210633400826</t>
  </si>
  <si>
    <t>00210633400827</t>
  </si>
  <si>
    <t>00210633400828</t>
  </si>
  <si>
    <t>1122700474745</t>
  </si>
  <si>
    <t>00210631300538</t>
  </si>
  <si>
    <t>00210631300521</t>
  </si>
  <si>
    <t>00210631300508</t>
  </si>
  <si>
    <t>00210631300506</t>
  </si>
  <si>
    <t>00210631300507</t>
  </si>
  <si>
    <t>00210631300512</t>
  </si>
  <si>
    <t>00210631300575</t>
  </si>
  <si>
    <t>00210631300574</t>
  </si>
  <si>
    <t>00210631300531</t>
  </si>
  <si>
    <t>00210631300594</t>
  </si>
  <si>
    <t>00210631300510</t>
  </si>
  <si>
    <t>00210631300556</t>
  </si>
  <si>
    <t>00210631300558</t>
  </si>
  <si>
    <t>00210631300559</t>
  </si>
  <si>
    <t>00210631300560</t>
  </si>
  <si>
    <t>00210631300561</t>
  </si>
  <si>
    <t>00210631300557</t>
  </si>
  <si>
    <t>00210631300562</t>
  </si>
  <si>
    <t>00210631300564</t>
  </si>
  <si>
    <t>00210631300565</t>
  </si>
  <si>
    <t>00210631300566</t>
  </si>
  <si>
    <t>00210631300567</t>
  </si>
  <si>
    <t>00210631300568</t>
  </si>
  <si>
    <t>00210631300569</t>
  </si>
  <si>
    <t>00210631300570</t>
  </si>
  <si>
    <t>00210631300571</t>
  </si>
  <si>
    <t>00210631300532</t>
  </si>
  <si>
    <t>00210631300539</t>
  </si>
  <si>
    <t>DIREZIONE GENERALE DEL BILANCIO E DELLA CONTABILITà - DIPARTIMENTO DELL'ORGANIZZAZIONE GIUDIZIARIA, DEL PERSONALE E DEI SERVIZI</t>
  </si>
  <si>
    <t>00210631300540</t>
  </si>
  <si>
    <t>00210631300527</t>
  </si>
  <si>
    <t>00210631300528</t>
  </si>
  <si>
    <t>00210631300509</t>
  </si>
  <si>
    <t>00210631300522</t>
  </si>
  <si>
    <t>00210631300516</t>
  </si>
  <si>
    <t>00210631300514</t>
  </si>
  <si>
    <t>00210631300515</t>
  </si>
  <si>
    <t>00210631300583</t>
  </si>
  <si>
    <t>00210631300519</t>
  </si>
  <si>
    <t>00210631300573</t>
  </si>
  <si>
    <t>00210631300511</t>
  </si>
  <si>
    <t>00210631300541</t>
  </si>
  <si>
    <t>00210631300544</t>
  </si>
  <si>
    <t>00210631300545</t>
  </si>
  <si>
    <t>00210631300546</t>
  </si>
  <si>
    <t>00210631300547</t>
  </si>
  <si>
    <t>00210631300542</t>
  </si>
  <si>
    <t>00210631300548</t>
  </si>
  <si>
    <t>00210631300549</t>
  </si>
  <si>
    <t>00210631300550</t>
  </si>
  <si>
    <t>00210631300551</t>
  </si>
  <si>
    <t>00210631300552</t>
  </si>
  <si>
    <t>00210631300553</t>
  </si>
  <si>
    <t>00210631300554</t>
  </si>
  <si>
    <t>00210631300555</t>
  </si>
  <si>
    <t>00210631300543</t>
  </si>
  <si>
    <t>00210631300577</t>
  </si>
  <si>
    <t>00210612700067</t>
  </si>
  <si>
    <t>00210612700071</t>
  </si>
  <si>
    <t>00210612700072</t>
  </si>
  <si>
    <t>00210612700070</t>
  </si>
  <si>
    <t>00210612700069</t>
  </si>
  <si>
    <t>00210612700075</t>
  </si>
  <si>
    <t>00210612700077</t>
  </si>
  <si>
    <t>00210612700082</t>
  </si>
  <si>
    <t>00210612700074</t>
  </si>
  <si>
    <t>00210612700079</t>
  </si>
  <si>
    <t>00210612700073</t>
  </si>
  <si>
    <t>00210612700048</t>
  </si>
  <si>
    <t>00210612700049</t>
  </si>
  <si>
    <t>00210612700053</t>
  </si>
  <si>
    <t>00210612700054</t>
  </si>
  <si>
    <t>00210612700051</t>
  </si>
  <si>
    <t>00210612700060</t>
  </si>
  <si>
    <t>00210612700061</t>
  </si>
  <si>
    <t>00210612700062</t>
  </si>
  <si>
    <t>00210612700063</t>
  </si>
  <si>
    <t>00210612700064</t>
  </si>
  <si>
    <t>ILIEK00789</t>
  </si>
  <si>
    <t>2018 1 SEM</t>
  </si>
  <si>
    <t>2745/30/160-112773</t>
  </si>
  <si>
    <t xml:space="preserve">00210633400921 </t>
  </si>
  <si>
    <t xml:space="preserve">00210633400922 </t>
  </si>
  <si>
    <t xml:space="preserve">00210633400923 </t>
  </si>
  <si>
    <t>00210633400924</t>
  </si>
  <si>
    <t xml:space="preserve">00210633400935 </t>
  </si>
  <si>
    <t xml:space="preserve">00210633400948 </t>
  </si>
  <si>
    <t xml:space="preserve">00210633400930 </t>
  </si>
  <si>
    <t xml:space="preserve">00210633400947 </t>
  </si>
  <si>
    <t xml:space="preserve">00210633400946 </t>
  </si>
  <si>
    <t>00210633400988 </t>
  </si>
  <si>
    <t xml:space="preserve">00210633400949 </t>
  </si>
  <si>
    <t xml:space="preserve">00210633400940 </t>
  </si>
  <si>
    <t xml:space="preserve">00210633400928 </t>
  </si>
  <si>
    <t xml:space="preserve">00210633400941 </t>
  </si>
  <si>
    <t xml:space="preserve">00210633400937 </t>
  </si>
  <si>
    <t xml:space="preserve">00210633400932 </t>
  </si>
  <si>
    <t xml:space="preserve">00210633400944 </t>
  </si>
  <si>
    <t xml:space="preserve">00210633400933 </t>
  </si>
  <si>
    <t xml:space="preserve">00210633400967 </t>
  </si>
  <si>
    <t xml:space="preserve">00210633400966 </t>
  </si>
  <si>
    <t xml:space="preserve">00210633400938 </t>
  </si>
  <si>
    <t xml:space="preserve">00210633400927 </t>
  </si>
  <si>
    <t xml:space="preserve">00210633400939 </t>
  </si>
  <si>
    <t xml:space="preserve">00210633400934 </t>
  </si>
  <si>
    <t xml:space="preserve">00210633400929 </t>
  </si>
  <si>
    <t xml:space="preserve">00210633400943 </t>
  </si>
  <si>
    <t xml:space="preserve">00210633400945 </t>
  </si>
  <si>
    <t xml:space="preserve">00210633400970 </t>
  </si>
  <si>
    <t xml:space="preserve">00210633400965 </t>
  </si>
  <si>
    <t xml:space="preserve">00210633400950 </t>
  </si>
  <si>
    <t xml:space="preserve">00210633400951 </t>
  </si>
  <si>
    <t xml:space="preserve">00210633400952 </t>
  </si>
  <si>
    <t xml:space="preserve">00210633400953 </t>
  </si>
  <si>
    <t xml:space="preserve">00210633400954 </t>
  </si>
  <si>
    <t xml:space="preserve">00210633400955 </t>
  </si>
  <si>
    <t xml:space="preserve">00210633400956 </t>
  </si>
  <si>
    <t xml:space="preserve">00210633400957 </t>
  </si>
  <si>
    <t xml:space="preserve">00210633400958 </t>
  </si>
  <si>
    <t xml:space="preserve">00210633400959 </t>
  </si>
  <si>
    <t xml:space="preserve">00210633400960 </t>
  </si>
  <si>
    <t xml:space="preserve">00210633400961 </t>
  </si>
  <si>
    <t xml:space="preserve">00210633400962 </t>
  </si>
  <si>
    <t xml:space="preserve">00210633400963 </t>
  </si>
  <si>
    <t xml:space="preserve">00210633400964 </t>
  </si>
  <si>
    <t>2018 2 SEM</t>
  </si>
  <si>
    <t>700937</t>
  </si>
  <si>
    <t>700938</t>
  </si>
  <si>
    <t>700929</t>
  </si>
  <si>
    <t>700908</t>
  </si>
  <si>
    <t>700909</t>
  </si>
  <si>
    <t>700912</t>
  </si>
  <si>
    <t>700946</t>
  </si>
  <si>
    <t>700931</t>
  </si>
  <si>
    <t>700930</t>
  </si>
  <si>
    <t>700944</t>
  </si>
  <si>
    <t>700945</t>
  </si>
  <si>
    <t>700943</t>
  </si>
  <si>
    <t>700961</t>
  </si>
  <si>
    <t>700935</t>
  </si>
  <si>
    <t>700942</t>
  </si>
  <si>
    <t>700947</t>
  </si>
  <si>
    <t>700916</t>
  </si>
  <si>
    <t>700914</t>
  </si>
  <si>
    <t>700915</t>
  </si>
  <si>
    <t>700917</t>
  </si>
  <si>
    <t>700918</t>
  </si>
  <si>
    <t>700919</t>
  </si>
  <si>
    <t>700920</t>
  </si>
  <si>
    <t>700921</t>
  </si>
  <si>
    <t>700922</t>
  </si>
  <si>
    <t>700923</t>
  </si>
  <si>
    <t>700924</t>
  </si>
  <si>
    <t>700928</t>
  </si>
  <si>
    <t>700925</t>
  </si>
  <si>
    <t>700926</t>
  </si>
  <si>
    <t>700913</t>
  </si>
  <si>
    <t>700927</t>
  </si>
  <si>
    <t>700936</t>
  </si>
  <si>
    <t>Anno/Semestre</t>
  </si>
  <si>
    <t>2745/77/160112734</t>
  </si>
  <si>
    <t>00210631300702</t>
  </si>
  <si>
    <t>00210631300689</t>
  </si>
  <si>
    <t>00210631300691</t>
  </si>
  <si>
    <t>00210631300694</t>
  </si>
  <si>
    <t>00210631300695</t>
  </si>
  <si>
    <t>00210631300693</t>
  </si>
  <si>
    <t>00210631300692</t>
  </si>
  <si>
    <t>00210631300696</t>
  </si>
  <si>
    <t>00210631300701</t>
  </si>
  <si>
    <t>00210631300700</t>
  </si>
  <si>
    <t>00210631300698</t>
  </si>
  <si>
    <t>00210631300697</t>
  </si>
  <si>
    <t>00210631300686</t>
  </si>
  <si>
    <t>00210631300705</t>
  </si>
  <si>
    <t>00210631300706</t>
  </si>
  <si>
    <t>00210631300707</t>
  </si>
  <si>
    <t>00210631300708</t>
  </si>
  <si>
    <t>00210631300709</t>
  </si>
  <si>
    <t>00210631300710</t>
  </si>
  <si>
    <t>00210631300711</t>
  </si>
  <si>
    <t>00210631300712</t>
  </si>
  <si>
    <t>00210631300713</t>
  </si>
  <si>
    <t>00210631300714</t>
  </si>
  <si>
    <t>00210631300715</t>
  </si>
  <si>
    <t>00210631300716</t>
  </si>
  <si>
    <t>00210631300717</t>
  </si>
  <si>
    <t>00210631300718</t>
  </si>
  <si>
    <t>00210631300719</t>
  </si>
  <si>
    <t>00210631300720</t>
  </si>
  <si>
    <t>701011</t>
  </si>
  <si>
    <t>700965</t>
  </si>
  <si>
    <t>00210631300667</t>
  </si>
  <si>
    <t>00210631300656</t>
  </si>
  <si>
    <t>00210631300657</t>
  </si>
  <si>
    <t>00210631300660</t>
  </si>
  <si>
    <t>00210631300721</t>
  </si>
  <si>
    <t>00210631300724</t>
  </si>
  <si>
    <t>00210631300725</t>
  </si>
  <si>
    <t>00210631300664</t>
  </si>
  <si>
    <t>00210631300652</t>
  </si>
  <si>
    <t>00210631300650</t>
  </si>
  <si>
    <t>00210631300651</t>
  </si>
  <si>
    <t>00210631300653</t>
  </si>
  <si>
    <t>00210631300666</t>
  </si>
  <si>
    <t>00210631300662</t>
  </si>
  <si>
    <t>00210631300665</t>
  </si>
  <si>
    <t>00210631300654</t>
  </si>
  <si>
    <t>00210631300668</t>
  </si>
  <si>
    <t>00210631300669</t>
  </si>
  <si>
    <t>00210631300670</t>
  </si>
  <si>
    <t>00210631300671</t>
  </si>
  <si>
    <t>00210631300672</t>
  </si>
  <si>
    <t>00210631300673</t>
  </si>
  <si>
    <t>00210631300674</t>
  </si>
  <si>
    <t>00210631300675</t>
  </si>
  <si>
    <t>00210631300676</t>
  </si>
  <si>
    <t>00210631300677</t>
  </si>
  <si>
    <t>00210631300678</t>
  </si>
  <si>
    <t>00210631300679</t>
  </si>
  <si>
    <t>00210631300680</t>
  </si>
  <si>
    <t>00210631300681</t>
  </si>
  <si>
    <t>00210631300682</t>
  </si>
  <si>
    <t>00210631300661</t>
  </si>
  <si>
    <t>MINISTERO DELLE INFRASTRUTTURE E DEI TRASPORTI</t>
  </si>
  <si>
    <t>MINISTERO DELLE INFRASTRUTTURE E DEI TRASPORTI (EX - MINISTERO DEI TRASPORTI) - DIREZIONE GENERALE DEL SUD - MOTORIZZAZIONE CIVILE DI REGGIO CALABRIA e sez. di COSENZA,CATANZARO,CROTONE,VIBO VALENTIA</t>
  </si>
  <si>
    <t>701017</t>
  </si>
  <si>
    <t>701027</t>
  </si>
  <si>
    <t>701029</t>
  </si>
  <si>
    <t>700967</t>
  </si>
  <si>
    <t>700952</t>
  </si>
  <si>
    <t>700962</t>
  </si>
  <si>
    <t>700957</t>
  </si>
  <si>
    <t>701044</t>
  </si>
  <si>
    <t>701039</t>
  </si>
  <si>
    <t>701010</t>
  </si>
  <si>
    <t>701006</t>
  </si>
  <si>
    <t>701037</t>
  </si>
  <si>
    <t>MINISTERO DELLE INFRASTRUTTURE E DEI TRASPORTI (EX - MINISTERO DEI TRASPORTI) - DIREZIONE GENERALE DEL SUD - UFFICIO MOTORIZZAZIONE CIVILE DI LECCE</t>
  </si>
  <si>
    <t>DIPARTIMENTO TRASPORTI TERRESTRI/DGT DEL SUD - UFFICIO MOTORIZZAZIONE CIVILE BARI</t>
  </si>
  <si>
    <t>701013</t>
  </si>
  <si>
    <t>DIREZIONE GENERALE DEL SUD - UFFICIO MOTORIZZAZIONE CIVILE DI  SALERNO</t>
  </si>
  <si>
    <t>701025</t>
  </si>
  <si>
    <t>701021</t>
  </si>
  <si>
    <t>701019</t>
  </si>
  <si>
    <t>701023</t>
  </si>
  <si>
    <t>700959</t>
  </si>
  <si>
    <t>701046</t>
  </si>
  <si>
    <t>700964</t>
  </si>
  <si>
    <t>700975</t>
  </si>
  <si>
    <t>700971</t>
  </si>
  <si>
    <t>700973</t>
  </si>
  <si>
    <t>700977</t>
  </si>
  <si>
    <t>700979</t>
  </si>
  <si>
    <t>700981</t>
  </si>
  <si>
    <t>700983</t>
  </si>
  <si>
    <t>700985</t>
  </si>
  <si>
    <t>700987</t>
  </si>
  <si>
    <t>700989</t>
  </si>
  <si>
    <t>700991</t>
  </si>
  <si>
    <t>700993</t>
  </si>
  <si>
    <t>700995</t>
  </si>
  <si>
    <t>700997</t>
  </si>
  <si>
    <t>700999</t>
  </si>
  <si>
    <t>701004</t>
  </si>
  <si>
    <t>MINISTERO DEI BENI E DELLE ATTIVITA' CULTURALI E DEL TURISMO</t>
  </si>
  <si>
    <t>Direzione generale Organizzazione - Ufficio contratti</t>
  </si>
  <si>
    <t>copertura non attivata</t>
  </si>
  <si>
    <t>00210612700107</t>
  </si>
  <si>
    <t>00210612700087</t>
  </si>
  <si>
    <t>700951</t>
  </si>
  <si>
    <t>00210612700102</t>
  </si>
  <si>
    <t>700960</t>
  </si>
  <si>
    <t>00210612700103</t>
  </si>
  <si>
    <t>00210612700108</t>
  </si>
  <si>
    <t>00210612700109</t>
  </si>
  <si>
    <t>700956</t>
  </si>
  <si>
    <t>00210612700106</t>
  </si>
  <si>
    <t>701043</t>
  </si>
  <si>
    <t>00210612700104</t>
  </si>
  <si>
    <t>701038</t>
  </si>
  <si>
    <t>701009</t>
  </si>
  <si>
    <t>00210612700105</t>
  </si>
  <si>
    <t>701005</t>
  </si>
  <si>
    <t>701036</t>
  </si>
  <si>
    <t>701016</t>
  </si>
  <si>
    <t>701026</t>
  </si>
  <si>
    <t>701028</t>
  </si>
  <si>
    <t>701012</t>
  </si>
  <si>
    <t>00210612700112</t>
  </si>
  <si>
    <t>701024</t>
  </si>
  <si>
    <t>00210612700114</t>
  </si>
  <si>
    <t xml:space="preserve">00210612700115 </t>
  </si>
  <si>
    <t>701018</t>
  </si>
  <si>
    <t>00210612700113</t>
  </si>
  <si>
    <t>701022</t>
  </si>
  <si>
    <t>00210612700111</t>
  </si>
  <si>
    <t>700966</t>
  </si>
  <si>
    <t>00210612700116</t>
  </si>
  <si>
    <t>700958</t>
  </si>
  <si>
    <t>701045</t>
  </si>
  <si>
    <t>00210612700110</t>
  </si>
  <si>
    <t>00210612700085</t>
  </si>
  <si>
    <t>700963</t>
  </si>
  <si>
    <t>00210612700086</t>
  </si>
  <si>
    <t>00210612700090</t>
  </si>
  <si>
    <t>00210612700091</t>
  </si>
  <si>
    <t>00210612700092</t>
  </si>
  <si>
    <t>00210612700093</t>
  </si>
  <si>
    <t xml:space="preserve">00210612700088 </t>
  </si>
  <si>
    <t>00210612700094</t>
  </si>
  <si>
    <t>00210612700095</t>
  </si>
  <si>
    <t>00210612700096</t>
  </si>
  <si>
    <t>00210612700097</t>
  </si>
  <si>
    <t>00210612700098</t>
  </si>
  <si>
    <t>00210612700099</t>
  </si>
  <si>
    <t>00210612700089</t>
  </si>
  <si>
    <t>00210612700100</t>
  </si>
  <si>
    <t>00210612700101</t>
  </si>
  <si>
    <t>700974</t>
  </si>
  <si>
    <t>700970</t>
  </si>
  <si>
    <t>700972</t>
  </si>
  <si>
    <t>700976</t>
  </si>
  <si>
    <t>700978</t>
  </si>
  <si>
    <t>700980</t>
  </si>
  <si>
    <t>700982</t>
  </si>
  <si>
    <t>700984</t>
  </si>
  <si>
    <t>700986</t>
  </si>
  <si>
    <t>700988</t>
  </si>
  <si>
    <t>700990</t>
  </si>
  <si>
    <t>700992</t>
  </si>
  <si>
    <t>700994</t>
  </si>
  <si>
    <t>700996</t>
  </si>
  <si>
    <t>700998</t>
  </si>
  <si>
    <t>701003</t>
  </si>
  <si>
    <t>COMANDO GENERALE DEL CORPO DELLE CAPITANERIE DI PORTO - REPARTO V - Ufficio I</t>
  </si>
  <si>
    <t>PROVVEDITORATO INTERREGIONALE PER LE OPERE PUBBLICHE CAMPANIA MOLISE PUGLIA BASILICATA- Economato</t>
  </si>
  <si>
    <t>Gestione Governativa Navigazione Laghi Maggiore, di Garda e di Como - AREA RISORSE UMANE</t>
  </si>
  <si>
    <t>DIREZIONE GENERALE TERRITORIALE DEL SUD - UFFICIO DI DIRETTA COLLABORAZIONE (EX US2) - BARI</t>
  </si>
  <si>
    <t>DIREZIONE GENERALE DEL SUD - UFFICIO MOTORIZZAZIONE CIVILE DI NAPOLI</t>
  </si>
  <si>
    <t>DIREZIONE GENERALE DEL SUD - MOTORIZZAZIONE CIVILE DI REGGIO CALABRIA e sez. di COSENZA,CATANZARO,CROTONE,VIBO VALENTIA</t>
  </si>
  <si>
    <t xml:space="preserve">DIREZIONE GENERALE TERRITORIALE DEL NORD OVEST </t>
  </si>
  <si>
    <t>DIREZIONE GENERALE DEL SUD - USTIF DI BARI SEZIONE DI PALERMO</t>
  </si>
  <si>
    <t xml:space="preserve">DIPARTIMENTO DELL'AMMINISTRAZIONE GENERALE, DEL PERSONALE E DEI SERVIZI  </t>
  </si>
  <si>
    <t xml:space="preserve"> DIPARTIMENTO TESORO</t>
  </si>
  <si>
    <t xml:space="preserve"> DIPARTIMENTO RAGIONERIA</t>
  </si>
  <si>
    <t xml:space="preserve"> DIPARTIMENTO FINANZE</t>
  </si>
  <si>
    <t>DIPARTIMENTO DELL'AMMINISTRAZIONE GENERALE DEL PERSONALE E DEI SERVIZI - Direzione dei servizi del Tesoro - Ufficio IV</t>
  </si>
  <si>
    <t>DIREZIONE  APPROVVIGIONAMENTI</t>
  </si>
  <si>
    <t xml:space="preserve">DIPARTIMENTO DELLA PUBBLICA SICUREZZA - DIREZIONE CENTRALE DEI SERVIZI TECNICO-LOGISTICI E DELLA GESTIONE PATRIMONIALE </t>
  </si>
  <si>
    <t xml:space="preserve">DIPARTIMENTO PER IL PERSONALE - UFFICIO TRATTAMENTO ECONOMICO </t>
  </si>
  <si>
    <t>Dipartimento delle politiche competitive, della qualità agroalimentare, ippiche e della pesca - DG AA.GG., risorse umane e rapporti con le regioni e gli enti territoriali - AGRET I Ufficio automezzi</t>
  </si>
  <si>
    <t>DIPARTIMENTO DELL'ISPETTORATO CENTRALE DELLA TUTELA DELLA QUALITA' E REPRESSIONE FRODI DEI PRODOTTI AGROALIMENTARI   Vico III</t>
  </si>
  <si>
    <t xml:space="preserve">DIREZIONE GENERALE DEGLI AFFARI GENERALI E DEL PERSONALE - DIVISIONE I LOGISTICA E APPROVVIGIONAMENTI  </t>
  </si>
  <si>
    <t>AVVOCATURA GENERALE DELLO STATO  - Ufficio III Ragioneria</t>
  </si>
  <si>
    <t>AUTOVETTURE</t>
  </si>
  <si>
    <t>fino a cv 8</t>
  </si>
  <si>
    <t>da 9 a 10</t>
  </si>
  <si>
    <t>da 11 a 12</t>
  </si>
  <si>
    <t>da 13 a 14</t>
  </si>
  <si>
    <t>da 15 a 16</t>
  </si>
  <si>
    <t>da 17 a 18</t>
  </si>
  <si>
    <t>da 19 a 20</t>
  </si>
  <si>
    <t>oltre 20</t>
  </si>
  <si>
    <t>TOTALE AUTOVETTURE</t>
  </si>
  <si>
    <t>AUTOBUS</t>
  </si>
  <si>
    <t>fino a 10 posti</t>
  </si>
  <si>
    <t>11 posti</t>
  </si>
  <si>
    <t>12 posti</t>
  </si>
  <si>
    <t>13 posti</t>
  </si>
  <si>
    <t>14 posti</t>
  </si>
  <si>
    <t>15 posti</t>
  </si>
  <si>
    <t>da 16 a 17</t>
  </si>
  <si>
    <t>da 18 a 19</t>
  </si>
  <si>
    <t>20 posti</t>
  </si>
  <si>
    <t>da 21 a 24 posti</t>
  </si>
  <si>
    <t>da 25 a 29 posti</t>
  </si>
  <si>
    <t>da 30 a 40 posti</t>
  </si>
  <si>
    <t>da 41 a 47 posti</t>
  </si>
  <si>
    <t>48 posti</t>
  </si>
  <si>
    <t>da 49 a 50 posti</t>
  </si>
  <si>
    <t>da 51 a 60 posti</t>
  </si>
  <si>
    <t>oltre 60 posti</t>
  </si>
  <si>
    <t>TOTALE AUTOBUS</t>
  </si>
  <si>
    <t>AUTOCARRI</t>
  </si>
  <si>
    <t>fino a 15 q.li</t>
  </si>
  <si>
    <t>da 16 a 25</t>
  </si>
  <si>
    <t>da 26 a 35</t>
  </si>
  <si>
    <t>da 36 a 70</t>
  </si>
  <si>
    <t>da 71 a 360</t>
  </si>
  <si>
    <t>oltre 360</t>
  </si>
  <si>
    <t>TOTALE AUTOCARRI</t>
  </si>
  <si>
    <t>AUTOCARRI AD USO SPECIALE</t>
  </si>
  <si>
    <t>fino ai 60 q.li</t>
  </si>
  <si>
    <t>oltre i 60 q.li</t>
  </si>
  <si>
    <t>TOTALE AUTOCARRI AD USO SPECIALE</t>
  </si>
  <si>
    <t>ALTRI AUTOCARRI AD USO SPECIALE</t>
  </si>
  <si>
    <t>TOTALE ALTRI AUTOCARRI AD USO SPECIALE</t>
  </si>
  <si>
    <t>AUTOCARRI ADIBITI A TRASPORTI SPECIALI</t>
  </si>
  <si>
    <t>Trasporto esplosivi e gas tossici fino ai 60 q.li</t>
  </si>
  <si>
    <t>Trasporto esplosivi e gas tossici oltre i 60 q.li</t>
  </si>
  <si>
    <t>Trasporto sostanze radioattive fino ai 60 q.li</t>
  </si>
  <si>
    <t>Trasporto sostanze radioattive oltre i 60 q.li</t>
  </si>
  <si>
    <t>Trasporto sostanze tossiche fino ai 60 q.li</t>
  </si>
  <si>
    <t>Trasporto sostanze tossiche oltre i 60 q.li</t>
  </si>
  <si>
    <t>TOTALE AUTOCARRI ADIBITI A TRASPORTI SPECIALI</t>
  </si>
  <si>
    <t>MOTOVEICOLI TRASP.COSE</t>
  </si>
  <si>
    <t>fino a 50 cc</t>
  </si>
  <si>
    <t>da 51 a 150</t>
  </si>
  <si>
    <t>da 151 a 250</t>
  </si>
  <si>
    <t>da 251 a 750</t>
  </si>
  <si>
    <t>oltre 750</t>
  </si>
  <si>
    <t>TOTALE MOTOVEICOLI TRASP.COSE</t>
  </si>
  <si>
    <t>CICLOMOTORI E MOTOCICLI</t>
  </si>
  <si>
    <t>da 151 a 400</t>
  </si>
  <si>
    <t>oltre 400</t>
  </si>
  <si>
    <t>Quadricicli elettrici C.B.C.</t>
  </si>
  <si>
    <t>Melex 743</t>
  </si>
  <si>
    <t>Motoslitte</t>
  </si>
  <si>
    <t>TOTALE CICLOMOTORI E MOTOCICLI</t>
  </si>
  <si>
    <t>NATANTI (FINO A 50 t di stazza lorda)- MOTO D'ACQUA e HOVERCRAFT</t>
  </si>
  <si>
    <t>fino a 5 cv</t>
  </si>
  <si>
    <t>da 6 a 19</t>
  </si>
  <si>
    <t>da 20 a 50</t>
  </si>
  <si>
    <t>da 51 a 90</t>
  </si>
  <si>
    <t>da 91 a 150</t>
  </si>
  <si>
    <t>da 151 a 200</t>
  </si>
  <si>
    <t>da 201 a 300</t>
  </si>
  <si>
    <t>da 301 a 500</t>
  </si>
  <si>
    <t>oltre 500</t>
  </si>
  <si>
    <t>Barche a vela non dotate di motore</t>
  </si>
  <si>
    <t>TOTALE NATANTI(FINO A 50 t)</t>
  </si>
  <si>
    <t>NATANTI (OLTRE 50 t)</t>
  </si>
  <si>
    <t>Da 50 a 170 t</t>
  </si>
  <si>
    <t>Da 171 a 600</t>
  </si>
  <si>
    <t>oltre 600</t>
  </si>
  <si>
    <t>TOTALE NATANTI(oltre 50 t)</t>
  </si>
  <si>
    <t>VEICOLI SPECIALI- MACCHINE OPERATRICI- CARRELLI</t>
  </si>
  <si>
    <t>Gommati fino a 25 q.li</t>
  </si>
  <si>
    <t>Gommati da 26 a 50</t>
  </si>
  <si>
    <t>Gommati da 51 a 150</t>
  </si>
  <si>
    <t>Gommati oltre 150</t>
  </si>
  <si>
    <t>Cingolati fino a 25 q.li</t>
  </si>
  <si>
    <t>Cingolati da 26 a 50</t>
  </si>
  <si>
    <t>Cingolati da 51 a 150</t>
  </si>
  <si>
    <t>Cingolati oltre 150</t>
  </si>
  <si>
    <t>TOTALE VEICOLI SPECIALI</t>
  </si>
  <si>
    <t>RULLI COMPRESSORI</t>
  </si>
  <si>
    <t>MACCHINE AGRICOLE</t>
  </si>
  <si>
    <t>RIMORCHI</t>
  </si>
  <si>
    <t>RIMORCHI PER AUTOCARRI</t>
  </si>
  <si>
    <t>TARGHE PROVA AUTOVEICOLI</t>
  </si>
  <si>
    <t>TARGHE PROVA MOTO</t>
  </si>
  <si>
    <t xml:space="preserve">KASKO: km percorsi </t>
  </si>
  <si>
    <t>INFORTUNI: veicoli/conducenti nel caso presenza natanti - PUNTO A</t>
  </si>
  <si>
    <t>INFORTUNI: km percorsi - PUNTO B</t>
  </si>
  <si>
    <t>AVVOCATURA  DELLO STATO</t>
  </si>
  <si>
    <t>DIPART. INFRASTRUTTURE AFFARI GENERALI E PERSONALE - DIVISIONE 5 GESTIONE DELLE RISORSE STRUMENTALI</t>
  </si>
  <si>
    <t>Direzione Generale delle Risorse Materiali e delle Tecnologie - Ufficio IV Impianti di Sicurezza ed Autovetture*</t>
  </si>
  <si>
    <t>DIPARTIMENTO PER LE POLITICHE DEL PERSONALE DELL'AMM. CIVILE E PER LE RISORSE STRUMENTALI E FINANZIARIE - DIREZIONE CENTRALE PER LE RISORSE STRUMENTALI E FINANZIARIE - Area V</t>
  </si>
  <si>
    <t>DIREZIONE GENERALE DELLE POLITICHE PER L'INNOVAZIONE, IL PERSONALE E LA PARTECIPAZIONE (IPP) - DIVISIONE IV</t>
  </si>
  <si>
    <t>DIREZIONE GENERALE DEL SUD - UFFICIO MOTORIZZAZIONE CIVILE DI LECCE (SEZIONI DI TARANTO E BRINDISI)</t>
  </si>
  <si>
    <t xml:space="preserve">* LA DELEGA AGGREGA PER QUESTA EDIZIONE I SEGUENTI DIPARTIMENTI: </t>
  </si>
  <si>
    <t>Altre Amministrazioni
(al netto Ministero della Difesa)</t>
  </si>
  <si>
    <t>Totale Amministarzioni</t>
  </si>
  <si>
    <r>
      <t>·</t>
    </r>
    <r>
      <rPr>
        <sz val="8"/>
        <color rgb="FF000000"/>
        <rFont val="Times New Roman"/>
        <family val="1"/>
      </rPr>
      <t xml:space="preserve">       </t>
    </r>
    <r>
      <rPr>
        <sz val="8"/>
        <color rgb="FF000000"/>
        <rFont val="Calibri"/>
        <family val="2"/>
        <scheme val="minor"/>
      </rPr>
      <t>Dipartimento dell'Organizzazione Giudiziaria, del Personale e dei Servizi - Direzione Generale delle Risorse Materiali e delle Tecnologie</t>
    </r>
  </si>
  <si>
    <r>
      <t>·</t>
    </r>
    <r>
      <rPr>
        <sz val="8"/>
        <color rgb="FF000000"/>
        <rFont val="Times New Roman"/>
        <family val="1"/>
      </rPr>
      <t xml:space="preserve">       </t>
    </r>
    <r>
      <rPr>
        <sz val="8"/>
        <color rgb="FF000000"/>
        <rFont val="Calibri"/>
        <family val="2"/>
        <scheme val="minor"/>
      </rPr>
      <t>Dipartimento dell'Organizzazione Giudiziaria, del Personale e dei Servizi - Direzione Generale del Bilancio e della Contabilità</t>
    </r>
  </si>
  <si>
    <r>
      <t>·</t>
    </r>
    <r>
      <rPr>
        <sz val="8"/>
        <color rgb="FF000000"/>
        <rFont val="Times New Roman"/>
        <family val="1"/>
      </rPr>
      <t xml:space="preserve">       </t>
    </r>
    <r>
      <rPr>
        <sz val="8"/>
        <color rgb="FF000000"/>
        <rFont val="Calibri"/>
        <family val="2"/>
        <scheme val="minor"/>
      </rPr>
      <t>Dipartimento dell'Amministrazione Penitenziaria</t>
    </r>
  </si>
  <si>
    <r>
      <t>·</t>
    </r>
    <r>
      <rPr>
        <sz val="8"/>
        <color rgb="FF000000"/>
        <rFont val="Times New Roman"/>
        <family val="1"/>
      </rPr>
      <t xml:space="preserve">       </t>
    </r>
    <r>
      <rPr>
        <sz val="8"/>
        <color rgb="FF000000"/>
        <rFont val="Calibri"/>
        <family val="2"/>
        <scheme val="minor"/>
      </rPr>
      <t>Dipartimento per la Giustizia Minorile e di Comunità</t>
    </r>
  </si>
  <si>
    <t xml:space="preserve">COMANDO GENERALE DELLA GUARDIA DI FINANZA </t>
  </si>
  <si>
    <t>DIREZIONE GENERALE ORGANIZZAZIONE</t>
  </si>
  <si>
    <t>DIREZIONE GENERALE DEL PERSONALE, ORGANIZZAZIONE E BILANCIO - UFFICIO 5 ACQUISIZIONE E GESTIONE BENI MOBILI E SERVIZI CONNESSI</t>
  </si>
  <si>
    <t>DIPARTIMENTO DEL PERSONALE E DEGLI AFFARI GENERALI - SERVIZIO PER I SERVIZI GENERALI, L'INVENTARIO, LE INFRASTRUTTURE E LE MANUTENZIONI</t>
  </si>
  <si>
    <t>DIREZIONE GENERALE DI COMMISSARIATO E DI SERVIZI GENERALI - 3^DIVISIONE -2^ SEZIONE + ARMA DEI CARABINIERI</t>
  </si>
  <si>
    <t>DIREZIONE CENTRALE RISORSE UMANE, FINAZIARIE E LOGISTICA - UFFICIO I</t>
  </si>
  <si>
    <t>MINISTERO DELLA CULTURA</t>
  </si>
  <si>
    <t>MINISTERO DELLA TRANSIZIONE ECOLOGICA</t>
  </si>
  <si>
    <t>MINISTERO DELLE INFRASTRUTTURE E DELLA MOBILITA' SOSTENIBILI</t>
  </si>
  <si>
    <t xml:space="preserve">DIREZIONE GENERALE TERRITORIALE PER IL CENTRO SUD 
CENTRO PROVA AUTOVEICOLI DI NAPOLI **
</t>
  </si>
  <si>
    <t>** I VEICOLI DI TALE AMMINISTRAZIONI NEI PRECEDENTI CONTRATTI ASSICURATIVI ERANO RICOMPRESI NELLA DELEGA DEL DIPARTIMENTO TRASPORTI TERRESTRI/DGT DEL SUD - UFFICIO MOTORIZZAZIONE CIVILE BARI</t>
  </si>
  <si>
    <t>GESTIONE GOVERNATIVA LAGHI MAGGIORE GARDA COMO</t>
  </si>
  <si>
    <t>COMANDO GENERALE DEL CORPO DELLE CAPITANERIE DI PORTO - REPARTO 5° - UFFICIO 1°</t>
  </si>
  <si>
    <t>II SEZIONE - DIREZIONE  APPROVVIGIONAMENTI MEZZI TERRESTRI</t>
  </si>
  <si>
    <t>II SEZIONE -DIREZIONE APPROVVIGIONAMENTI - NAVALI</t>
  </si>
  <si>
    <t>II SEZIONE  -DIREZIONE APPROVVIGIONAMENTI - NAVALI</t>
  </si>
  <si>
    <t>DIPARTIMENTO GIUSTIZIA MINORILE - UFFICIO I AREA II - AUTOMEZZI E ATRREZZATURE POLIZIA PENITENZIARIA</t>
  </si>
  <si>
    <t>SEGR GENERALE PRESIDENZA DELLA REPUBBLICA</t>
  </si>
  <si>
    <t>MIN. AMBIENTE  - TUTELA del TERRITORIO e del MARE</t>
  </si>
  <si>
    <t>DIREZIONE GENERALE PER I SERVIZI INTERNI</t>
  </si>
  <si>
    <t>MINISTERO SVILUPPO ECONOMICO  DIREZIONE GENERALE PER LE ATTIVITA’ TERRITORIALI</t>
  </si>
  <si>
    <t>MINISTERO SVILUPPO ECONOMICO  DIP.to Comunicazioni</t>
  </si>
  <si>
    <t>DIP.TO AFFARI GENERALI E PERSONALE -SERVIZIO PER I SERVIZI</t>
  </si>
  <si>
    <t>UMC REGGIO CALABRIA</t>
  </si>
  <si>
    <t>700908 - canoe</t>
  </si>
  <si>
    <t>700908 - imbarcazioni Regate Nazionali</t>
  </si>
  <si>
    <t>700908 - Mezzi Bellici</t>
  </si>
  <si>
    <t>700908 - veicoli circolanti all'interno di aree Aeroportuali</t>
  </si>
  <si>
    <t>700908 - veicoli noleggiati nei Teatri Operativi</t>
  </si>
  <si>
    <t>700909 - Mezzi Bellici</t>
  </si>
  <si>
    <t>MINISTERO SVILUPPO ECONOMICO</t>
  </si>
  <si>
    <t>SEGRETARIATO GENERALE PRESIDENZA DELLA REPUBBLICA</t>
  </si>
  <si>
    <t xml:space="preserve">MINISTERO DELLA GIUSTIZIA </t>
  </si>
  <si>
    <t xml:space="preserve">MINISTERO DELL' INTERNO </t>
  </si>
  <si>
    <t xml:space="preserve">MINISTERO DELLE POLITICHE AGRICOLE ALIMENTARI E FORESTALI  ICQRF </t>
  </si>
  <si>
    <t>MINISTERO DELLE POLITICHE AGRICOLE ALIMENTARI E FORESTALI    COMANDO CARABINIERI</t>
  </si>
  <si>
    <t>DIPARTIMENTO PUBBLICA SICUREZZA - UFFICIO MOTORIZZAZIONE</t>
  </si>
  <si>
    <t>DIPARTIMENTO DELL'ISPETTORATO CENTRALE DELLA TUTELA DELLA QUALITA' E REPRESSIONE FRODI DEI PRODOTTI AGROALIMENTARI</t>
  </si>
  <si>
    <t>DIREZIONE GENERALE ARMAMENTI TERRESTRI - TRE FORZE ARMATE</t>
  </si>
  <si>
    <t>DIREZIONE GENERALE ARMAMENTI TERRESTRI - ARMA DEI CARABINIERI</t>
  </si>
  <si>
    <t>DIPARTIMENTO INFRASTRUTTURE, AFFARI GENERALI E PERSONALE - DIREZIONE GENERALE PER LA  MOTORIZZAZIONE</t>
  </si>
  <si>
    <t>DIPARTIMENTO INFRASTRUTTURE, AFFARI GENERALI E PERSONALE - POLIZIA STRADALE</t>
  </si>
  <si>
    <t xml:space="preserve">DIPARTIMENTO INFRASTRUTTURE, AFFARI GENERALI E PERSONALE - AFFARI GENERALI </t>
  </si>
  <si>
    <t xml:space="preserve"> DIREZIONE GENERALE ATTIVITA' TERRITORIALI - DIVISIONE II AFFARI GENERALI E GIURIDICI  - Isp. Terr. Trentino Alto Adige</t>
  </si>
  <si>
    <t xml:space="preserve"> DIREZIONE GENERALE ATTIVITA' TERRITORIALI - DIVISIONE II AFFARI GENERALI E GIURIDICI  - Isp. Terr. Calabria</t>
  </si>
  <si>
    <t>DIREZIONE GENERALE ATTIVITA' TERRITORIALI  - DIVISIONE II AFFARI GENERALI E GIURIDICI  - Isp. Terr. Campania</t>
  </si>
  <si>
    <t>DIREZIONE GENERALE ATTIVITA' TERRITORIALI  - DIVISIONE II AFFARI GENERALI E GIURIDICI - Isp. CNCER - Roma</t>
  </si>
  <si>
    <t>DIREZIONE GENERALE ATTIVITA' TERRITORIALI  - DIVISIONE II AFFARI GENERALI E GIURIDICI - Isp. Terr. Emilia Romagna</t>
  </si>
  <si>
    <t>DIREZIONE GENERALE ATTIVITA' TERRITORIALI  - DIVISIONE II AFFARI GENERALI E GIURIDICI  - Isp. Terr. Friuli Venezia Giulia</t>
  </si>
  <si>
    <t>DIREZIONE GENERALE ATTIVITA' TERRITORIALI  - DIVISIONE II AFFARI GENERALI E GIURIDICII  - Isp. Terr. Lazio e Abruzzo</t>
  </si>
  <si>
    <t>DIREZIONE GENERALE ATTIVITA' TERRITORIALI  - DIVISIONE II AFFARI GENERALI E GIURIDICI  - Isp. Terr. Liguria</t>
  </si>
  <si>
    <t>DIREZIONE GENERALE ATTIVITA' TERRITORIALI  - DIVISIONE II AFFARI GENERALI E GIURIDICI  - Isp. Terr. Lombardia</t>
  </si>
  <si>
    <t>DIREZIONE GENERALE ATTIVITA' TERRITORIALI  - DIVISIONE II AFFARI GENERALI E GIURIDICI  - Isp. Terr. Marche Umbria</t>
  </si>
  <si>
    <t>DIREZIONE GENERALE ATTIVITA' TERRITORIALI  - DIVISIONE II AFFARI GENERALI E GIURIDICI  - Isp. Terr. Piemonte Valle d'Aosta</t>
  </si>
  <si>
    <t>DIREZIONE GENERALE ATTIVITA' TERRITORIALI  - DIVISIONE II AFFARI GENERALI E GIURIDICI  - Isp. Terr. Puglia Basilicata e Molise</t>
  </si>
  <si>
    <t>DIREZIONE GENERALE ATTIVITA' TERRITORIALI  - DIVISIONE II AFFARI GENERALI E GIURIDICI - Isp. Terr. Sicilia</t>
  </si>
  <si>
    <t>DIREZIONE GENERALE ATTIVITA' TERRITORIALI  - DIVISIONE II AFFARI GENERALI E GIURIDICI - Isp. Terr. Toscana</t>
  </si>
  <si>
    <t>DIREZIONE GENERALE ATTIVITA' TERRITORIALI  - DIVISIONE II AFFARI GENERALI E GIURIDICI  - Isp. Terr. Veneto</t>
  </si>
  <si>
    <t>DIREZIONE GENERALE ATTIVITA' TERRITORIALI  - DIVISIONE II AFFARI GENERALI E GIURIDICI  - Isp. Terr. Sardegna</t>
  </si>
  <si>
    <t>DIPARTIMENTO AFFARI GENERALI E PERSONALE -SERVIZIO PER I SERVIZI</t>
  </si>
  <si>
    <t>DIPARTIMENTO DELL'AMMINISTRAZIONE PENITENZIARIA - SEZIONE AUTOMOBILISTICA</t>
  </si>
  <si>
    <t xml:space="preserve">UFFICIO III RAGIONERIA </t>
  </si>
  <si>
    <t>701142  veicoli a noleggio</t>
  </si>
  <si>
    <t>701136  veicoli a noleggio</t>
  </si>
  <si>
    <t>701139 - veicoli a noleggio</t>
  </si>
  <si>
    <t xml:space="preserve"> DIREZIONE GENERALE ATTIVITA' TERRITORIALI  - DIVISIONE II AFFARI GENERALI E GIURIDICI  - Isp. Terr. Sardegna</t>
  </si>
  <si>
    <t xml:space="preserve"> DIREZIONE GENERALE ATTIVITA' TERRITORIALI  - DIVISIONE II AFFARI GENERALI E GIURIDICI - Isp. Terr. Veneto</t>
  </si>
  <si>
    <t xml:space="preserve"> DIREZIONE GENERALE ATTIVITA' TERRITORIALI  - DIVISIONE II AFFARI GENERALI E GIURIDICI  - Isp. Terr. Toscana</t>
  </si>
  <si>
    <t xml:space="preserve"> DIREZIONE GENERALE ATTIVITA' TERRITORIALI  - DIVISIONE II AFFARI GENERALI E GIURIDICI  - Isp. Terr. Sicilia</t>
  </si>
  <si>
    <t xml:space="preserve"> DIREZIONE GENERALE ATTIVITA' TERRITORIALI  - DIVISIONE II AFFARI GENERALI E GIURIDICI  - Isp. Terr. Puglia Basilicata e Molise</t>
  </si>
  <si>
    <t xml:space="preserve"> DIREZIONE GENERALE ATTIVITA' TERRITORIALI  - DIVISIONE II AFFARI GENERALI E GIURIDICI  - Isp. Terr. Piemonte Valle d'Aosta</t>
  </si>
  <si>
    <t xml:space="preserve"> DIREZIONE GENERALE ATTIVITA' TERRITORIALI  - DIVISIONE II AFFARI GENERALI E GIURIDICI  - Isp. Terr. Marche Umbria</t>
  </si>
  <si>
    <t xml:space="preserve"> DIREZIONE GENERALE ATTIVITA' TERRITORIALI  - DIVISIONE II AFFARI GENERALI E GIURIDICI  - Isp. Terr. Lombardia</t>
  </si>
  <si>
    <t xml:space="preserve"> DIREZIONE GENERALE ATTIVITA' TERRITORIALI  - DIVISIONE II AFFARI GENERALI E GIURIDICI  - Isp. Terr. Liguria</t>
  </si>
  <si>
    <t xml:space="preserve"> DIREZIONE GENERALE ATTIVITA' TERRITORIALI  - DIVISIONE II AFFARI GENERALI E GIURIDICI - Isp. Terr. Lazio e Abruzzo</t>
  </si>
  <si>
    <t xml:space="preserve"> DIREZIONE GENERALE ATTIVITA' TERRITORIALI  - DIVISIONE II AFFARI GENERALI E GIURIDICI  - Isp. Terr. Friuli Venezia Giulia</t>
  </si>
  <si>
    <t xml:space="preserve"> DIREZIONE GENERALE ATTIVITA' TERRITORIALI  - DIVISIONE II AFFARI GENERALI E GIURIDICI  - Isp. Terr. Emilia Romagna</t>
  </si>
  <si>
    <t>DIREZIONE GENERALE ATTIVITA' TERRITORIALI  - DIVISIONE II AFFARI GENERALI E GIURIDICI  - Isp. CNCER - Roma</t>
  </si>
  <si>
    <t xml:space="preserve"> DIREZIONE GENERALE ATTIVITA' TERRITORIALI  - DIVISIONE II AFFARI GENERALI E GIURIDICI  - Isp. Terr. Campania</t>
  </si>
  <si>
    <t xml:space="preserve"> DIREZIONE GENERALE ATTIVITA' TERRITORIALI  - DIVISIONE II AFFARI GENERALI E GIURIDICI - Isp. Terr. Calabria</t>
  </si>
  <si>
    <t xml:space="preserve"> DIREZIONE GENERALE ATTIVITA' TERRITORIALI  - DIVISIONE II AFFARI GENERALI E GIURIDICI - Isp. Terr. Trentino Alto Adige</t>
  </si>
  <si>
    <t>DIPARTIMENTO INFRASTRUTTURE, AFFARI GENERALI E PERSONALE - D.G. PER LA  MOTORIZZAZIONE</t>
  </si>
  <si>
    <t>MINISTERO AMBIENTE  - TUTELA del TERRITORIO e del MARE</t>
  </si>
  <si>
    <t xml:space="preserve">MINISTERO DELL'INTERNO </t>
  </si>
  <si>
    <t>MINISTERO DELLE POLITICHE AGRICOLE ALIMENTARI E FORESTALI  COMANDO CARABINIERI</t>
  </si>
  <si>
    <t>UFFICIO CENTRALE  ARCHIVI NOTARILI</t>
  </si>
  <si>
    <t>COMANDO GENERALE GUARDIA DI FINANZA</t>
  </si>
  <si>
    <t>MIN POLITICHE AGRICOLE ALIM. E FORESTALI</t>
  </si>
  <si>
    <t>COMANDO GENERALE DEL CORPO DELLE CAPITANERIE DI PORTO</t>
  </si>
  <si>
    <t>Dipartimento Trasporti 
Direzione Generale per le Dighe e le Infrastrutture idriche ed Elettriche – Div. 1</t>
  </si>
  <si>
    <t>Direzione Generale Territoriale del Nord Est</t>
  </si>
  <si>
    <t>DIREZIONE CENTRALE DELLE RISORSE UMANE FINANZIARIE E LOGISTICA</t>
  </si>
  <si>
    <t>DIREZIONE GENERALE DEL PERSONALE DELL'ORGANIZZAZIONE  E DEL BILANCIO (DGPOB)</t>
  </si>
  <si>
    <t>DIPARTIMENTO PER I TRASPORTI, LA NAVIGAZIONE, GLI AFFARI GENERALI ED IL PERSONALE</t>
  </si>
  <si>
    <t>DIPARTIMENTO AMM.NE GENERALE DEL PERSONALE E DEI SERVIZI</t>
  </si>
  <si>
    <t xml:space="preserve">MINISTERO DELLE INFRASTRUTTURE E TRASPORTI </t>
  </si>
  <si>
    <t>SEGRETARIATO GENERALE - DIPARTIMENTO POLITICHE DI GESTIONE E SVILUPPO RISORSE UMANE</t>
  </si>
  <si>
    <t>DIPARTIMENTO DELL'ORGANIZZAZIONE GIUDIZIARIA DEL PERSONALE E DEI SERVIZI</t>
  </si>
  <si>
    <t>DIPARTIMENTO POLITICHE COMPETITIVE DELLA QUALITA' AGROALIMENTARE IPPICHE E DELLA PESCA</t>
  </si>
  <si>
    <t>DIPARTIMENTO  PER LE POLITICHE DEL PERSONALE DELL'AMM.NE CIVILE E PER LE RISORSE STRUMENTALI E FINANZIARIE</t>
  </si>
  <si>
    <t>DIREZIONE GENERALE ATTIVITA' TERRITORIALI  - DIVISIONE II AFFARI GENERALI E GIURIDICI - ISP. CNCER</t>
  </si>
  <si>
    <t>DIREZIONE GENERALE ATTIVITA' TERRITORIALI  - DIVISIONE II AFFARI GENERALI E GIURIDICI - ISP TERRIT. CALABRIA</t>
  </si>
  <si>
    <t>DIREZIONE GENERALE ATTIVITA' TERRITORIALI  - DIVISIONE II AFFARI GENERALI E GIURIDICI - ISP. TERRIT.CAMPANIA</t>
  </si>
  <si>
    <t>DIREZIONE GENERALE ATTIVITA' TERRITORIALI  - DIVISIONE II AFFARI GENERALI E GIURIDICI - ISP TERRIT.EMILIA ROMAGNA</t>
  </si>
  <si>
    <t>DIREZIONE GENERALE ATTIVITA' TERRITORIALI  - DIVISIONE II AFFARI GENERALI E GIURIDICI - ISP TERRIT. FRIULI VENEZIA GIULIA</t>
  </si>
  <si>
    <t>DIREZIONE GENERALE ATTIVITA' TERRITORIALI  - DIVISIONE II AFFARI GENERALI E GIURIDICI - ISP TERRIT.LAZIO ABBRUZZO</t>
  </si>
  <si>
    <t>DIREZIONE GENERALE ATTIVITA' TERRITORIALI  - DIVISIONE II AFFARI GENERALI E GIURIDICI - ISP TERRIT.LIGURIA</t>
  </si>
  <si>
    <t>DIREZIONE GENERALE ATTIVITA' TERRITORIALI  - DIVISIONE II AFFARI GENERALI E GIURIDICI - ISP TERRIT.LOMBARDIA</t>
  </si>
  <si>
    <t>DIREZIONE GENERALE ATTIVITA' TERRITORIALI  - DIVISIONE II AFFARI GENERALI E GIURIDICI - ISP TERRIT. MARCHE E UMBRIA</t>
  </si>
  <si>
    <t>DIREZIONE GENERALE ATTIVITA' TERRITORIALI  - DIVISIONE II AFFARI GENERALI E GIURIDICI - ISP TERRIT.   PIEMONTE- VALLE            D' AOSTA</t>
  </si>
  <si>
    <t>DIREZIONE GENERALE ATTIVITA' TERRITORIALI  - DIVISIONE II AFFARI GENERALI E GIURIDICI - ISP TERRIT.PUGLIA BASILICATAMOLISE</t>
  </si>
  <si>
    <t>DIREZIONE GENERALE ATTIVITA' TERRITORIALI  - DIVISIONE II AFFARI GENERALI E GIURIDICI - ISP TERRIT.SARDEGNA</t>
  </si>
  <si>
    <t>DIREZIONE GENERALE ATTIVITA' TERRITORIALI  - DIVISIONE II AFFARI GENERALI E GIURIDICI - ISP TERRIT.SICILIA</t>
  </si>
  <si>
    <t>DIREZIONE GENERALE ATTIVITA' TERRITORIALI  - DIVISIONE II AFFARI GENERALI E GIURIDICI - ISP TERRIT.TOSCANA</t>
  </si>
  <si>
    <t>DIREZIONE GENERALE ATTIVITA' TERRITORIALI  - DIVISIONE II AFFARI GENERALI E GIURIDICI - ISP TERRIT.VENETO</t>
  </si>
  <si>
    <t xml:space="preserve">DIREZIONE GENRALE TERRITORIALE DEL SUD </t>
  </si>
  <si>
    <t xml:space="preserve">DIREZIONE GENERALE TERRITORIALE DEL SUD </t>
  </si>
  <si>
    <t>CHIUSI</t>
  </si>
  <si>
    <t>APERTO PAGATO PARZIALE</t>
  </si>
  <si>
    <t>APERTO</t>
  </si>
  <si>
    <t xml:space="preserve">Gestionari </t>
  </si>
  <si>
    <t xml:space="preserve">Debitori </t>
  </si>
  <si>
    <t xml:space="preserve">no card </t>
  </si>
  <si>
    <t xml:space="preserve">concorsuali </t>
  </si>
  <si>
    <t xml:space="preserve">misti </t>
  </si>
  <si>
    <t>Amministrazione Centrale</t>
  </si>
  <si>
    <t>Organo Responsabile</t>
  </si>
  <si>
    <t xml:space="preserve">N. Polizza </t>
  </si>
  <si>
    <t xml:space="preserve">Pagati (N.) </t>
  </si>
  <si>
    <t xml:space="preserve">Pagati (€) </t>
  </si>
  <si>
    <t xml:space="preserve">Pag. parziale (N) </t>
  </si>
  <si>
    <t xml:space="preserve">Pag. parziale (€) </t>
  </si>
  <si>
    <t xml:space="preserve">Riservati (N) </t>
  </si>
  <si>
    <t xml:space="preserve">Riservati (€) </t>
  </si>
  <si>
    <t xml:space="preserve">S/seguito (N) </t>
  </si>
  <si>
    <t>I SEM 2018</t>
  </si>
  <si>
    <t>00210633400938;00210633400939</t>
  </si>
  <si>
    <t>INISTERO DELLE INFRASTRUTTURE E DEI TRASPORTI DIR. GEN.TERR NORD EST</t>
  </si>
  <si>
    <t>00210633400966</t>
  </si>
  <si>
    <t>MINISTERO DELLA DIFESA DIR.GENERALE DI COMM.TO E DI SERVIZI GENERALI</t>
  </si>
  <si>
    <t>00210633400921;00210633400923</t>
  </si>
  <si>
    <t>MINISTERO DELLA GIUSTIZIA - DIPARTIMENTO AMMINISTRAZIONE PENITENZIARIA</t>
  </si>
  <si>
    <t>00210633400930;00210633400947</t>
  </si>
  <si>
    <t>MINISTERO DELLA GIUSTIZIA - DIPARTIMENTO DELL'ORGANIZZAZIONE GIUDIZIARIA</t>
  </si>
  <si>
    <t>00210633400948</t>
  </si>
  <si>
    <t>MINISTERO DELLA GIUSTIZIA DIPARTIMENTO GIUSTIZIA MINORILE</t>
  </si>
  <si>
    <t>00210633400946</t>
  </si>
  <si>
    <t>00210633400932</t>
  </si>
  <si>
    <t>MINISTERO DELLE INFRASTRUTTURE E DEI TRASPORTI - GEST. NAVIGAZ.LAGHI MAGGIORE GARDA E COMO</t>
  </si>
  <si>
    <t>00210633400937</t>
  </si>
  <si>
    <t>MINISTERO DELLE INFRASTRUTTURE E DEI TRASPORTI COMANDO GENER.D/CORPO CAPITAN.</t>
  </si>
  <si>
    <t>00210633400940;00210633400941</t>
  </si>
  <si>
    <t>00210633400934</t>
  </si>
  <si>
    <t>Chiuso</t>
  </si>
  <si>
    <t>Pag Parziale</t>
  </si>
  <si>
    <t>Aperto</t>
  </si>
  <si>
    <t>S. Seguito</t>
  </si>
  <si>
    <t>N. Sinistro</t>
  </si>
  <si>
    <t>COSTO con_Spese</t>
  </si>
  <si>
    <t>Gestionari</t>
  </si>
  <si>
    <t>Debitori</t>
  </si>
  <si>
    <t>No Card</t>
  </si>
  <si>
    <t>Concorsuali</t>
  </si>
  <si>
    <t>Misti</t>
  </si>
  <si>
    <t>Totali</t>
  </si>
  <si>
    <t>Tutti gli OR</t>
  </si>
  <si>
    <t>N.</t>
  </si>
  <si>
    <t>€</t>
  </si>
  <si>
    <t>Totale sinistri Pag. Parz.+Riserv.+Pagati+Senza Seguito</t>
  </si>
  <si>
    <t>Totale sinistri Riservati</t>
  </si>
  <si>
    <t>Totale sinistri Pagati Parzialmente e Pagati</t>
  </si>
  <si>
    <t>Totale sinistri Pag.Parz+Pagati+Riservati</t>
  </si>
  <si>
    <t>MINISTERO DIFESA</t>
  </si>
  <si>
    <t>ALTRE OR</t>
  </si>
  <si>
    <t>Tipologia di rischio</t>
  </si>
  <si>
    <t>CRISTALLI</t>
  </si>
  <si>
    <t>Dati riferiti all'anno</t>
  </si>
  <si>
    <t>N.Pagati (N)</t>
  </si>
  <si>
    <t>Costo Pagati (€)</t>
  </si>
  <si>
    <t>N. Pagati Parziali (N)</t>
  </si>
  <si>
    <t>Costo Pag.Parziali (€)</t>
  </si>
  <si>
    <t>N. Riservati (N)</t>
  </si>
  <si>
    <t>Costo  Riservati (€)</t>
  </si>
  <si>
    <t>N. Senza Seguito (N)</t>
  </si>
  <si>
    <t>00210633400938</t>
  </si>
  <si>
    <t>00210633400940</t>
  </si>
  <si>
    <t>00210633400945</t>
  </si>
  <si>
    <t>Comando Generale della Guardia di Finanza</t>
  </si>
  <si>
    <t>Ministero della Difesa - mezzi di prop. CARABINIERI</t>
  </si>
  <si>
    <t>Ministero della Difesa - mezzi di prop. Altre Forze Armate</t>
  </si>
  <si>
    <t>Ministero Della Giustizia - DAP</t>
  </si>
  <si>
    <t>Ministero Dell'Interno - POLIZIA</t>
  </si>
  <si>
    <t xml:space="preserve">MINISTERO DELLA SALUTE </t>
  </si>
  <si>
    <t xml:space="preserve">MIN.SVIL.ECON.DIP.COM.ISP.TERR.LIGURIA </t>
  </si>
  <si>
    <t xml:space="preserve">MIN.SVIL.ECON.DIP.COM.ISP.TERR.PUGLIA BASILICATA E MOLISE </t>
  </si>
  <si>
    <t xml:space="preserve">MIN.SVIL.ECON.DIP.COM.ISP.TERR.SARDEGNA </t>
  </si>
  <si>
    <t xml:space="preserve">MIN.SVIL.ECON.DIP.COM.ISP.TERR.TOSCANA </t>
  </si>
  <si>
    <t xml:space="preserve">MINISTERO DELLA GIUSTIZIA - DIPARTIMENTO DELL'ORGANIZZAZIONE GIUDIZIARIA </t>
  </si>
  <si>
    <t>00210631300410, 00210631300430,  00210631300529, 00210631300530</t>
  </si>
  <si>
    <t xml:space="preserve">00210631300537 </t>
  </si>
  <si>
    <t>'00210631300533, 00210631300425</t>
  </si>
  <si>
    <t xml:space="preserve">00210631300427, 00210631300428,  00210631300501, 00210631300504, </t>
  </si>
  <si>
    <t>MIN.SVIL.ECON.DIP.COM.ISP.TERR.LOMBARDIA</t>
  </si>
  <si>
    <t>00210631300419, 00210631300535</t>
  </si>
  <si>
    <t>00210631300399, 00210631300518</t>
  </si>
  <si>
    <t>MINISTERO DEL LAVORO E DELLE POLITICHE SOCIALI- DIR. GEN. PER L'ATTIVITA' ISPETTIVA</t>
  </si>
  <si>
    <t>MINISTERO ECONOMIA E FINANZE</t>
  </si>
  <si>
    <t>00210631300427, 00210631300428,  00210631300433</t>
  </si>
  <si>
    <t>'00210631300410, 00210631300430</t>
  </si>
  <si>
    <t xml:space="preserve"> 00210631300421</t>
  </si>
  <si>
    <t>Ministero delle Politiche Agricole Alimentari e Forestali</t>
  </si>
  <si>
    <t>MIN.SVIL.ECON.DIP.COM.ISP.TERR.SARDEGNA</t>
  </si>
  <si>
    <t>000210631300470</t>
  </si>
  <si>
    <t>'00210631300419</t>
  </si>
  <si>
    <t>'00210631300406, 00210631300399, 00210631300412</t>
  </si>
  <si>
    <t>GUARDIA DI FINANZA</t>
  </si>
  <si>
    <t>COMANDO GENERALE DELLA GUARDIA DI FINANZA - DIREZIONE APPROVVIGIONAMENTI NAVALI</t>
  </si>
  <si>
    <t>COMANDO GENERALE DEL CORPO DELLE CAPITANERIE DI PORTO - NATANTI</t>
  </si>
  <si>
    <t xml:space="preserve">DIPARTIMENTO DELL'AMMINISTRAZIONE PENITENZIARIA SPECIALE (DAP) </t>
  </si>
  <si>
    <t>DIPARTIMENTO PER LE INFRASTRUTTURE, GLI AFFARI GENERALI ED IL PERSONALE - DIVISIONE V GESTIONE DELLE RISORSE STRUMENTALI</t>
  </si>
  <si>
    <t xml:space="preserve">DIPARTIMENTO DELL'ISPETTORATO CENTRALE DELLA TUTELA DELLA QUALITA' E REPRESSIONE FRODI  VICO III - Comando Carabinieri Politiche Agricole </t>
  </si>
  <si>
    <t>CORPO FORESTALE DELLO STATO - SERVIZIO III - DIVISIONE X (EX MINISTERO DELLE POLITICHE AGRICOLE ALIMENTARI E FORESTALI)</t>
  </si>
  <si>
    <t>COMANDO GENERALE DELLA GUARDIA DI FINANZA - DIREZIONE APPROVVIGIONAMENTI TERRESTRI</t>
  </si>
  <si>
    <t>COMANDO GENERALE DEL CORPO DELLE CAPITANERIE DI PORTO - REPARTO V - UFFICIO I - MEZZI TERRESTRI</t>
  </si>
  <si>
    <r>
      <t xml:space="preserve">DIPARTIMENTO GIUSTIZIA MINORILE </t>
    </r>
    <r>
      <rPr>
        <sz val="10"/>
        <color theme="1"/>
        <rFont val="Calibri"/>
        <family val="2"/>
        <scheme val="minor"/>
      </rPr>
      <t/>
    </r>
  </si>
  <si>
    <t xml:space="preserve">DIPARTIMENTO DELL'AMMINISTRAZIONE PENITENZIARIA (DAP) </t>
  </si>
  <si>
    <r>
      <t xml:space="preserve">DIPARTIMENTO DELL'ORGANIZZAZIONE GIUDIZIARIA BENI E SERVIZI (DOG) </t>
    </r>
    <r>
      <rPr>
        <sz val="10"/>
        <color theme="1"/>
        <rFont val="Calibri"/>
        <family val="2"/>
        <scheme val="minor"/>
      </rPr>
      <t/>
    </r>
  </si>
  <si>
    <t>DIREZIONE GENERALE ATTIVITA' TERRITORIALI  - DIVISIONE II AFFARI GENERALI E GIURIDICI TRENTINO ALTO ADIGE</t>
  </si>
  <si>
    <t>DIREZIONE GENERALE ATTIVITA' TERRITORIALI  - DIVISIONE II AFFARI GENERALI E GIURIDICI MARCHE UMBRIA</t>
  </si>
  <si>
    <t>DIREZIONE GENERALE ATTIVITA' TERRITORIALI  - DIVISIONE II AFFARI GENERALI E GIURIDICI TOSCANA</t>
  </si>
  <si>
    <t xml:space="preserve">DIREZIONE GENERALE DI COMMISSARIATO E DI SERVIZI GENERALI - III DIVISIONE </t>
  </si>
  <si>
    <t>PROVVEDITORATO INTERREGIONALE OO.PP. CAMPANIA MOLISE PUGLIA BASILICATA</t>
  </si>
  <si>
    <t>DIREZIONE GENERALE ATTIVITA' TERRITORIALI  - DIVISIONE II AFFARI GENERALI E GIURIDICI EMILIA ROMAGNA</t>
  </si>
  <si>
    <t>DIREZIONE GENERALE ATTIVITA' TERRITORIALI  - DIVISIONE II AFFARI GENERALI E GIURIDICI PUGLIA BASILICATA MOLISE</t>
  </si>
  <si>
    <t>Tutti gli OR - Ministero della Difesa</t>
  </si>
  <si>
    <t>Nota</t>
  </si>
  <si>
    <t>COMANDO GENERALE DELLA GUARDIA DI FINANZA - DIREZIONE APPROVVIGIONAMENTI MEZZI TERRESTRI</t>
  </si>
  <si>
    <t>COMANDO GENERALE DEL CORPO DELLE CAPITANERIE DI PORTO - REPARTO V - UFFICIO I</t>
  </si>
  <si>
    <t>DIPARTIMENTO DELLA PUBBLICA SICUREZZA - DIREZIONE CENTRALE DEI SERVIZI TECNICO-LOGISTICI E DELLA GESTIONE PATRIMONIALE UFFICIO MOTORIZZAZIONE</t>
  </si>
  <si>
    <t>scuola</t>
  </si>
  <si>
    <t>DIREZIONE GENERALE DI COMMISSARIATO E DI SERVIZI GENERALI - III DIVISIONE ARMA DEI CARABINIERI</t>
  </si>
  <si>
    <t>DIREZIONE GENERALE DI COMMISSARIATO E DI SERVIZI GENERALI - III DIVISIONE FORZE ARMATE</t>
  </si>
  <si>
    <t>TOTALE</t>
  </si>
  <si>
    <t>DIPARTIMENTO DELL'ISPETTORATO CENTRALE DELLA TUTELA DELLA QUALITA' E REPRESSIONE FRODI  - VICO III Comando Carabinieri Politiche Agricole</t>
  </si>
  <si>
    <t>AVVOCATURA GENERALE DELLO STATO - UFFICIO III RAGIONERIA</t>
  </si>
  <si>
    <t>DIPARTIMENTO PER LE POLITICHE DEL PERSONALE DELL'AMMINISTRAZIONE CIVILE E PER LE RISORSE STRUMENTALI E FINANZIARIE - DIREZIONE CENTRALE PER LE RISORSE STRUMENTALI E FINANZIARIE</t>
  </si>
  <si>
    <t>701136</t>
  </si>
  <si>
    <t>GESTIONE GOVERNATIVA NAVIGAZIONE LAGHI MAGGIORE, DI GARDA E DI COMO - AREA RISORSE UMANE</t>
  </si>
  <si>
    <t>DIREZIONE GENERALE DI COMMISSARIATO E DI SERVIZI GENERALI - III DIVISIONE D.G. ARMAMENTI TERRESTRI - TRE FORZE ARMATE</t>
  </si>
  <si>
    <t>DIREZIONE GENERALE DI COMMISSARIATO E DI SERVIZI GENERALI - III DIVISIONE D.G. ARMAMENTI TERRESTRI - ARMA DEI CARABINIERI</t>
  </si>
  <si>
    <t>SEGRETARIATO DELLA PRESIDENZA DELLA REPUBBLICA</t>
  </si>
  <si>
    <t>DIP.COM.ISP.TERR.SARDEGNA -</t>
  </si>
  <si>
    <t>DIREZIONE GENERALE ATTIVITA' TERRITORIALI  - DIVISIONE II AFFARI GENERALI E GIURIDICI -PIEMONTE E VAL D'AOSTA</t>
  </si>
  <si>
    <t>DIREZIONE GENERALE ATTIVITA' TERRITORIALI  - DIVISIONE II AFFARI GENERALI E GIURIDICI - BASILICATA E MOLISE</t>
  </si>
  <si>
    <t>DIREZIONE GENERALE ATTIVITA' TERRITORIALI  - DIVISIONE II AFFARI GENERALI E GIURIDICI - TRENTINO ALTO ADIGE</t>
  </si>
  <si>
    <t>DIPARTIMENTO AMMINISTRAZIONE PENITENZIARIA - DAP DIREZIONE GENERALE DELLE RISORSE MATERIALE E DELLE TECNOLOGIE</t>
  </si>
  <si>
    <t>DIPARTIMENTO DELL'ORGANIZZAZIONE GIUDIZIARIA - DOG BENI E SERVIZI - DIREZIONE GENERALE DELLE RISORSE MATERIALE E DELLE TECNOLOGIE</t>
  </si>
  <si>
    <t>DIPARTIMENTO GIUSTIZIA MINORILE - DGM DIREZIONE GENERALE DELLE RISORSE MATERIALE E DELLE TECNOLOGIE</t>
  </si>
  <si>
    <t>DIPARTIMENTO DELL'AMMINISTRAZIONE GENERALE, DEL PERSONALE E DEI SERVIZI - DIPARTIMENTO DELLE FINANZE</t>
  </si>
  <si>
    <t>DIPARTIMENTO DELL'AMMINISTRAZIONE GENERALE, DEL PERSONALE E DEI SERVIZI - DIPARTIMENTO  TESORO</t>
  </si>
  <si>
    <t>DIPARTIMENTO DELL'AMMINISTRAZIONE GENERALE, DEL PERSONALE E DEI SERVIZI - DIPARTIMENTO RAGIONERIA</t>
  </si>
  <si>
    <t>DIPARTIMENTO AFFARI DI GIUSTIZIA - AMMINISTRAZIONE DEGLI ARCHIVI NOTARILI - UFFICIO CENTRALE ARCHIVI NOTARILI</t>
  </si>
  <si>
    <t>DIPARTIMENTO DELLE POLITICHE COMPETITIVE, DELLA QUALITA' AGROALIMENTARE, IPPICHE E DELLA PESCA - DG AA.GG., RISORSE UMANE E RAPPORTI CON LE REGIONI E GLI ENTI TERRITORIALI - AGRET I UFFICIO AUTOMEZZI</t>
  </si>
  <si>
    <t>DIREZIONE GENERALE DEL PERSONALE, DELL'ORGANIZZAZIONE E DEL BILANCIO - UFFICIO V ACQUISIZIONE E GESTIONE BENI MOBILI E SERVIZI CONNESSI</t>
  </si>
  <si>
    <t xml:space="preserve"> MIN.SVIL.ECON. DIP. COM.ISP.TERR. CNCER</t>
  </si>
  <si>
    <t xml:space="preserve"> MIN.SVIL.ECON. DIP. COM.ISP.TERR. SICILIA</t>
  </si>
  <si>
    <t xml:space="preserve"> MIN.SVIL.ECON.DIP.COM.ISP.TERR.EMILIA ROMAGNA</t>
  </si>
  <si>
    <t xml:space="preserve"> MIN.SVIL.ECON.DIP.COM.ISP.TERR.LIGURIA</t>
  </si>
  <si>
    <t xml:space="preserve"> MIN.SVIL.ECON.DIP.COM.ISP.TERR.LOMBARDIA</t>
  </si>
  <si>
    <t xml:space="preserve"> MIN.SVIL.ECON.DIP.COM.ISP.TERR.SARDEGNA</t>
  </si>
  <si>
    <t xml:space="preserve"> MIN.SVIL.ECON.DIP.COM.ISP.TERR.TOSCANA</t>
  </si>
  <si>
    <t>DIREZIONE GENERALE ATTIVITA' TERRITORIALI  - DIVISIONE II AFFARI GENERALI E GIURIDICI - LAZIO E ABRUZZO</t>
  </si>
  <si>
    <t>DIREZIONE GENERALE ATTIVITA' TERRITORIALI  - DIVISIONE II AFFARI GENERALI E GIURIDICI - PIEMONTE E VAL D'AOSTA</t>
  </si>
  <si>
    <t>DIPARTIMENTO PER I TRASPORTI, LA NAVIGAZIONE, GLI AFFARI GENERALI ED IL PERSONALE - DIVISIONE III TRATTAMENTO ECONOMICO</t>
  </si>
  <si>
    <t>DIPARTIMENTO PER LE POLITICHE DI GESTIONE E DI SVILUPPO DELLE RISORSE UMANE E STRUMENTALI - UFFICIO TRATTAMENTO ECONOMICO</t>
  </si>
  <si>
    <t xml:space="preserve"> DIREZIONE GENERALE PER LE DIGHE E LE INFRASTRUTTURE IDRICHE ED ELETTRICHE - DIVISIONE I</t>
  </si>
  <si>
    <t>MIN. INFR. E TRASP. DG TERRIT. DEL SUD UMC NAPOLI/BENEVENTO</t>
  </si>
  <si>
    <t>MIN POLITICHE AGR ALIM-FORESTALI - DIQPAI</t>
  </si>
  <si>
    <t>DIREZIONE GENERALE ATTIVITA' TERRITORIALI  - DIVISIONE II AFFARI GENERALI E GIURIDICI -CAMPANIA</t>
  </si>
  <si>
    <t>DIREZIONE GENERALE ATTIVITA' TERRITORIALI  - DIVISIONE II AFFARI GENERALI E GIURIDICI - PIEMONTE E VALD'AOSTA</t>
  </si>
  <si>
    <t>DIREZIONE GENERALE ATTIVITA' TERRITORIALI  - DIVISIONE II AFFARI GENERALI E GIURIDICI - PUGLIA E BASILICATA</t>
  </si>
  <si>
    <t>DIREZIONE GENERALE ATTIVITA' TERRITORIALI  - DIVISIONE II AFFARI GENERALI E GIURIDICI VENETO</t>
  </si>
  <si>
    <t>DIREZIONE GENERALE DELLE RISORSE MATERIALE E DELLE TECNOLOGIE</t>
  </si>
  <si>
    <t>CORPO FORESTALE DELLO STATO - SERVIZIO III - DIVISIONE X</t>
  </si>
  <si>
    <t>TENUTA DI CASTELPORZIANO - DIREZIONE TECNICA TENUTA CASTELPORZIANO</t>
  </si>
  <si>
    <t>002106.33.400319</t>
  </si>
  <si>
    <t>2072500530768</t>
  </si>
  <si>
    <t>2072500530769</t>
  </si>
  <si>
    <t>Garanzia cristalli non prevista</t>
  </si>
  <si>
    <t>DIREZIONE GENERALE PER LE DIGHE E LE INFRASTRUTTURE IDRICHE ED ELETTRICHE - DIVISIONE I</t>
  </si>
  <si>
    <t>DIREZIONE GENERALE PER L'ATTIVITA' ISPETTIVA - DIVISIONE I</t>
  </si>
  <si>
    <t>DIREZIONE GENERALE DELLE RISORSE MATERIALE E DELLE TECNOLOGIE - UFFICIO IV IMPIANTI DI SICUREZZA ED AUTOVETTURE</t>
  </si>
  <si>
    <t>Totale Sinistri</t>
  </si>
  <si>
    <t>Totale Pagamenti</t>
  </si>
  <si>
    <t>00210633400547-00412-00418-00548</t>
  </si>
  <si>
    <t>CORPO FORESTALE DELLO STATO</t>
  </si>
  <si>
    <t>MIN.SVIL.ECON.DIP,COM.ISP.TERR.SICILIA</t>
  </si>
  <si>
    <t>MIN.SVIL.ECON.DIP.COM.ISP.TERR.EMILIA ROMAGNA</t>
  </si>
  <si>
    <t>MIN.SVIL.ECON.DIP.COM.ISP.TERR.LIGURIA</t>
  </si>
  <si>
    <t>MIN.SVIL.ECON.DIP.COM.ISP.TERR.TOSCANA</t>
  </si>
  <si>
    <t>MIN.SVIL.ECON.DIP.COM.ISP.TERR.TRENTINO ALTO ADIGE</t>
  </si>
  <si>
    <t>00210633400665-00664-00671-00669</t>
  </si>
  <si>
    <t>00210633400558-00417</t>
  </si>
  <si>
    <t>00210633400540-00554-00541</t>
  </si>
  <si>
    <t>00210633400550-00551</t>
  </si>
  <si>
    <t>00210633400542-00553</t>
  </si>
  <si>
    <t>00210633400802-00803-00794-00790</t>
  </si>
  <si>
    <t>MIN.SVIL.ECON.DIP.COM.ISP.TERR.CAMPANIA</t>
  </si>
  <si>
    <t>00210633400785-00784</t>
  </si>
  <si>
    <t>00210633400811-00793</t>
  </si>
  <si>
    <t>00210633400795-00796-00808</t>
  </si>
  <si>
    <t>00210633400804-00805</t>
  </si>
  <si>
    <t>00210633400799-00798</t>
  </si>
  <si>
    <t>00210633400797-00807</t>
  </si>
  <si>
    <t>Costo Pag. Senza seguito (€)</t>
  </si>
  <si>
    <t xml:space="preserve">MINISTERO DEL LAVORO E DELLE POLITICHE SOCIALI- DIR. GEN. PER L'ATTIVITA' ISPETTIVA </t>
  </si>
  <si>
    <t xml:space="preserve">MIN.SVIL.ECON.DIP.COM.ISP.TERR.EMILIA ROMAGNA </t>
  </si>
  <si>
    <t xml:space="preserve">MIN.SVIL.ECON. DIP. COM.ISP.TERR. LAZIO ABRUZZO </t>
  </si>
  <si>
    <t xml:space="preserve">MIN.SVIL.ECON.DIP.COM.ISP.TERR.LOMBARDIA </t>
  </si>
  <si>
    <t xml:space="preserve">MIN.SVIL.ECON.DIP,COM.ISP.TERR.SICILIA </t>
  </si>
  <si>
    <t xml:space="preserve">MIN.DELLA GIUSTIZIA-DIP.AFFARI DI GIUSTIZIA-AMM.NE ARCHIVI NOTARILI </t>
  </si>
  <si>
    <t xml:space="preserve">MIN.SVIL.ECON.DIP.COM.ISP.TERR.FRIULI VENEZIA GIULIA </t>
  </si>
  <si>
    <t xml:space="preserve">MIN.SVIL.ECON.DIP.COM.ISP.TERR.MARCHE E UMBRIA </t>
  </si>
  <si>
    <t xml:space="preserve">MINISTERO ECONOMIA E FINANZE </t>
  </si>
  <si>
    <r>
      <t xml:space="preserve">DIPARTIMENTO DELL'AMMINISTRAZIONE GENERALE, DEL PERSONALE E DEI SERVIZI - DIPARTIMENTO  </t>
    </r>
    <r>
      <rPr>
        <b/>
        <sz val="9"/>
        <color theme="1"/>
        <rFont val="Calibri"/>
        <family val="2"/>
        <scheme val="minor"/>
      </rPr>
      <t>TESORO</t>
    </r>
  </si>
  <si>
    <r>
      <t xml:space="preserve">DIPARTIMENTO DELL'AMMINISTRAZIONE GENERALE, DEL PERSONALE E DEI SERVIZI - DIPARTIMENTO DELLE </t>
    </r>
    <r>
      <rPr>
        <b/>
        <sz val="9"/>
        <color theme="1"/>
        <rFont val="Calibri"/>
        <family val="2"/>
        <scheme val="minor"/>
      </rPr>
      <t>FINANZE</t>
    </r>
  </si>
  <si>
    <r>
      <t xml:space="preserve">DIPARTIMENTO DELL'AMMINISTRAZIONE GENERALE, DEL PERSONALE E DEI SERVIZI - DIPARTIMENTO </t>
    </r>
    <r>
      <rPr>
        <b/>
        <sz val="9"/>
        <color theme="1"/>
        <rFont val="Calibri"/>
        <family val="2"/>
        <scheme val="minor"/>
      </rPr>
      <t>RAGIONERIA</t>
    </r>
  </si>
  <si>
    <r>
      <t xml:space="preserve">DIREZIONE  DEI SERVIZI DEL TESORO - IV DIPARTIMENTO - </t>
    </r>
    <r>
      <rPr>
        <b/>
        <sz val="9"/>
        <color theme="1"/>
        <rFont val="Calibri"/>
        <family val="2"/>
        <scheme val="minor"/>
      </rPr>
      <t>UFFICIO</t>
    </r>
    <r>
      <rPr>
        <sz val="9"/>
        <color theme="1"/>
        <rFont val="Calibri"/>
        <family val="2"/>
        <scheme val="minor"/>
      </rPr>
      <t xml:space="preserve"> IV</t>
    </r>
  </si>
  <si>
    <r>
      <t xml:space="preserve">DIPARTIMENTO DELLA PUBBLICA SICUREZZA - DIREZIONE CENTRALE DEI SERVIZI TECNICO-LOGISTICI E DELLA GESTIONE PATRIMONIALE </t>
    </r>
    <r>
      <rPr>
        <sz val="8"/>
        <rFont val="Calibri"/>
        <family val="2"/>
        <scheme val="minor"/>
      </rPr>
      <t>Ufficio Motorizzazione</t>
    </r>
  </si>
  <si>
    <r>
      <t xml:space="preserve">DIPARTIMENTO DELL'AMMINISTRAZIONE GENERALE, DEL PERSONALE E DEI SERVIZI - DIPARTIMENTO  </t>
    </r>
    <r>
      <rPr>
        <b/>
        <sz val="8"/>
        <color theme="1"/>
        <rFont val="Calibri"/>
        <family val="2"/>
        <scheme val="minor"/>
      </rPr>
      <t>TESORO</t>
    </r>
  </si>
  <si>
    <r>
      <t xml:space="preserve">DIPARTIMENTO DELL'AMMINISTRAZIONE GENERALE, DEL PERSONALE E DEI SERVIZI - DIPARTIMENTO DELLE </t>
    </r>
    <r>
      <rPr>
        <b/>
        <sz val="8"/>
        <color theme="1"/>
        <rFont val="Calibri"/>
        <family val="2"/>
        <scheme val="minor"/>
      </rPr>
      <t>FINANZE</t>
    </r>
  </si>
  <si>
    <r>
      <t xml:space="preserve">DIPARTIMENTO DELL'AMMINISTRAZIONE GENERALE, DEL PERSONALE E DEI SERVIZI - DIPARTIMENTO </t>
    </r>
    <r>
      <rPr>
        <b/>
        <sz val="8"/>
        <color theme="1"/>
        <rFont val="Calibri"/>
        <family val="2"/>
        <scheme val="minor"/>
      </rPr>
      <t>RAGIONERIA</t>
    </r>
  </si>
  <si>
    <r>
      <t xml:space="preserve">DIREZIONE  DEI SERVIZI DEL TESORO - IV DIPARTIMENTO - </t>
    </r>
    <r>
      <rPr>
        <b/>
        <sz val="8"/>
        <color theme="1"/>
        <rFont val="Calibri"/>
        <family val="2"/>
        <scheme val="minor"/>
      </rPr>
      <t>UFFICIO</t>
    </r>
    <r>
      <rPr>
        <sz val="8"/>
        <color theme="1"/>
        <rFont val="Calibri"/>
        <family val="2"/>
        <scheme val="minor"/>
      </rPr>
      <t xml:space="preserve"> IV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</si>
</sst>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8" formatCode="&quot;€&quot;\ #,##0.00;[Red]\-&quot;€&quot;\ #,##0.00"/>
    <numFmt numFmtId="42" formatCode="_-&quot;€&quot;\ * #,##0_-;\-&quot;€&quot;\ * #,##0_-;_-&quot;€&quot;\ * &quot;-&quot;_-;_-@_-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[$€-2]\ * #,##0.00_-;\-[$€-2]\ * #,##0.00_-;_-[$€-2]\ * &quot;-&quot;??_-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&quot;€&quot;\ #,##0.00"/>
    <numFmt numFmtId="170" formatCode="[$-410]General"/>
    <numFmt numFmtId="171" formatCode="_-* #,##0.00\ _€_-;\-* #,##0.00\ _€_-;_-* &quot;-&quot;??\ _€_-;_-@_-"/>
    <numFmt numFmtId="172" formatCode="_-[$€-410]\ * #,##0.00_-;\-[$€-410]\ * #,##0.00_-;_-[$€-410]\ * &quot;-&quot;??_-;_-@_-"/>
    <numFmt numFmtId="173" formatCode="_-&quot;€&quot;\ * #,##0.0000_-;\-&quot;€&quot;\ * #,##0.0000_-;_-&quot;€&quot;\ * &quot;-&quot;??_-;_-@_-"/>
    <numFmt numFmtId="174" formatCode="#,##0.00_ ;[Red]\-#,##0.00\ "/>
    <numFmt numFmtId="175" formatCode="_-* #,##0_-;\-* #,##0_-;_-* &quot;-&quot;??_-;_-@_-"/>
    <numFmt numFmtId="176" formatCode="#,##0_ ;[Red]\-#,##0\ "/>
    <numFmt numFmtId="177" formatCode="#,##0.00\ &quot;€&quot;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9"/>
      <color theme="1"/>
      <name val="Trebuchet MS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color rgb="FF000000"/>
      <name val="Symbol"/>
      <family val="1"/>
      <charset val="2"/>
    </font>
    <font>
      <sz val="8"/>
      <color rgb="FF000000"/>
      <name val="Times New Roman"/>
      <family val="1"/>
    </font>
    <font>
      <sz val="8"/>
      <color rgb="FF000000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Calibri"/>
      <family val="2"/>
      <scheme val="minor"/>
    </font>
    <font>
      <b/>
      <i/>
      <sz val="6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Trebuchet MS"/>
      <family val="2"/>
    </font>
    <font>
      <b/>
      <sz val="9"/>
      <color indexed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b/>
      <sz val="8"/>
      <color indexed="8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theme="0"/>
      </bottom>
      <diagonal/>
    </border>
    <border>
      <left/>
      <right/>
      <top style="thin">
        <color indexed="9"/>
      </top>
      <bottom style="thin">
        <color theme="0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theme="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04">
    <xf numFmtId="0" fontId="0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166" fontId="1" fillId="0" borderId="0"/>
    <xf numFmtId="166" fontId="1" fillId="0" borderId="0"/>
    <xf numFmtId="166" fontId="1" fillId="0" borderId="0"/>
    <xf numFmtId="0" fontId="2" fillId="0" borderId="0"/>
    <xf numFmtId="0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0" fontId="2" fillId="0" borderId="0"/>
    <xf numFmtId="0" fontId="2" fillId="0" borderId="0"/>
    <xf numFmtId="166" fontId="2" fillId="0" borderId="0"/>
    <xf numFmtId="166" fontId="2" fillId="0" borderId="0"/>
    <xf numFmtId="0" fontId="2" fillId="0" borderId="0"/>
    <xf numFmtId="166" fontId="2" fillId="0" borderId="0"/>
    <xf numFmtId="166" fontId="2" fillId="0" borderId="0"/>
    <xf numFmtId="0" fontId="2" fillId="0" borderId="0"/>
    <xf numFmtId="0" fontId="1" fillId="0" borderId="0"/>
    <xf numFmtId="166" fontId="2" fillId="0" borderId="0"/>
    <xf numFmtId="0" fontId="2" fillId="0" borderId="0"/>
    <xf numFmtId="0" fontId="2" fillId="0" borderId="0"/>
    <xf numFmtId="166" fontId="2" fillId="0" borderId="0"/>
    <xf numFmtId="166" fontId="2" fillId="0" borderId="0"/>
    <xf numFmtId="166" fontId="2" fillId="0" borderId="0"/>
    <xf numFmtId="0" fontId="2" fillId="0" borderId="0"/>
    <xf numFmtId="166" fontId="2" fillId="0" borderId="0"/>
    <xf numFmtId="166" fontId="2" fillId="0" borderId="0"/>
    <xf numFmtId="0" fontId="2" fillId="0" borderId="0"/>
    <xf numFmtId="166" fontId="2" fillId="0" borderId="0"/>
    <xf numFmtId="166" fontId="2" fillId="0" borderId="0"/>
    <xf numFmtId="166" fontId="2" fillId="0" borderId="0"/>
    <xf numFmtId="166" fontId="3" fillId="0" borderId="0"/>
    <xf numFmtId="166" fontId="1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42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17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6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/>
    <xf numFmtId="0" fontId="5" fillId="0" borderId="0"/>
    <xf numFmtId="43" fontId="3" fillId="0" borderId="0" applyFont="0" applyFill="0" applyBorder="0" applyAlignment="0" applyProtection="0"/>
    <xf numFmtId="166" fontId="1" fillId="0" borderId="0"/>
    <xf numFmtId="0" fontId="3" fillId="0" borderId="0"/>
    <xf numFmtId="0" fontId="5" fillId="0" borderId="0"/>
    <xf numFmtId="44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7">
    <xf numFmtId="0" fontId="0" fillId="0" borderId="0" xfId="0"/>
    <xf numFmtId="0" fontId="4" fillId="3" borderId="1" xfId="0" applyFont="1" applyFill="1" applyBorder="1" applyAlignment="1">
      <alignment vertical="center"/>
    </xf>
    <xf numFmtId="0" fontId="11" fillId="0" borderId="0" xfId="38" applyFont="1" applyFill="1" applyBorder="1" applyAlignment="1">
      <alignment horizontal="right"/>
    </xf>
    <xf numFmtId="0" fontId="11" fillId="0" borderId="0" xfId="38" applyFont="1" applyFill="1" applyBorder="1"/>
    <xf numFmtId="3" fontId="12" fillId="0" borderId="0" xfId="38" applyNumberFormat="1" applyFont="1" applyFill="1" applyBorder="1" applyAlignment="1">
      <alignment horizontal="center" vertical="center" wrapText="1"/>
    </xf>
    <xf numFmtId="0" fontId="11" fillId="0" borderId="0" xfId="38" applyFont="1" applyFill="1" applyBorder="1" applyAlignment="1">
      <alignment horizontal="center" vertical="center"/>
    </xf>
    <xf numFmtId="0" fontId="11" fillId="0" borderId="0" xfId="38" applyFont="1" applyFill="1" applyBorder="1" applyAlignment="1">
      <alignment vertical="center"/>
    </xf>
    <xf numFmtId="3" fontId="11" fillId="0" borderId="0" xfId="38" applyNumberFormat="1" applyFont="1" applyFill="1"/>
    <xf numFmtId="3" fontId="11" fillId="0" borderId="0" xfId="38" applyNumberFormat="1" applyFont="1" applyFill="1" applyBorder="1"/>
    <xf numFmtId="3" fontId="12" fillId="0" borderId="0" xfId="38" applyNumberFormat="1" applyFont="1" applyFill="1"/>
    <xf numFmtId="3" fontId="11" fillId="0" borderId="0" xfId="38" applyNumberFormat="1" applyFont="1" applyFill="1" applyAlignment="1">
      <alignment vertical="center"/>
    </xf>
    <xf numFmtId="3" fontId="12" fillId="0" borderId="0" xfId="38" applyNumberFormat="1" applyFont="1" applyFill="1" applyAlignment="1">
      <alignment vertical="center"/>
    </xf>
    <xf numFmtId="3" fontId="11" fillId="0" borderId="0" xfId="38" applyNumberFormat="1" applyFont="1" applyFill="1" applyBorder="1" applyAlignment="1">
      <alignment vertical="center"/>
    </xf>
    <xf numFmtId="3" fontId="12" fillId="0" borderId="0" xfId="38" applyNumberFormat="1" applyFont="1" applyFill="1" applyBorder="1" applyAlignment="1">
      <alignment vertical="center"/>
    </xf>
    <xf numFmtId="3" fontId="12" fillId="0" borderId="0" xfId="38" applyNumberFormat="1" applyFont="1" applyFill="1" applyAlignment="1">
      <alignment horizontal="center"/>
    </xf>
    <xf numFmtId="0" fontId="13" fillId="0" borderId="0" xfId="0" applyFont="1" applyFill="1"/>
    <xf numFmtId="0" fontId="16" fillId="0" borderId="0" xfId="0" applyFont="1" applyAlignment="1">
      <alignment horizontal="left" vertical="center" indent="4"/>
    </xf>
    <xf numFmtId="3" fontId="21" fillId="5" borderId="6" xfId="38" applyNumberFormat="1" applyFont="1" applyFill="1" applyBorder="1" applyAlignment="1">
      <alignment horizontal="right"/>
    </xf>
    <xf numFmtId="3" fontId="19" fillId="5" borderId="6" xfId="38" applyNumberFormat="1" applyFont="1" applyFill="1" applyBorder="1" applyAlignment="1">
      <alignment horizontal="center" vertical="center"/>
    </xf>
    <xf numFmtId="3" fontId="19" fillId="5" borderId="5" xfId="38" applyNumberFormat="1" applyFont="1" applyFill="1" applyBorder="1" applyAlignment="1">
      <alignment horizontal="center" vertical="center"/>
    </xf>
    <xf numFmtId="3" fontId="19" fillId="5" borderId="4" xfId="38" applyNumberFormat="1" applyFont="1" applyFill="1" applyBorder="1" applyAlignment="1">
      <alignment horizontal="center" vertical="center"/>
    </xf>
    <xf numFmtId="3" fontId="19" fillId="0" borderId="6" xfId="38" applyNumberFormat="1" applyFont="1" applyFill="1" applyBorder="1" applyAlignment="1">
      <alignment horizontal="right"/>
    </xf>
    <xf numFmtId="3" fontId="19" fillId="0" borderId="6" xfId="38" applyNumberFormat="1" applyFont="1" applyFill="1" applyBorder="1" applyAlignment="1">
      <alignment horizontal="center" vertical="center"/>
    </xf>
    <xf numFmtId="3" fontId="19" fillId="0" borderId="6" xfId="21" applyNumberFormat="1" applyFont="1" applyBorder="1" applyAlignment="1" applyProtection="1">
      <alignment horizontal="center" vertical="center"/>
      <protection locked="0"/>
    </xf>
    <xf numFmtId="3" fontId="19" fillId="0" borderId="7" xfId="21" applyNumberFormat="1" applyFont="1" applyBorder="1" applyAlignment="1" applyProtection="1">
      <alignment horizontal="center" vertical="center"/>
      <protection locked="0"/>
    </xf>
    <xf numFmtId="3" fontId="19" fillId="0" borderId="6" xfId="21" applyNumberFormat="1" applyFont="1" applyBorder="1" applyAlignment="1">
      <alignment horizontal="center"/>
    </xf>
    <xf numFmtId="3" fontId="20" fillId="0" borderId="6" xfId="0" applyNumberFormat="1" applyFont="1" applyBorder="1" applyAlignment="1">
      <alignment horizontal="center"/>
    </xf>
    <xf numFmtId="3" fontId="19" fillId="0" borderId="6" xfId="21" applyNumberFormat="1" applyFont="1" applyFill="1" applyBorder="1" applyAlignment="1" applyProtection="1">
      <alignment horizontal="center" vertical="center"/>
      <protection locked="0"/>
    </xf>
    <xf numFmtId="3" fontId="19" fillId="0" borderId="8" xfId="21" applyNumberFormat="1" applyFont="1" applyBorder="1" applyAlignment="1" applyProtection="1">
      <alignment horizontal="center" vertical="center"/>
      <protection locked="0"/>
    </xf>
    <xf numFmtId="3" fontId="19" fillId="0" borderId="8" xfId="21" applyNumberFormat="1" applyFont="1" applyBorder="1" applyAlignment="1">
      <alignment horizontal="center"/>
    </xf>
    <xf numFmtId="3" fontId="21" fillId="0" borderId="6" xfId="38" applyNumberFormat="1" applyFont="1" applyFill="1" applyBorder="1" applyAlignment="1">
      <alignment horizontal="right" wrapText="1"/>
    </xf>
    <xf numFmtId="3" fontId="21" fillId="0" borderId="6" xfId="38" applyNumberFormat="1" applyFont="1" applyFill="1" applyBorder="1" applyAlignment="1">
      <alignment horizontal="center" vertical="center"/>
    </xf>
    <xf numFmtId="3" fontId="21" fillId="0" borderId="6" xfId="21" applyNumberFormat="1" applyFont="1" applyFill="1" applyBorder="1" applyAlignment="1">
      <alignment horizontal="center" vertical="center"/>
    </xf>
    <xf numFmtId="3" fontId="21" fillId="0" borderId="7" xfId="38" applyNumberFormat="1" applyFont="1" applyFill="1" applyBorder="1" applyAlignment="1">
      <alignment horizontal="center" vertical="center"/>
    </xf>
    <xf numFmtId="3" fontId="19" fillId="0" borderId="6" xfId="38" applyNumberFormat="1" applyFont="1" applyFill="1" applyBorder="1" applyAlignment="1">
      <alignment horizontal="right" wrapText="1"/>
    </xf>
    <xf numFmtId="44" fontId="19" fillId="0" borderId="6" xfId="76" applyFont="1" applyFill="1" applyBorder="1" applyAlignment="1">
      <alignment horizontal="center" vertical="center"/>
    </xf>
    <xf numFmtId="8" fontId="19" fillId="0" borderId="6" xfId="76" applyNumberFormat="1" applyFont="1" applyFill="1" applyBorder="1" applyAlignment="1">
      <alignment horizontal="center" vertical="center"/>
    </xf>
    <xf numFmtId="8" fontId="19" fillId="0" borderId="7" xfId="76" applyNumberFormat="1" applyFont="1" applyFill="1" applyBorder="1" applyAlignment="1">
      <alignment horizontal="center" vertical="center"/>
    </xf>
    <xf numFmtId="3" fontId="19" fillId="5" borderId="7" xfId="38" applyNumberFormat="1" applyFont="1" applyFill="1" applyBorder="1" applyAlignment="1">
      <alignment horizontal="center" vertical="center"/>
    </xf>
    <xf numFmtId="3" fontId="19" fillId="0" borderId="6" xfId="38" applyNumberFormat="1" applyFont="1" applyFill="1" applyBorder="1" applyAlignment="1">
      <alignment horizontal="right" vertical="center"/>
    </xf>
    <xf numFmtId="3" fontId="21" fillId="0" borderId="6" xfId="38" applyNumberFormat="1" applyFont="1" applyFill="1" applyBorder="1" applyAlignment="1">
      <alignment horizontal="right" vertical="center" wrapText="1"/>
    </xf>
    <xf numFmtId="3" fontId="21" fillId="0" borderId="7" xfId="21" applyNumberFormat="1" applyFont="1" applyFill="1" applyBorder="1" applyAlignment="1">
      <alignment horizontal="center" vertical="center"/>
    </xf>
    <xf numFmtId="3" fontId="19" fillId="0" borderId="6" xfId="38" applyNumberFormat="1" applyFont="1" applyFill="1" applyBorder="1" applyAlignment="1">
      <alignment horizontal="right" vertical="center" wrapText="1"/>
    </xf>
    <xf numFmtId="3" fontId="21" fillId="0" borderId="6" xfId="38" applyNumberFormat="1" applyFont="1" applyFill="1" applyBorder="1" applyAlignment="1">
      <alignment horizontal="right" vertical="center"/>
    </xf>
    <xf numFmtId="8" fontId="19" fillId="0" borderId="6" xfId="38" applyNumberFormat="1" applyFont="1" applyFill="1" applyBorder="1" applyAlignment="1">
      <alignment horizontal="center" vertical="center"/>
    </xf>
    <xf numFmtId="8" fontId="19" fillId="0" borderId="7" xfId="38" applyNumberFormat="1" applyFont="1" applyFill="1" applyBorder="1" applyAlignment="1">
      <alignment horizontal="center" vertical="center"/>
    </xf>
    <xf numFmtId="3" fontId="19" fillId="0" borderId="6" xfId="21" applyNumberFormat="1" applyFont="1" applyBorder="1" applyAlignment="1">
      <alignment horizontal="center" vertical="top"/>
    </xf>
    <xf numFmtId="3" fontId="21" fillId="5" borderId="6" xfId="38" applyNumberFormat="1" applyFont="1" applyFill="1" applyBorder="1" applyAlignment="1">
      <alignment horizontal="right" wrapText="1"/>
    </xf>
    <xf numFmtId="3" fontId="19" fillId="0" borderId="4" xfId="21" applyNumberFormat="1" applyFont="1" applyBorder="1" applyAlignment="1" applyProtection="1">
      <alignment horizontal="center" vertical="center"/>
      <protection locked="0"/>
    </xf>
    <xf numFmtId="3" fontId="21" fillId="5" borderId="6" xfId="38" applyNumberFormat="1" applyFont="1" applyFill="1" applyBorder="1" applyAlignment="1">
      <alignment horizontal="center" vertical="center"/>
    </xf>
    <xf numFmtId="3" fontId="19" fillId="5" borderId="6" xfId="21" applyNumberFormat="1" applyFont="1" applyFill="1" applyBorder="1" applyAlignment="1">
      <alignment horizontal="center" vertical="center"/>
    </xf>
    <xf numFmtId="3" fontId="21" fillId="5" borderId="6" xfId="21" applyNumberFormat="1" applyFont="1" applyFill="1" applyBorder="1" applyAlignment="1">
      <alignment horizontal="center" vertical="center"/>
    </xf>
    <xf numFmtId="3" fontId="21" fillId="5" borderId="7" xfId="21" applyNumberFormat="1" applyFont="1" applyFill="1" applyBorder="1" applyAlignment="1">
      <alignment horizontal="center" vertical="center"/>
    </xf>
    <xf numFmtId="3" fontId="19" fillId="0" borderId="6" xfId="21" applyNumberFormat="1" applyFont="1" applyFill="1" applyBorder="1" applyAlignment="1">
      <alignment horizontal="center" vertical="center"/>
    </xf>
    <xf numFmtId="3" fontId="19" fillId="0" borderId="7" xfId="21" applyNumberFormat="1" applyFont="1" applyFill="1" applyBorder="1" applyAlignment="1">
      <alignment horizontal="center" vertical="center"/>
    </xf>
    <xf numFmtId="3" fontId="21" fillId="5" borderId="7" xfId="38" applyNumberFormat="1" applyFont="1" applyFill="1" applyBorder="1" applyAlignment="1">
      <alignment horizontal="center" vertical="center"/>
    </xf>
    <xf numFmtId="44" fontId="19" fillId="0" borderId="7" xfId="76" applyFont="1" applyFill="1" applyBorder="1" applyAlignment="1">
      <alignment horizontal="center" vertical="center"/>
    </xf>
    <xf numFmtId="173" fontId="19" fillId="0" borderId="6" xfId="76" applyNumberFormat="1" applyFont="1" applyFill="1" applyBorder="1" applyAlignment="1">
      <alignment horizontal="center" vertical="center"/>
    </xf>
    <xf numFmtId="3" fontId="21" fillId="5" borderId="6" xfId="38" applyNumberFormat="1" applyFont="1" applyFill="1" applyBorder="1" applyAlignment="1">
      <alignment horizontal="right" vertical="center" wrapText="1"/>
    </xf>
    <xf numFmtId="0" fontId="20" fillId="0" borderId="0" xfId="0" applyFont="1" applyFill="1"/>
    <xf numFmtId="3" fontId="19" fillId="0" borderId="6" xfId="38" applyNumberFormat="1" applyFont="1" applyFill="1" applyBorder="1" applyAlignment="1">
      <alignment horizontal="center" wrapText="1"/>
    </xf>
    <xf numFmtId="3" fontId="11" fillId="0" borderId="0" xfId="38" applyNumberFormat="1" applyFont="1" applyFill="1" applyBorder="1" applyAlignment="1">
      <alignment horizontal="center"/>
    </xf>
    <xf numFmtId="0" fontId="19" fillId="3" borderId="4" xfId="38" applyFont="1" applyFill="1" applyBorder="1" applyAlignment="1">
      <alignment horizontal="center" vertical="center" wrapText="1"/>
    </xf>
    <xf numFmtId="0" fontId="19" fillId="7" borderId="4" xfId="38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/>
    </xf>
    <xf numFmtId="0" fontId="20" fillId="3" borderId="4" xfId="38" applyFont="1" applyFill="1" applyBorder="1" applyAlignment="1">
      <alignment horizontal="center" vertical="center" wrapText="1"/>
    </xf>
    <xf numFmtId="0" fontId="19" fillId="7" borderId="3" xfId="38" applyFont="1" applyFill="1" applyBorder="1" applyAlignment="1">
      <alignment horizontal="center" vertical="center" wrapText="1"/>
    </xf>
    <xf numFmtId="0" fontId="21" fillId="0" borderId="9" xfId="38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/>
    </xf>
    <xf numFmtId="0" fontId="24" fillId="3" borderId="1" xfId="0" applyFont="1" applyFill="1" applyBorder="1" applyAlignment="1">
      <alignment vertical="center"/>
    </xf>
    <xf numFmtId="0" fontId="24" fillId="3" borderId="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righ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Alignment="1">
      <alignment horizontal="center"/>
    </xf>
    <xf numFmtId="0" fontId="25" fillId="3" borderId="1" xfId="0" applyFont="1" applyFill="1" applyBorder="1" applyAlignment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169" fontId="24" fillId="0" borderId="0" xfId="0" applyNumberFormat="1" applyFont="1"/>
    <xf numFmtId="0" fontId="26" fillId="2" borderId="10" xfId="0" applyFont="1" applyFill="1" applyBorder="1" applyAlignment="1">
      <alignment horizontal="center" vertical="center" wrapText="1"/>
    </xf>
    <xf numFmtId="1" fontId="24" fillId="3" borderId="1" xfId="0" applyNumberFormat="1" applyFont="1" applyFill="1" applyBorder="1" applyAlignment="1">
      <alignment horizontal="center" vertical="center" wrapText="1"/>
    </xf>
    <xf numFmtId="1" fontId="15" fillId="0" borderId="0" xfId="21" applyNumberFormat="1" applyFont="1" applyAlignment="1">
      <alignment horizontal="left" vertical="center" wrapText="1"/>
    </xf>
    <xf numFmtId="169" fontId="14" fillId="0" borderId="0" xfId="21" applyNumberFormat="1" applyFont="1" applyAlignment="1">
      <alignment horizontal="center" vertical="center" wrapText="1"/>
    </xf>
    <xf numFmtId="1" fontId="14" fillId="0" borderId="0" xfId="103" applyNumberFormat="1" applyFont="1" applyAlignment="1">
      <alignment horizontal="center" vertical="center" wrapText="1"/>
    </xf>
    <xf numFmtId="1" fontId="14" fillId="0" borderId="0" xfId="21" applyNumberFormat="1" applyFont="1" applyAlignment="1">
      <alignment horizontal="center" vertical="center" wrapText="1"/>
    </xf>
    <xf numFmtId="169" fontId="14" fillId="0" borderId="0" xfId="13" applyNumberFormat="1" applyFont="1" applyAlignment="1">
      <alignment horizontal="center" vertical="center" wrapText="1"/>
    </xf>
    <xf numFmtId="0" fontId="14" fillId="0" borderId="0" xfId="21" applyFont="1" applyAlignment="1">
      <alignment vertical="center" wrapText="1"/>
    </xf>
    <xf numFmtId="1" fontId="15" fillId="0" borderId="0" xfId="21" applyNumberFormat="1" applyFont="1" applyBorder="1" applyAlignment="1">
      <alignment horizontal="left" vertical="center" wrapText="1"/>
    </xf>
    <xf numFmtId="169" fontId="14" fillId="0" borderId="0" xfId="21" applyNumberFormat="1" applyFont="1" applyBorder="1" applyAlignment="1">
      <alignment horizontal="center" vertical="center" wrapText="1"/>
    </xf>
    <xf numFmtId="1" fontId="14" fillId="0" borderId="0" xfId="103" applyNumberFormat="1" applyFont="1" applyBorder="1" applyAlignment="1">
      <alignment horizontal="center" vertical="center" wrapText="1"/>
    </xf>
    <xf numFmtId="1" fontId="14" fillId="0" borderId="0" xfId="21" applyNumberFormat="1" applyFont="1" applyBorder="1" applyAlignment="1">
      <alignment horizontal="center" vertical="center" wrapText="1"/>
    </xf>
    <xf numFmtId="169" fontId="14" fillId="0" borderId="0" xfId="13" applyNumberFormat="1" applyFont="1" applyBorder="1" applyAlignment="1">
      <alignment horizontal="center" vertical="center" wrapText="1"/>
    </xf>
    <xf numFmtId="0" fontId="14" fillId="0" borderId="0" xfId="21" applyFont="1" applyBorder="1" applyAlignment="1">
      <alignment vertical="center" wrapText="1"/>
    </xf>
    <xf numFmtId="0" fontId="15" fillId="0" borderId="0" xfId="21" applyFont="1" applyBorder="1" applyAlignment="1">
      <alignment horizontal="center" vertical="center" wrapText="1"/>
    </xf>
    <xf numFmtId="1" fontId="15" fillId="0" borderId="0" xfId="21" applyNumberFormat="1" applyFont="1" applyBorder="1" applyAlignment="1">
      <alignment horizontal="center" vertical="center" wrapText="1"/>
    </xf>
    <xf numFmtId="0" fontId="14" fillId="0" borderId="0" xfId="21" applyFont="1" applyAlignment="1">
      <alignment horizontal="center" vertical="center" wrapText="1"/>
    </xf>
    <xf numFmtId="1" fontId="23" fillId="2" borderId="1" xfId="0" applyNumberFormat="1" applyFont="1" applyFill="1" applyBorder="1" applyAlignment="1">
      <alignment horizontal="center" vertical="center" wrapText="1"/>
    </xf>
    <xf numFmtId="1" fontId="23" fillId="2" borderId="1" xfId="103" applyNumberFormat="1" applyFont="1" applyFill="1" applyBorder="1" applyAlignment="1">
      <alignment horizontal="center" vertical="center" wrapText="1"/>
    </xf>
    <xf numFmtId="1" fontId="23" fillId="2" borderId="13" xfId="0" applyNumberFormat="1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1" fontId="23" fillId="2" borderId="13" xfId="103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3" fontId="24" fillId="3" borderId="1" xfId="0" applyNumberFormat="1" applyFont="1" applyFill="1" applyBorder="1" applyAlignment="1">
      <alignment horizontal="center" vertical="center" wrapText="1"/>
    </xf>
    <xf numFmtId="169" fontId="24" fillId="3" borderId="1" xfId="0" applyNumberFormat="1" applyFont="1" applyFill="1" applyBorder="1" applyAlignment="1">
      <alignment horizontal="center" vertical="center" wrapText="1"/>
    </xf>
    <xf numFmtId="1" fontId="24" fillId="3" borderId="1" xfId="103" applyNumberFormat="1" applyFont="1" applyFill="1" applyBorder="1" applyAlignment="1">
      <alignment horizontal="center" vertical="center" wrapText="1"/>
    </xf>
    <xf numFmtId="3" fontId="24" fillId="3" borderId="12" xfId="0" applyNumberFormat="1" applyFont="1" applyFill="1" applyBorder="1" applyAlignment="1">
      <alignment horizontal="center" vertical="center" wrapText="1"/>
    </xf>
    <xf numFmtId="169" fontId="24" fillId="3" borderId="2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/>
    </xf>
    <xf numFmtId="3" fontId="27" fillId="3" borderId="1" xfId="0" applyNumberFormat="1" applyFont="1" applyFill="1" applyBorder="1" applyAlignment="1">
      <alignment horizontal="center" vertical="center" wrapText="1"/>
    </xf>
    <xf numFmtId="169" fontId="27" fillId="3" borderId="1" xfId="0" applyNumberFormat="1" applyFont="1" applyFill="1" applyBorder="1" applyAlignment="1">
      <alignment horizontal="center" vertical="center" wrapText="1"/>
    </xf>
    <xf numFmtId="1" fontId="27" fillId="3" borderId="1" xfId="103" applyNumberFormat="1" applyFont="1" applyFill="1" applyBorder="1" applyAlignment="1">
      <alignment horizontal="center" vertical="center" wrapText="1"/>
    </xf>
    <xf numFmtId="1" fontId="27" fillId="3" borderId="1" xfId="0" applyNumberFormat="1" applyFont="1" applyFill="1" applyBorder="1" applyAlignment="1">
      <alignment horizontal="center" vertical="center" wrapText="1"/>
    </xf>
    <xf numFmtId="3" fontId="27" fillId="3" borderId="12" xfId="0" applyNumberFormat="1" applyFont="1" applyFill="1" applyBorder="1" applyAlignment="1">
      <alignment horizontal="center" vertical="center" wrapText="1"/>
    </xf>
    <xf numFmtId="169" fontId="27" fillId="3" borderId="2" xfId="0" applyNumberFormat="1" applyFont="1" applyFill="1" applyBorder="1" applyAlignment="1">
      <alignment horizontal="center" vertical="center" wrapText="1"/>
    </xf>
    <xf numFmtId="1" fontId="24" fillId="3" borderId="1" xfId="0" applyNumberFormat="1" applyFont="1" applyFill="1" applyBorder="1" applyAlignment="1">
      <alignment horizontal="center" vertical="center"/>
    </xf>
    <xf numFmtId="0" fontId="14" fillId="3" borderId="1" xfId="0" quotePrefix="1" applyFont="1" applyFill="1" applyBorder="1" applyAlignment="1">
      <alignment horizontal="center" vertical="center"/>
    </xf>
    <xf numFmtId="0" fontId="14" fillId="0" borderId="0" xfId="21" applyFont="1" applyAlignment="1">
      <alignment horizontal="left" vertical="center" wrapText="1"/>
    </xf>
    <xf numFmtId="1" fontId="15" fillId="0" borderId="0" xfId="21" applyNumberFormat="1" applyFont="1" applyAlignment="1">
      <alignment vertical="center" wrapText="1"/>
    </xf>
    <xf numFmtId="4" fontId="14" fillId="0" borderId="0" xfId="21" applyNumberFormat="1" applyFont="1" applyAlignment="1">
      <alignment vertical="center" wrapText="1"/>
    </xf>
    <xf numFmtId="0" fontId="15" fillId="0" borderId="0" xfId="21" applyFont="1" applyFill="1" applyBorder="1" applyAlignment="1">
      <alignment horizontal="left" vertical="center" wrapText="1"/>
    </xf>
    <xf numFmtId="1" fontId="15" fillId="3" borderId="13" xfId="0" applyNumberFormat="1" applyFont="1" applyFill="1" applyBorder="1" applyAlignment="1">
      <alignment horizontal="center" vertical="center" wrapText="1"/>
    </xf>
    <xf numFmtId="0" fontId="15" fillId="0" borderId="0" xfId="21" applyFont="1" applyAlignment="1">
      <alignment vertical="center" wrapText="1"/>
    </xf>
    <xf numFmtId="1" fontId="23" fillId="2" borderId="1" xfId="0" applyNumberFormat="1" applyFont="1" applyFill="1" applyBorder="1" applyAlignment="1">
      <alignment horizontal="right" vertical="center" wrapText="1"/>
    </xf>
    <xf numFmtId="3" fontId="24" fillId="3" borderId="1" xfId="103" applyNumberFormat="1" applyFont="1" applyFill="1" applyBorder="1" applyAlignment="1">
      <alignment horizontal="center" vertical="center" wrapText="1"/>
    </xf>
    <xf numFmtId="1" fontId="14" fillId="0" borderId="0" xfId="21" applyNumberFormat="1" applyFont="1" applyFill="1" applyAlignment="1">
      <alignment horizontal="center" vertical="center" wrapText="1"/>
    </xf>
    <xf numFmtId="1" fontId="14" fillId="0" borderId="0" xfId="103" applyNumberFormat="1" applyFont="1" applyFill="1" applyAlignment="1">
      <alignment horizontal="center" vertical="center" wrapText="1"/>
    </xf>
    <xf numFmtId="169" fontId="14" fillId="0" borderId="0" xfId="21" applyNumberFormat="1" applyFont="1" applyFill="1" applyAlignment="1">
      <alignment horizontal="center" vertical="center" wrapText="1"/>
    </xf>
    <xf numFmtId="0" fontId="14" fillId="0" borderId="0" xfId="0" applyFont="1" applyAlignment="1">
      <alignment horizontal="center"/>
    </xf>
    <xf numFmtId="1" fontId="24" fillId="0" borderId="0" xfId="0" applyNumberFormat="1" applyFont="1" applyAlignment="1">
      <alignment horizontal="center"/>
    </xf>
    <xf numFmtId="0" fontId="24" fillId="0" borderId="0" xfId="0" applyFont="1" applyAlignment="1">
      <alignment wrapText="1"/>
    </xf>
    <xf numFmtId="0" fontId="14" fillId="0" borderId="0" xfId="0" applyFont="1" applyAlignment="1">
      <alignment wrapText="1"/>
    </xf>
    <xf numFmtId="1" fontId="14" fillId="3" borderId="1" xfId="0" applyNumberFormat="1" applyFont="1" applyFill="1" applyBorder="1" applyAlignment="1">
      <alignment horizontal="center" vertical="center"/>
    </xf>
    <xf numFmtId="49" fontId="14" fillId="3" borderId="1" xfId="0" quotePrefix="1" applyNumberFormat="1" applyFont="1" applyFill="1" applyBorder="1" applyAlignment="1">
      <alignment horizontal="center" vertical="center"/>
    </xf>
    <xf numFmtId="0" fontId="14" fillId="0" borderId="0" xfId="21" applyNumberFormat="1" applyFont="1" applyFill="1" applyAlignment="1">
      <alignment vertical="center" wrapText="1"/>
    </xf>
    <xf numFmtId="169" fontId="14" fillId="0" borderId="0" xfId="21" applyNumberFormat="1" applyFont="1" applyFill="1" applyAlignment="1">
      <alignment vertical="center" wrapText="1"/>
    </xf>
    <xf numFmtId="1" fontId="14" fillId="0" borderId="0" xfId="21" applyNumberFormat="1" applyFont="1" applyFill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1" fontId="28" fillId="3" borderId="1" xfId="0" applyNumberFormat="1" applyFont="1" applyFill="1" applyBorder="1" applyAlignment="1">
      <alignment horizontal="center" vertical="center" wrapText="1"/>
    </xf>
    <xf numFmtId="176" fontId="28" fillId="3" borderId="1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wrapText="1"/>
    </xf>
    <xf numFmtId="0" fontId="14" fillId="0" borderId="0" xfId="21" applyNumberFormat="1" applyFont="1" applyFill="1" applyAlignment="1">
      <alignment horizontal="left" vertical="center" wrapText="1"/>
    </xf>
    <xf numFmtId="0" fontId="15" fillId="0" borderId="1" xfId="21" applyNumberFormat="1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center" vertical="center" wrapText="1"/>
    </xf>
    <xf numFmtId="169" fontId="14" fillId="0" borderId="0" xfId="21" applyNumberFormat="1" applyFont="1" applyAlignment="1">
      <alignment vertical="center" wrapText="1"/>
    </xf>
    <xf numFmtId="1" fontId="14" fillId="0" borderId="0" xfId="21" applyNumberFormat="1" applyFont="1" applyAlignment="1">
      <alignment vertical="center" wrapText="1"/>
    </xf>
    <xf numFmtId="0" fontId="26" fillId="2" borderId="10" xfId="0" applyFont="1" applyFill="1" applyBorder="1" applyAlignment="1">
      <alignment horizontal="right" vertical="center" wrapText="1"/>
    </xf>
    <xf numFmtId="3" fontId="14" fillId="3" borderId="1" xfId="0" applyNumberFormat="1" applyFont="1" applyFill="1" applyBorder="1" applyAlignment="1">
      <alignment horizontal="center" vertical="center" wrapText="1"/>
    </xf>
    <xf numFmtId="0" fontId="29" fillId="0" borderId="1" xfId="21" applyNumberFormat="1" applyFont="1" applyFill="1" applyBorder="1" applyAlignment="1">
      <alignment horizontal="right" vertical="center" wrapText="1"/>
    </xf>
    <xf numFmtId="0" fontId="14" fillId="0" borderId="0" xfId="21" applyNumberFormat="1" applyFont="1" applyAlignment="1">
      <alignment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15" fillId="0" borderId="0" xfId="21" applyFont="1" applyAlignment="1">
      <alignment horizontal="center" vertical="center" wrapText="1"/>
    </xf>
    <xf numFmtId="0" fontId="14" fillId="0" borderId="0" xfId="21" applyNumberFormat="1" applyFont="1" applyAlignment="1">
      <alignment horizontal="center" vertical="center" wrapText="1"/>
    </xf>
    <xf numFmtId="1" fontId="14" fillId="3" borderId="1" xfId="0" applyNumberFormat="1" applyFont="1" applyFill="1" applyBorder="1" applyAlignment="1">
      <alignment horizontal="center" vertical="center" wrapText="1"/>
    </xf>
    <xf numFmtId="169" fontId="14" fillId="3" borderId="1" xfId="0" applyNumberFormat="1" applyFont="1" applyFill="1" applyBorder="1" applyAlignment="1">
      <alignment horizontal="right" vertical="center" wrapText="1"/>
    </xf>
    <xf numFmtId="49" fontId="14" fillId="3" borderId="1" xfId="0" applyNumberFormat="1" applyFont="1" applyFill="1" applyBorder="1" applyAlignment="1">
      <alignment horizontal="center" vertical="center"/>
    </xf>
    <xf numFmtId="169" fontId="14" fillId="3" borderId="1" xfId="0" applyNumberFormat="1" applyFont="1" applyFill="1" applyBorder="1" applyAlignment="1">
      <alignment horizontal="center" vertical="center"/>
    </xf>
    <xf numFmtId="0" fontId="14" fillId="0" borderId="0" xfId="0" applyFont="1" applyAlignment="1"/>
    <xf numFmtId="49" fontId="14" fillId="3" borderId="1" xfId="0" applyNumberFormat="1" applyFont="1" applyFill="1" applyBorder="1" applyAlignment="1">
      <alignment vertical="center" wrapText="1"/>
    </xf>
    <xf numFmtId="0" fontId="28" fillId="3" borderId="1" xfId="0" applyFont="1" applyFill="1" applyBorder="1" applyAlignment="1">
      <alignment horizontal="center" vertical="center" wrapText="1"/>
    </xf>
    <xf numFmtId="174" fontId="28" fillId="3" borderId="1" xfId="0" applyNumberFormat="1" applyFont="1" applyFill="1" applyBorder="1" applyAlignment="1">
      <alignment horizontal="center" vertical="center" wrapText="1"/>
    </xf>
    <xf numFmtId="0" fontId="14" fillId="0" borderId="0" xfId="21" applyFont="1" applyFill="1" applyAlignment="1">
      <alignment vertical="center" wrapText="1"/>
    </xf>
    <xf numFmtId="0" fontId="26" fillId="0" borderId="18" xfId="0" applyFont="1" applyFill="1" applyBorder="1" applyAlignment="1">
      <alignment horizontal="center" vertical="center" wrapText="1"/>
    </xf>
    <xf numFmtId="4" fontId="14" fillId="0" borderId="0" xfId="21" applyNumberFormat="1" applyFont="1" applyFill="1" applyAlignment="1">
      <alignment vertical="center" wrapText="1"/>
    </xf>
    <xf numFmtId="3" fontId="14" fillId="0" borderId="0" xfId="21" applyNumberFormat="1" applyFont="1" applyFill="1" applyAlignment="1">
      <alignment vertical="center" wrapText="1"/>
    </xf>
    <xf numFmtId="0" fontId="26" fillId="2" borderId="18" xfId="0" applyFont="1" applyFill="1" applyBorder="1" applyAlignment="1">
      <alignment horizontal="center" vertical="center" wrapText="1"/>
    </xf>
    <xf numFmtId="4" fontId="14" fillId="0" borderId="0" xfId="21" applyNumberFormat="1" applyFont="1" applyBorder="1" applyAlignment="1">
      <alignment horizontal="center" vertical="center" wrapText="1"/>
    </xf>
    <xf numFmtId="3" fontId="14" fillId="0" borderId="0" xfId="21" applyNumberFormat="1" applyFont="1" applyFill="1" applyBorder="1" applyAlignment="1">
      <alignment vertical="center" wrapText="1"/>
    </xf>
    <xf numFmtId="177" fontId="30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vertical="center"/>
    </xf>
    <xf numFmtId="4" fontId="24" fillId="0" borderId="0" xfId="0" applyNumberFormat="1" applyFont="1" applyFill="1" applyBorder="1" applyAlignment="1">
      <alignment horizontal="center" vertical="center"/>
    </xf>
    <xf numFmtId="4" fontId="32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vertical="center"/>
    </xf>
    <xf numFmtId="4" fontId="30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4" fontId="31" fillId="0" borderId="0" xfId="0" applyNumberFormat="1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14" fillId="0" borderId="0" xfId="21" applyNumberFormat="1" applyFont="1" applyAlignment="1">
      <alignment horizontal="center" vertical="center"/>
    </xf>
    <xf numFmtId="0" fontId="14" fillId="0" borderId="0" xfId="21" applyFont="1" applyAlignment="1">
      <alignment vertical="center"/>
    </xf>
    <xf numFmtId="1" fontId="34" fillId="3" borderId="1" xfId="0" applyNumberFormat="1" applyFont="1" applyFill="1" applyBorder="1" applyAlignment="1">
      <alignment horizontal="center" vertical="center"/>
    </xf>
    <xf numFmtId="169" fontId="34" fillId="3" borderId="1" xfId="0" applyNumberFormat="1" applyFont="1" applyFill="1" applyBorder="1" applyAlignment="1">
      <alignment horizontal="center" vertical="center"/>
    </xf>
    <xf numFmtId="49" fontId="35" fillId="0" borderId="10" xfId="0" applyNumberFormat="1" applyFont="1" applyFill="1" applyBorder="1" applyAlignment="1">
      <alignment horizontal="center" vertical="center"/>
    </xf>
    <xf numFmtId="169" fontId="14" fillId="0" borderId="0" xfId="21" applyNumberFormat="1" applyFont="1" applyAlignment="1">
      <alignment vertical="center"/>
    </xf>
    <xf numFmtId="0" fontId="15" fillId="3" borderId="1" xfId="0" applyFont="1" applyFill="1" applyBorder="1" applyAlignment="1">
      <alignment horizontal="center" vertical="center"/>
    </xf>
    <xf numFmtId="1" fontId="15" fillId="3" borderId="1" xfId="0" applyNumberFormat="1" applyFont="1" applyFill="1" applyBorder="1" applyAlignment="1">
      <alignment horizontal="center" vertical="center"/>
    </xf>
    <xf numFmtId="176" fontId="15" fillId="3" borderId="1" xfId="0" applyNumberFormat="1" applyFont="1" applyFill="1" applyBorder="1" applyAlignment="1">
      <alignment horizontal="center" vertical="center"/>
    </xf>
    <xf numFmtId="4" fontId="14" fillId="0" borderId="0" xfId="21" applyNumberFormat="1" applyFont="1" applyAlignment="1">
      <alignment vertical="center"/>
    </xf>
    <xf numFmtId="3" fontId="14" fillId="0" borderId="0" xfId="21" applyNumberFormat="1" applyFont="1" applyAlignment="1">
      <alignment vertical="center"/>
    </xf>
    <xf numFmtId="0" fontId="15" fillId="0" borderId="1" xfId="0" applyFont="1" applyFill="1" applyBorder="1" applyAlignment="1">
      <alignment horizontal="right" vertical="center" wrapText="1"/>
    </xf>
    <xf numFmtId="0" fontId="23" fillId="2" borderId="2" xfId="0" applyFont="1" applyFill="1" applyBorder="1" applyAlignment="1">
      <alignment horizontal="center" vertical="center"/>
    </xf>
    <xf numFmtId="0" fontId="23" fillId="2" borderId="11" xfId="0" applyFont="1" applyFill="1" applyBorder="1" applyAlignment="1">
      <alignment horizontal="center" vertical="center"/>
    </xf>
    <xf numFmtId="0" fontId="36" fillId="0" borderId="0" xfId="21" applyFont="1" applyAlignment="1">
      <alignment vertical="center" wrapText="1"/>
    </xf>
    <xf numFmtId="0" fontId="24" fillId="0" borderId="0" xfId="0" applyFont="1" applyFill="1"/>
    <xf numFmtId="0" fontId="24" fillId="3" borderId="0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169" fontId="14" fillId="3" borderId="1" xfId="0" applyNumberFormat="1" applyFont="1" applyFill="1" applyBorder="1" applyAlignment="1">
      <alignment horizontal="center" vertical="center" wrapText="1"/>
    </xf>
    <xf numFmtId="1" fontId="34" fillId="3" borderId="1" xfId="0" applyNumberFormat="1" applyFont="1" applyFill="1" applyBorder="1" applyAlignment="1">
      <alignment horizontal="center" vertical="center" wrapText="1"/>
    </xf>
    <xf numFmtId="169" fontId="34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1" fontId="14" fillId="3" borderId="1" xfId="0" applyNumberFormat="1" applyFont="1" applyFill="1" applyBorder="1" applyAlignment="1">
      <alignment horizontal="left" vertical="center" wrapText="1"/>
    </xf>
    <xf numFmtId="0" fontId="14" fillId="0" borderId="0" xfId="21" applyFont="1" applyFill="1" applyBorder="1" applyAlignment="1">
      <alignment horizontal="center" vertical="center" wrapText="1"/>
    </xf>
    <xf numFmtId="1" fontId="14" fillId="0" borderId="0" xfId="21" applyNumberFormat="1" applyFont="1" applyFill="1" applyBorder="1" applyAlignment="1">
      <alignment horizontal="center" vertical="center" wrapText="1"/>
    </xf>
    <xf numFmtId="169" fontId="14" fillId="0" borderId="0" xfId="21" applyNumberFormat="1" applyFont="1" applyFill="1" applyBorder="1" applyAlignment="1">
      <alignment horizontal="center" vertical="center" wrapText="1"/>
    </xf>
    <xf numFmtId="1" fontId="15" fillId="3" borderId="1" xfId="0" applyNumberFormat="1" applyFont="1" applyFill="1" applyBorder="1" applyAlignment="1">
      <alignment horizontal="center" vertical="center" wrapText="1"/>
    </xf>
    <xf numFmtId="176" fontId="15" fillId="3" borderId="1" xfId="0" applyNumberFormat="1" applyFont="1" applyFill="1" applyBorder="1" applyAlignment="1">
      <alignment horizontal="center" vertical="center" wrapText="1"/>
    </xf>
    <xf numFmtId="3" fontId="14" fillId="0" borderId="0" xfId="21" applyNumberFormat="1" applyFont="1" applyAlignment="1">
      <alignment vertical="center" wrapText="1"/>
    </xf>
    <xf numFmtId="4" fontId="14" fillId="0" borderId="0" xfId="0" applyNumberFormat="1" applyFont="1" applyAlignment="1">
      <alignment horizontal="right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15" fillId="0" borderId="15" xfId="21" applyNumberFormat="1" applyFont="1" applyFill="1" applyBorder="1" applyAlignment="1">
      <alignment horizontal="left" vertical="center" wrapText="1"/>
    </xf>
    <xf numFmtId="0" fontId="15" fillId="0" borderId="0" xfId="21" applyNumberFormat="1" applyFont="1" applyFill="1" applyBorder="1" applyAlignment="1">
      <alignment horizontal="left" vertical="center" wrapText="1"/>
    </xf>
    <xf numFmtId="44" fontId="24" fillId="0" borderId="0" xfId="76" applyFont="1"/>
    <xf numFmtId="0" fontId="26" fillId="2" borderId="10" xfId="0" applyFont="1" applyFill="1" applyBorder="1" applyAlignment="1">
      <alignment vertical="center" wrapText="1"/>
    </xf>
    <xf numFmtId="0" fontId="29" fillId="0" borderId="10" xfId="21" applyNumberFormat="1" applyFont="1" applyFill="1" applyBorder="1" applyAlignment="1">
      <alignment horizontal="right" vertical="center"/>
    </xf>
    <xf numFmtId="0" fontId="37" fillId="0" borderId="0" xfId="85" applyFont="1"/>
    <xf numFmtId="0" fontId="14" fillId="3" borderId="1" xfId="0" applyFont="1" applyFill="1" applyBorder="1" applyAlignment="1">
      <alignment horizontal="left" vertical="center"/>
    </xf>
    <xf numFmtId="0" fontId="14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right" vertical="center" wrapText="1"/>
    </xf>
    <xf numFmtId="8" fontId="14" fillId="3" borderId="1" xfId="76" applyNumberFormat="1" applyFont="1" applyFill="1" applyBorder="1" applyAlignment="1">
      <alignment horizontal="center" vertical="center" wrapText="1"/>
    </xf>
    <xf numFmtId="44" fontId="14" fillId="3" borderId="1" xfId="76" applyFont="1" applyFill="1" applyBorder="1" applyAlignment="1">
      <alignment horizontal="center" vertical="center" wrapText="1"/>
    </xf>
    <xf numFmtId="0" fontId="38" fillId="0" borderId="0" xfId="85" applyFont="1" applyAlignment="1">
      <alignment horizontal="center"/>
    </xf>
    <xf numFmtId="44" fontId="37" fillId="0" borderId="0" xfId="76" applyFont="1"/>
    <xf numFmtId="169" fontId="37" fillId="0" borderId="0" xfId="85" applyNumberFormat="1" applyFont="1"/>
    <xf numFmtId="0" fontId="14" fillId="3" borderId="1" xfId="0" quotePrefix="1" applyFont="1" applyFill="1" applyBorder="1" applyAlignment="1">
      <alignment horizontal="right" vertical="center" wrapText="1"/>
    </xf>
    <xf numFmtId="44" fontId="28" fillId="3" borderId="1" xfId="76" applyFont="1" applyFill="1" applyBorder="1" applyAlignment="1">
      <alignment horizontal="center" vertical="center" wrapText="1"/>
    </xf>
    <xf numFmtId="169" fontId="15" fillId="3" borderId="1" xfId="0" applyNumberFormat="1" applyFont="1" applyFill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39" fillId="2" borderId="10" xfId="0" applyFont="1" applyFill="1" applyBorder="1" applyAlignment="1">
      <alignment horizontal="center" vertical="center" wrapText="1"/>
    </xf>
    <xf numFmtId="0" fontId="14" fillId="0" borderId="0" xfId="21" applyNumberFormat="1" applyFont="1" applyFill="1" applyBorder="1" applyAlignment="1">
      <alignment horizontal="left" vertical="center" wrapText="1"/>
    </xf>
    <xf numFmtId="0" fontId="39" fillId="2" borderId="18" xfId="0" applyFont="1" applyFill="1" applyBorder="1" applyAlignment="1">
      <alignment horizontal="center" vertical="center" wrapText="1"/>
    </xf>
    <xf numFmtId="169" fontId="31" fillId="0" borderId="0" xfId="85" applyNumberFormat="1" applyFont="1"/>
    <xf numFmtId="0" fontId="31" fillId="0" borderId="0" xfId="85" applyFont="1"/>
    <xf numFmtId="44" fontId="31" fillId="0" borderId="0" xfId="85" applyNumberFormat="1" applyFont="1"/>
    <xf numFmtId="0" fontId="31" fillId="0" borderId="0" xfId="85" applyFont="1" applyAlignment="1">
      <alignment horizontal="center"/>
    </xf>
    <xf numFmtId="44" fontId="24" fillId="3" borderId="1" xfId="76" applyFont="1" applyFill="1" applyBorder="1" applyAlignment="1">
      <alignment horizontal="center" vertical="center" wrapText="1"/>
    </xf>
    <xf numFmtId="0" fontId="14" fillId="0" borderId="1" xfId="21" applyNumberFormat="1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horizontal="left" vertical="center" wrapText="1"/>
    </xf>
    <xf numFmtId="0" fontId="14" fillId="3" borderId="0" xfId="0" quotePrefix="1" applyFont="1" applyFill="1" applyBorder="1" applyAlignment="1">
      <alignment horizontal="right" vertical="center" wrapText="1"/>
    </xf>
    <xf numFmtId="1" fontId="14" fillId="3" borderId="0" xfId="0" applyNumberFormat="1" applyFont="1" applyFill="1" applyBorder="1" applyAlignment="1">
      <alignment horizontal="center" vertical="center" wrapText="1"/>
    </xf>
    <xf numFmtId="169" fontId="14" fillId="3" borderId="0" xfId="0" applyNumberFormat="1" applyFont="1" applyFill="1" applyBorder="1" applyAlignment="1">
      <alignment horizontal="center" vertical="center" wrapText="1"/>
    </xf>
    <xf numFmtId="44" fontId="14" fillId="3" borderId="0" xfId="76" applyFont="1" applyFill="1" applyBorder="1" applyAlignment="1">
      <alignment horizontal="center" vertical="center" wrapText="1"/>
    </xf>
    <xf numFmtId="0" fontId="24" fillId="3" borderId="1" xfId="0" quotePrefix="1" applyFont="1" applyFill="1" applyBorder="1" applyAlignment="1">
      <alignment horizontal="center" vertical="center"/>
    </xf>
    <xf numFmtId="169" fontId="28" fillId="0" borderId="0" xfId="0" applyNumberFormat="1" applyFont="1" applyAlignment="1">
      <alignment wrapText="1"/>
    </xf>
    <xf numFmtId="4" fontId="14" fillId="0" borderId="0" xfId="21" applyNumberFormat="1" applyFont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3" fillId="3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center"/>
    </xf>
    <xf numFmtId="169" fontId="13" fillId="3" borderId="1" xfId="0" applyNumberFormat="1" applyFont="1" applyFill="1" applyBorder="1" applyAlignment="1">
      <alignment horizontal="center" vertical="center"/>
    </xf>
    <xf numFmtId="4" fontId="13" fillId="0" borderId="0" xfId="0" applyNumberFormat="1" applyFont="1" applyAlignment="1">
      <alignment horizontal="right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 wrapText="1"/>
    </xf>
    <xf numFmtId="169" fontId="13" fillId="0" borderId="0" xfId="0" applyNumberFormat="1" applyFont="1"/>
    <xf numFmtId="0" fontId="41" fillId="2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/>
    </xf>
    <xf numFmtId="0" fontId="41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vertical="center" wrapText="1"/>
    </xf>
    <xf numFmtId="0" fontId="13" fillId="3" borderId="1" xfId="0" applyNumberFormat="1" applyFont="1" applyFill="1" applyBorder="1" applyAlignment="1">
      <alignment horizontal="center" vertical="center"/>
    </xf>
    <xf numFmtId="172" fontId="13" fillId="3" borderId="1" xfId="0" applyNumberFormat="1" applyFont="1" applyFill="1" applyBorder="1" applyAlignment="1">
      <alignment horizontal="center" vertical="center"/>
    </xf>
    <xf numFmtId="0" fontId="13" fillId="0" borderId="0" xfId="0" applyFont="1" applyAlignment="1"/>
    <xf numFmtId="0" fontId="41" fillId="2" borderId="2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right" vertical="center" wrapText="1"/>
    </xf>
    <xf numFmtId="0" fontId="42" fillId="2" borderId="10" xfId="0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44" fontId="13" fillId="0" borderId="0" xfId="76" applyFont="1" applyAlignment="1">
      <alignment horizontal="center"/>
    </xf>
    <xf numFmtId="0" fontId="41" fillId="2" borderId="13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right"/>
    </xf>
    <xf numFmtId="0" fontId="13" fillId="3" borderId="1" xfId="0" applyNumberFormat="1" applyFont="1" applyFill="1" applyBorder="1" applyAlignment="1">
      <alignment horizontal="center"/>
    </xf>
    <xf numFmtId="8" fontId="13" fillId="3" borderId="1" xfId="76" applyNumberFormat="1" applyFont="1" applyFill="1" applyBorder="1" applyAlignment="1">
      <alignment horizontal="center"/>
    </xf>
    <xf numFmtId="8" fontId="11" fillId="3" borderId="1" xfId="76" applyNumberFormat="1" applyFont="1" applyFill="1" applyBorder="1" applyAlignment="1">
      <alignment horizontal="center"/>
    </xf>
    <xf numFmtId="0" fontId="13" fillId="0" borderId="0" xfId="0" applyFont="1" applyAlignment="1">
      <alignment horizontal="left"/>
    </xf>
    <xf numFmtId="44" fontId="13" fillId="0" borderId="14" xfId="76" applyFont="1" applyBorder="1" applyAlignment="1">
      <alignment horizontal="center"/>
    </xf>
    <xf numFmtId="3" fontId="13" fillId="0" borderId="0" xfId="0" applyNumberFormat="1" applyFont="1"/>
    <xf numFmtId="0" fontId="13" fillId="3" borderId="0" xfId="0" applyFont="1" applyFill="1" applyBorder="1" applyAlignment="1">
      <alignment horizontal="left"/>
    </xf>
    <xf numFmtId="3" fontId="13" fillId="3" borderId="1" xfId="0" applyNumberFormat="1" applyFont="1" applyFill="1" applyBorder="1" applyAlignment="1">
      <alignment horizontal="center"/>
    </xf>
    <xf numFmtId="44" fontId="13" fillId="3" borderId="12" xfId="76" applyFont="1" applyFill="1" applyBorder="1" applyAlignment="1">
      <alignment horizontal="center"/>
    </xf>
    <xf numFmtId="44" fontId="13" fillId="3" borderId="1" xfId="76" applyFont="1" applyFill="1" applyBorder="1" applyAlignment="1">
      <alignment horizontal="center"/>
    </xf>
    <xf numFmtId="0" fontId="12" fillId="0" borderId="15" xfId="21" applyNumberFormat="1" applyFont="1" applyFill="1" applyBorder="1" applyAlignment="1">
      <alignment horizontal="left" vertical="center" wrapText="1"/>
    </xf>
    <xf numFmtId="0" fontId="12" fillId="0" borderId="16" xfId="21" applyNumberFormat="1" applyFont="1" applyFill="1" applyBorder="1" applyAlignment="1">
      <alignment horizontal="left" vertical="center" wrapText="1"/>
    </xf>
    <xf numFmtId="0" fontId="12" fillId="0" borderId="0" xfId="21" applyNumberFormat="1" applyFont="1" applyFill="1" applyBorder="1" applyAlignment="1">
      <alignment horizontal="left" vertical="center" wrapText="1"/>
    </xf>
    <xf numFmtId="1" fontId="41" fillId="2" borderId="1" xfId="0" applyNumberFormat="1" applyFont="1" applyFill="1" applyBorder="1" applyAlignment="1">
      <alignment horizontal="center" vertical="center" wrapText="1"/>
    </xf>
    <xf numFmtId="3" fontId="13" fillId="3" borderId="1" xfId="103" applyNumberFormat="1" applyFont="1" applyFill="1" applyBorder="1" applyAlignment="1">
      <alignment horizontal="center" vertical="center" wrapText="1"/>
    </xf>
    <xf numFmtId="169" fontId="13" fillId="3" borderId="1" xfId="0" applyNumberFormat="1" applyFont="1" applyFill="1" applyBorder="1" applyAlignment="1">
      <alignment horizontal="center" vertical="center" wrapText="1"/>
    </xf>
    <xf numFmtId="44" fontId="13" fillId="0" borderId="0" xfId="0" applyNumberFormat="1" applyFont="1"/>
    <xf numFmtId="1" fontId="13" fillId="3" borderId="1" xfId="103" applyNumberFormat="1" applyFont="1" applyFill="1" applyBorder="1" applyAlignment="1">
      <alignment horizontal="center" vertical="center" wrapText="1"/>
    </xf>
    <xf numFmtId="44" fontId="13" fillId="0" borderId="0" xfId="76" applyFont="1"/>
    <xf numFmtId="1" fontId="11" fillId="0" borderId="0" xfId="21" applyNumberFormat="1" applyFont="1" applyFill="1" applyAlignment="1">
      <alignment horizontal="center" vertical="center" wrapText="1"/>
    </xf>
    <xf numFmtId="1" fontId="11" fillId="0" borderId="0" xfId="103" applyNumberFormat="1" applyFont="1" applyFill="1" applyAlignment="1">
      <alignment horizontal="center" vertical="center" wrapText="1"/>
    </xf>
    <xf numFmtId="169" fontId="11" fillId="0" borderId="0" xfId="21" applyNumberFormat="1" applyFont="1" applyFill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0" fontId="43" fillId="2" borderId="10" xfId="0" applyFont="1" applyFill="1" applyBorder="1" applyAlignment="1">
      <alignment horizontal="center" vertical="center" wrapText="1"/>
    </xf>
    <xf numFmtId="0" fontId="40" fillId="2" borderId="13" xfId="0" applyFont="1" applyFill="1" applyBorder="1" applyAlignment="1">
      <alignment horizontal="left" vertical="center" wrapText="1"/>
    </xf>
    <xf numFmtId="0" fontId="40" fillId="9" borderId="1" xfId="0" applyFont="1" applyFill="1" applyBorder="1"/>
    <xf numFmtId="0" fontId="13" fillId="3" borderId="2" xfId="0" applyNumberFormat="1" applyFont="1" applyFill="1" applyBorder="1" applyAlignment="1">
      <alignment horizontal="center"/>
    </xf>
    <xf numFmtId="175" fontId="13" fillId="3" borderId="1" xfId="103" applyNumberFormat="1" applyFont="1" applyFill="1" applyBorder="1"/>
    <xf numFmtId="164" fontId="13" fillId="3" borderId="1" xfId="103" applyNumberFormat="1" applyFont="1" applyFill="1" applyBorder="1"/>
    <xf numFmtId="164" fontId="13" fillId="3" borderId="2" xfId="103" applyNumberFormat="1" applyFont="1" applyFill="1" applyBorder="1"/>
    <xf numFmtId="8" fontId="13" fillId="3" borderId="1" xfId="0" applyNumberFormat="1" applyFont="1" applyFill="1" applyBorder="1"/>
    <xf numFmtId="0" fontId="13" fillId="0" borderId="0" xfId="0" applyFont="1" applyBorder="1" applyAlignment="1">
      <alignment horizontal="left"/>
    </xf>
    <xf numFmtId="0" fontId="11" fillId="0" borderId="0" xfId="21" applyNumberFormat="1" applyFont="1" applyFill="1" applyBorder="1" applyAlignment="1">
      <alignment horizontal="left" vertical="center" wrapText="1"/>
    </xf>
    <xf numFmtId="0" fontId="13" fillId="0" borderId="26" xfId="0" applyFont="1" applyBorder="1"/>
    <xf numFmtId="1" fontId="40" fillId="2" borderId="12" xfId="0" applyNumberFormat="1" applyFont="1" applyFill="1" applyBorder="1" applyAlignment="1">
      <alignment horizontal="center" vertical="center" wrapText="1"/>
    </xf>
    <xf numFmtId="1" fontId="40" fillId="2" borderId="1" xfId="0" applyNumberFormat="1" applyFont="1" applyFill="1" applyBorder="1" applyAlignment="1">
      <alignment horizontal="center" vertical="center" wrapText="1"/>
    </xf>
    <xf numFmtId="3" fontId="13" fillId="0" borderId="26" xfId="0" applyNumberFormat="1" applyFont="1" applyBorder="1"/>
    <xf numFmtId="4" fontId="13" fillId="0" borderId="0" xfId="0" applyNumberFormat="1" applyFont="1" applyAlignment="1">
      <alignment horizontal="center" vertical="center" wrapText="1"/>
    </xf>
    <xf numFmtId="0" fontId="41" fillId="2" borderId="2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9" borderId="1" xfId="0" applyFont="1" applyFill="1" applyBorder="1"/>
    <xf numFmtId="0" fontId="41" fillId="9" borderId="1" xfId="0" applyFont="1" applyFill="1" applyBorder="1"/>
    <xf numFmtId="0" fontId="13" fillId="3" borderId="0" xfId="0" applyNumberFormat="1" applyFont="1" applyFill="1" applyBorder="1" applyAlignment="1">
      <alignment horizontal="center"/>
    </xf>
    <xf numFmtId="8" fontId="13" fillId="3" borderId="0" xfId="76" applyNumberFormat="1" applyFont="1" applyFill="1" applyBorder="1" applyAlignment="1">
      <alignment horizontal="center"/>
    </xf>
    <xf numFmtId="8" fontId="13" fillId="3" borderId="14" xfId="76" applyNumberFormat="1" applyFont="1" applyFill="1" applyBorder="1" applyAlignment="1">
      <alignment horizontal="center"/>
    </xf>
    <xf numFmtId="175" fontId="13" fillId="3" borderId="0" xfId="103" applyNumberFormat="1" applyFont="1" applyFill="1" applyBorder="1"/>
    <xf numFmtId="164" fontId="13" fillId="3" borderId="0" xfId="103" applyNumberFormat="1" applyFont="1" applyFill="1" applyBorder="1"/>
    <xf numFmtId="1" fontId="41" fillId="2" borderId="12" xfId="0" applyNumberFormat="1" applyFont="1" applyFill="1" applyBorder="1" applyAlignment="1">
      <alignment horizontal="center" vertical="center" wrapText="1"/>
    </xf>
    <xf numFmtId="169" fontId="11" fillId="0" borderId="0" xfId="13" applyNumberFormat="1" applyFont="1" applyAlignment="1">
      <alignment horizontal="center" vertical="center" wrapText="1"/>
    </xf>
    <xf numFmtId="1" fontId="11" fillId="0" borderId="0" xfId="21" applyNumberFormat="1" applyFont="1" applyAlignment="1">
      <alignment horizontal="center" vertical="center" wrapText="1"/>
    </xf>
    <xf numFmtId="169" fontId="11" fillId="0" borderId="0" xfId="21" applyNumberFormat="1" applyFont="1" applyAlignment="1">
      <alignment horizontal="center" vertical="center" wrapText="1"/>
    </xf>
    <xf numFmtId="0" fontId="11" fillId="0" borderId="0" xfId="21" applyFont="1" applyAlignment="1">
      <alignment vertical="center" wrapText="1"/>
    </xf>
    <xf numFmtId="0" fontId="12" fillId="0" borderId="0" xfId="21" applyFont="1" applyAlignment="1">
      <alignment horizontal="center" vertical="center" wrapText="1"/>
    </xf>
    <xf numFmtId="0" fontId="11" fillId="0" borderId="0" xfId="21" applyNumberFormat="1" applyFont="1" applyAlignment="1">
      <alignment horizontal="center" vertical="center" wrapText="1"/>
    </xf>
    <xf numFmtId="0" fontId="44" fillId="0" borderId="0" xfId="85" applyFont="1"/>
    <xf numFmtId="0" fontId="11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right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169" fontId="11" fillId="3" borderId="1" xfId="0" applyNumberFormat="1" applyFont="1" applyFill="1" applyBorder="1" applyAlignment="1">
      <alignment horizontal="center" vertical="center" wrapText="1"/>
    </xf>
    <xf numFmtId="8" fontId="11" fillId="3" borderId="1" xfId="76" applyNumberFormat="1" applyFont="1" applyFill="1" applyBorder="1" applyAlignment="1">
      <alignment horizontal="center" vertical="center" wrapText="1"/>
    </xf>
    <xf numFmtId="8" fontId="44" fillId="0" borderId="0" xfId="85" applyNumberFormat="1" applyFont="1"/>
    <xf numFmtId="44" fontId="11" fillId="3" borderId="1" xfId="76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left" vertical="center" wrapText="1"/>
    </xf>
    <xf numFmtId="0" fontId="44" fillId="0" borderId="21" xfId="85" applyFont="1" applyBorder="1"/>
    <xf numFmtId="0" fontId="45" fillId="0" borderId="0" xfId="85" applyFont="1" applyAlignment="1">
      <alignment horizontal="center"/>
    </xf>
    <xf numFmtId="0" fontId="46" fillId="3" borderId="12" xfId="0" applyFont="1" applyFill="1" applyBorder="1" applyAlignment="1">
      <alignment horizontal="center" vertical="center" wrapText="1"/>
    </xf>
    <xf numFmtId="1" fontId="46" fillId="3" borderId="1" xfId="0" applyNumberFormat="1" applyFont="1" applyFill="1" applyBorder="1" applyAlignment="1">
      <alignment horizontal="center" vertical="center" wrapText="1"/>
    </xf>
    <xf numFmtId="44" fontId="44" fillId="0" borderId="21" xfId="76" applyFont="1" applyBorder="1"/>
    <xf numFmtId="0" fontId="12" fillId="0" borderId="22" xfId="21" applyNumberFormat="1" applyFont="1" applyFill="1" applyBorder="1" applyAlignment="1">
      <alignment horizontal="left" vertical="center" wrapText="1"/>
    </xf>
    <xf numFmtId="0" fontId="42" fillId="2" borderId="18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right" vertical="center" wrapText="1"/>
    </xf>
    <xf numFmtId="44" fontId="44" fillId="0" borderId="0" xfId="76" applyFont="1"/>
    <xf numFmtId="169" fontId="44" fillId="0" borderId="0" xfId="85" applyNumberFormat="1" applyFont="1"/>
    <xf numFmtId="0" fontId="46" fillId="3" borderId="1" xfId="0" applyFont="1" applyFill="1" applyBorder="1" applyAlignment="1">
      <alignment horizontal="center" vertical="center" wrapText="1"/>
    </xf>
    <xf numFmtId="44" fontId="46" fillId="3" borderId="1" xfId="76" applyFont="1" applyFill="1" applyBorder="1" applyAlignment="1">
      <alignment horizontal="center" vertical="center" wrapText="1"/>
    </xf>
    <xf numFmtId="0" fontId="12" fillId="0" borderId="1" xfId="21" applyNumberFormat="1" applyFont="1" applyFill="1" applyBorder="1" applyAlignment="1">
      <alignment horizontal="left" vertical="center" wrapText="1"/>
    </xf>
    <xf numFmtId="169" fontId="13" fillId="3" borderId="1" xfId="0" applyNumberFormat="1" applyFont="1" applyFill="1" applyBorder="1" applyAlignment="1">
      <alignment vertical="center"/>
    </xf>
    <xf numFmtId="0" fontId="13" fillId="4" borderId="1" xfId="0" applyFont="1" applyFill="1" applyBorder="1" applyAlignment="1">
      <alignment vertical="center"/>
    </xf>
    <xf numFmtId="0" fontId="13" fillId="4" borderId="1" xfId="0" applyFont="1" applyFill="1" applyBorder="1" applyAlignment="1">
      <alignment vertical="center" wrapText="1"/>
    </xf>
    <xf numFmtId="1" fontId="13" fillId="4" borderId="1" xfId="0" applyNumberFormat="1" applyFont="1" applyFill="1" applyBorder="1" applyAlignment="1">
      <alignment horizontal="center" vertical="center"/>
    </xf>
    <xf numFmtId="169" fontId="13" fillId="4" borderId="1" xfId="0" applyNumberFormat="1" applyFont="1" applyFill="1" applyBorder="1" applyAlignment="1">
      <alignment vertical="center"/>
    </xf>
    <xf numFmtId="0" fontId="13" fillId="4" borderId="1" xfId="0" applyFont="1" applyFill="1" applyBorder="1" applyAlignment="1">
      <alignment horizontal="center" vertical="center"/>
    </xf>
    <xf numFmtId="1" fontId="12" fillId="0" borderId="0" xfId="21" applyNumberFormat="1" applyFont="1" applyAlignment="1">
      <alignment horizontal="left" vertical="center"/>
    </xf>
    <xf numFmtId="1" fontId="11" fillId="0" borderId="0" xfId="103" applyNumberFormat="1" applyFont="1" applyAlignment="1">
      <alignment horizontal="center" vertical="center" wrapText="1"/>
    </xf>
    <xf numFmtId="1" fontId="12" fillId="0" borderId="0" xfId="21" applyNumberFormat="1" applyFont="1" applyAlignment="1">
      <alignment horizontal="left" vertical="center" wrapText="1"/>
    </xf>
    <xf numFmtId="1" fontId="12" fillId="0" borderId="0" xfId="21" applyNumberFormat="1" applyFont="1" applyAlignment="1">
      <alignment horizontal="center" vertical="center" wrapText="1"/>
    </xf>
    <xf numFmtId="0" fontId="42" fillId="2" borderId="10" xfId="0" applyFont="1" applyFill="1" applyBorder="1" applyAlignment="1">
      <alignment vertical="center" wrapText="1"/>
    </xf>
    <xf numFmtId="0" fontId="11" fillId="0" borderId="0" xfId="21" applyFont="1" applyAlignment="1">
      <alignment horizontal="center" vertical="center" wrapText="1"/>
    </xf>
    <xf numFmtId="1" fontId="41" fillId="2" borderId="1" xfId="103" applyNumberFormat="1" applyFont="1" applyFill="1" applyBorder="1" applyAlignment="1">
      <alignment horizontal="center" vertical="center" wrapText="1"/>
    </xf>
    <xf numFmtId="1" fontId="41" fillId="2" borderId="13" xfId="0" applyNumberFormat="1" applyFont="1" applyFill="1" applyBorder="1" applyAlignment="1">
      <alignment horizontal="center" vertical="center" wrapText="1"/>
    </xf>
    <xf numFmtId="0" fontId="41" fillId="2" borderId="13" xfId="0" applyFont="1" applyFill="1" applyBorder="1" applyAlignment="1">
      <alignment horizontal="center" vertical="center" wrapText="1"/>
    </xf>
    <xf numFmtId="1" fontId="41" fillId="2" borderId="13" xfId="103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3" fontId="13" fillId="3" borderId="12" xfId="0" applyNumberFormat="1" applyFont="1" applyFill="1" applyBorder="1" applyAlignment="1">
      <alignment horizontal="center" vertical="center" wrapText="1"/>
    </xf>
    <xf numFmtId="169" fontId="13" fillId="3" borderId="2" xfId="0" applyNumberFormat="1" applyFont="1" applyFill="1" applyBorder="1" applyAlignment="1">
      <alignment horizontal="center" vertical="center" wrapText="1"/>
    </xf>
    <xf numFmtId="169" fontId="11" fillId="0" borderId="0" xfId="21" applyNumberFormat="1" applyFont="1" applyAlignment="1">
      <alignment vertical="center" wrapText="1"/>
    </xf>
    <xf numFmtId="1" fontId="11" fillId="0" borderId="0" xfId="21" applyNumberFormat="1" applyFont="1" applyAlignment="1">
      <alignment vertical="center" wrapText="1"/>
    </xf>
    <xf numFmtId="0" fontId="12" fillId="0" borderId="0" xfId="21" applyFont="1" applyAlignment="1">
      <alignment vertical="center" wrapText="1"/>
    </xf>
    <xf numFmtId="0" fontId="12" fillId="0" borderId="0" xfId="21" applyFont="1" applyFill="1" applyBorder="1" applyAlignment="1">
      <alignment horizontal="left" vertical="center" wrapText="1"/>
    </xf>
    <xf numFmtId="1" fontId="12" fillId="3" borderId="13" xfId="0" applyNumberFormat="1" applyFont="1" applyFill="1" applyBorder="1" applyAlignment="1">
      <alignment horizontal="center" vertical="center" wrapText="1"/>
    </xf>
    <xf numFmtId="1" fontId="12" fillId="3" borderId="0" xfId="0" applyNumberFormat="1" applyFont="1" applyFill="1" applyBorder="1" applyAlignment="1">
      <alignment horizontal="center" vertical="center" wrapText="1"/>
    </xf>
    <xf numFmtId="3" fontId="13" fillId="3" borderId="0" xfId="0" applyNumberFormat="1" applyFont="1" applyFill="1" applyBorder="1" applyAlignment="1">
      <alignment horizontal="center" vertical="center" wrapText="1"/>
    </xf>
    <xf numFmtId="169" fontId="13" fillId="3" borderId="0" xfId="0" applyNumberFormat="1" applyFont="1" applyFill="1" applyBorder="1" applyAlignment="1">
      <alignment horizontal="center" vertical="center" wrapText="1"/>
    </xf>
    <xf numFmtId="1" fontId="13" fillId="3" borderId="0" xfId="103" applyNumberFormat="1" applyFont="1" applyFill="1" applyBorder="1" applyAlignment="1">
      <alignment horizontal="center" vertical="center" wrapText="1"/>
    </xf>
    <xf numFmtId="1" fontId="13" fillId="3" borderId="0" xfId="0" applyNumberFormat="1" applyFont="1" applyFill="1" applyBorder="1" applyAlignment="1">
      <alignment horizontal="center" vertical="center" wrapText="1"/>
    </xf>
    <xf numFmtId="165" fontId="13" fillId="8" borderId="1" xfId="61" applyFont="1" applyFill="1" applyBorder="1" applyAlignment="1">
      <alignment horizontal="center" vertical="center" wrapText="1"/>
    </xf>
    <xf numFmtId="0" fontId="11" fillId="0" borderId="0" xfId="21" applyFont="1" applyAlignment="1">
      <alignment horizontal="left" vertical="center" wrapText="1"/>
    </xf>
    <xf numFmtId="1" fontId="12" fillId="0" borderId="0" xfId="21" applyNumberFormat="1" applyFont="1" applyAlignment="1">
      <alignment vertical="center" wrapText="1"/>
    </xf>
    <xf numFmtId="4" fontId="11" fillId="0" borderId="0" xfId="21" applyNumberFormat="1" applyFont="1" applyAlignment="1">
      <alignment vertical="center" wrapText="1"/>
    </xf>
    <xf numFmtId="0" fontId="42" fillId="2" borderId="17" xfId="0" applyFont="1" applyFill="1" applyBorder="1" applyAlignment="1">
      <alignment horizontal="center" vertical="center" wrapText="1"/>
    </xf>
    <xf numFmtId="165" fontId="11" fillId="0" borderId="0" xfId="21" applyNumberFormat="1" applyFont="1" applyAlignment="1">
      <alignment horizontal="left" vertical="center" wrapText="1"/>
    </xf>
    <xf numFmtId="1" fontId="41" fillId="2" borderId="1" xfId="0" applyNumberFormat="1" applyFont="1" applyFill="1" applyBorder="1" applyAlignment="1">
      <alignment horizontal="right" vertical="center" wrapText="1"/>
    </xf>
    <xf numFmtId="0" fontId="12" fillId="0" borderId="10" xfId="21" applyNumberFormat="1" applyFont="1" applyFill="1" applyBorder="1" applyAlignment="1">
      <alignment horizontal="left" vertical="center"/>
    </xf>
    <xf numFmtId="0" fontId="11" fillId="0" borderId="0" xfId="21" applyNumberFormat="1" applyFont="1" applyFill="1" applyAlignment="1">
      <alignment horizontal="left" vertical="center" wrapText="1"/>
    </xf>
    <xf numFmtId="0" fontId="11" fillId="0" borderId="0" xfId="21" applyNumberFormat="1" applyFont="1" applyAlignment="1">
      <alignment horizontal="left" vertical="center" wrapText="1"/>
    </xf>
    <xf numFmtId="3" fontId="11" fillId="0" borderId="0" xfId="21" applyNumberFormat="1" applyFont="1" applyAlignment="1">
      <alignment horizontal="center" vertical="center" wrapText="1"/>
    </xf>
    <xf numFmtId="169" fontId="13" fillId="3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wrapText="1"/>
    </xf>
    <xf numFmtId="174" fontId="46" fillId="3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wrapText="1"/>
    </xf>
    <xf numFmtId="0" fontId="11" fillId="0" borderId="0" xfId="21" applyFont="1" applyFill="1" applyAlignment="1">
      <alignment vertical="center" wrapText="1"/>
    </xf>
    <xf numFmtId="0" fontId="42" fillId="0" borderId="18" xfId="0" applyFont="1" applyFill="1" applyBorder="1" applyAlignment="1">
      <alignment horizontal="center" vertical="center" wrapText="1"/>
    </xf>
    <xf numFmtId="3" fontId="11" fillId="0" borderId="0" xfId="21" applyNumberFormat="1" applyFont="1" applyFill="1" applyAlignment="1">
      <alignment vertical="center" wrapText="1"/>
    </xf>
    <xf numFmtId="4" fontId="11" fillId="0" borderId="0" xfId="21" applyNumberFormat="1" applyFont="1" applyFill="1" applyAlignment="1">
      <alignment vertical="center" wrapText="1"/>
    </xf>
    <xf numFmtId="4" fontId="11" fillId="0" borderId="0" xfId="21" applyNumberFormat="1" applyFont="1" applyBorder="1" applyAlignment="1">
      <alignment horizontal="center" vertical="center" wrapText="1"/>
    </xf>
    <xf numFmtId="0" fontId="42" fillId="2" borderId="10" xfId="0" applyFont="1" applyFill="1" applyBorder="1" applyAlignment="1">
      <alignment horizontal="right" vertical="center" wrapText="1"/>
    </xf>
    <xf numFmtId="3" fontId="11" fillId="0" borderId="0" xfId="21" applyNumberFormat="1" applyFont="1" applyFill="1" applyBorder="1" applyAlignment="1">
      <alignment vertical="center" wrapText="1"/>
    </xf>
    <xf numFmtId="0" fontId="4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4" fontId="13" fillId="0" borderId="0" xfId="0" applyNumberFormat="1" applyFont="1" applyFill="1" applyBorder="1" applyAlignment="1">
      <alignment horizontal="center" vertical="center"/>
    </xf>
    <xf numFmtId="4" fontId="48" fillId="0" borderId="0" xfId="0" applyNumberFormat="1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vertical="center"/>
    </xf>
    <xf numFmtId="4" fontId="4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11" fillId="0" borderId="0" xfId="21" applyNumberFormat="1" applyFont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1" fillId="0" borderId="0" xfId="21" applyNumberFormat="1" applyFont="1" applyAlignment="1">
      <alignment horizontal="center" vertical="center"/>
    </xf>
    <xf numFmtId="0" fontId="11" fillId="0" borderId="0" xfId="21" applyFont="1" applyAlignment="1">
      <alignment vertical="center"/>
    </xf>
    <xf numFmtId="1" fontId="11" fillId="3" borderId="1" xfId="0" applyNumberFormat="1" applyFont="1" applyFill="1" applyBorder="1" applyAlignment="1">
      <alignment horizontal="center" vertical="center"/>
    </xf>
    <xf numFmtId="169" fontId="11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/>
    <xf numFmtId="0" fontId="50" fillId="0" borderId="10" xfId="0" applyFont="1" applyFill="1" applyBorder="1" applyAlignment="1">
      <alignment horizontal="center" vertical="center"/>
    </xf>
    <xf numFmtId="169" fontId="11" fillId="0" borderId="0" xfId="21" applyNumberFormat="1" applyFont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174" fontId="12" fillId="3" borderId="1" xfId="0" applyNumberFormat="1" applyFont="1" applyFill="1" applyBorder="1" applyAlignment="1">
      <alignment horizontal="center" vertical="center"/>
    </xf>
    <xf numFmtId="3" fontId="11" fillId="0" borderId="0" xfId="21" applyNumberFormat="1" applyFont="1" applyAlignment="1">
      <alignment vertical="center"/>
    </xf>
    <xf numFmtId="4" fontId="11" fillId="0" borderId="0" xfId="21" applyNumberFormat="1" applyFont="1" applyAlignment="1">
      <alignment vertical="center"/>
    </xf>
    <xf numFmtId="0" fontId="12" fillId="0" borderId="1" xfId="0" applyFont="1" applyFill="1" applyBorder="1" applyAlignment="1">
      <alignment horizontal="right" vertical="center" wrapText="1"/>
    </xf>
    <xf numFmtId="0" fontId="41" fillId="2" borderId="2" xfId="0" applyFont="1" applyFill="1" applyBorder="1" applyAlignment="1">
      <alignment horizontal="center" vertical="center"/>
    </xf>
    <xf numFmtId="0" fontId="41" fillId="2" borderId="11" xfId="0" applyFont="1" applyFill="1" applyBorder="1" applyAlignment="1">
      <alignment horizontal="center" vertical="center"/>
    </xf>
    <xf numFmtId="0" fontId="40" fillId="0" borderId="0" xfId="21" applyFont="1" applyAlignment="1">
      <alignment vertical="center" wrapText="1"/>
    </xf>
    <xf numFmtId="1" fontId="12" fillId="0" borderId="0" xfId="21" applyNumberFormat="1" applyFont="1" applyBorder="1" applyAlignment="1">
      <alignment horizontal="left" vertical="center" wrapText="1"/>
    </xf>
    <xf numFmtId="169" fontId="11" fillId="0" borderId="0" xfId="21" applyNumberFormat="1" applyFont="1" applyBorder="1" applyAlignment="1">
      <alignment horizontal="center" vertical="center" wrapText="1"/>
    </xf>
    <xf numFmtId="1" fontId="11" fillId="0" borderId="0" xfId="103" applyNumberFormat="1" applyFont="1" applyBorder="1" applyAlignment="1">
      <alignment horizontal="center" vertical="center" wrapText="1"/>
    </xf>
    <xf numFmtId="1" fontId="11" fillId="0" borderId="0" xfId="21" applyNumberFormat="1" applyFont="1" applyBorder="1" applyAlignment="1">
      <alignment horizontal="center" vertical="center" wrapText="1"/>
    </xf>
    <xf numFmtId="169" fontId="11" fillId="0" borderId="0" xfId="13" applyNumberFormat="1" applyFont="1" applyBorder="1" applyAlignment="1">
      <alignment horizontal="center" vertical="center" wrapText="1"/>
    </xf>
    <xf numFmtId="0" fontId="11" fillId="0" borderId="0" xfId="21" applyFont="1" applyBorder="1" applyAlignment="1">
      <alignment vertical="center" wrapText="1"/>
    </xf>
    <xf numFmtId="0" fontId="12" fillId="0" borderId="0" xfId="21" applyFont="1" applyBorder="1" applyAlignment="1">
      <alignment horizontal="center" vertical="center" wrapText="1"/>
    </xf>
    <xf numFmtId="1" fontId="12" fillId="0" borderId="0" xfId="21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/>
    </xf>
    <xf numFmtId="3" fontId="51" fillId="3" borderId="1" xfId="0" applyNumberFormat="1" applyFont="1" applyFill="1" applyBorder="1" applyAlignment="1">
      <alignment horizontal="center" vertical="center" wrapText="1"/>
    </xf>
    <xf numFmtId="169" fontId="51" fillId="3" borderId="1" xfId="0" applyNumberFormat="1" applyFont="1" applyFill="1" applyBorder="1" applyAlignment="1">
      <alignment horizontal="center" vertical="center" wrapText="1"/>
    </xf>
    <xf numFmtId="1" fontId="51" fillId="3" borderId="1" xfId="103" applyNumberFormat="1" applyFont="1" applyFill="1" applyBorder="1" applyAlignment="1">
      <alignment horizontal="center" vertical="center" wrapText="1"/>
    </xf>
    <xf numFmtId="1" fontId="51" fillId="3" borderId="1" xfId="0" applyNumberFormat="1" applyFont="1" applyFill="1" applyBorder="1" applyAlignment="1">
      <alignment horizontal="center" vertical="center" wrapText="1"/>
    </xf>
    <xf numFmtId="3" fontId="51" fillId="3" borderId="12" xfId="0" applyNumberFormat="1" applyFont="1" applyFill="1" applyBorder="1" applyAlignment="1">
      <alignment horizontal="center" vertical="center" wrapText="1"/>
    </xf>
    <xf numFmtId="169" fontId="51" fillId="3" borderId="2" xfId="0" applyNumberFormat="1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/>
    </xf>
    <xf numFmtId="1" fontId="52" fillId="3" borderId="1" xfId="0" applyNumberFormat="1" applyFont="1" applyFill="1" applyBorder="1" applyAlignment="1">
      <alignment horizontal="center" vertical="center" wrapText="1"/>
    </xf>
    <xf numFmtId="169" fontId="52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1" fontId="11" fillId="0" borderId="0" xfId="0" applyNumberFormat="1" applyFont="1" applyFill="1" applyAlignment="1">
      <alignment wrapText="1"/>
    </xf>
    <xf numFmtId="177" fontId="11" fillId="0" borderId="0" xfId="0" applyNumberFormat="1" applyFont="1" applyFill="1" applyAlignment="1">
      <alignment wrapText="1"/>
    </xf>
    <xf numFmtId="1" fontId="11" fillId="3" borderId="1" xfId="0" applyNumberFormat="1" applyFont="1" applyFill="1" applyBorder="1" applyAlignment="1">
      <alignment horizontal="left" vertical="center" wrapText="1"/>
    </xf>
    <xf numFmtId="169" fontId="11" fillId="0" borderId="0" xfId="0" applyNumberFormat="1" applyFont="1" applyFill="1" applyAlignment="1">
      <alignment wrapText="1"/>
    </xf>
    <xf numFmtId="0" fontId="11" fillId="0" borderId="0" xfId="21" applyFont="1" applyFill="1" applyBorder="1" applyAlignment="1">
      <alignment horizontal="center" vertical="center" wrapText="1"/>
    </xf>
    <xf numFmtId="1" fontId="11" fillId="0" borderId="0" xfId="21" applyNumberFormat="1" applyFont="1" applyFill="1" applyBorder="1" applyAlignment="1">
      <alignment horizontal="center" vertical="center" wrapText="1"/>
    </xf>
    <xf numFmtId="169" fontId="11" fillId="0" borderId="0" xfId="21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176" fontId="12" fillId="3" borderId="1" xfId="0" applyNumberFormat="1" applyFont="1" applyFill="1" applyBorder="1" applyAlignment="1">
      <alignment horizontal="center" vertical="center" wrapText="1"/>
    </xf>
    <xf numFmtId="3" fontId="11" fillId="0" borderId="0" xfId="21" applyNumberFormat="1" applyFont="1" applyAlignment="1">
      <alignment vertical="center" wrapText="1"/>
    </xf>
    <xf numFmtId="4" fontId="11" fillId="0" borderId="0" xfId="0" applyNumberFormat="1" applyFont="1" applyAlignment="1">
      <alignment horizontal="right" vertical="center" wrapText="1"/>
    </xf>
    <xf numFmtId="0" fontId="41" fillId="2" borderId="11" xfId="0" applyFont="1" applyFill="1" applyBorder="1" applyAlignment="1">
      <alignment horizontal="center" vertical="center" wrapText="1"/>
    </xf>
    <xf numFmtId="0" fontId="44" fillId="0" borderId="0" xfId="85" applyFont="1" applyAlignment="1">
      <alignment horizontal="center"/>
    </xf>
    <xf numFmtId="0" fontId="13" fillId="3" borderId="12" xfId="0" applyFont="1" applyFill="1" applyBorder="1" applyAlignment="1">
      <alignment horizontal="center" vertical="center" wrapText="1"/>
    </xf>
    <xf numFmtId="0" fontId="11" fillId="0" borderId="22" xfId="21" applyNumberFormat="1" applyFont="1" applyFill="1" applyBorder="1" applyAlignment="1">
      <alignment horizontal="left" vertical="center" wrapText="1"/>
    </xf>
    <xf numFmtId="0" fontId="43" fillId="2" borderId="18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right" vertical="center" wrapText="1"/>
    </xf>
    <xf numFmtId="0" fontId="12" fillId="3" borderId="0" xfId="38" applyFont="1" applyFill="1" applyBorder="1" applyAlignment="1">
      <alignment horizontal="left" vertical="center"/>
    </xf>
    <xf numFmtId="0" fontId="19" fillId="0" borderId="0" xfId="38" applyFont="1" applyFill="1" applyBorder="1" applyAlignment="1">
      <alignment horizontal="center" vertical="center"/>
    </xf>
    <xf numFmtId="0" fontId="22" fillId="6" borderId="6" xfId="38" applyFont="1" applyFill="1" applyBorder="1" applyAlignment="1">
      <alignment horizontal="center" vertical="center" wrapText="1"/>
    </xf>
    <xf numFmtId="0" fontId="22" fillId="6" borderId="7" xfId="38" applyFont="1" applyFill="1" applyBorder="1" applyAlignment="1">
      <alignment horizontal="center" vertical="center" wrapText="1"/>
    </xf>
    <xf numFmtId="0" fontId="21" fillId="0" borderId="9" xfId="38" applyFont="1" applyFill="1" applyBorder="1" applyAlignment="1">
      <alignment horizontal="center" vertical="center" wrapText="1"/>
    </xf>
    <xf numFmtId="0" fontId="42" fillId="2" borderId="19" xfId="0" applyFont="1" applyFill="1" applyBorder="1" applyAlignment="1">
      <alignment horizontal="center" vertical="center" wrapText="1"/>
    </xf>
    <xf numFmtId="0" fontId="42" fillId="2" borderId="20" xfId="0" applyFont="1" applyFill="1" applyBorder="1" applyAlignment="1">
      <alignment horizontal="center" vertical="center" wrapText="1"/>
    </xf>
    <xf numFmtId="0" fontId="42" fillId="2" borderId="24" xfId="0" applyFont="1" applyFill="1" applyBorder="1" applyAlignment="1">
      <alignment horizontal="center" vertical="center" wrapText="1"/>
    </xf>
    <xf numFmtId="0" fontId="42" fillId="2" borderId="17" xfId="0" applyFont="1" applyFill="1" applyBorder="1" applyAlignment="1">
      <alignment horizontal="center" vertical="center" wrapText="1"/>
    </xf>
    <xf numFmtId="0" fontId="42" fillId="2" borderId="18" xfId="0" applyFont="1" applyFill="1" applyBorder="1" applyAlignment="1">
      <alignment horizontal="center" vertical="center" wrapText="1"/>
    </xf>
    <xf numFmtId="1" fontId="14" fillId="0" borderId="0" xfId="21" applyNumberFormat="1" applyFont="1" applyAlignment="1">
      <alignment horizontal="center" vertical="center" wrapText="1"/>
    </xf>
    <xf numFmtId="4" fontId="14" fillId="0" borderId="0" xfId="21" applyNumberFormat="1" applyFont="1" applyAlignment="1">
      <alignment horizontal="center" vertical="center" wrapText="1"/>
    </xf>
    <xf numFmtId="0" fontId="14" fillId="0" borderId="0" xfId="21" applyFont="1" applyAlignment="1">
      <alignment horizontal="center" vertical="center"/>
    </xf>
    <xf numFmtId="1" fontId="41" fillId="2" borderId="2" xfId="0" applyNumberFormat="1" applyFont="1" applyFill="1" applyBorder="1" applyAlignment="1">
      <alignment horizontal="right" vertical="center" wrapText="1"/>
    </xf>
    <xf numFmtId="1" fontId="41" fillId="2" borderId="12" xfId="0" applyNumberFormat="1" applyFont="1" applyFill="1" applyBorder="1" applyAlignment="1">
      <alignment horizontal="right" vertical="center" wrapText="1"/>
    </xf>
    <xf numFmtId="0" fontId="26" fillId="2" borderId="19" xfId="0" applyFont="1" applyFill="1" applyBorder="1" applyAlignment="1">
      <alignment horizontal="center" vertical="center" wrapText="1"/>
    </xf>
    <xf numFmtId="0" fontId="26" fillId="2" borderId="20" xfId="0" applyFont="1" applyFill="1" applyBorder="1" applyAlignment="1">
      <alignment horizontal="center" vertical="center" wrapText="1"/>
    </xf>
    <xf numFmtId="0" fontId="26" fillId="2" borderId="17" xfId="0" applyFont="1" applyFill="1" applyBorder="1" applyAlignment="1">
      <alignment horizontal="center" vertical="center" wrapText="1"/>
    </xf>
    <xf numFmtId="0" fontId="26" fillId="2" borderId="18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right" vertical="center" wrapText="1"/>
    </xf>
    <xf numFmtId="0" fontId="26" fillId="2" borderId="23" xfId="0" applyFont="1" applyFill="1" applyBorder="1" applyAlignment="1">
      <alignment horizontal="right" vertical="center" wrapText="1"/>
    </xf>
    <xf numFmtId="0" fontId="26" fillId="2" borderId="14" xfId="0" applyFont="1" applyFill="1" applyBorder="1" applyAlignment="1">
      <alignment horizontal="right" vertical="center" wrapText="1"/>
    </xf>
    <xf numFmtId="0" fontId="42" fillId="2" borderId="23" xfId="0" applyFont="1" applyFill="1" applyBorder="1" applyAlignment="1">
      <alignment horizontal="right" vertical="center" wrapText="1"/>
    </xf>
    <xf numFmtId="0" fontId="42" fillId="2" borderId="14" xfId="0" applyFont="1" applyFill="1" applyBorder="1" applyAlignment="1">
      <alignment horizontal="right" vertical="center" wrapText="1"/>
    </xf>
    <xf numFmtId="0" fontId="43" fillId="2" borderId="19" xfId="0" applyFont="1" applyFill="1" applyBorder="1" applyAlignment="1">
      <alignment horizontal="center" vertical="center" wrapText="1"/>
    </xf>
    <xf numFmtId="0" fontId="43" fillId="2" borderId="20" xfId="0" applyFont="1" applyFill="1" applyBorder="1" applyAlignment="1">
      <alignment horizontal="center" vertical="center" wrapText="1"/>
    </xf>
    <xf numFmtId="1" fontId="40" fillId="2" borderId="27" xfId="0" applyNumberFormat="1" applyFont="1" applyFill="1" applyBorder="1" applyAlignment="1">
      <alignment horizontal="right" vertical="center" wrapText="1"/>
    </xf>
    <xf numFmtId="1" fontId="40" fillId="2" borderId="28" xfId="0" applyNumberFormat="1" applyFont="1" applyFill="1" applyBorder="1" applyAlignment="1">
      <alignment horizontal="right" vertical="center" wrapText="1"/>
    </xf>
    <xf numFmtId="1" fontId="40" fillId="2" borderId="2" xfId="0" applyNumberFormat="1" applyFont="1" applyFill="1" applyBorder="1" applyAlignment="1">
      <alignment horizontal="right" vertical="center" wrapText="1"/>
    </xf>
    <xf numFmtId="1" fontId="40" fillId="2" borderId="12" xfId="0" applyNumberFormat="1" applyFont="1" applyFill="1" applyBorder="1" applyAlignment="1">
      <alignment horizontal="right" vertical="center" wrapText="1"/>
    </xf>
    <xf numFmtId="0" fontId="43" fillId="2" borderId="25" xfId="0" applyFont="1" applyFill="1" applyBorder="1" applyAlignment="1">
      <alignment horizontal="center" vertical="center" wrapText="1"/>
    </xf>
    <xf numFmtId="0" fontId="43" fillId="2" borderId="18" xfId="0" applyFont="1" applyFill="1" applyBorder="1" applyAlignment="1">
      <alignment horizontal="center" vertical="center" wrapText="1"/>
    </xf>
    <xf numFmtId="0" fontId="43" fillId="2" borderId="17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right" vertical="center" wrapText="1"/>
    </xf>
    <xf numFmtId="0" fontId="39" fillId="2" borderId="23" xfId="0" applyFont="1" applyFill="1" applyBorder="1" applyAlignment="1">
      <alignment horizontal="right" vertical="center" wrapText="1"/>
    </xf>
    <xf numFmtId="0" fontId="39" fillId="2" borderId="14" xfId="0" applyFont="1" applyFill="1" applyBorder="1" applyAlignment="1">
      <alignment horizontal="right" vertical="center" wrapText="1"/>
    </xf>
    <xf numFmtId="1" fontId="41" fillId="2" borderId="27" xfId="0" applyNumberFormat="1" applyFont="1" applyFill="1" applyBorder="1" applyAlignment="1">
      <alignment horizontal="right" vertical="center" wrapText="1"/>
    </xf>
    <xf numFmtId="1" fontId="41" fillId="2" borderId="28" xfId="0" applyNumberFormat="1" applyFont="1" applyFill="1" applyBorder="1" applyAlignment="1">
      <alignment horizontal="right" vertical="center" wrapText="1"/>
    </xf>
    <xf numFmtId="0" fontId="42" fillId="2" borderId="25" xfId="0" applyFont="1" applyFill="1" applyBorder="1" applyAlignment="1">
      <alignment horizontal="center" vertical="center" wrapText="1"/>
    </xf>
    <xf numFmtId="0" fontId="41" fillId="2" borderId="2" xfId="0" applyFont="1" applyFill="1" applyBorder="1" applyAlignment="1">
      <alignment horizontal="center" vertical="center" wrapText="1"/>
    </xf>
    <xf numFmtId="0" fontId="41" fillId="2" borderId="11" xfId="0" applyFont="1" applyFill="1" applyBorder="1" applyAlignment="1">
      <alignment horizontal="center" vertical="center" wrapText="1"/>
    </xf>
    <xf numFmtId="0" fontId="41" fillId="2" borderId="12" xfId="0" applyFont="1" applyFill="1" applyBorder="1" applyAlignment="1">
      <alignment horizontal="center" vertical="center" wrapText="1"/>
    </xf>
    <xf numFmtId="0" fontId="11" fillId="0" borderId="0" xfId="21" applyFont="1" applyAlignment="1">
      <alignment horizontal="center" vertical="center" wrapText="1"/>
    </xf>
    <xf numFmtId="4" fontId="11" fillId="0" borderId="0" xfId="21" applyNumberFormat="1" applyFont="1" applyAlignment="1">
      <alignment horizontal="center" vertical="center" wrapText="1"/>
    </xf>
    <xf numFmtId="0" fontId="11" fillId="0" borderId="0" xfId="21" applyFont="1" applyAlignment="1">
      <alignment horizontal="center" vertical="center"/>
    </xf>
  </cellXfs>
  <cellStyles count="104">
    <cellStyle name="Collegamento ipertestuale 2" xfId="64"/>
    <cellStyle name="Collegamento ipertestuale 3" xfId="65"/>
    <cellStyle name="Comma 2" xfId="68"/>
    <cellStyle name="Currency 2" xfId="69"/>
    <cellStyle name="Euro" xfId="1"/>
    <cellStyle name="Euro 2" xfId="2"/>
    <cellStyle name="Euro 2 2" xfId="3"/>
    <cellStyle name="Euro 3" xfId="4"/>
    <cellStyle name="Euro 3 2" xfId="5"/>
    <cellStyle name="Excel Built-in Normal" xfId="63"/>
    <cellStyle name="Migliaia" xfId="103" builtinId="3"/>
    <cellStyle name="Migliaia [0] 2" xfId="6"/>
    <cellStyle name="Migliaia [0] 2 2" xfId="7"/>
    <cellStyle name="Migliaia [0] 2 2 2" xfId="8"/>
    <cellStyle name="Migliaia [0] 3" xfId="9"/>
    <cellStyle name="Migliaia 10" xfId="80"/>
    <cellStyle name="Migliaia 11" xfId="81"/>
    <cellStyle name="Migliaia 12" xfId="82"/>
    <cellStyle name="Migliaia 13" xfId="83"/>
    <cellStyle name="Migliaia 14" xfId="84"/>
    <cellStyle name="Migliaia 15" xfId="86"/>
    <cellStyle name="Migliaia 16" xfId="87"/>
    <cellStyle name="Migliaia 17" xfId="88"/>
    <cellStyle name="Migliaia 18" xfId="89"/>
    <cellStyle name="Migliaia 19" xfId="90"/>
    <cellStyle name="Migliaia 2" xfId="10"/>
    <cellStyle name="Migliaia 2 2" xfId="11"/>
    <cellStyle name="Migliaia 2 3" xfId="12"/>
    <cellStyle name="Migliaia 2 4" xfId="102"/>
    <cellStyle name="Migliaia 20" xfId="91"/>
    <cellStyle name="Migliaia 21" xfId="92"/>
    <cellStyle name="Migliaia 22" xfId="93"/>
    <cellStyle name="Migliaia 3" xfId="13"/>
    <cellStyle name="Migliaia 3 2" xfId="14"/>
    <cellStyle name="Migliaia 3 3" xfId="72"/>
    <cellStyle name="Migliaia 4" xfId="15"/>
    <cellStyle name="Migliaia 5" xfId="16"/>
    <cellStyle name="Migliaia 6" xfId="67"/>
    <cellStyle name="Migliaia 7" xfId="77"/>
    <cellStyle name="Migliaia 8" xfId="78"/>
    <cellStyle name="Migliaia 9" xfId="79"/>
    <cellStyle name="Normal 2" xfId="66"/>
    <cellStyle name="Normale" xfId="0" builtinId="0"/>
    <cellStyle name="Normale 10" xfId="17"/>
    <cellStyle name="Normale 11" xfId="18"/>
    <cellStyle name="Normale 11 2" xfId="75"/>
    <cellStyle name="Normale 11 3" xfId="73"/>
    <cellStyle name="Normale 11 4" xfId="71"/>
    <cellStyle name="Normale 12" xfId="19"/>
    <cellStyle name="Normale 13" xfId="20"/>
    <cellStyle name="Normale 14" xfId="85"/>
    <cellStyle name="Normale 15" xfId="94"/>
    <cellStyle name="Normale 15 2" xfId="95"/>
    <cellStyle name="Normale 2" xfId="21"/>
    <cellStyle name="Normale 2 10" xfId="96"/>
    <cellStyle name="Normale 2 2" xfId="22"/>
    <cellStyle name="Normale 2 2 2" xfId="23"/>
    <cellStyle name="Normale 2 2 3" xfId="24"/>
    <cellStyle name="Normale 2 2 4" xfId="25"/>
    <cellStyle name="Normale 2 2_BA_Pesi_Criterio_RcAuto4_v17042012_0.1(1)Lara" xfId="26"/>
    <cellStyle name="Normale 2 3" xfId="27"/>
    <cellStyle name="Normale 2 3 2" xfId="28"/>
    <cellStyle name="Normale 2 3 3" xfId="29"/>
    <cellStyle name="Normale 2 4" xfId="30"/>
    <cellStyle name="Normale 2 5" xfId="97"/>
    <cellStyle name="Normale 2 6" xfId="98"/>
    <cellStyle name="Normale 2 7" xfId="99"/>
    <cellStyle name="Normale 2 8" xfId="100"/>
    <cellStyle name="Normale 2 9" xfId="101"/>
    <cellStyle name="Normale 3" xfId="31"/>
    <cellStyle name="Normale 3 2" xfId="32"/>
    <cellStyle name="Normale 3 3" xfId="33"/>
    <cellStyle name="Normale 4" xfId="34"/>
    <cellStyle name="Normale 4 2" xfId="35"/>
    <cellStyle name="Normale 4 3" xfId="36"/>
    <cellStyle name="Normale 5" xfId="37"/>
    <cellStyle name="Normale 5 2" xfId="38"/>
    <cellStyle name="Normale 5 2 2" xfId="39"/>
    <cellStyle name="Normale 5 3" xfId="40"/>
    <cellStyle name="Normale 5 4" xfId="41"/>
    <cellStyle name="Normale 6" xfId="42"/>
    <cellStyle name="Normale 6 2" xfId="43"/>
    <cellStyle name="Normale 6 3" xfId="44"/>
    <cellStyle name="Normale 7" xfId="45"/>
    <cellStyle name="Normale 7 2" xfId="46"/>
    <cellStyle name="Normale 7 3" xfId="47"/>
    <cellStyle name="Normale 7_BA_Pesi_Criterio_RcAuto4_v17042012_0.1(1)Lara" xfId="48"/>
    <cellStyle name="Normale 8" xfId="49"/>
    <cellStyle name="Normale 8 2" xfId="70"/>
    <cellStyle name="Normale 8 3" xfId="74"/>
    <cellStyle name="Normale 8 4" xfId="62"/>
    <cellStyle name="Normale 9" xfId="50"/>
    <cellStyle name="Percentuale 2" xfId="51"/>
    <cellStyle name="Percentuale 3" xfId="52"/>
    <cellStyle name="Valuta" xfId="76" builtinId="4"/>
    <cellStyle name="Valuta [0] 2" xfId="53"/>
    <cellStyle name="Valuta 2" xfId="54"/>
    <cellStyle name="Valuta 2 2" xfId="55"/>
    <cellStyle name="Valuta 2 3" xfId="56"/>
    <cellStyle name="Valuta 2 4" xfId="57"/>
    <cellStyle name="Valuta 3" xfId="58"/>
    <cellStyle name="Valuta 4" xfId="59"/>
    <cellStyle name="Valuta 4 2" xfId="60"/>
    <cellStyle name="Valuta 5" xfId="61"/>
  </cellStyles>
  <dxfs count="666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13367</xdr:colOff>
      <xdr:row>55</xdr:row>
      <xdr:rowOff>0</xdr:rowOff>
    </xdr:to>
    <xdr:sp macro="" textlink="">
      <xdr:nvSpPr>
        <xdr:cNvPr id="2" name="CasellaDiTesto 1"/>
        <xdr:cNvSpPr txBox="1"/>
      </xdr:nvSpPr>
      <xdr:spPr>
        <a:xfrm>
          <a:off x="0" y="0"/>
          <a:ext cx="6704262" cy="102936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cap="all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000" cap="all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r>
            <a:rPr lang="it-IT" sz="1200" b="1" cap="all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ALLEGATO 5 </a:t>
          </a:r>
        </a:p>
        <a:p>
          <a:r>
            <a:rPr lang="it-IT" sz="1200" b="1" cap="all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Elementi DI DETERMINAZIONE DEI PREMI</a:t>
          </a: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>
            <a:ln>
              <a:noFill/>
            </a:ln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ln>
              <a:noFill/>
            </a:ln>
            <a:solidFill>
              <a:schemeClr val="dk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endParaRPr lang="it-IT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Classificazione del documento: Consip Public </a:t>
          </a:r>
        </a:p>
        <a:p>
          <a:endParaRPr lang="it-IT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Appalto Specifico indetto da Consip S.p.A. per la prestazione dei servizi inerenti le coperture assicurative dei rischi connessi alla circolazione dei veicoli e dei natanti delle Amministrazioni dello Stato nell’ambito dello SDA della Pubblica Amministrazione per la prestazione di servizi assicurativi </a:t>
          </a:r>
          <a:r>
            <a:rPr lang="it-IT" sz="9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– </a:t>
          </a:r>
          <a:r>
            <a:rPr lang="it-IT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ID 2399</a:t>
          </a:r>
        </a:p>
        <a:p>
          <a:r>
            <a:rPr lang="it-IT" sz="9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it-IT" sz="900">
              <a:ln>
                <a:noFill/>
              </a:ln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Allegato 5 – Elementi di determinazione dei premi</a:t>
          </a:r>
        </a:p>
      </xdr:txBody>
    </xdr:sp>
    <xdr:clientData/>
  </xdr:twoCellAnchor>
  <xdr:twoCellAnchor>
    <xdr:from>
      <xdr:col>0</xdr:col>
      <xdr:colOff>161555</xdr:colOff>
      <xdr:row>47</xdr:row>
      <xdr:rowOff>49170</xdr:rowOff>
    </xdr:from>
    <xdr:to>
      <xdr:col>9</xdr:col>
      <xdr:colOff>368620</xdr:colOff>
      <xdr:row>47</xdr:row>
      <xdr:rowOff>62975</xdr:rowOff>
    </xdr:to>
    <xdr:cxnSp macro="">
      <xdr:nvCxnSpPr>
        <xdr:cNvPr id="3" name="Connettore 1 2"/>
        <xdr:cNvCxnSpPr/>
      </xdr:nvCxnSpPr>
      <xdr:spPr>
        <a:xfrm>
          <a:off x="161555" y="8845591"/>
          <a:ext cx="5681433" cy="13805"/>
        </a:xfrm>
        <a:prstGeom prst="line">
          <a:avLst/>
        </a:prstGeom>
        <a:ln>
          <a:solidFill>
            <a:srgbClr val="777777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152400</xdr:colOff>
      <xdr:row>0</xdr:row>
      <xdr:rowOff>0</xdr:rowOff>
    </xdr:from>
    <xdr:to>
      <xdr:col>3</xdr:col>
      <xdr:colOff>314325</xdr:colOff>
      <xdr:row>5</xdr:row>
      <xdr:rowOff>114300</xdr:rowOff>
    </xdr:to>
    <xdr:pic>
      <xdr:nvPicPr>
        <xdr:cNvPr id="4" name="Immagin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50"/>
        <a:stretch>
          <a:fillRect/>
        </a:stretch>
      </xdr:blipFill>
      <xdr:spPr bwMode="auto">
        <a:xfrm>
          <a:off x="152400" y="0"/>
          <a:ext cx="1990725" cy="10668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lvia.pantaleo/Documents/GARE/RCAUTO/RCAUTO%2010/DATI%20RICEVUTI%20DA%20PA/Database%20premi_2019_03_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di distribuzione"/>
      <sheetName val="Deleghe 2004-2016"/>
      <sheetName val="Comunicazioni"/>
      <sheetName val="check mit edizione 9"/>
      <sheetName val="n. veicoli"/>
      <sheetName val="Premi OR 2004-2018"/>
      <sheetName val="Premi Assicuratore 2004-2018"/>
      <sheetName val="Imposte"/>
      <sheetName val="00.pvt"/>
      <sheetName val="00.1Convalida_dati"/>
      <sheetName val="Display_prem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 t="str">
            <v>INFORTUNI punto A</v>
          </cell>
          <cell r="B2">
            <v>2004</v>
          </cell>
        </row>
        <row r="3">
          <cell r="A3" t="str">
            <v>INFORTUNI punto B</v>
          </cell>
          <cell r="B3">
            <v>2005</v>
          </cell>
        </row>
        <row r="4">
          <cell r="A4" t="str">
            <v>KASKO</v>
          </cell>
          <cell r="B4">
            <v>2006</v>
          </cell>
        </row>
        <row r="5">
          <cell r="A5" t="str">
            <v>RCA</v>
          </cell>
          <cell r="B5">
            <v>2007</v>
          </cell>
        </row>
        <row r="6">
          <cell r="B6">
            <v>2008</v>
          </cell>
        </row>
        <row r="7">
          <cell r="B7">
            <v>2009</v>
          </cell>
        </row>
        <row r="8">
          <cell r="B8">
            <v>2010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topLeftCell="A31" zoomScale="95" zoomScaleNormal="69" zoomScaleSheetLayoutView="95" workbookViewId="0">
      <selection sqref="A1:XFD1048576"/>
    </sheetView>
  </sheetViews>
  <sheetFormatPr defaultRowHeight="14.5" x14ac:dyDescent="0.35"/>
  <sheetData/>
  <pageMargins left="0.7" right="0.7" top="0.75" bottom="0.75" header="0.3" footer="0.3"/>
  <pageSetup paperSize="9" scale="86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7"/>
  <sheetViews>
    <sheetView showGridLines="0" zoomScale="85" zoomScaleNormal="85" workbookViewId="0">
      <pane ySplit="4" topLeftCell="A5" activePane="bottomLeft" state="frozen"/>
      <selection activeCell="A195" sqref="A195:B195"/>
      <selection pane="bottomLeft"/>
    </sheetView>
  </sheetViews>
  <sheetFormatPr defaultColWidth="18.54296875" defaultRowHeight="12" x14ac:dyDescent="0.35"/>
  <cols>
    <col min="1" max="1" width="35.7265625" style="88" customWidth="1"/>
    <col min="2" max="2" width="64.26953125" style="88" customWidth="1"/>
    <col min="3" max="3" width="18.54296875" style="182" customWidth="1"/>
    <col min="4" max="4" width="14.26953125" style="182" customWidth="1"/>
    <col min="5" max="5" width="14.26953125" style="190" customWidth="1"/>
    <col min="6" max="6" width="14.26953125" style="182" customWidth="1"/>
    <col min="7" max="7" width="14.26953125" style="190" customWidth="1"/>
    <col min="8" max="9" width="14.26953125" style="182" customWidth="1"/>
    <col min="10" max="10" width="14.26953125" style="190" customWidth="1"/>
    <col min="11" max="16384" width="18.54296875" style="182"/>
  </cols>
  <sheetData>
    <row r="1" spans="1:10" s="76" customFormat="1" x14ac:dyDescent="0.3">
      <c r="A1" s="68" t="s">
        <v>1011</v>
      </c>
      <c r="B1" s="180" t="s">
        <v>152</v>
      </c>
      <c r="C1" s="77"/>
      <c r="D1" s="77"/>
      <c r="E1" s="77"/>
      <c r="F1" s="77"/>
      <c r="G1" s="77"/>
      <c r="H1" s="77"/>
      <c r="I1" s="77"/>
      <c r="J1" s="77"/>
    </row>
    <row r="2" spans="1:10" s="76" customFormat="1" x14ac:dyDescent="0.3">
      <c r="A2" s="68" t="s">
        <v>1013</v>
      </c>
      <c r="B2" s="180">
        <v>2019</v>
      </c>
      <c r="C2" s="77"/>
      <c r="D2" s="77"/>
      <c r="E2" s="77"/>
      <c r="F2" s="77"/>
      <c r="G2" s="77"/>
      <c r="H2" s="77"/>
      <c r="I2" s="77"/>
      <c r="J2" s="77"/>
    </row>
    <row r="3" spans="1:10" x14ac:dyDescent="0.3">
      <c r="A3" s="119"/>
      <c r="B3" s="153"/>
      <c r="C3" s="77"/>
      <c r="D3" s="181"/>
      <c r="E3" s="181"/>
      <c r="F3" s="181"/>
      <c r="G3" s="181"/>
      <c r="H3" s="181"/>
      <c r="I3" s="181"/>
      <c r="J3" s="181"/>
    </row>
    <row r="4" spans="1:10" s="132" customFormat="1" ht="24" x14ac:dyDescent="0.3">
      <c r="A4" s="68" t="s">
        <v>962</v>
      </c>
      <c r="B4" s="68" t="s">
        <v>963</v>
      </c>
      <c r="C4" s="68" t="s">
        <v>964</v>
      </c>
      <c r="D4" s="68" t="s">
        <v>1016</v>
      </c>
      <c r="E4" s="68" t="s">
        <v>1017</v>
      </c>
      <c r="F4" s="68" t="s">
        <v>1018</v>
      </c>
      <c r="G4" s="68" t="s">
        <v>1019</v>
      </c>
      <c r="H4" s="68" t="s">
        <v>1020</v>
      </c>
      <c r="I4" s="68" t="s">
        <v>1014</v>
      </c>
      <c r="J4" s="68" t="s">
        <v>1015</v>
      </c>
    </row>
    <row r="5" spans="1:10" s="159" customFormat="1" ht="24" x14ac:dyDescent="0.3">
      <c r="A5" s="103" t="s">
        <v>155</v>
      </c>
      <c r="B5" s="103" t="s">
        <v>1095</v>
      </c>
      <c r="C5" s="157"/>
      <c r="D5" s="134"/>
      <c r="E5" s="158"/>
      <c r="F5" s="134"/>
      <c r="G5" s="158"/>
      <c r="H5" s="134"/>
      <c r="I5" s="134"/>
      <c r="J5" s="158"/>
    </row>
    <row r="6" spans="1:10" s="159" customFormat="1" ht="24" x14ac:dyDescent="0.3">
      <c r="A6" s="103" t="s">
        <v>155</v>
      </c>
      <c r="B6" s="103" t="s">
        <v>1096</v>
      </c>
      <c r="C6" s="157"/>
      <c r="D6" s="134"/>
      <c r="E6" s="158"/>
      <c r="F6" s="134"/>
      <c r="G6" s="158"/>
      <c r="H6" s="134"/>
      <c r="I6" s="134"/>
      <c r="J6" s="158"/>
    </row>
    <row r="7" spans="1:10" s="159" customFormat="1" x14ac:dyDescent="0.3">
      <c r="A7" s="103" t="s">
        <v>155</v>
      </c>
      <c r="B7" s="103" t="s">
        <v>160</v>
      </c>
      <c r="C7" s="157"/>
      <c r="D7" s="134"/>
      <c r="E7" s="158"/>
      <c r="F7" s="134"/>
      <c r="G7" s="158"/>
      <c r="H7" s="134"/>
      <c r="I7" s="134"/>
      <c r="J7" s="158"/>
    </row>
    <row r="8" spans="1:10" s="159" customFormat="1" ht="24" x14ac:dyDescent="0.3">
      <c r="A8" s="103" t="s">
        <v>155</v>
      </c>
      <c r="B8" s="103" t="s">
        <v>1097</v>
      </c>
      <c r="C8" s="157"/>
      <c r="D8" s="134"/>
      <c r="E8" s="158"/>
      <c r="F8" s="134"/>
      <c r="G8" s="158"/>
      <c r="H8" s="134"/>
      <c r="I8" s="134"/>
      <c r="J8" s="158"/>
    </row>
    <row r="9" spans="1:10" s="159" customFormat="1" x14ac:dyDescent="0.3">
      <c r="A9" s="103" t="s">
        <v>155</v>
      </c>
      <c r="B9" s="103" t="s">
        <v>208</v>
      </c>
      <c r="C9" s="110"/>
      <c r="D9" s="134"/>
      <c r="E9" s="158"/>
      <c r="F9" s="134"/>
      <c r="G9" s="158"/>
      <c r="H9" s="134"/>
      <c r="I9" s="134"/>
      <c r="J9" s="158"/>
    </row>
    <row r="10" spans="1:10" s="159" customFormat="1" x14ac:dyDescent="0.3">
      <c r="A10" s="103" t="s">
        <v>106</v>
      </c>
      <c r="B10" s="103" t="s">
        <v>1081</v>
      </c>
      <c r="C10" s="157"/>
      <c r="D10" s="134"/>
      <c r="E10" s="158"/>
      <c r="F10" s="134"/>
      <c r="G10" s="158"/>
      <c r="H10" s="134"/>
      <c r="I10" s="134"/>
      <c r="J10" s="158"/>
    </row>
    <row r="11" spans="1:10" s="159" customFormat="1" ht="24" x14ac:dyDescent="0.3">
      <c r="A11" s="103" t="s">
        <v>70</v>
      </c>
      <c r="B11" s="103" t="s">
        <v>1098</v>
      </c>
      <c r="C11" s="157"/>
      <c r="D11" s="134"/>
      <c r="E11" s="158"/>
      <c r="F11" s="134"/>
      <c r="G11" s="158"/>
      <c r="H11" s="134"/>
      <c r="I11" s="134"/>
      <c r="J11" s="158"/>
    </row>
    <row r="12" spans="1:10" s="159" customFormat="1" ht="36" x14ac:dyDescent="0.3">
      <c r="A12" s="103" t="s">
        <v>41</v>
      </c>
      <c r="B12" s="103" t="s">
        <v>1099</v>
      </c>
      <c r="C12" s="1"/>
      <c r="D12" s="134"/>
      <c r="E12" s="158"/>
      <c r="F12" s="134"/>
      <c r="G12" s="158"/>
      <c r="H12" s="134"/>
      <c r="I12" s="134"/>
      <c r="J12" s="158"/>
    </row>
    <row r="13" spans="1:10" s="159" customFormat="1" ht="24" x14ac:dyDescent="0.3">
      <c r="A13" s="109" t="s">
        <v>9</v>
      </c>
      <c r="B13" s="109" t="s">
        <v>12</v>
      </c>
      <c r="C13" s="157"/>
      <c r="D13" s="134"/>
      <c r="E13" s="158"/>
      <c r="F13" s="134"/>
      <c r="G13" s="158"/>
      <c r="H13" s="134"/>
      <c r="I13" s="134"/>
      <c r="J13" s="158"/>
    </row>
    <row r="14" spans="1:10" s="159" customFormat="1" ht="24" x14ac:dyDescent="0.3">
      <c r="A14" s="109" t="s">
        <v>9</v>
      </c>
      <c r="B14" s="109" t="s">
        <v>12</v>
      </c>
      <c r="C14" s="157"/>
      <c r="D14" s="134"/>
      <c r="E14" s="158"/>
      <c r="F14" s="134"/>
      <c r="G14" s="158"/>
      <c r="H14" s="134"/>
      <c r="I14" s="134"/>
      <c r="J14" s="158"/>
    </row>
    <row r="15" spans="1:10" s="159" customFormat="1" ht="24" x14ac:dyDescent="0.3">
      <c r="A15" s="109" t="s">
        <v>169</v>
      </c>
      <c r="B15" s="109" t="s">
        <v>1100</v>
      </c>
      <c r="C15" s="78"/>
      <c r="D15" s="134"/>
      <c r="E15" s="158"/>
      <c r="F15" s="183"/>
      <c r="G15" s="184"/>
      <c r="H15" s="183"/>
      <c r="I15" s="183"/>
      <c r="J15" s="184"/>
    </row>
    <row r="16" spans="1:10" s="159" customFormat="1" ht="24" x14ac:dyDescent="0.3">
      <c r="A16" s="103" t="s">
        <v>178</v>
      </c>
      <c r="B16" s="103" t="s">
        <v>179</v>
      </c>
      <c r="C16" s="110">
        <v>701122</v>
      </c>
      <c r="D16" s="183"/>
      <c r="E16" s="184"/>
      <c r="F16" s="183">
        <v>1</v>
      </c>
      <c r="G16" s="184">
        <v>7500</v>
      </c>
      <c r="H16" s="183"/>
      <c r="I16" s="183">
        <v>1</v>
      </c>
      <c r="J16" s="184">
        <v>2563.44</v>
      </c>
    </row>
    <row r="17" spans="1:10" s="159" customFormat="1" ht="24" x14ac:dyDescent="0.3">
      <c r="A17" s="103" t="s">
        <v>67</v>
      </c>
      <c r="B17" s="103" t="s">
        <v>68</v>
      </c>
      <c r="C17" s="157"/>
      <c r="D17" s="134"/>
      <c r="E17" s="158"/>
      <c r="F17" s="134"/>
      <c r="G17" s="158"/>
      <c r="H17" s="134"/>
      <c r="I17" s="134"/>
      <c r="J17" s="158"/>
    </row>
    <row r="18" spans="1:10" s="159" customFormat="1" ht="36" x14ac:dyDescent="0.3">
      <c r="A18" s="103" t="s">
        <v>9</v>
      </c>
      <c r="B18" s="109" t="s">
        <v>174</v>
      </c>
      <c r="C18" s="110"/>
      <c r="D18" s="183"/>
      <c r="E18" s="184"/>
      <c r="F18" s="183"/>
      <c r="G18" s="184"/>
      <c r="H18" s="183"/>
      <c r="I18" s="183"/>
      <c r="J18" s="184"/>
    </row>
    <row r="19" spans="1:10" s="159" customFormat="1" ht="24" x14ac:dyDescent="0.3">
      <c r="A19" s="103" t="s">
        <v>9</v>
      </c>
      <c r="B19" s="109" t="s">
        <v>16</v>
      </c>
      <c r="C19" s="157"/>
      <c r="D19" s="183"/>
      <c r="E19" s="184"/>
      <c r="F19" s="183"/>
      <c r="G19" s="184"/>
      <c r="H19" s="183"/>
      <c r="I19" s="183"/>
      <c r="J19" s="184"/>
    </row>
    <row r="20" spans="1:10" s="159" customFormat="1" ht="24" x14ac:dyDescent="0.3">
      <c r="A20" s="103" t="s">
        <v>9</v>
      </c>
      <c r="B20" s="109" t="s">
        <v>176</v>
      </c>
      <c r="C20" s="110"/>
      <c r="D20" s="183"/>
      <c r="E20" s="184"/>
      <c r="F20" s="183"/>
      <c r="G20" s="184"/>
      <c r="H20" s="183"/>
      <c r="I20" s="183"/>
      <c r="J20" s="184"/>
    </row>
    <row r="21" spans="1:10" s="159" customFormat="1" x14ac:dyDescent="0.3">
      <c r="A21" s="103" t="s">
        <v>49</v>
      </c>
      <c r="B21" s="109" t="s">
        <v>1101</v>
      </c>
      <c r="C21" s="110"/>
      <c r="D21" s="183"/>
      <c r="E21" s="184"/>
      <c r="F21" s="183"/>
      <c r="G21" s="184"/>
      <c r="H21" s="183"/>
      <c r="I21" s="183"/>
      <c r="J21" s="184"/>
    </row>
    <row r="22" spans="1:10" s="159" customFormat="1" x14ac:dyDescent="0.3">
      <c r="A22" s="103" t="s">
        <v>49</v>
      </c>
      <c r="B22" s="109" t="s">
        <v>1102</v>
      </c>
      <c r="C22" s="110"/>
      <c r="D22" s="183"/>
      <c r="E22" s="184"/>
      <c r="F22" s="183"/>
      <c r="G22" s="184"/>
      <c r="H22" s="183"/>
      <c r="I22" s="183"/>
      <c r="J22" s="184"/>
    </row>
    <row r="23" spans="1:10" s="159" customFormat="1" x14ac:dyDescent="0.3">
      <c r="A23" s="103" t="s">
        <v>49</v>
      </c>
      <c r="B23" s="109" t="s">
        <v>1103</v>
      </c>
      <c r="C23" s="110"/>
      <c r="D23" s="183"/>
      <c r="E23" s="184"/>
      <c r="F23" s="183"/>
      <c r="G23" s="184"/>
      <c r="H23" s="183"/>
      <c r="I23" s="183"/>
      <c r="J23" s="184"/>
    </row>
    <row r="24" spans="1:10" s="159" customFormat="1" x14ac:dyDescent="0.3">
      <c r="A24" s="103" t="s">
        <v>49</v>
      </c>
      <c r="B24" s="109" t="s">
        <v>1104</v>
      </c>
      <c r="C24" s="110"/>
      <c r="D24" s="183"/>
      <c r="E24" s="184"/>
      <c r="F24" s="183"/>
      <c r="G24" s="184"/>
      <c r="H24" s="183"/>
      <c r="I24" s="183"/>
      <c r="J24" s="184"/>
    </row>
    <row r="25" spans="1:10" s="159" customFormat="1" x14ac:dyDescent="0.3">
      <c r="A25" s="103" t="s">
        <v>49</v>
      </c>
      <c r="B25" s="109" t="s">
        <v>1105</v>
      </c>
      <c r="C25" s="110"/>
      <c r="D25" s="183"/>
      <c r="E25" s="184"/>
      <c r="F25" s="183"/>
      <c r="G25" s="184"/>
      <c r="H25" s="183"/>
      <c r="I25" s="183"/>
      <c r="J25" s="184"/>
    </row>
    <row r="26" spans="1:10" s="159" customFormat="1" x14ac:dyDescent="0.3">
      <c r="A26" s="103" t="s">
        <v>49</v>
      </c>
      <c r="B26" s="109" t="s">
        <v>1106</v>
      </c>
      <c r="C26" s="110"/>
      <c r="D26" s="183"/>
      <c r="E26" s="184"/>
      <c r="F26" s="183"/>
      <c r="G26" s="184"/>
      <c r="H26" s="183"/>
      <c r="I26" s="183"/>
      <c r="J26" s="184"/>
    </row>
    <row r="27" spans="1:10" s="159" customFormat="1" x14ac:dyDescent="0.3">
      <c r="A27" s="103" t="s">
        <v>49</v>
      </c>
      <c r="B27" s="109" t="s">
        <v>1107</v>
      </c>
      <c r="C27" s="110"/>
      <c r="D27" s="183"/>
      <c r="E27" s="184"/>
      <c r="F27" s="183"/>
      <c r="G27" s="184"/>
      <c r="H27" s="183"/>
      <c r="I27" s="183"/>
      <c r="J27" s="184"/>
    </row>
    <row r="28" spans="1:10" s="159" customFormat="1" ht="24" x14ac:dyDescent="0.3">
      <c r="A28" s="103" t="s">
        <v>49</v>
      </c>
      <c r="B28" s="109" t="s">
        <v>189</v>
      </c>
      <c r="C28" s="1"/>
      <c r="D28" s="134"/>
      <c r="E28" s="158"/>
      <c r="F28" s="134"/>
      <c r="G28" s="158"/>
      <c r="H28" s="134"/>
      <c r="I28" s="134"/>
      <c r="J28" s="158"/>
    </row>
    <row r="29" spans="1:10" s="159" customFormat="1" ht="24" x14ac:dyDescent="0.3">
      <c r="A29" s="103" t="s">
        <v>49</v>
      </c>
      <c r="B29" s="109" t="s">
        <v>115</v>
      </c>
      <c r="C29" s="1"/>
      <c r="D29" s="134"/>
      <c r="E29" s="158"/>
      <c r="F29" s="134"/>
      <c r="G29" s="158"/>
      <c r="H29" s="134"/>
      <c r="I29" s="134"/>
      <c r="J29" s="158"/>
    </row>
    <row r="30" spans="1:10" s="159" customFormat="1" ht="24" x14ac:dyDescent="0.3">
      <c r="A30" s="103" t="s">
        <v>49</v>
      </c>
      <c r="B30" s="109" t="s">
        <v>119</v>
      </c>
      <c r="C30" s="1"/>
      <c r="D30" s="134"/>
      <c r="E30" s="158"/>
      <c r="F30" s="134"/>
      <c r="G30" s="158"/>
      <c r="H30" s="134"/>
      <c r="I30" s="134"/>
      <c r="J30" s="158"/>
    </row>
    <row r="31" spans="1:10" s="159" customFormat="1" ht="24" x14ac:dyDescent="0.3">
      <c r="A31" s="103" t="s">
        <v>49</v>
      </c>
      <c r="B31" s="109" t="s">
        <v>1108</v>
      </c>
      <c r="C31" s="1"/>
      <c r="D31" s="134"/>
      <c r="E31" s="158"/>
      <c r="F31" s="134"/>
      <c r="G31" s="158"/>
      <c r="H31" s="134"/>
      <c r="I31" s="134"/>
      <c r="J31" s="158"/>
    </row>
    <row r="32" spans="1:10" s="159" customFormat="1" ht="24" x14ac:dyDescent="0.3">
      <c r="A32" s="103" t="s">
        <v>49</v>
      </c>
      <c r="B32" s="109" t="s">
        <v>127</v>
      </c>
      <c r="C32" s="1"/>
      <c r="D32" s="134"/>
      <c r="E32" s="158"/>
      <c r="F32" s="134"/>
      <c r="G32" s="158"/>
      <c r="H32" s="134"/>
      <c r="I32" s="134"/>
      <c r="J32" s="158"/>
    </row>
    <row r="33" spans="1:10" s="159" customFormat="1" ht="24" x14ac:dyDescent="0.3">
      <c r="A33" s="103" t="s">
        <v>49</v>
      </c>
      <c r="B33" s="109" t="s">
        <v>141</v>
      </c>
      <c r="C33" s="1"/>
      <c r="D33" s="134"/>
      <c r="E33" s="158"/>
      <c r="F33" s="134"/>
      <c r="G33" s="158"/>
      <c r="H33" s="134"/>
      <c r="I33" s="134"/>
      <c r="J33" s="158"/>
    </row>
    <row r="34" spans="1:10" s="159" customFormat="1" ht="24" x14ac:dyDescent="0.3">
      <c r="A34" s="103" t="s">
        <v>49</v>
      </c>
      <c r="B34" s="109" t="s">
        <v>1109</v>
      </c>
      <c r="C34" s="1"/>
      <c r="D34" s="134"/>
      <c r="E34" s="158"/>
      <c r="F34" s="134"/>
      <c r="G34" s="158"/>
      <c r="H34" s="134"/>
      <c r="I34" s="134"/>
      <c r="J34" s="158"/>
    </row>
    <row r="35" spans="1:10" s="159" customFormat="1" ht="24" x14ac:dyDescent="0.3">
      <c r="A35" s="103" t="s">
        <v>49</v>
      </c>
      <c r="B35" s="109" t="s">
        <v>131</v>
      </c>
      <c r="C35" s="1"/>
      <c r="D35" s="134"/>
      <c r="E35" s="158"/>
      <c r="F35" s="134"/>
      <c r="G35" s="158"/>
      <c r="H35" s="134"/>
      <c r="I35" s="134"/>
      <c r="J35" s="158"/>
    </row>
    <row r="36" spans="1:10" s="159" customFormat="1" ht="24" x14ac:dyDescent="0.3">
      <c r="A36" s="103" t="s">
        <v>70</v>
      </c>
      <c r="B36" s="109" t="s">
        <v>210</v>
      </c>
      <c r="C36" s="110"/>
      <c r="D36" s="183"/>
      <c r="E36" s="184"/>
      <c r="F36" s="183"/>
      <c r="G36" s="184"/>
      <c r="H36" s="183"/>
      <c r="I36" s="183"/>
      <c r="J36" s="184"/>
    </row>
    <row r="37" spans="1:10" s="159" customFormat="1" ht="24" x14ac:dyDescent="0.3">
      <c r="A37" s="109" t="s">
        <v>46</v>
      </c>
      <c r="B37" s="109" t="s">
        <v>47</v>
      </c>
      <c r="C37" s="110"/>
      <c r="D37" s="183"/>
      <c r="E37" s="184"/>
      <c r="F37" s="183"/>
      <c r="G37" s="184"/>
      <c r="H37" s="183"/>
      <c r="I37" s="183"/>
      <c r="J37" s="184"/>
    </row>
    <row r="38" spans="1:10" s="159" customFormat="1" x14ac:dyDescent="0.3">
      <c r="A38" s="103" t="s">
        <v>185</v>
      </c>
      <c r="B38" s="103" t="s">
        <v>186</v>
      </c>
      <c r="C38" s="157"/>
      <c r="D38" s="134"/>
      <c r="E38" s="158"/>
      <c r="F38" s="134"/>
      <c r="G38" s="158"/>
      <c r="H38" s="134"/>
      <c r="I38" s="134"/>
      <c r="J38" s="158"/>
    </row>
    <row r="39" spans="1:10" x14ac:dyDescent="0.35">
      <c r="C39" s="185"/>
      <c r="E39" s="186"/>
      <c r="G39" s="186"/>
      <c r="J39" s="186"/>
    </row>
    <row r="40" spans="1:10" x14ac:dyDescent="0.35">
      <c r="C40" s="187" t="s">
        <v>1001</v>
      </c>
      <c r="D40" s="188">
        <f t="shared" ref="D40:J40" si="0">SUM(D5:D38)</f>
        <v>0</v>
      </c>
      <c r="E40" s="188">
        <f t="shared" si="0"/>
        <v>0</v>
      </c>
      <c r="F40" s="188">
        <f t="shared" si="0"/>
        <v>1</v>
      </c>
      <c r="G40" s="189">
        <f t="shared" si="0"/>
        <v>7500</v>
      </c>
      <c r="H40" s="188">
        <f t="shared" si="0"/>
        <v>0</v>
      </c>
      <c r="I40" s="188">
        <f t="shared" si="0"/>
        <v>1</v>
      </c>
      <c r="J40" s="189">
        <f t="shared" si="0"/>
        <v>2563.44</v>
      </c>
    </row>
    <row r="41" spans="1:10" x14ac:dyDescent="0.35">
      <c r="D41" s="190"/>
      <c r="E41" s="191"/>
      <c r="F41" s="190"/>
      <c r="G41" s="191"/>
      <c r="H41" s="191"/>
      <c r="I41" s="190"/>
      <c r="J41" s="182"/>
    </row>
    <row r="42" spans="1:10" x14ac:dyDescent="0.35">
      <c r="D42" s="190"/>
      <c r="F42" s="190"/>
      <c r="H42" s="190"/>
      <c r="I42" s="190"/>
      <c r="J42" s="182"/>
    </row>
    <row r="43" spans="1:10" x14ac:dyDescent="0.35">
      <c r="B43" s="192" t="s">
        <v>1002</v>
      </c>
      <c r="C43" s="193" t="s">
        <v>1003</v>
      </c>
      <c r="D43" s="194" t="s">
        <v>1004</v>
      </c>
      <c r="F43" s="484"/>
      <c r="G43" s="484"/>
    </row>
    <row r="44" spans="1:10" x14ac:dyDescent="0.35">
      <c r="B44" s="73" t="s">
        <v>1005</v>
      </c>
      <c r="C44" s="134">
        <f>F40+H40+I40</f>
        <v>2</v>
      </c>
      <c r="D44" s="158">
        <f>G40+J40</f>
        <v>10063.44</v>
      </c>
      <c r="E44" s="182"/>
      <c r="J44" s="182"/>
    </row>
    <row r="45" spans="1:10" x14ac:dyDescent="0.35">
      <c r="B45" s="73" t="s">
        <v>1006</v>
      </c>
      <c r="C45" s="134">
        <f>F40</f>
        <v>1</v>
      </c>
      <c r="D45" s="158">
        <f>G40</f>
        <v>7500</v>
      </c>
      <c r="E45" s="182"/>
      <c r="J45" s="182"/>
    </row>
    <row r="46" spans="1:10" x14ac:dyDescent="0.35">
      <c r="B46" s="73" t="s">
        <v>1007</v>
      </c>
      <c r="C46" s="134">
        <f>I40</f>
        <v>1</v>
      </c>
      <c r="D46" s="158">
        <f>J40</f>
        <v>2563.44</v>
      </c>
      <c r="E46" s="182"/>
      <c r="J46" s="182"/>
    </row>
    <row r="47" spans="1:10" x14ac:dyDescent="0.35">
      <c r="B47" s="73" t="s">
        <v>1008</v>
      </c>
      <c r="C47" s="134">
        <f>C46+C45</f>
        <v>2</v>
      </c>
      <c r="D47" s="158">
        <f>D46+D45</f>
        <v>10063.44</v>
      </c>
      <c r="E47" s="182"/>
      <c r="J47" s="182"/>
    </row>
    <row r="48" spans="1:10" x14ac:dyDescent="0.35">
      <c r="B48" s="195"/>
      <c r="E48" s="182"/>
      <c r="J48" s="182"/>
    </row>
    <row r="49" spans="5:10" x14ac:dyDescent="0.35">
      <c r="E49" s="182"/>
      <c r="J49" s="182"/>
    </row>
    <row r="50" spans="5:10" x14ac:dyDescent="0.35">
      <c r="E50" s="182"/>
      <c r="J50" s="182"/>
    </row>
    <row r="51" spans="5:10" x14ac:dyDescent="0.35">
      <c r="E51" s="182"/>
      <c r="J51" s="182"/>
    </row>
    <row r="52" spans="5:10" x14ac:dyDescent="0.35">
      <c r="E52" s="182"/>
      <c r="J52" s="182"/>
    </row>
    <row r="53" spans="5:10" x14ac:dyDescent="0.35">
      <c r="E53" s="182"/>
      <c r="J53" s="182"/>
    </row>
    <row r="54" spans="5:10" x14ac:dyDescent="0.35">
      <c r="E54" s="182"/>
      <c r="J54" s="182"/>
    </row>
    <row r="55" spans="5:10" x14ac:dyDescent="0.35">
      <c r="E55" s="182"/>
      <c r="J55" s="182"/>
    </row>
    <row r="56" spans="5:10" x14ac:dyDescent="0.35">
      <c r="E56" s="182"/>
      <c r="J56" s="182"/>
    </row>
    <row r="57" spans="5:10" x14ac:dyDescent="0.35">
      <c r="E57" s="182"/>
      <c r="J57" s="182"/>
    </row>
    <row r="58" spans="5:10" x14ac:dyDescent="0.35">
      <c r="E58" s="182"/>
      <c r="J58" s="182"/>
    </row>
    <row r="59" spans="5:10" x14ac:dyDescent="0.35">
      <c r="E59" s="182"/>
      <c r="J59" s="182"/>
    </row>
    <row r="60" spans="5:10" x14ac:dyDescent="0.35">
      <c r="E60" s="182"/>
      <c r="G60" s="182"/>
      <c r="J60" s="182"/>
    </row>
    <row r="61" spans="5:10" x14ac:dyDescent="0.35">
      <c r="E61" s="182"/>
      <c r="G61" s="182"/>
      <c r="J61" s="182"/>
    </row>
    <row r="62" spans="5:10" x14ac:dyDescent="0.35">
      <c r="E62" s="182"/>
      <c r="G62" s="182"/>
      <c r="J62" s="182"/>
    </row>
    <row r="63" spans="5:10" x14ac:dyDescent="0.35">
      <c r="E63" s="182"/>
      <c r="G63" s="182"/>
      <c r="J63" s="182"/>
    </row>
    <row r="64" spans="5:10" x14ac:dyDescent="0.35">
      <c r="E64" s="182"/>
      <c r="G64" s="182"/>
      <c r="J64" s="182"/>
    </row>
    <row r="65" spans="5:10" x14ac:dyDescent="0.35">
      <c r="E65" s="182"/>
      <c r="G65" s="182"/>
      <c r="J65" s="182"/>
    </row>
    <row r="66" spans="5:10" x14ac:dyDescent="0.35">
      <c r="E66" s="182"/>
      <c r="G66" s="182"/>
      <c r="J66" s="182"/>
    </row>
    <row r="67" spans="5:10" x14ac:dyDescent="0.35">
      <c r="E67" s="182"/>
      <c r="G67" s="182"/>
      <c r="J67" s="182"/>
    </row>
    <row r="68" spans="5:10" x14ac:dyDescent="0.35">
      <c r="E68" s="182"/>
      <c r="G68" s="182"/>
      <c r="J68" s="182"/>
    </row>
    <row r="69" spans="5:10" x14ac:dyDescent="0.35">
      <c r="E69" s="182"/>
      <c r="G69" s="182"/>
      <c r="J69" s="182"/>
    </row>
    <row r="70" spans="5:10" x14ac:dyDescent="0.35">
      <c r="E70" s="182"/>
      <c r="G70" s="182"/>
      <c r="J70" s="182"/>
    </row>
    <row r="71" spans="5:10" x14ac:dyDescent="0.35">
      <c r="E71" s="182"/>
      <c r="G71" s="182"/>
      <c r="J71" s="182"/>
    </row>
    <row r="72" spans="5:10" x14ac:dyDescent="0.35">
      <c r="E72" s="182"/>
      <c r="G72" s="182"/>
      <c r="J72" s="182"/>
    </row>
    <row r="73" spans="5:10" x14ac:dyDescent="0.35">
      <c r="E73" s="182"/>
      <c r="G73" s="182"/>
      <c r="J73" s="182"/>
    </row>
    <row r="74" spans="5:10" x14ac:dyDescent="0.35">
      <c r="E74" s="182"/>
      <c r="G74" s="182"/>
      <c r="J74" s="182"/>
    </row>
    <row r="75" spans="5:10" x14ac:dyDescent="0.35">
      <c r="E75" s="182"/>
      <c r="G75" s="182"/>
      <c r="J75" s="182"/>
    </row>
    <row r="76" spans="5:10" x14ac:dyDescent="0.35">
      <c r="E76" s="182"/>
      <c r="G76" s="182"/>
      <c r="J76" s="182"/>
    </row>
    <row r="77" spans="5:10" x14ac:dyDescent="0.35">
      <c r="E77" s="182"/>
      <c r="G77" s="182"/>
      <c r="J77" s="182"/>
    </row>
    <row r="78" spans="5:10" x14ac:dyDescent="0.35">
      <c r="E78" s="182"/>
      <c r="G78" s="182"/>
      <c r="J78" s="182"/>
    </row>
    <row r="79" spans="5:10" x14ac:dyDescent="0.35">
      <c r="E79" s="182"/>
      <c r="G79" s="182"/>
      <c r="J79" s="182"/>
    </row>
    <row r="80" spans="5:10" x14ac:dyDescent="0.35">
      <c r="E80" s="182"/>
      <c r="G80" s="182"/>
      <c r="J80" s="182"/>
    </row>
    <row r="81" spans="5:10" x14ac:dyDescent="0.35">
      <c r="E81" s="182"/>
      <c r="G81" s="182"/>
      <c r="J81" s="182"/>
    </row>
    <row r="82" spans="5:10" x14ac:dyDescent="0.35">
      <c r="E82" s="182"/>
      <c r="G82" s="182"/>
      <c r="J82" s="182"/>
    </row>
    <row r="83" spans="5:10" x14ac:dyDescent="0.35">
      <c r="E83" s="182"/>
      <c r="G83" s="182"/>
      <c r="J83" s="182"/>
    </row>
    <row r="84" spans="5:10" x14ac:dyDescent="0.35">
      <c r="E84" s="182"/>
      <c r="G84" s="182"/>
      <c r="J84" s="182"/>
    </row>
    <row r="85" spans="5:10" x14ac:dyDescent="0.35">
      <c r="E85" s="182"/>
      <c r="G85" s="182"/>
      <c r="J85" s="182"/>
    </row>
    <row r="86" spans="5:10" x14ac:dyDescent="0.35">
      <c r="E86" s="182"/>
      <c r="G86" s="182"/>
      <c r="J86" s="182"/>
    </row>
    <row r="87" spans="5:10" x14ac:dyDescent="0.35">
      <c r="E87" s="182"/>
      <c r="G87" s="182"/>
      <c r="J87" s="182"/>
    </row>
    <row r="88" spans="5:10" x14ac:dyDescent="0.35">
      <c r="E88" s="182"/>
      <c r="G88" s="182"/>
      <c r="J88" s="182"/>
    </row>
    <row r="89" spans="5:10" x14ac:dyDescent="0.35">
      <c r="E89" s="182"/>
      <c r="G89" s="182"/>
      <c r="J89" s="182"/>
    </row>
    <row r="90" spans="5:10" x14ac:dyDescent="0.35">
      <c r="E90" s="182"/>
      <c r="G90" s="182"/>
      <c r="J90" s="182"/>
    </row>
    <row r="91" spans="5:10" x14ac:dyDescent="0.35">
      <c r="E91" s="182"/>
      <c r="G91" s="182"/>
      <c r="J91" s="182"/>
    </row>
    <row r="92" spans="5:10" x14ac:dyDescent="0.35">
      <c r="E92" s="182"/>
      <c r="G92" s="182"/>
      <c r="J92" s="182"/>
    </row>
    <row r="93" spans="5:10" x14ac:dyDescent="0.35">
      <c r="E93" s="182"/>
      <c r="G93" s="182"/>
      <c r="J93" s="182"/>
    </row>
    <row r="94" spans="5:10" x14ac:dyDescent="0.35">
      <c r="E94" s="182"/>
      <c r="G94" s="182"/>
      <c r="J94" s="182"/>
    </row>
    <row r="95" spans="5:10" x14ac:dyDescent="0.35">
      <c r="E95" s="182"/>
      <c r="G95" s="182"/>
      <c r="J95" s="182"/>
    </row>
    <row r="96" spans="5:10" x14ac:dyDescent="0.35">
      <c r="E96" s="182"/>
      <c r="G96" s="182"/>
      <c r="J96" s="182"/>
    </row>
    <row r="97" spans="5:10" x14ac:dyDescent="0.35">
      <c r="E97" s="182"/>
      <c r="G97" s="182"/>
      <c r="J97" s="182"/>
    </row>
    <row r="98" spans="5:10" x14ac:dyDescent="0.35">
      <c r="E98" s="182"/>
      <c r="G98" s="182"/>
      <c r="J98" s="182"/>
    </row>
    <row r="99" spans="5:10" x14ac:dyDescent="0.35">
      <c r="E99" s="182"/>
      <c r="G99" s="182"/>
      <c r="J99" s="182"/>
    </row>
    <row r="100" spans="5:10" x14ac:dyDescent="0.35">
      <c r="E100" s="182"/>
      <c r="G100" s="182"/>
      <c r="J100" s="182"/>
    </row>
    <row r="101" spans="5:10" x14ac:dyDescent="0.35">
      <c r="E101" s="182"/>
      <c r="G101" s="182"/>
      <c r="J101" s="182"/>
    </row>
    <row r="102" spans="5:10" x14ac:dyDescent="0.35">
      <c r="E102" s="182"/>
      <c r="G102" s="182"/>
      <c r="J102" s="182"/>
    </row>
    <row r="103" spans="5:10" x14ac:dyDescent="0.35">
      <c r="E103" s="182"/>
      <c r="G103" s="182"/>
      <c r="J103" s="182"/>
    </row>
    <row r="104" spans="5:10" x14ac:dyDescent="0.35">
      <c r="E104" s="182"/>
      <c r="G104" s="182"/>
      <c r="J104" s="182"/>
    </row>
    <row r="105" spans="5:10" x14ac:dyDescent="0.35">
      <c r="E105" s="182"/>
      <c r="G105" s="182"/>
      <c r="J105" s="182"/>
    </row>
    <row r="106" spans="5:10" x14ac:dyDescent="0.35">
      <c r="E106" s="182"/>
      <c r="G106" s="182"/>
      <c r="J106" s="182"/>
    </row>
    <row r="107" spans="5:10" x14ac:dyDescent="0.35">
      <c r="E107" s="182"/>
      <c r="G107" s="182"/>
      <c r="J107" s="182"/>
    </row>
    <row r="108" spans="5:10" x14ac:dyDescent="0.35">
      <c r="E108" s="182"/>
      <c r="G108" s="182"/>
      <c r="J108" s="182"/>
    </row>
    <row r="109" spans="5:10" x14ac:dyDescent="0.35">
      <c r="E109" s="182"/>
      <c r="G109" s="182"/>
      <c r="J109" s="182"/>
    </row>
    <row r="110" spans="5:10" x14ac:dyDescent="0.35">
      <c r="E110" s="182"/>
      <c r="G110" s="182"/>
      <c r="J110" s="182"/>
    </row>
    <row r="111" spans="5:10" x14ac:dyDescent="0.35">
      <c r="E111" s="182"/>
      <c r="G111" s="182"/>
      <c r="J111" s="182"/>
    </row>
    <row r="112" spans="5:10" x14ac:dyDescent="0.35">
      <c r="E112" s="182"/>
      <c r="G112" s="182"/>
      <c r="J112" s="182"/>
    </row>
    <row r="113" spans="5:10" x14ac:dyDescent="0.35">
      <c r="E113" s="182"/>
      <c r="G113" s="182"/>
      <c r="J113" s="182"/>
    </row>
    <row r="114" spans="5:10" x14ac:dyDescent="0.35">
      <c r="E114" s="182"/>
      <c r="G114" s="182"/>
      <c r="J114" s="182"/>
    </row>
    <row r="115" spans="5:10" x14ac:dyDescent="0.35">
      <c r="E115" s="182"/>
      <c r="G115" s="182"/>
      <c r="J115" s="182"/>
    </row>
    <row r="116" spans="5:10" x14ac:dyDescent="0.35">
      <c r="E116" s="182"/>
      <c r="G116" s="182"/>
      <c r="J116" s="182"/>
    </row>
    <row r="117" spans="5:10" x14ac:dyDescent="0.35">
      <c r="E117" s="182"/>
      <c r="G117" s="182"/>
      <c r="J117" s="182"/>
    </row>
    <row r="118" spans="5:10" x14ac:dyDescent="0.35">
      <c r="E118" s="182"/>
      <c r="G118" s="182"/>
      <c r="J118" s="182"/>
    </row>
    <row r="119" spans="5:10" x14ac:dyDescent="0.35">
      <c r="E119" s="182"/>
      <c r="G119" s="182"/>
      <c r="J119" s="182"/>
    </row>
    <row r="120" spans="5:10" x14ac:dyDescent="0.35">
      <c r="E120" s="182"/>
      <c r="G120" s="182"/>
      <c r="J120" s="182"/>
    </row>
    <row r="121" spans="5:10" x14ac:dyDescent="0.35">
      <c r="E121" s="182"/>
      <c r="G121" s="182"/>
      <c r="J121" s="182"/>
    </row>
    <row r="122" spans="5:10" x14ac:dyDescent="0.35">
      <c r="E122" s="182"/>
      <c r="G122" s="182"/>
      <c r="J122" s="182"/>
    </row>
    <row r="123" spans="5:10" x14ac:dyDescent="0.35">
      <c r="E123" s="182"/>
      <c r="G123" s="182"/>
      <c r="J123" s="182"/>
    </row>
    <row r="124" spans="5:10" x14ac:dyDescent="0.35">
      <c r="E124" s="182"/>
      <c r="G124" s="182"/>
      <c r="J124" s="182"/>
    </row>
    <row r="125" spans="5:10" x14ac:dyDescent="0.35">
      <c r="E125" s="182"/>
      <c r="G125" s="182"/>
      <c r="J125" s="182"/>
    </row>
    <row r="126" spans="5:10" x14ac:dyDescent="0.35">
      <c r="E126" s="182"/>
      <c r="G126" s="182"/>
      <c r="J126" s="182"/>
    </row>
    <row r="127" spans="5:10" x14ac:dyDescent="0.35">
      <c r="E127" s="182"/>
      <c r="G127" s="182"/>
      <c r="J127" s="182"/>
    </row>
    <row r="128" spans="5:10" x14ac:dyDescent="0.35">
      <c r="E128" s="182"/>
      <c r="G128" s="182"/>
      <c r="J128" s="182"/>
    </row>
    <row r="129" spans="5:10" x14ac:dyDescent="0.35">
      <c r="E129" s="182"/>
      <c r="G129" s="182"/>
      <c r="J129" s="182"/>
    </row>
    <row r="130" spans="5:10" x14ac:dyDescent="0.35">
      <c r="E130" s="182"/>
      <c r="G130" s="182"/>
      <c r="J130" s="182"/>
    </row>
    <row r="131" spans="5:10" x14ac:dyDescent="0.35">
      <c r="E131" s="182"/>
      <c r="G131" s="182"/>
      <c r="J131" s="182"/>
    </row>
    <row r="132" spans="5:10" x14ac:dyDescent="0.35">
      <c r="E132" s="182"/>
      <c r="G132" s="182"/>
      <c r="J132" s="182"/>
    </row>
    <row r="133" spans="5:10" x14ac:dyDescent="0.35">
      <c r="E133" s="182"/>
      <c r="G133" s="182"/>
      <c r="J133" s="182"/>
    </row>
    <row r="134" spans="5:10" x14ac:dyDescent="0.35">
      <c r="E134" s="182"/>
      <c r="G134" s="182"/>
      <c r="J134" s="182"/>
    </row>
    <row r="135" spans="5:10" x14ac:dyDescent="0.35">
      <c r="E135" s="182"/>
      <c r="G135" s="182"/>
      <c r="J135" s="182"/>
    </row>
    <row r="136" spans="5:10" x14ac:dyDescent="0.35">
      <c r="E136" s="182"/>
      <c r="G136" s="182"/>
      <c r="J136" s="182"/>
    </row>
    <row r="137" spans="5:10" x14ac:dyDescent="0.35">
      <c r="E137" s="182"/>
      <c r="G137" s="182"/>
      <c r="J137" s="182"/>
    </row>
    <row r="138" spans="5:10" x14ac:dyDescent="0.35">
      <c r="E138" s="182"/>
      <c r="G138" s="182"/>
      <c r="J138" s="182"/>
    </row>
    <row r="139" spans="5:10" x14ac:dyDescent="0.35">
      <c r="E139" s="182"/>
      <c r="G139" s="182"/>
      <c r="J139" s="182"/>
    </row>
    <row r="140" spans="5:10" x14ac:dyDescent="0.35">
      <c r="E140" s="182"/>
      <c r="G140" s="182"/>
      <c r="J140" s="182"/>
    </row>
    <row r="141" spans="5:10" x14ac:dyDescent="0.35">
      <c r="E141" s="182"/>
      <c r="G141" s="182"/>
      <c r="J141" s="182"/>
    </row>
    <row r="142" spans="5:10" x14ac:dyDescent="0.35">
      <c r="E142" s="182"/>
      <c r="G142" s="182"/>
      <c r="J142" s="182"/>
    </row>
    <row r="143" spans="5:10" x14ac:dyDescent="0.35">
      <c r="E143" s="182"/>
      <c r="G143" s="182"/>
      <c r="J143" s="182"/>
    </row>
    <row r="144" spans="5:10" x14ac:dyDescent="0.35">
      <c r="E144" s="182"/>
      <c r="G144" s="182"/>
      <c r="J144" s="182"/>
    </row>
    <row r="145" spans="5:10" x14ac:dyDescent="0.35">
      <c r="E145" s="182"/>
      <c r="G145" s="182"/>
      <c r="J145" s="182"/>
    </row>
    <row r="146" spans="5:10" x14ac:dyDescent="0.35">
      <c r="E146" s="182"/>
      <c r="G146" s="182"/>
      <c r="J146" s="182"/>
    </row>
    <row r="147" spans="5:10" x14ac:dyDescent="0.35">
      <c r="E147" s="182"/>
      <c r="G147" s="182"/>
      <c r="J147" s="182"/>
    </row>
    <row r="148" spans="5:10" x14ac:dyDescent="0.35">
      <c r="E148" s="182"/>
      <c r="G148" s="182"/>
      <c r="J148" s="182"/>
    </row>
    <row r="149" spans="5:10" x14ac:dyDescent="0.35">
      <c r="E149" s="182"/>
      <c r="G149" s="182"/>
      <c r="J149" s="182"/>
    </row>
    <row r="150" spans="5:10" x14ac:dyDescent="0.35">
      <c r="E150" s="182"/>
      <c r="G150" s="182"/>
      <c r="J150" s="182"/>
    </row>
    <row r="151" spans="5:10" x14ac:dyDescent="0.35">
      <c r="E151" s="182"/>
      <c r="G151" s="182"/>
      <c r="J151" s="182"/>
    </row>
    <row r="152" spans="5:10" x14ac:dyDescent="0.35">
      <c r="E152" s="182"/>
      <c r="G152" s="182"/>
      <c r="J152" s="182"/>
    </row>
    <row r="153" spans="5:10" x14ac:dyDescent="0.35">
      <c r="E153" s="182"/>
      <c r="G153" s="182"/>
      <c r="J153" s="182"/>
    </row>
    <row r="154" spans="5:10" x14ac:dyDescent="0.35">
      <c r="E154" s="182"/>
      <c r="G154" s="182"/>
      <c r="J154" s="182"/>
    </row>
    <row r="155" spans="5:10" x14ac:dyDescent="0.35">
      <c r="E155" s="182"/>
      <c r="G155" s="182"/>
      <c r="J155" s="182"/>
    </row>
    <row r="156" spans="5:10" x14ac:dyDescent="0.35">
      <c r="E156" s="182"/>
      <c r="G156" s="182"/>
      <c r="J156" s="182"/>
    </row>
    <row r="157" spans="5:10" x14ac:dyDescent="0.35">
      <c r="E157" s="182"/>
      <c r="G157" s="182"/>
      <c r="J157" s="182"/>
    </row>
    <row r="158" spans="5:10" x14ac:dyDescent="0.35">
      <c r="E158" s="182"/>
      <c r="G158" s="182"/>
      <c r="J158" s="182"/>
    </row>
    <row r="159" spans="5:10" x14ac:dyDescent="0.35">
      <c r="E159" s="182"/>
      <c r="G159" s="182"/>
      <c r="J159" s="182"/>
    </row>
    <row r="160" spans="5:10" x14ac:dyDescent="0.35">
      <c r="E160" s="182"/>
      <c r="G160" s="182"/>
      <c r="J160" s="182"/>
    </row>
    <row r="161" spans="5:10" x14ac:dyDescent="0.35">
      <c r="E161" s="182"/>
      <c r="G161" s="182"/>
      <c r="J161" s="182"/>
    </row>
    <row r="162" spans="5:10" x14ac:dyDescent="0.35">
      <c r="E162" s="182"/>
      <c r="G162" s="182"/>
      <c r="J162" s="182"/>
    </row>
    <row r="163" spans="5:10" x14ac:dyDescent="0.35">
      <c r="E163" s="182"/>
      <c r="G163" s="182"/>
      <c r="J163" s="182"/>
    </row>
    <row r="164" spans="5:10" x14ac:dyDescent="0.35">
      <c r="E164" s="182"/>
      <c r="G164" s="182"/>
      <c r="J164" s="182"/>
    </row>
    <row r="165" spans="5:10" x14ac:dyDescent="0.35">
      <c r="E165" s="182"/>
      <c r="G165" s="182"/>
      <c r="J165" s="182"/>
    </row>
    <row r="166" spans="5:10" x14ac:dyDescent="0.35">
      <c r="E166" s="182"/>
      <c r="G166" s="182"/>
      <c r="J166" s="182"/>
    </row>
    <row r="167" spans="5:10" x14ac:dyDescent="0.35">
      <c r="E167" s="182"/>
      <c r="G167" s="182"/>
      <c r="J167" s="182"/>
    </row>
    <row r="168" spans="5:10" x14ac:dyDescent="0.35">
      <c r="E168" s="182"/>
      <c r="G168" s="182"/>
      <c r="J168" s="182"/>
    </row>
    <row r="169" spans="5:10" x14ac:dyDescent="0.35">
      <c r="E169" s="182"/>
      <c r="G169" s="182"/>
      <c r="J169" s="182"/>
    </row>
    <row r="170" spans="5:10" x14ac:dyDescent="0.35">
      <c r="E170" s="182"/>
      <c r="G170" s="182"/>
      <c r="J170" s="182"/>
    </row>
    <row r="171" spans="5:10" x14ac:dyDescent="0.35">
      <c r="E171" s="182"/>
      <c r="G171" s="182"/>
      <c r="J171" s="182"/>
    </row>
    <row r="172" spans="5:10" x14ac:dyDescent="0.35">
      <c r="E172" s="182"/>
      <c r="G172" s="182"/>
      <c r="J172" s="182"/>
    </row>
    <row r="173" spans="5:10" x14ac:dyDescent="0.35">
      <c r="E173" s="182"/>
      <c r="G173" s="182"/>
      <c r="J173" s="182"/>
    </row>
    <row r="174" spans="5:10" x14ac:dyDescent="0.35">
      <c r="E174" s="182"/>
      <c r="G174" s="182"/>
      <c r="J174" s="182"/>
    </row>
    <row r="175" spans="5:10" x14ac:dyDescent="0.35">
      <c r="E175" s="182"/>
      <c r="G175" s="182"/>
      <c r="J175" s="182"/>
    </row>
    <row r="176" spans="5:10" x14ac:dyDescent="0.35">
      <c r="E176" s="182"/>
      <c r="G176" s="182"/>
      <c r="J176" s="182"/>
    </row>
    <row r="177" spans="5:10" x14ac:dyDescent="0.35">
      <c r="E177" s="182"/>
      <c r="G177" s="182"/>
      <c r="J177" s="182"/>
    </row>
    <row r="178" spans="5:10" x14ac:dyDescent="0.35">
      <c r="E178" s="182"/>
      <c r="G178" s="182"/>
      <c r="J178" s="182"/>
    </row>
    <row r="179" spans="5:10" x14ac:dyDescent="0.35">
      <c r="E179" s="182"/>
      <c r="G179" s="182"/>
      <c r="J179" s="182"/>
    </row>
    <row r="180" spans="5:10" x14ac:dyDescent="0.35">
      <c r="E180" s="182"/>
      <c r="G180" s="182"/>
      <c r="J180" s="182"/>
    </row>
    <row r="181" spans="5:10" x14ac:dyDescent="0.35">
      <c r="E181" s="182"/>
      <c r="G181" s="182"/>
      <c r="J181" s="182"/>
    </row>
    <row r="182" spans="5:10" x14ac:dyDescent="0.35">
      <c r="E182" s="182"/>
      <c r="G182" s="182"/>
      <c r="J182" s="182"/>
    </row>
    <row r="183" spans="5:10" x14ac:dyDescent="0.35">
      <c r="E183" s="182"/>
      <c r="G183" s="182"/>
      <c r="J183" s="182"/>
    </row>
    <row r="184" spans="5:10" x14ac:dyDescent="0.35">
      <c r="E184" s="182"/>
      <c r="G184" s="182"/>
      <c r="J184" s="182"/>
    </row>
    <row r="185" spans="5:10" x14ac:dyDescent="0.35">
      <c r="E185" s="182"/>
      <c r="G185" s="182"/>
      <c r="J185" s="182"/>
    </row>
    <row r="186" spans="5:10" x14ac:dyDescent="0.35">
      <c r="E186" s="182"/>
      <c r="G186" s="182"/>
      <c r="J186" s="182"/>
    </row>
    <row r="187" spans="5:10" x14ac:dyDescent="0.35">
      <c r="E187" s="182"/>
      <c r="G187" s="182"/>
      <c r="J187" s="182"/>
    </row>
    <row r="188" spans="5:10" x14ac:dyDescent="0.35">
      <c r="E188" s="182"/>
      <c r="G188" s="182"/>
      <c r="J188" s="182"/>
    </row>
    <row r="189" spans="5:10" x14ac:dyDescent="0.35">
      <c r="E189" s="182"/>
      <c r="G189" s="182"/>
      <c r="J189" s="182"/>
    </row>
    <row r="190" spans="5:10" x14ac:dyDescent="0.35">
      <c r="E190" s="182"/>
      <c r="G190" s="182"/>
      <c r="J190" s="182"/>
    </row>
    <row r="191" spans="5:10" x14ac:dyDescent="0.35">
      <c r="E191" s="182"/>
      <c r="G191" s="182"/>
      <c r="J191" s="182"/>
    </row>
    <row r="192" spans="5:10" x14ac:dyDescent="0.35">
      <c r="E192" s="182"/>
      <c r="G192" s="182"/>
      <c r="J192" s="182"/>
    </row>
    <row r="193" spans="5:10" x14ac:dyDescent="0.35">
      <c r="E193" s="182"/>
      <c r="G193" s="182"/>
      <c r="J193" s="182"/>
    </row>
    <row r="194" spans="5:10" x14ac:dyDescent="0.35">
      <c r="E194" s="182"/>
      <c r="G194" s="182"/>
      <c r="J194" s="182"/>
    </row>
    <row r="195" spans="5:10" x14ac:dyDescent="0.35">
      <c r="E195" s="182"/>
      <c r="G195" s="182"/>
      <c r="J195" s="182"/>
    </row>
    <row r="196" spans="5:10" x14ac:dyDescent="0.35">
      <c r="E196" s="182"/>
      <c r="G196" s="182"/>
      <c r="J196" s="182"/>
    </row>
    <row r="197" spans="5:10" x14ac:dyDescent="0.35">
      <c r="E197" s="182"/>
      <c r="G197" s="182"/>
      <c r="J197" s="182"/>
    </row>
    <row r="198" spans="5:10" x14ac:dyDescent="0.35">
      <c r="E198" s="182"/>
      <c r="G198" s="182"/>
      <c r="J198" s="182"/>
    </row>
    <row r="199" spans="5:10" x14ac:dyDescent="0.35">
      <c r="E199" s="182"/>
      <c r="G199" s="182"/>
      <c r="J199" s="182"/>
    </row>
    <row r="200" spans="5:10" x14ac:dyDescent="0.35">
      <c r="E200" s="182"/>
      <c r="G200" s="182"/>
      <c r="J200" s="182"/>
    </row>
    <row r="201" spans="5:10" x14ac:dyDescent="0.35">
      <c r="E201" s="182"/>
      <c r="G201" s="182"/>
      <c r="J201" s="182"/>
    </row>
    <row r="202" spans="5:10" x14ac:dyDescent="0.35">
      <c r="E202" s="182"/>
      <c r="G202" s="182"/>
      <c r="J202" s="182"/>
    </row>
    <row r="203" spans="5:10" x14ac:dyDescent="0.35">
      <c r="E203" s="182"/>
      <c r="G203" s="182"/>
      <c r="J203" s="182"/>
    </row>
    <row r="204" spans="5:10" x14ac:dyDescent="0.35">
      <c r="E204" s="182"/>
      <c r="G204" s="182"/>
      <c r="J204" s="182"/>
    </row>
    <row r="205" spans="5:10" x14ac:dyDescent="0.35">
      <c r="E205" s="182"/>
      <c r="G205" s="182"/>
      <c r="J205" s="182"/>
    </row>
    <row r="206" spans="5:10" x14ac:dyDescent="0.35">
      <c r="E206" s="182"/>
      <c r="G206" s="182"/>
      <c r="J206" s="182"/>
    </row>
    <row r="207" spans="5:10" x14ac:dyDescent="0.35">
      <c r="E207" s="182"/>
      <c r="G207" s="182"/>
      <c r="J207" s="182"/>
    </row>
    <row r="208" spans="5:10" x14ac:dyDescent="0.35">
      <c r="E208" s="182"/>
      <c r="G208" s="182"/>
      <c r="J208" s="182"/>
    </row>
    <row r="209" spans="5:10" x14ac:dyDescent="0.35">
      <c r="E209" s="182"/>
      <c r="G209" s="182"/>
      <c r="J209" s="182"/>
    </row>
    <row r="210" spans="5:10" x14ac:dyDescent="0.35">
      <c r="E210" s="182"/>
      <c r="G210" s="182"/>
      <c r="J210" s="182"/>
    </row>
    <row r="211" spans="5:10" x14ac:dyDescent="0.35">
      <c r="E211" s="182"/>
      <c r="G211" s="182"/>
      <c r="J211" s="182"/>
    </row>
    <row r="212" spans="5:10" x14ac:dyDescent="0.35">
      <c r="E212" s="182"/>
      <c r="G212" s="182"/>
      <c r="J212" s="182"/>
    </row>
    <row r="213" spans="5:10" x14ac:dyDescent="0.35">
      <c r="E213" s="182"/>
      <c r="G213" s="182"/>
      <c r="J213" s="182"/>
    </row>
    <row r="214" spans="5:10" x14ac:dyDescent="0.35">
      <c r="E214" s="182"/>
      <c r="G214" s="182"/>
      <c r="J214" s="182"/>
    </row>
    <row r="215" spans="5:10" x14ac:dyDescent="0.35">
      <c r="E215" s="182"/>
      <c r="G215" s="182"/>
      <c r="J215" s="182"/>
    </row>
    <row r="216" spans="5:10" x14ac:dyDescent="0.35">
      <c r="E216" s="182"/>
      <c r="G216" s="182"/>
      <c r="J216" s="182"/>
    </row>
    <row r="217" spans="5:10" x14ac:dyDescent="0.35">
      <c r="E217" s="182"/>
      <c r="G217" s="182"/>
      <c r="J217" s="182"/>
    </row>
    <row r="218" spans="5:10" x14ac:dyDescent="0.35">
      <c r="E218" s="182"/>
      <c r="G218" s="182"/>
      <c r="J218" s="182"/>
    </row>
    <row r="219" spans="5:10" x14ac:dyDescent="0.35">
      <c r="E219" s="182"/>
      <c r="G219" s="182"/>
      <c r="J219" s="182"/>
    </row>
    <row r="220" spans="5:10" x14ac:dyDescent="0.35">
      <c r="E220" s="182"/>
      <c r="G220" s="182"/>
      <c r="J220" s="182"/>
    </row>
    <row r="221" spans="5:10" x14ac:dyDescent="0.35">
      <c r="E221" s="182"/>
      <c r="G221" s="182"/>
      <c r="J221" s="182"/>
    </row>
    <row r="222" spans="5:10" x14ac:dyDescent="0.35">
      <c r="E222" s="182"/>
      <c r="G222" s="182"/>
      <c r="J222" s="182"/>
    </row>
    <row r="223" spans="5:10" x14ac:dyDescent="0.35">
      <c r="E223" s="182"/>
      <c r="G223" s="182"/>
      <c r="J223" s="182"/>
    </row>
    <row r="224" spans="5:10" x14ac:dyDescent="0.35">
      <c r="E224" s="182"/>
      <c r="G224" s="182"/>
      <c r="J224" s="182"/>
    </row>
    <row r="225" spans="5:10" x14ac:dyDescent="0.35">
      <c r="E225" s="182"/>
      <c r="G225" s="182"/>
      <c r="J225" s="182"/>
    </row>
    <row r="226" spans="5:10" x14ac:dyDescent="0.35">
      <c r="E226" s="182"/>
      <c r="G226" s="182"/>
      <c r="J226" s="182"/>
    </row>
    <row r="227" spans="5:10" x14ac:dyDescent="0.35">
      <c r="E227" s="182"/>
      <c r="G227" s="182"/>
      <c r="J227" s="182"/>
    </row>
    <row r="228" spans="5:10" x14ac:dyDescent="0.35">
      <c r="E228" s="182"/>
      <c r="G228" s="182"/>
      <c r="J228" s="182"/>
    </row>
    <row r="229" spans="5:10" x14ac:dyDescent="0.35">
      <c r="E229" s="182"/>
      <c r="G229" s="182"/>
      <c r="J229" s="182"/>
    </row>
    <row r="230" spans="5:10" x14ac:dyDescent="0.35">
      <c r="E230" s="182"/>
      <c r="G230" s="182"/>
      <c r="J230" s="182"/>
    </row>
    <row r="231" spans="5:10" x14ac:dyDescent="0.35">
      <c r="E231" s="182"/>
      <c r="G231" s="182"/>
      <c r="J231" s="182"/>
    </row>
    <row r="232" spans="5:10" x14ac:dyDescent="0.35">
      <c r="E232" s="182"/>
      <c r="G232" s="182"/>
      <c r="J232" s="182"/>
    </row>
    <row r="233" spans="5:10" x14ac:dyDescent="0.35">
      <c r="E233" s="182"/>
      <c r="G233" s="182"/>
      <c r="J233" s="182"/>
    </row>
    <row r="234" spans="5:10" x14ac:dyDescent="0.35">
      <c r="E234" s="182"/>
      <c r="G234" s="182"/>
      <c r="J234" s="182"/>
    </row>
    <row r="235" spans="5:10" x14ac:dyDescent="0.35">
      <c r="E235" s="182"/>
      <c r="G235" s="182"/>
      <c r="J235" s="182"/>
    </row>
    <row r="236" spans="5:10" x14ac:dyDescent="0.35">
      <c r="E236" s="182"/>
      <c r="G236" s="182"/>
      <c r="J236" s="182"/>
    </row>
    <row r="237" spans="5:10" x14ac:dyDescent="0.35">
      <c r="E237" s="182"/>
      <c r="G237" s="182"/>
      <c r="J237" s="182"/>
    </row>
    <row r="238" spans="5:10" x14ac:dyDescent="0.35">
      <c r="E238" s="182"/>
      <c r="G238" s="182"/>
      <c r="J238" s="182"/>
    </row>
    <row r="239" spans="5:10" x14ac:dyDescent="0.35">
      <c r="E239" s="182"/>
      <c r="G239" s="182"/>
      <c r="J239" s="182"/>
    </row>
    <row r="240" spans="5:10" x14ac:dyDescent="0.35">
      <c r="E240" s="182"/>
      <c r="G240" s="182"/>
      <c r="J240" s="182"/>
    </row>
    <row r="241" spans="5:10" x14ac:dyDescent="0.35">
      <c r="E241" s="182"/>
      <c r="G241" s="182"/>
      <c r="J241" s="182"/>
    </row>
    <row r="242" spans="5:10" x14ac:dyDescent="0.35">
      <c r="E242" s="182"/>
      <c r="G242" s="182"/>
      <c r="J242" s="182"/>
    </row>
    <row r="243" spans="5:10" x14ac:dyDescent="0.35">
      <c r="E243" s="182"/>
      <c r="G243" s="182"/>
      <c r="J243" s="182"/>
    </row>
    <row r="244" spans="5:10" x14ac:dyDescent="0.35">
      <c r="E244" s="182"/>
      <c r="G244" s="182"/>
      <c r="J244" s="182"/>
    </row>
    <row r="245" spans="5:10" x14ac:dyDescent="0.35">
      <c r="E245" s="182"/>
      <c r="G245" s="182"/>
      <c r="J245" s="182"/>
    </row>
    <row r="246" spans="5:10" x14ac:dyDescent="0.35">
      <c r="E246" s="182"/>
      <c r="G246" s="182"/>
      <c r="J246" s="182"/>
    </row>
    <row r="247" spans="5:10" x14ac:dyDescent="0.35">
      <c r="E247" s="182"/>
      <c r="G247" s="182"/>
      <c r="J247" s="182"/>
    </row>
  </sheetData>
  <mergeCells count="1">
    <mergeCell ref="F43:G43"/>
  </mergeCells>
  <conditionalFormatting sqref="A5:C8 C39:C40 D40:E40 D5:J37">
    <cfRule type="cellIs" dxfId="592" priority="19" stopIfTrue="1" operator="equal">
      <formula>"&lt;&gt;"""""</formula>
    </cfRule>
  </conditionalFormatting>
  <conditionalFormatting sqref="C2:C3">
    <cfRule type="cellIs" dxfId="591" priority="18" stopIfTrue="1" operator="equal">
      <formula>"&lt;&gt;"""""</formula>
    </cfRule>
  </conditionalFormatting>
  <conditionalFormatting sqref="A38:C38">
    <cfRule type="cellIs" dxfId="590" priority="17" stopIfTrue="1" operator="equal">
      <formula>"&lt;&gt;"""""</formula>
    </cfRule>
  </conditionalFormatting>
  <conditionalFormatting sqref="C47:D47">
    <cfRule type="cellIs" dxfId="589" priority="14" stopIfTrue="1" operator="equal">
      <formula>"&lt;&gt;"""""</formula>
    </cfRule>
  </conditionalFormatting>
  <conditionalFormatting sqref="C44:D46">
    <cfRule type="cellIs" dxfId="588" priority="15" stopIfTrue="1" operator="equal">
      <formula>"&lt;&gt;"""""</formula>
    </cfRule>
  </conditionalFormatting>
  <conditionalFormatting sqref="A38:C38">
    <cfRule type="cellIs" dxfId="587" priority="16" stopIfTrue="1" operator="equal">
      <formula>"&lt;&gt;"""""</formula>
    </cfRule>
  </conditionalFormatting>
  <conditionalFormatting sqref="G38 J38 D38:E38">
    <cfRule type="cellIs" dxfId="586" priority="13" stopIfTrue="1" operator="equal">
      <formula>"&lt;&gt;"""""</formula>
    </cfRule>
  </conditionalFormatting>
  <conditionalFormatting sqref="F38">
    <cfRule type="cellIs" dxfId="585" priority="12" stopIfTrue="1" operator="equal">
      <formula>"&lt;&gt;"""""</formula>
    </cfRule>
  </conditionalFormatting>
  <conditionalFormatting sqref="H38">
    <cfRule type="cellIs" dxfId="584" priority="11" stopIfTrue="1" operator="equal">
      <formula>"&lt;&gt;"""""</formula>
    </cfRule>
  </conditionalFormatting>
  <conditionalFormatting sqref="I38">
    <cfRule type="cellIs" dxfId="583" priority="10" stopIfTrue="1" operator="equal">
      <formula>"&lt;&gt;"""""</formula>
    </cfRule>
  </conditionalFormatting>
  <conditionalFormatting sqref="D38">
    <cfRule type="cellIs" dxfId="582" priority="9" stopIfTrue="1" operator="equal">
      <formula>"&lt;&gt;"""""</formula>
    </cfRule>
  </conditionalFormatting>
  <conditionalFormatting sqref="A20:A37 C20:C37 A10:C19">
    <cfRule type="cellIs" dxfId="581" priority="8" stopIfTrue="1" operator="equal">
      <formula>"&lt;&gt;"""""</formula>
    </cfRule>
  </conditionalFormatting>
  <conditionalFormatting sqref="A20:A37 C20:C37 A10:C19">
    <cfRule type="cellIs" dxfId="580" priority="7" stopIfTrue="1" operator="equal">
      <formula>"&lt;&gt;"""""</formula>
    </cfRule>
  </conditionalFormatting>
  <conditionalFormatting sqref="B20:B37">
    <cfRule type="cellIs" dxfId="579" priority="6" stopIfTrue="1" operator="equal">
      <formula>"&lt;&gt;"""""</formula>
    </cfRule>
  </conditionalFormatting>
  <conditionalFormatting sqref="B20:B37">
    <cfRule type="cellIs" dxfId="578" priority="5" stopIfTrue="1" operator="equal">
      <formula>"&lt;&gt;"""""</formula>
    </cfRule>
  </conditionalFormatting>
  <conditionalFormatting sqref="F40">
    <cfRule type="cellIs" dxfId="577" priority="4" stopIfTrue="1" operator="equal">
      <formula>"&lt;&gt;"""""</formula>
    </cfRule>
  </conditionalFormatting>
  <conditionalFormatting sqref="G40">
    <cfRule type="cellIs" dxfId="576" priority="3" stopIfTrue="1" operator="equal">
      <formula>"&lt;&gt;"""""</formula>
    </cfRule>
  </conditionalFormatting>
  <conditionalFormatting sqref="H40">
    <cfRule type="cellIs" dxfId="575" priority="2" stopIfTrue="1" operator="equal">
      <formula>"&lt;&gt;"""""</formula>
    </cfRule>
  </conditionalFormatting>
  <conditionalFormatting sqref="I40:J40">
    <cfRule type="cellIs" dxfId="574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85" zoomScaleNormal="85" workbookViewId="0">
      <pane ySplit="4" topLeftCell="A5" activePane="bottomLeft" state="frozen"/>
      <selection activeCell="A195" sqref="A195:B195"/>
      <selection pane="bottomLeft"/>
    </sheetView>
  </sheetViews>
  <sheetFormatPr defaultColWidth="9.1796875" defaultRowHeight="10.5" x14ac:dyDescent="0.35"/>
  <cols>
    <col min="1" max="1" width="35.7265625" style="326" customWidth="1"/>
    <col min="2" max="2" width="42.81640625" style="326" customWidth="1"/>
    <col min="3" max="3" width="16.7265625" style="326" customWidth="1"/>
    <col min="4" max="10" width="14.26953125" style="326" customWidth="1"/>
    <col min="11" max="11" width="10.54296875" style="397" bestFit="1" customWidth="1"/>
    <col min="12" max="16384" width="9.1796875" style="397"/>
  </cols>
  <sheetData>
    <row r="1" spans="1:11" s="15" customFormat="1" x14ac:dyDescent="0.25">
      <c r="A1" s="261" t="s">
        <v>1011</v>
      </c>
      <c r="B1" s="414" t="s">
        <v>212</v>
      </c>
      <c r="D1" s="249"/>
      <c r="E1" s="249"/>
      <c r="F1" s="249"/>
      <c r="G1" s="249"/>
      <c r="H1" s="249"/>
      <c r="I1" s="249"/>
    </row>
    <row r="2" spans="1:11" s="15" customFormat="1" x14ac:dyDescent="0.25">
      <c r="A2" s="261" t="s">
        <v>1013</v>
      </c>
      <c r="B2" s="414">
        <v>2019</v>
      </c>
      <c r="C2" s="449"/>
      <c r="D2" s="249"/>
      <c r="E2" s="249"/>
      <c r="F2" s="249"/>
      <c r="G2" s="249"/>
      <c r="H2" s="249"/>
      <c r="I2" s="249"/>
    </row>
    <row r="3" spans="1:11" x14ac:dyDescent="0.35">
      <c r="A3" s="383"/>
      <c r="B3" s="327"/>
      <c r="C3" s="327"/>
      <c r="D3" s="328"/>
      <c r="E3" s="328"/>
      <c r="F3" s="328"/>
      <c r="G3" s="328"/>
      <c r="H3" s="328"/>
      <c r="I3" s="328"/>
      <c r="J3" s="397"/>
    </row>
    <row r="4" spans="1:11" s="15" customFormat="1" x14ac:dyDescent="0.25">
      <c r="A4" s="261" t="s">
        <v>962</v>
      </c>
      <c r="B4" s="261" t="s">
        <v>963</v>
      </c>
      <c r="C4" s="450" t="s">
        <v>964</v>
      </c>
      <c r="D4" s="261" t="s">
        <v>1016</v>
      </c>
      <c r="E4" s="261" t="s">
        <v>1017</v>
      </c>
      <c r="F4" s="261" t="s">
        <v>1018</v>
      </c>
      <c r="G4" s="261" t="s">
        <v>1019</v>
      </c>
      <c r="H4" s="261" t="s">
        <v>1020</v>
      </c>
      <c r="I4" s="261" t="s">
        <v>1014</v>
      </c>
      <c r="J4" s="261" t="s">
        <v>1015</v>
      </c>
    </row>
    <row r="5" spans="1:11" s="453" customFormat="1" ht="31.5" x14ac:dyDescent="0.25">
      <c r="A5" s="368" t="s">
        <v>169</v>
      </c>
      <c r="B5" s="368" t="s">
        <v>1100</v>
      </c>
      <c r="C5" s="448">
        <v>701140</v>
      </c>
      <c r="D5" s="333"/>
      <c r="E5" s="334"/>
      <c r="F5" s="451"/>
      <c r="G5" s="452"/>
      <c r="H5" s="451">
        <v>1</v>
      </c>
      <c r="I5" s="451">
        <v>1</v>
      </c>
      <c r="J5" s="452">
        <v>366.46</v>
      </c>
    </row>
    <row r="6" spans="1:11" s="453" customFormat="1" x14ac:dyDescent="0.25">
      <c r="A6" s="368" t="s">
        <v>106</v>
      </c>
      <c r="B6" s="368" t="s">
        <v>1081</v>
      </c>
      <c r="C6" s="448"/>
      <c r="D6" s="333"/>
      <c r="E6" s="334"/>
      <c r="F6" s="333"/>
      <c r="G6" s="334"/>
      <c r="H6" s="333"/>
      <c r="I6" s="333"/>
      <c r="J6" s="334"/>
    </row>
    <row r="7" spans="1:11" s="453" customFormat="1" ht="21" x14ac:dyDescent="0.25">
      <c r="A7" s="368" t="s">
        <v>70</v>
      </c>
      <c r="B7" s="368" t="s">
        <v>1098</v>
      </c>
      <c r="C7" s="440"/>
      <c r="D7" s="333"/>
      <c r="E7" s="334"/>
      <c r="F7" s="333"/>
      <c r="G7" s="334"/>
      <c r="H7" s="333"/>
      <c r="I7" s="333"/>
      <c r="J7" s="334"/>
    </row>
    <row r="8" spans="1:11" s="453" customFormat="1" ht="31.5" x14ac:dyDescent="0.25">
      <c r="A8" s="368" t="s">
        <v>9</v>
      </c>
      <c r="B8" s="439" t="s">
        <v>1110</v>
      </c>
      <c r="C8" s="440">
        <v>701007</v>
      </c>
      <c r="D8" s="451"/>
      <c r="E8" s="452"/>
      <c r="F8" s="451"/>
      <c r="G8" s="452"/>
      <c r="H8" s="451"/>
      <c r="I8" s="451"/>
      <c r="J8" s="452"/>
    </row>
    <row r="9" spans="1:11" s="453" customFormat="1" ht="31.5" x14ac:dyDescent="0.25">
      <c r="A9" s="368" t="s">
        <v>9</v>
      </c>
      <c r="B9" s="439" t="s">
        <v>1110</v>
      </c>
      <c r="C9" s="440">
        <v>701038</v>
      </c>
      <c r="D9" s="451"/>
      <c r="E9" s="452"/>
      <c r="F9" s="451"/>
      <c r="G9" s="452"/>
      <c r="H9" s="451"/>
      <c r="I9" s="451"/>
      <c r="J9" s="452"/>
      <c r="K9" s="454"/>
    </row>
    <row r="10" spans="1:11" s="453" customFormat="1" ht="31.5" x14ac:dyDescent="0.25">
      <c r="A10" s="368" t="s">
        <v>9</v>
      </c>
      <c r="B10" s="439" t="s">
        <v>1110</v>
      </c>
      <c r="C10" s="440">
        <v>701109</v>
      </c>
      <c r="D10" s="451"/>
      <c r="E10" s="452"/>
      <c r="F10" s="451">
        <v>13</v>
      </c>
      <c r="G10" s="452">
        <v>17915.189999999999</v>
      </c>
      <c r="H10" s="451">
        <v>19</v>
      </c>
      <c r="I10" s="451">
        <v>158</v>
      </c>
      <c r="J10" s="452">
        <v>230605.35</v>
      </c>
      <c r="K10" s="455"/>
    </row>
    <row r="11" spans="1:11" s="453" customFormat="1" ht="21" x14ac:dyDescent="0.25">
      <c r="A11" s="456" t="s">
        <v>178</v>
      </c>
      <c r="B11" s="456" t="s">
        <v>179</v>
      </c>
      <c r="C11" s="440">
        <v>701001</v>
      </c>
      <c r="D11" s="451"/>
      <c r="E11" s="452"/>
      <c r="F11" s="451"/>
      <c r="G11" s="452"/>
      <c r="H11" s="451"/>
      <c r="I11" s="451"/>
      <c r="J11" s="452"/>
      <c r="K11" s="457"/>
    </row>
    <row r="12" spans="1:11" s="453" customFormat="1" ht="21" x14ac:dyDescent="0.25">
      <c r="A12" s="456" t="s">
        <v>178</v>
      </c>
      <c r="B12" s="456" t="s">
        <v>179</v>
      </c>
      <c r="C12" s="440">
        <v>701121</v>
      </c>
      <c r="D12" s="451"/>
      <c r="E12" s="452"/>
      <c r="F12" s="451">
        <v>13</v>
      </c>
      <c r="G12" s="452">
        <v>15599.560000000001</v>
      </c>
      <c r="H12" s="451">
        <v>49</v>
      </c>
      <c r="I12" s="451">
        <v>323</v>
      </c>
      <c r="J12" s="452">
        <v>356380.43000000098</v>
      </c>
    </row>
    <row r="13" spans="1:11" s="453" customFormat="1" ht="31.5" x14ac:dyDescent="0.25">
      <c r="A13" s="368" t="s">
        <v>185</v>
      </c>
      <c r="B13" s="368" t="s">
        <v>1111</v>
      </c>
      <c r="C13" s="448"/>
      <c r="D13" s="333"/>
      <c r="E13" s="334"/>
      <c r="F13" s="333"/>
      <c r="G13" s="334"/>
      <c r="H13" s="333"/>
      <c r="I13" s="333"/>
      <c r="J13" s="334"/>
    </row>
    <row r="14" spans="1:11" s="453" customFormat="1" ht="21" x14ac:dyDescent="0.25">
      <c r="A14" s="368" t="s">
        <v>9</v>
      </c>
      <c r="B14" s="439" t="s">
        <v>16</v>
      </c>
      <c r="C14" s="448">
        <v>701063</v>
      </c>
      <c r="D14" s="333"/>
      <c r="E14" s="334"/>
      <c r="F14" s="333"/>
      <c r="G14" s="334"/>
      <c r="H14" s="333">
        <v>1</v>
      </c>
      <c r="I14" s="333"/>
      <c r="J14" s="334"/>
    </row>
    <row r="15" spans="1:11" s="453" customFormat="1" ht="21" x14ac:dyDescent="0.25">
      <c r="A15" s="368" t="s">
        <v>9</v>
      </c>
      <c r="B15" s="439" t="s">
        <v>1112</v>
      </c>
      <c r="C15" s="440"/>
      <c r="D15" s="451"/>
      <c r="E15" s="452"/>
      <c r="F15" s="451"/>
      <c r="G15" s="452"/>
      <c r="H15" s="451"/>
      <c r="I15" s="451"/>
      <c r="J15" s="452"/>
    </row>
    <row r="16" spans="1:11" s="453" customFormat="1" ht="21" x14ac:dyDescent="0.25">
      <c r="A16" s="368" t="s">
        <v>9</v>
      </c>
      <c r="B16" s="368" t="s">
        <v>1074</v>
      </c>
      <c r="C16" s="440"/>
      <c r="D16" s="451"/>
      <c r="E16" s="452"/>
      <c r="F16" s="451"/>
      <c r="G16" s="452"/>
      <c r="H16" s="451"/>
      <c r="I16" s="451"/>
      <c r="J16" s="452"/>
    </row>
    <row r="17" spans="1:10" s="453" customFormat="1" x14ac:dyDescent="0.25">
      <c r="A17" s="368" t="s">
        <v>9</v>
      </c>
      <c r="B17" s="368" t="s">
        <v>1113</v>
      </c>
      <c r="C17" s="440">
        <v>701071</v>
      </c>
      <c r="D17" s="451"/>
      <c r="E17" s="452"/>
      <c r="F17" s="451"/>
      <c r="G17" s="452"/>
      <c r="H17" s="451">
        <v>1</v>
      </c>
      <c r="I17" s="451"/>
      <c r="J17" s="452"/>
    </row>
    <row r="18" spans="1:10" s="453" customFormat="1" ht="21" x14ac:dyDescent="0.25">
      <c r="A18" s="368" t="s">
        <v>70</v>
      </c>
      <c r="B18" s="439" t="s">
        <v>210</v>
      </c>
      <c r="C18" s="448">
        <v>701059</v>
      </c>
      <c r="D18" s="333"/>
      <c r="E18" s="334"/>
      <c r="F18" s="333">
        <v>1</v>
      </c>
      <c r="G18" s="334">
        <v>1449.36</v>
      </c>
      <c r="H18" s="333"/>
      <c r="I18" s="333">
        <v>9</v>
      </c>
      <c r="J18" s="334">
        <v>11536.38</v>
      </c>
    </row>
    <row r="19" spans="1:10" s="453" customFormat="1" ht="31.5" x14ac:dyDescent="0.25">
      <c r="A19" s="368" t="s">
        <v>29</v>
      </c>
      <c r="B19" s="368" t="s">
        <v>153</v>
      </c>
      <c r="C19" s="448">
        <v>701131</v>
      </c>
      <c r="D19" s="333"/>
      <c r="E19" s="334"/>
      <c r="F19" s="333"/>
      <c r="G19" s="334"/>
      <c r="H19" s="333"/>
      <c r="I19" s="333">
        <v>1</v>
      </c>
      <c r="J19" s="334">
        <v>785.14</v>
      </c>
    </row>
    <row r="20" spans="1:10" s="453" customFormat="1" ht="21" x14ac:dyDescent="0.25">
      <c r="A20" s="368" t="s">
        <v>155</v>
      </c>
      <c r="B20" s="368" t="s">
        <v>1166</v>
      </c>
      <c r="C20" s="448"/>
      <c r="D20" s="333"/>
      <c r="E20" s="334"/>
      <c r="F20" s="333"/>
      <c r="G20" s="334"/>
      <c r="H20" s="333"/>
      <c r="I20" s="333"/>
      <c r="J20" s="334"/>
    </row>
    <row r="21" spans="1:10" s="453" customFormat="1" ht="21" x14ac:dyDescent="0.25">
      <c r="A21" s="368" t="s">
        <v>155</v>
      </c>
      <c r="B21" s="368" t="s">
        <v>160</v>
      </c>
      <c r="C21" s="448"/>
      <c r="D21" s="333"/>
      <c r="E21" s="334"/>
      <c r="F21" s="333"/>
      <c r="G21" s="334"/>
      <c r="H21" s="333"/>
      <c r="I21" s="333"/>
      <c r="J21" s="334"/>
    </row>
    <row r="22" spans="1:10" s="453" customFormat="1" ht="21" x14ac:dyDescent="0.25">
      <c r="A22" s="368" t="s">
        <v>155</v>
      </c>
      <c r="B22" s="368" t="s">
        <v>1167</v>
      </c>
      <c r="C22" s="448"/>
      <c r="D22" s="333"/>
      <c r="E22" s="334"/>
      <c r="F22" s="333"/>
      <c r="G22" s="334"/>
      <c r="H22" s="333"/>
      <c r="I22" s="333"/>
      <c r="J22" s="334"/>
    </row>
    <row r="23" spans="1:10" s="453" customFormat="1" ht="21" x14ac:dyDescent="0.25">
      <c r="A23" s="368" t="s">
        <v>155</v>
      </c>
      <c r="B23" s="368" t="s">
        <v>1168</v>
      </c>
      <c r="C23" s="448"/>
      <c r="D23" s="333"/>
      <c r="E23" s="334"/>
      <c r="F23" s="333"/>
      <c r="G23" s="334"/>
      <c r="H23" s="333"/>
      <c r="I23" s="333"/>
      <c r="J23" s="334"/>
    </row>
    <row r="24" spans="1:10" s="453" customFormat="1" ht="52.5" x14ac:dyDescent="0.25">
      <c r="A24" s="368" t="s">
        <v>41</v>
      </c>
      <c r="B24" s="368" t="s">
        <v>183</v>
      </c>
      <c r="C24" s="439">
        <v>701061</v>
      </c>
      <c r="D24" s="333"/>
      <c r="E24" s="334"/>
      <c r="F24" s="333">
        <v>1</v>
      </c>
      <c r="G24" s="334">
        <v>500</v>
      </c>
      <c r="H24" s="333">
        <v>2</v>
      </c>
      <c r="I24" s="333">
        <v>4</v>
      </c>
      <c r="J24" s="334">
        <v>1470.92</v>
      </c>
    </row>
    <row r="25" spans="1:10" s="453" customFormat="1" ht="21" x14ac:dyDescent="0.25">
      <c r="A25" s="368" t="s">
        <v>41</v>
      </c>
      <c r="B25" s="368" t="s">
        <v>1114</v>
      </c>
      <c r="C25" s="439">
        <v>701133</v>
      </c>
      <c r="D25" s="333"/>
      <c r="E25" s="334"/>
      <c r="F25" s="333"/>
      <c r="G25" s="334"/>
      <c r="H25" s="333">
        <v>1</v>
      </c>
      <c r="I25" s="333"/>
      <c r="J25" s="334"/>
    </row>
    <row r="26" spans="1:10" s="453" customFormat="1" ht="21" x14ac:dyDescent="0.25">
      <c r="A26" s="368" t="s">
        <v>9</v>
      </c>
      <c r="B26" s="368" t="s">
        <v>1074</v>
      </c>
      <c r="C26" s="448"/>
      <c r="D26" s="333"/>
      <c r="E26" s="334"/>
      <c r="F26" s="333"/>
      <c r="G26" s="334"/>
      <c r="H26" s="333"/>
      <c r="I26" s="333"/>
      <c r="J26" s="334"/>
    </row>
    <row r="27" spans="1:10" s="453" customFormat="1" ht="21" x14ac:dyDescent="0.25">
      <c r="A27" s="368" t="s">
        <v>49</v>
      </c>
      <c r="B27" s="368" t="s">
        <v>189</v>
      </c>
      <c r="C27" s="439">
        <v>701103</v>
      </c>
      <c r="D27" s="333"/>
      <c r="E27" s="334"/>
      <c r="F27" s="333"/>
      <c r="G27" s="334"/>
      <c r="H27" s="333"/>
      <c r="I27" s="333">
        <v>1</v>
      </c>
      <c r="J27" s="334">
        <v>680</v>
      </c>
    </row>
    <row r="28" spans="1:10" s="453" customFormat="1" ht="21" x14ac:dyDescent="0.25">
      <c r="A28" s="368" t="s">
        <v>49</v>
      </c>
      <c r="B28" s="368" t="s">
        <v>1115</v>
      </c>
      <c r="C28" s="439"/>
      <c r="D28" s="333"/>
      <c r="E28" s="334"/>
      <c r="F28" s="333"/>
      <c r="G28" s="334"/>
      <c r="H28" s="333"/>
      <c r="I28" s="333"/>
      <c r="J28" s="334"/>
    </row>
    <row r="29" spans="1:10" s="453" customFormat="1" ht="21" x14ac:dyDescent="0.25">
      <c r="A29" s="368" t="s">
        <v>49</v>
      </c>
      <c r="B29" s="368" t="s">
        <v>111</v>
      </c>
      <c r="C29" s="439"/>
      <c r="D29" s="333"/>
      <c r="E29" s="334"/>
      <c r="F29" s="333"/>
      <c r="G29" s="334"/>
      <c r="H29" s="333"/>
      <c r="I29" s="333"/>
      <c r="J29" s="334"/>
    </row>
    <row r="30" spans="1:10" s="453" customFormat="1" ht="21" x14ac:dyDescent="0.25">
      <c r="A30" s="368" t="s">
        <v>49</v>
      </c>
      <c r="B30" s="368" t="s">
        <v>192</v>
      </c>
      <c r="C30" s="439"/>
      <c r="D30" s="333"/>
      <c r="E30" s="334"/>
      <c r="F30" s="333"/>
      <c r="G30" s="334"/>
      <c r="H30" s="333"/>
      <c r="I30" s="333"/>
      <c r="J30" s="334"/>
    </row>
    <row r="31" spans="1:10" s="453" customFormat="1" ht="21" x14ac:dyDescent="0.25">
      <c r="A31" s="368" t="s">
        <v>49</v>
      </c>
      <c r="B31" s="368" t="s">
        <v>119</v>
      </c>
      <c r="C31" s="439"/>
      <c r="D31" s="333"/>
      <c r="E31" s="334"/>
      <c r="F31" s="333"/>
      <c r="G31" s="334"/>
      <c r="H31" s="333"/>
      <c r="I31" s="333"/>
      <c r="J31" s="334"/>
    </row>
    <row r="32" spans="1:10" s="453" customFormat="1" ht="21" x14ac:dyDescent="0.25">
      <c r="A32" s="368" t="s">
        <v>49</v>
      </c>
      <c r="B32" s="368" t="s">
        <v>1108</v>
      </c>
      <c r="C32" s="439"/>
      <c r="D32" s="333"/>
      <c r="E32" s="334"/>
      <c r="F32" s="333"/>
      <c r="G32" s="334"/>
      <c r="H32" s="333"/>
      <c r="I32" s="333"/>
      <c r="J32" s="334"/>
    </row>
    <row r="33" spans="1:10" s="453" customFormat="1" ht="21" x14ac:dyDescent="0.25">
      <c r="A33" s="368" t="s">
        <v>49</v>
      </c>
      <c r="B33" s="368" t="s">
        <v>123</v>
      </c>
      <c r="C33" s="439">
        <v>701085</v>
      </c>
      <c r="D33" s="333"/>
      <c r="E33" s="334"/>
      <c r="F33" s="333">
        <v>1</v>
      </c>
      <c r="G33" s="334">
        <v>2046.95</v>
      </c>
      <c r="H33" s="333"/>
      <c r="I33" s="333"/>
      <c r="J33" s="334"/>
    </row>
    <row r="34" spans="1:10" s="453" customFormat="1" ht="21" x14ac:dyDescent="0.25">
      <c r="A34" s="368" t="s">
        <v>49</v>
      </c>
      <c r="B34" s="368" t="s">
        <v>125</v>
      </c>
      <c r="C34" s="439">
        <v>701087</v>
      </c>
      <c r="D34" s="333"/>
      <c r="E34" s="334"/>
      <c r="F34" s="333"/>
      <c r="G34" s="334"/>
      <c r="H34" s="333">
        <v>1</v>
      </c>
      <c r="I34" s="333">
        <v>3</v>
      </c>
      <c r="J34" s="334">
        <v>2035.42</v>
      </c>
    </row>
    <row r="35" spans="1:10" s="453" customFormat="1" ht="21" x14ac:dyDescent="0.25">
      <c r="A35" s="368" t="s">
        <v>49</v>
      </c>
      <c r="B35" s="368" t="s">
        <v>127</v>
      </c>
      <c r="C35" s="439">
        <v>701089</v>
      </c>
      <c r="D35" s="333"/>
      <c r="E35" s="334"/>
      <c r="F35" s="333"/>
      <c r="G35" s="334"/>
      <c r="H35" s="333"/>
      <c r="I35" s="333">
        <v>1</v>
      </c>
      <c r="J35" s="334">
        <v>954.95</v>
      </c>
    </row>
    <row r="36" spans="1:10" s="453" customFormat="1" ht="21" x14ac:dyDescent="0.25">
      <c r="A36" s="368" t="s">
        <v>49</v>
      </c>
      <c r="B36" s="368" t="s">
        <v>1116</v>
      </c>
      <c r="C36" s="439">
        <v>701091</v>
      </c>
      <c r="D36" s="333"/>
      <c r="E36" s="334"/>
      <c r="F36" s="333"/>
      <c r="G36" s="334"/>
      <c r="H36" s="333"/>
      <c r="I36" s="333">
        <v>2</v>
      </c>
      <c r="J36" s="334">
        <v>1788.7800000000002</v>
      </c>
    </row>
    <row r="37" spans="1:10" s="453" customFormat="1" ht="21" x14ac:dyDescent="0.25">
      <c r="A37" s="368" t="s">
        <v>49</v>
      </c>
      <c r="B37" s="368" t="s">
        <v>1117</v>
      </c>
      <c r="C37" s="439"/>
      <c r="D37" s="333"/>
      <c r="E37" s="334"/>
      <c r="F37" s="333"/>
      <c r="G37" s="334"/>
      <c r="H37" s="333"/>
      <c r="I37" s="333"/>
      <c r="J37" s="334"/>
    </row>
    <row r="38" spans="1:10" s="453" customFormat="1" ht="21" x14ac:dyDescent="0.25">
      <c r="A38" s="368" t="s">
        <v>49</v>
      </c>
      <c r="B38" s="368" t="s">
        <v>133</v>
      </c>
      <c r="C38" s="439">
        <v>701095</v>
      </c>
      <c r="D38" s="333"/>
      <c r="E38" s="334"/>
      <c r="F38" s="333">
        <v>1</v>
      </c>
      <c r="G38" s="334">
        <v>1060</v>
      </c>
      <c r="H38" s="333">
        <v>1</v>
      </c>
      <c r="I38" s="333">
        <v>3</v>
      </c>
      <c r="J38" s="334">
        <v>2819.0699999999997</v>
      </c>
    </row>
    <row r="39" spans="1:10" s="453" customFormat="1" ht="21" x14ac:dyDescent="0.25">
      <c r="A39" s="368" t="s">
        <v>49</v>
      </c>
      <c r="B39" s="368" t="s">
        <v>135</v>
      </c>
      <c r="C39" s="439">
        <v>701097</v>
      </c>
      <c r="D39" s="333"/>
      <c r="E39" s="334"/>
      <c r="F39" s="333"/>
      <c r="G39" s="334"/>
      <c r="H39" s="333">
        <v>1</v>
      </c>
      <c r="I39" s="333"/>
      <c r="J39" s="334"/>
    </row>
    <row r="40" spans="1:10" s="453" customFormat="1" ht="21" x14ac:dyDescent="0.25">
      <c r="A40" s="368" t="s">
        <v>49</v>
      </c>
      <c r="B40" s="368" t="s">
        <v>137</v>
      </c>
      <c r="C40" s="439">
        <v>701099</v>
      </c>
      <c r="D40" s="333"/>
      <c r="E40" s="334"/>
      <c r="F40" s="333"/>
      <c r="G40" s="334"/>
      <c r="H40" s="333"/>
      <c r="I40" s="333">
        <v>1</v>
      </c>
      <c r="J40" s="334">
        <v>2445.16</v>
      </c>
    </row>
    <row r="41" spans="1:10" s="453" customFormat="1" ht="21" x14ac:dyDescent="0.25">
      <c r="A41" s="368" t="s">
        <v>49</v>
      </c>
      <c r="B41" s="368" t="s">
        <v>1118</v>
      </c>
      <c r="C41" s="439">
        <v>701101</v>
      </c>
      <c r="D41" s="333"/>
      <c r="E41" s="334"/>
      <c r="F41" s="333"/>
      <c r="G41" s="334"/>
      <c r="H41" s="333"/>
      <c r="I41" s="333">
        <v>1</v>
      </c>
      <c r="J41" s="334">
        <v>370.95</v>
      </c>
    </row>
    <row r="42" spans="1:10" s="453" customFormat="1" x14ac:dyDescent="0.25">
      <c r="A42" s="368" t="s">
        <v>155</v>
      </c>
      <c r="B42" s="368" t="s">
        <v>1169</v>
      </c>
      <c r="C42" s="448"/>
      <c r="D42" s="333"/>
      <c r="E42" s="334"/>
      <c r="F42" s="333"/>
      <c r="G42" s="334"/>
      <c r="H42" s="333"/>
      <c r="I42" s="333"/>
      <c r="J42" s="334"/>
    </row>
    <row r="43" spans="1:10" x14ac:dyDescent="0.35">
      <c r="A43" s="458"/>
      <c r="B43" s="458"/>
      <c r="C43" s="458"/>
      <c r="D43" s="459"/>
      <c r="E43" s="460"/>
      <c r="F43" s="459"/>
      <c r="G43" s="460"/>
      <c r="H43" s="459"/>
      <c r="I43" s="459"/>
      <c r="J43" s="460"/>
    </row>
    <row r="44" spans="1:10" x14ac:dyDescent="0.35">
      <c r="A44" s="458"/>
      <c r="B44" s="458"/>
      <c r="C44" s="461" t="s">
        <v>1079</v>
      </c>
      <c r="D44" s="462">
        <f t="shared" ref="D44:J44" si="0">SUM(D5:D42)</f>
        <v>0</v>
      </c>
      <c r="E44" s="462">
        <f t="shared" si="0"/>
        <v>0</v>
      </c>
      <c r="F44" s="462">
        <f t="shared" si="0"/>
        <v>30</v>
      </c>
      <c r="G44" s="463">
        <f t="shared" si="0"/>
        <v>38571.06</v>
      </c>
      <c r="H44" s="462">
        <f t="shared" si="0"/>
        <v>77</v>
      </c>
      <c r="I44" s="462">
        <f t="shared" si="0"/>
        <v>508</v>
      </c>
      <c r="J44" s="463">
        <f t="shared" si="0"/>
        <v>612239.01000000094</v>
      </c>
    </row>
    <row r="45" spans="1:10" x14ac:dyDescent="0.35">
      <c r="D45" s="385"/>
      <c r="E45" s="464"/>
      <c r="F45" s="385"/>
      <c r="G45" s="464"/>
      <c r="H45" s="464"/>
      <c r="I45" s="385"/>
      <c r="J45" s="397"/>
    </row>
    <row r="46" spans="1:10" x14ac:dyDescent="0.35">
      <c r="D46" s="385"/>
      <c r="J46" s="397"/>
    </row>
    <row r="47" spans="1:10" x14ac:dyDescent="0.35">
      <c r="B47" s="465" t="s">
        <v>1002</v>
      </c>
      <c r="C47" s="266" t="s">
        <v>1003</v>
      </c>
      <c r="D47" s="466" t="s">
        <v>1004</v>
      </c>
    </row>
    <row r="48" spans="1:10" x14ac:dyDescent="0.35">
      <c r="B48" s="267" t="s">
        <v>1005</v>
      </c>
      <c r="C48" s="333">
        <f>F44+H44+I44</f>
        <v>615</v>
      </c>
      <c r="D48" s="334">
        <f>G44+J44</f>
        <v>650810.070000001</v>
      </c>
    </row>
    <row r="49" spans="2:4" s="326" customFormat="1" x14ac:dyDescent="0.35">
      <c r="B49" s="267" t="s">
        <v>1006</v>
      </c>
      <c r="C49" s="333">
        <f>F44</f>
        <v>30</v>
      </c>
      <c r="D49" s="334">
        <f>G44</f>
        <v>38571.06</v>
      </c>
    </row>
    <row r="50" spans="2:4" s="326" customFormat="1" x14ac:dyDescent="0.35">
      <c r="B50" s="267" t="s">
        <v>1007</v>
      </c>
      <c r="C50" s="333">
        <f>I44</f>
        <v>508</v>
      </c>
      <c r="D50" s="334">
        <f>J44</f>
        <v>612239.01000000094</v>
      </c>
    </row>
    <row r="51" spans="2:4" s="326" customFormat="1" x14ac:dyDescent="0.35">
      <c r="B51" s="267" t="s">
        <v>1008</v>
      </c>
      <c r="C51" s="333">
        <f>I44+F44</f>
        <v>538</v>
      </c>
      <c r="D51" s="334">
        <f>J44+G44</f>
        <v>650810.070000001</v>
      </c>
    </row>
  </sheetData>
  <conditionalFormatting sqref="C9">
    <cfRule type="cellIs" dxfId="573" priority="18" stopIfTrue="1" operator="equal">
      <formula>"&lt;&gt;"""""</formula>
    </cfRule>
  </conditionalFormatting>
  <conditionalFormatting sqref="J42:J43 G42:G43 D5:H8 A26:C40 A14:B16 A18:C19 A20:B20 A22:B24 C48:D51 D22:H24 A42:E44 D11:H11 D18:H20 D13:H16 D26:H41">
    <cfRule type="cellIs" dxfId="572" priority="45" stopIfTrue="1" operator="equal">
      <formula>"&lt;&gt;"""""</formula>
    </cfRule>
  </conditionalFormatting>
  <conditionalFormatting sqref="A6:B8 A41 C41 A5 A11:B11">
    <cfRule type="cellIs" dxfId="571" priority="40" stopIfTrue="1" operator="equal">
      <formula>"&lt;&gt;"""""</formula>
    </cfRule>
  </conditionalFormatting>
  <conditionalFormatting sqref="F42:F43">
    <cfRule type="cellIs" dxfId="570" priority="44" stopIfTrue="1" operator="equal">
      <formula>"&lt;&gt;"""""</formula>
    </cfRule>
  </conditionalFormatting>
  <conditionalFormatting sqref="J5:J8 J26:J41 J11 J18:J20 J13:J16">
    <cfRule type="cellIs" dxfId="569" priority="41" stopIfTrue="1" operator="equal">
      <formula>"&lt;&gt;"""""</formula>
    </cfRule>
  </conditionalFormatting>
  <conditionalFormatting sqref="H42:H43">
    <cfRule type="cellIs" dxfId="568" priority="43" stopIfTrue="1" operator="equal">
      <formula>"&lt;&gt;"""""</formula>
    </cfRule>
  </conditionalFormatting>
  <conditionalFormatting sqref="I42:I43">
    <cfRule type="cellIs" dxfId="567" priority="42" stopIfTrue="1" operator="equal">
      <formula>"&lt;&gt;"""""</formula>
    </cfRule>
  </conditionalFormatting>
  <conditionalFormatting sqref="I5:I8 I26:I41 I11 I18:I20 I13:I16">
    <cfRule type="cellIs" dxfId="566" priority="39" stopIfTrue="1" operator="equal">
      <formula>"&lt;&gt;"""""</formula>
    </cfRule>
  </conditionalFormatting>
  <conditionalFormatting sqref="B41:C41">
    <cfRule type="cellIs" dxfId="565" priority="38" stopIfTrue="1" operator="equal">
      <formula>"&lt;&gt;"""""</formula>
    </cfRule>
  </conditionalFormatting>
  <conditionalFormatting sqref="I22:J22">
    <cfRule type="cellIs" dxfId="564" priority="37" stopIfTrue="1" operator="equal">
      <formula>"&lt;&gt;"""""</formula>
    </cfRule>
  </conditionalFormatting>
  <conditionalFormatting sqref="I23:J23">
    <cfRule type="cellIs" dxfId="563" priority="36" stopIfTrue="1" operator="equal">
      <formula>"&lt;&gt;"""""</formula>
    </cfRule>
  </conditionalFormatting>
  <conditionalFormatting sqref="I24:J24">
    <cfRule type="cellIs" dxfId="562" priority="35" stopIfTrue="1" operator="equal">
      <formula>"&lt;&gt;"""""</formula>
    </cfRule>
  </conditionalFormatting>
  <conditionalFormatting sqref="A21:B21">
    <cfRule type="cellIs" dxfId="561" priority="34" stopIfTrue="1" operator="equal">
      <formula>"&lt;&gt;"""""</formula>
    </cfRule>
  </conditionalFormatting>
  <conditionalFormatting sqref="B5">
    <cfRule type="cellIs" dxfId="560" priority="33" stopIfTrue="1" operator="equal">
      <formula>"&lt;&gt;"""""</formula>
    </cfRule>
  </conditionalFormatting>
  <conditionalFormatting sqref="C14:C16">
    <cfRule type="cellIs" dxfId="559" priority="32" stopIfTrue="1" operator="equal">
      <formula>"&lt;&gt;"""""</formula>
    </cfRule>
  </conditionalFormatting>
  <conditionalFormatting sqref="C5:C8 C11">
    <cfRule type="cellIs" dxfId="558" priority="31" stopIfTrue="1" operator="equal">
      <formula>"&lt;&gt;"""""</formula>
    </cfRule>
  </conditionalFormatting>
  <conditionalFormatting sqref="C20:C24">
    <cfRule type="cellIs" dxfId="557" priority="30" stopIfTrue="1" operator="equal">
      <formula>"&lt;&gt;"""""</formula>
    </cfRule>
  </conditionalFormatting>
  <conditionalFormatting sqref="D21:H21">
    <cfRule type="cellIs" dxfId="556" priority="29" stopIfTrue="1" operator="equal">
      <formula>"&lt;&gt;"""""</formula>
    </cfRule>
  </conditionalFormatting>
  <conditionalFormatting sqref="I21:J21">
    <cfRule type="cellIs" dxfId="555" priority="28" stopIfTrue="1" operator="equal">
      <formula>"&lt;&gt;"""""</formula>
    </cfRule>
  </conditionalFormatting>
  <conditionalFormatting sqref="F44">
    <cfRule type="cellIs" dxfId="554" priority="27" stopIfTrue="1" operator="equal">
      <formula>"&lt;&gt;"""""</formula>
    </cfRule>
  </conditionalFormatting>
  <conditionalFormatting sqref="G44">
    <cfRule type="cellIs" dxfId="553" priority="26" stopIfTrue="1" operator="equal">
      <formula>"&lt;&gt;"""""</formula>
    </cfRule>
  </conditionalFormatting>
  <conditionalFormatting sqref="H44">
    <cfRule type="cellIs" dxfId="552" priority="25" stopIfTrue="1" operator="equal">
      <formula>"&lt;&gt;"""""</formula>
    </cfRule>
  </conditionalFormatting>
  <conditionalFormatting sqref="I44">
    <cfRule type="cellIs" dxfId="551" priority="24" stopIfTrue="1" operator="equal">
      <formula>"&lt;&gt;"""""</formula>
    </cfRule>
  </conditionalFormatting>
  <conditionalFormatting sqref="J44">
    <cfRule type="cellIs" dxfId="550" priority="23" stopIfTrue="1" operator="equal">
      <formula>"&lt;&gt;"""""</formula>
    </cfRule>
  </conditionalFormatting>
  <conditionalFormatting sqref="D9:H9">
    <cfRule type="cellIs" dxfId="549" priority="22" stopIfTrue="1" operator="equal">
      <formula>"&lt;&gt;"""""</formula>
    </cfRule>
  </conditionalFormatting>
  <conditionalFormatting sqref="A9:B9">
    <cfRule type="cellIs" dxfId="548" priority="20" stopIfTrue="1" operator="equal">
      <formula>"&lt;&gt;"""""</formula>
    </cfRule>
  </conditionalFormatting>
  <conditionalFormatting sqref="J9">
    <cfRule type="cellIs" dxfId="547" priority="21" stopIfTrue="1" operator="equal">
      <formula>"&lt;&gt;"""""</formula>
    </cfRule>
  </conditionalFormatting>
  <conditionalFormatting sqref="I9">
    <cfRule type="cellIs" dxfId="546" priority="19" stopIfTrue="1" operator="equal">
      <formula>"&lt;&gt;"""""</formula>
    </cfRule>
  </conditionalFormatting>
  <conditionalFormatting sqref="A17:B17 D17:H17">
    <cfRule type="cellIs" dxfId="545" priority="17" stopIfTrue="1" operator="equal">
      <formula>"&lt;&gt;"""""</formula>
    </cfRule>
  </conditionalFormatting>
  <conditionalFormatting sqref="J17">
    <cfRule type="cellIs" dxfId="544" priority="16" stopIfTrue="1" operator="equal">
      <formula>"&lt;&gt;"""""</formula>
    </cfRule>
  </conditionalFormatting>
  <conditionalFormatting sqref="I17">
    <cfRule type="cellIs" dxfId="543" priority="15" stopIfTrue="1" operator="equal">
      <formula>"&lt;&gt;"""""</formula>
    </cfRule>
  </conditionalFormatting>
  <conditionalFormatting sqref="C17">
    <cfRule type="cellIs" dxfId="542" priority="14" stopIfTrue="1" operator="equal">
      <formula>"&lt;&gt;"""""</formula>
    </cfRule>
  </conditionalFormatting>
  <conditionalFormatting sqref="C10">
    <cfRule type="cellIs" dxfId="541" priority="9" stopIfTrue="1" operator="equal">
      <formula>"&lt;&gt;"""""</formula>
    </cfRule>
  </conditionalFormatting>
  <conditionalFormatting sqref="D10:H10">
    <cfRule type="cellIs" dxfId="540" priority="13" stopIfTrue="1" operator="equal">
      <formula>"&lt;&gt;"""""</formula>
    </cfRule>
  </conditionalFormatting>
  <conditionalFormatting sqref="A10:B10">
    <cfRule type="cellIs" dxfId="539" priority="11" stopIfTrue="1" operator="equal">
      <formula>"&lt;&gt;"""""</formula>
    </cfRule>
  </conditionalFormatting>
  <conditionalFormatting sqref="J10">
    <cfRule type="cellIs" dxfId="538" priority="12" stopIfTrue="1" operator="equal">
      <formula>"&lt;&gt;"""""</formula>
    </cfRule>
  </conditionalFormatting>
  <conditionalFormatting sqref="I10">
    <cfRule type="cellIs" dxfId="537" priority="10" stopIfTrue="1" operator="equal">
      <formula>"&lt;&gt;"""""</formula>
    </cfRule>
  </conditionalFormatting>
  <conditionalFormatting sqref="D12:H12">
    <cfRule type="cellIs" dxfId="536" priority="8" stopIfTrue="1" operator="equal">
      <formula>"&lt;&gt;"""""</formula>
    </cfRule>
  </conditionalFormatting>
  <conditionalFormatting sqref="A12:B12">
    <cfRule type="cellIs" dxfId="535" priority="6" stopIfTrue="1" operator="equal">
      <formula>"&lt;&gt;"""""</formula>
    </cfRule>
  </conditionalFormatting>
  <conditionalFormatting sqref="J12">
    <cfRule type="cellIs" dxfId="534" priority="7" stopIfTrue="1" operator="equal">
      <formula>"&lt;&gt;"""""</formula>
    </cfRule>
  </conditionalFormatting>
  <conditionalFormatting sqref="I12">
    <cfRule type="cellIs" dxfId="533" priority="5" stopIfTrue="1" operator="equal">
      <formula>"&lt;&gt;"""""</formula>
    </cfRule>
  </conditionalFormatting>
  <conditionalFormatting sqref="C12">
    <cfRule type="cellIs" dxfId="532" priority="4" stopIfTrue="1" operator="equal">
      <formula>"&lt;&gt;"""""</formula>
    </cfRule>
  </conditionalFormatting>
  <conditionalFormatting sqref="A25:B25 D25:H25">
    <cfRule type="cellIs" dxfId="531" priority="3" stopIfTrue="1" operator="equal">
      <formula>"&lt;&gt;"""""</formula>
    </cfRule>
  </conditionalFormatting>
  <conditionalFormatting sqref="I25:J25">
    <cfRule type="cellIs" dxfId="530" priority="2" stopIfTrue="1" operator="equal">
      <formula>"&lt;&gt;"""""</formula>
    </cfRule>
  </conditionalFormatting>
  <conditionalFormatting sqref="C25">
    <cfRule type="cellIs" dxfId="529" priority="1" stopIfTrue="1" operator="equal">
      <formula>"&lt;&gt;"""""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/>
  </sheetViews>
  <sheetFormatPr defaultColWidth="12.453125" defaultRowHeight="10.5" x14ac:dyDescent="0.25"/>
  <cols>
    <col min="1" max="1" width="65.26953125" style="250" bestFit="1" customWidth="1"/>
    <col min="2" max="2" width="117.453125" style="250" bestFit="1" customWidth="1"/>
    <col min="3" max="3" width="16.81640625" style="250" bestFit="1" customWidth="1"/>
    <col min="4" max="4" width="27.81640625" style="250" customWidth="1"/>
    <col min="5" max="5" width="12.7265625" style="250" bestFit="1" customWidth="1"/>
    <col min="6" max="16384" width="12.453125" style="250"/>
  </cols>
  <sheetData>
    <row r="1" spans="1:7" x14ac:dyDescent="0.25">
      <c r="A1" s="247" t="s">
        <v>0</v>
      </c>
      <c r="B1" s="248">
        <v>2018</v>
      </c>
      <c r="C1" s="249"/>
      <c r="D1" s="249"/>
      <c r="E1" s="249"/>
      <c r="F1" s="249"/>
      <c r="G1" s="249"/>
    </row>
    <row r="2" spans="1:7" x14ac:dyDescent="0.25">
      <c r="A2" s="247" t="s">
        <v>1</v>
      </c>
      <c r="B2" s="248" t="s">
        <v>2</v>
      </c>
      <c r="C2" s="249"/>
      <c r="D2" s="249"/>
      <c r="E2" s="249"/>
      <c r="F2" s="249"/>
      <c r="G2" s="249"/>
    </row>
    <row r="3" spans="1:7" x14ac:dyDescent="0.25">
      <c r="D3" s="249"/>
      <c r="E3" s="249"/>
      <c r="F3" s="249"/>
      <c r="G3" s="249"/>
    </row>
    <row r="4" spans="1:7" x14ac:dyDescent="0.25">
      <c r="A4" s="247" t="s">
        <v>3</v>
      </c>
      <c r="B4" s="247" t="s">
        <v>4</v>
      </c>
      <c r="C4" s="247" t="s">
        <v>527</v>
      </c>
      <c r="D4" s="247" t="s">
        <v>5</v>
      </c>
      <c r="E4" s="247" t="s">
        <v>6</v>
      </c>
      <c r="F4" s="247" t="s">
        <v>7</v>
      </c>
      <c r="G4" s="247" t="s">
        <v>8</v>
      </c>
    </row>
    <row r="5" spans="1:7" x14ac:dyDescent="0.25">
      <c r="A5" s="251" t="s">
        <v>9</v>
      </c>
      <c r="B5" s="251" t="s">
        <v>93</v>
      </c>
      <c r="C5" s="252">
        <v>2018</v>
      </c>
      <c r="D5" s="252">
        <v>162115824</v>
      </c>
      <c r="E5" s="253">
        <v>1101.97</v>
      </c>
      <c r="F5" s="253"/>
      <c r="G5" s="253">
        <f>SUM(E5:F5)</f>
        <v>1101.97</v>
      </c>
    </row>
    <row r="6" spans="1:7" x14ac:dyDescent="0.25">
      <c r="A6" s="251" t="s">
        <v>9</v>
      </c>
      <c r="B6" s="251" t="s">
        <v>93</v>
      </c>
      <c r="C6" s="252">
        <v>2018</v>
      </c>
      <c r="D6" s="252">
        <v>162115868</v>
      </c>
      <c r="E6" s="253">
        <v>1101.97</v>
      </c>
      <c r="F6" s="253"/>
      <c r="G6" s="253">
        <f t="shared" ref="G6:G67" si="0">SUM(E6:F6)</f>
        <v>1101.97</v>
      </c>
    </row>
    <row r="7" spans="1:7" x14ac:dyDescent="0.25">
      <c r="A7" s="251" t="s">
        <v>9</v>
      </c>
      <c r="B7" s="251" t="s">
        <v>93</v>
      </c>
      <c r="C7" s="252">
        <v>2018</v>
      </c>
      <c r="D7" s="252">
        <v>162115901</v>
      </c>
      <c r="E7" s="253">
        <v>1101.97</v>
      </c>
      <c r="F7" s="253"/>
      <c r="G7" s="253">
        <f t="shared" si="0"/>
        <v>1101.97</v>
      </c>
    </row>
    <row r="8" spans="1:7" x14ac:dyDescent="0.25">
      <c r="A8" s="251" t="s">
        <v>9</v>
      </c>
      <c r="B8" s="251" t="s">
        <v>93</v>
      </c>
      <c r="C8" s="252">
        <v>2018</v>
      </c>
      <c r="D8" s="252">
        <v>162115942</v>
      </c>
      <c r="E8" s="253">
        <v>1101.97</v>
      </c>
      <c r="F8" s="253"/>
      <c r="G8" s="253">
        <f t="shared" si="0"/>
        <v>1101.97</v>
      </c>
    </row>
    <row r="9" spans="1:7" x14ac:dyDescent="0.25">
      <c r="A9" s="251" t="s">
        <v>9</v>
      </c>
      <c r="B9" s="251" t="s">
        <v>93</v>
      </c>
      <c r="C9" s="252">
        <v>2018</v>
      </c>
      <c r="D9" s="252" t="s">
        <v>448</v>
      </c>
      <c r="E9" s="253">
        <v>1784.98</v>
      </c>
      <c r="F9" s="253"/>
      <c r="G9" s="253">
        <f t="shared" si="0"/>
        <v>1784.98</v>
      </c>
    </row>
    <row r="10" spans="1:7" x14ac:dyDescent="0.25">
      <c r="A10" s="251" t="s">
        <v>79</v>
      </c>
      <c r="B10" s="251" t="s">
        <v>80</v>
      </c>
      <c r="C10" s="252" t="s">
        <v>447</v>
      </c>
      <c r="D10" s="252" t="s">
        <v>449</v>
      </c>
      <c r="E10" s="253">
        <v>3344354.4603013699</v>
      </c>
      <c r="F10" s="253">
        <v>-131617.49230137095</v>
      </c>
      <c r="G10" s="253">
        <f t="shared" si="0"/>
        <v>3212736.9679999989</v>
      </c>
    </row>
    <row r="11" spans="1:7" x14ac:dyDescent="0.25">
      <c r="A11" s="251" t="s">
        <v>79</v>
      </c>
      <c r="B11" s="251" t="s">
        <v>80</v>
      </c>
      <c r="C11" s="252" t="s">
        <v>447</v>
      </c>
      <c r="D11" s="252" t="s">
        <v>450</v>
      </c>
      <c r="E11" s="253">
        <v>3816.29</v>
      </c>
      <c r="F11" s="253">
        <v>-205.6655890410957</v>
      </c>
      <c r="G11" s="253">
        <f t="shared" si="0"/>
        <v>3610.6244109589043</v>
      </c>
    </row>
    <row r="12" spans="1:7" x14ac:dyDescent="0.25">
      <c r="A12" s="251" t="s">
        <v>79</v>
      </c>
      <c r="B12" s="251" t="s">
        <v>80</v>
      </c>
      <c r="C12" s="252" t="s">
        <v>447</v>
      </c>
      <c r="D12" s="252" t="s">
        <v>451</v>
      </c>
      <c r="E12" s="253">
        <v>1321340.5043287671</v>
      </c>
      <c r="F12" s="253">
        <v>-23660.726630136836</v>
      </c>
      <c r="G12" s="253">
        <f t="shared" si="0"/>
        <v>1297679.7776986302</v>
      </c>
    </row>
    <row r="13" spans="1:7" x14ac:dyDescent="0.25">
      <c r="A13" s="251" t="s">
        <v>79</v>
      </c>
      <c r="B13" s="251" t="s">
        <v>80</v>
      </c>
      <c r="C13" s="252" t="s">
        <v>447</v>
      </c>
      <c r="D13" s="252" t="s">
        <v>452</v>
      </c>
      <c r="E13" s="253">
        <v>73590.14</v>
      </c>
      <c r="F13" s="253">
        <v>0</v>
      </c>
      <c r="G13" s="253">
        <f t="shared" si="0"/>
        <v>73590.14</v>
      </c>
    </row>
    <row r="14" spans="1:7" x14ac:dyDescent="0.25">
      <c r="A14" s="251" t="s">
        <v>351</v>
      </c>
      <c r="B14" s="251" t="s">
        <v>352</v>
      </c>
      <c r="C14" s="252" t="s">
        <v>447</v>
      </c>
      <c r="D14" s="252" t="s">
        <v>453</v>
      </c>
      <c r="E14" s="253">
        <v>1331.79</v>
      </c>
      <c r="F14" s="253">
        <v>0</v>
      </c>
      <c r="G14" s="253">
        <f t="shared" si="0"/>
        <v>1331.79</v>
      </c>
    </row>
    <row r="15" spans="1:7" x14ac:dyDescent="0.25">
      <c r="A15" s="251" t="s">
        <v>70</v>
      </c>
      <c r="B15" s="251" t="s">
        <v>210</v>
      </c>
      <c r="C15" s="252" t="s">
        <v>447</v>
      </c>
      <c r="D15" s="252" t="s">
        <v>454</v>
      </c>
      <c r="E15" s="253">
        <v>214858.5000000025</v>
      </c>
      <c r="F15" s="253">
        <v>-7135.06</v>
      </c>
      <c r="G15" s="253">
        <f t="shared" si="0"/>
        <v>207723.44000000251</v>
      </c>
    </row>
    <row r="16" spans="1:7" x14ac:dyDescent="0.25">
      <c r="A16" s="251" t="s">
        <v>70</v>
      </c>
      <c r="B16" s="251" t="s">
        <v>345</v>
      </c>
      <c r="C16" s="252" t="s">
        <v>447</v>
      </c>
      <c r="D16" s="252" t="s">
        <v>455</v>
      </c>
      <c r="E16" s="253">
        <v>15217.880000000163</v>
      </c>
      <c r="F16" s="253">
        <v>-96.27</v>
      </c>
      <c r="G16" s="253">
        <f t="shared" si="0"/>
        <v>15121.610000000162</v>
      </c>
    </row>
    <row r="17" spans="1:7" x14ac:dyDescent="0.25">
      <c r="A17" s="251" t="s">
        <v>70</v>
      </c>
      <c r="B17" s="251" t="s">
        <v>345</v>
      </c>
      <c r="C17" s="252" t="s">
        <v>447</v>
      </c>
      <c r="D17" s="252" t="s">
        <v>456</v>
      </c>
      <c r="E17" s="253">
        <v>290803.2899999998</v>
      </c>
      <c r="F17" s="253">
        <v>-3481.59</v>
      </c>
      <c r="G17" s="253">
        <f t="shared" si="0"/>
        <v>287321.69999999978</v>
      </c>
    </row>
    <row r="18" spans="1:7" x14ac:dyDescent="0.25">
      <c r="A18" s="251" t="s">
        <v>70</v>
      </c>
      <c r="B18" s="251" t="s">
        <v>346</v>
      </c>
      <c r="C18" s="252" t="s">
        <v>447</v>
      </c>
      <c r="D18" s="252" t="s">
        <v>457</v>
      </c>
      <c r="E18" s="253">
        <v>40783.680000000146</v>
      </c>
      <c r="F18" s="253">
        <v>5.14</v>
      </c>
      <c r="G18" s="253">
        <f t="shared" si="0"/>
        <v>40788.820000000145</v>
      </c>
    </row>
    <row r="19" spans="1:7" x14ac:dyDescent="0.25">
      <c r="A19" s="251" t="s">
        <v>70</v>
      </c>
      <c r="B19" s="251" t="s">
        <v>346</v>
      </c>
      <c r="C19" s="252" t="s">
        <v>447</v>
      </c>
      <c r="D19" s="252" t="s">
        <v>458</v>
      </c>
      <c r="E19" s="253">
        <v>172.66</v>
      </c>
      <c r="F19" s="253">
        <v>0</v>
      </c>
      <c r="G19" s="253">
        <f t="shared" si="0"/>
        <v>172.66</v>
      </c>
    </row>
    <row r="20" spans="1:7" x14ac:dyDescent="0.25">
      <c r="A20" s="251" t="s">
        <v>67</v>
      </c>
      <c r="B20" s="251" t="s">
        <v>68</v>
      </c>
      <c r="C20" s="252" t="s">
        <v>447</v>
      </c>
      <c r="D20" s="252" t="s">
        <v>459</v>
      </c>
      <c r="E20" s="253">
        <v>865.12</v>
      </c>
      <c r="F20" s="253">
        <v>0</v>
      </c>
      <c r="G20" s="253">
        <f t="shared" si="0"/>
        <v>865.12</v>
      </c>
    </row>
    <row r="21" spans="1:7" x14ac:dyDescent="0.25">
      <c r="A21" s="251" t="s">
        <v>9</v>
      </c>
      <c r="B21" s="251" t="s">
        <v>12</v>
      </c>
      <c r="C21" s="252" t="s">
        <v>447</v>
      </c>
      <c r="D21" s="252" t="s">
        <v>460</v>
      </c>
      <c r="E21" s="253">
        <v>133920.53</v>
      </c>
      <c r="F21" s="253">
        <v>-5042.9799999999996</v>
      </c>
      <c r="G21" s="253">
        <f t="shared" si="0"/>
        <v>128877.55</v>
      </c>
    </row>
    <row r="22" spans="1:7" x14ac:dyDescent="0.25">
      <c r="A22" s="251" t="s">
        <v>9</v>
      </c>
      <c r="B22" s="251" t="s">
        <v>12</v>
      </c>
      <c r="C22" s="252" t="s">
        <v>447</v>
      </c>
      <c r="D22" s="252" t="s">
        <v>461</v>
      </c>
      <c r="E22" s="253">
        <v>6919.29</v>
      </c>
      <c r="F22" s="253">
        <v>0</v>
      </c>
      <c r="G22" s="253">
        <f t="shared" si="0"/>
        <v>6919.29</v>
      </c>
    </row>
    <row r="23" spans="1:7" x14ac:dyDescent="0.25">
      <c r="A23" s="251" t="s">
        <v>9</v>
      </c>
      <c r="B23" s="251" t="s">
        <v>12</v>
      </c>
      <c r="C23" s="252" t="s">
        <v>447</v>
      </c>
      <c r="D23" s="252" t="s">
        <v>462</v>
      </c>
      <c r="E23" s="253">
        <v>1162.3499999999999</v>
      </c>
      <c r="F23" s="253">
        <v>-7.51</v>
      </c>
      <c r="G23" s="253">
        <f t="shared" si="0"/>
        <v>1154.8399999999999</v>
      </c>
    </row>
    <row r="24" spans="1:7" x14ac:dyDescent="0.25">
      <c r="A24" s="251" t="s">
        <v>9</v>
      </c>
      <c r="B24" s="251" t="s">
        <v>16</v>
      </c>
      <c r="C24" s="252" t="s">
        <v>447</v>
      </c>
      <c r="D24" s="252" t="s">
        <v>463</v>
      </c>
      <c r="E24" s="253">
        <v>116.52</v>
      </c>
      <c r="F24" s="253">
        <v>0</v>
      </c>
      <c r="G24" s="253">
        <f t="shared" si="0"/>
        <v>116.52</v>
      </c>
    </row>
    <row r="25" spans="1:7" x14ac:dyDescent="0.25">
      <c r="A25" s="251" t="s">
        <v>9</v>
      </c>
      <c r="B25" s="251" t="s">
        <v>36</v>
      </c>
      <c r="C25" s="252" t="s">
        <v>447</v>
      </c>
      <c r="D25" s="252" t="s">
        <v>464</v>
      </c>
      <c r="E25" s="253">
        <v>2007.19</v>
      </c>
      <c r="F25" s="253">
        <v>127.07</v>
      </c>
      <c r="G25" s="253">
        <f t="shared" si="0"/>
        <v>2134.2600000000002</v>
      </c>
    </row>
    <row r="26" spans="1:7" x14ac:dyDescent="0.25">
      <c r="A26" s="251" t="s">
        <v>9</v>
      </c>
      <c r="B26" s="251" t="s">
        <v>36</v>
      </c>
      <c r="C26" s="252" t="s">
        <v>447</v>
      </c>
      <c r="D26" s="252" t="s">
        <v>465</v>
      </c>
      <c r="E26" s="253">
        <v>3856.02</v>
      </c>
      <c r="F26" s="253">
        <v>0</v>
      </c>
      <c r="G26" s="253">
        <f t="shared" si="0"/>
        <v>3856.02</v>
      </c>
    </row>
    <row r="27" spans="1:7" x14ac:dyDescent="0.25">
      <c r="A27" s="251" t="s">
        <v>9</v>
      </c>
      <c r="B27" s="251" t="s">
        <v>39</v>
      </c>
      <c r="C27" s="252" t="s">
        <v>447</v>
      </c>
      <c r="D27" s="252" t="s">
        <v>466</v>
      </c>
      <c r="E27" s="253">
        <v>5194.3900000000003</v>
      </c>
      <c r="F27" s="253">
        <v>0</v>
      </c>
      <c r="G27" s="253">
        <f t="shared" si="0"/>
        <v>5194.3900000000003</v>
      </c>
    </row>
    <row r="28" spans="1:7" x14ac:dyDescent="0.25">
      <c r="A28" s="251" t="s">
        <v>9</v>
      </c>
      <c r="B28" s="251" t="s">
        <v>10</v>
      </c>
      <c r="C28" s="252" t="s">
        <v>447</v>
      </c>
      <c r="D28" s="252" t="s">
        <v>467</v>
      </c>
      <c r="E28" s="253">
        <v>210.54</v>
      </c>
      <c r="F28" s="253">
        <v>0</v>
      </c>
      <c r="G28" s="253">
        <f t="shared" si="0"/>
        <v>210.54</v>
      </c>
    </row>
    <row r="29" spans="1:7" x14ac:dyDescent="0.25">
      <c r="A29" s="251" t="s">
        <v>9</v>
      </c>
      <c r="B29" s="251" t="s">
        <v>349</v>
      </c>
      <c r="C29" s="252" t="s">
        <v>447</v>
      </c>
      <c r="D29" s="252" t="s">
        <v>468</v>
      </c>
      <c r="E29" s="253">
        <v>4220.05</v>
      </c>
      <c r="F29" s="253">
        <v>0</v>
      </c>
      <c r="G29" s="253">
        <f t="shared" si="0"/>
        <v>4220.05</v>
      </c>
    </row>
    <row r="30" spans="1:7" x14ac:dyDescent="0.25">
      <c r="A30" s="251" t="s">
        <v>24</v>
      </c>
      <c r="B30" s="251" t="s">
        <v>25</v>
      </c>
      <c r="C30" s="252" t="s">
        <v>447</v>
      </c>
      <c r="D30" s="252" t="s">
        <v>469</v>
      </c>
      <c r="E30" s="253">
        <v>1325808.6000000001</v>
      </c>
      <c r="F30" s="253">
        <v>1949.4499999999998</v>
      </c>
      <c r="G30" s="253">
        <f t="shared" si="0"/>
        <v>1327758.05</v>
      </c>
    </row>
    <row r="31" spans="1:7" x14ac:dyDescent="0.25">
      <c r="A31" s="251" t="s">
        <v>24</v>
      </c>
      <c r="B31" s="251" t="s">
        <v>25</v>
      </c>
      <c r="C31" s="252" t="s">
        <v>447</v>
      </c>
      <c r="D31" s="252" t="s">
        <v>470</v>
      </c>
      <c r="E31" s="253">
        <v>15395.66</v>
      </c>
      <c r="F31" s="253">
        <v>0</v>
      </c>
      <c r="G31" s="253">
        <f t="shared" si="0"/>
        <v>15395.66</v>
      </c>
    </row>
    <row r="32" spans="1:7" x14ac:dyDescent="0.25">
      <c r="A32" s="251" t="s">
        <v>24</v>
      </c>
      <c r="B32" s="251" t="s">
        <v>25</v>
      </c>
      <c r="C32" s="252" t="s">
        <v>447</v>
      </c>
      <c r="D32" s="252" t="s">
        <v>471</v>
      </c>
      <c r="E32" s="253">
        <v>1629.05</v>
      </c>
      <c r="F32" s="253">
        <v>13.61</v>
      </c>
      <c r="G32" s="253">
        <f t="shared" si="0"/>
        <v>1642.6599999999999</v>
      </c>
    </row>
    <row r="33" spans="1:7" x14ac:dyDescent="0.25">
      <c r="A33" s="251" t="s">
        <v>29</v>
      </c>
      <c r="B33" s="251" t="s">
        <v>30</v>
      </c>
      <c r="C33" s="252" t="s">
        <v>447</v>
      </c>
      <c r="D33" s="252" t="s">
        <v>472</v>
      </c>
      <c r="E33" s="253">
        <v>3025120.5800001523</v>
      </c>
      <c r="F33" s="253">
        <v>112623.16</v>
      </c>
      <c r="G33" s="253">
        <f t="shared" si="0"/>
        <v>3137743.7400001525</v>
      </c>
    </row>
    <row r="34" spans="1:7" x14ac:dyDescent="0.25">
      <c r="A34" s="251" t="s">
        <v>29</v>
      </c>
      <c r="B34" s="251" t="s">
        <v>30</v>
      </c>
      <c r="C34" s="252" t="s">
        <v>447</v>
      </c>
      <c r="D34" s="252" t="s">
        <v>473</v>
      </c>
      <c r="E34" s="253">
        <v>106.14</v>
      </c>
      <c r="F34" s="253">
        <v>-0.34</v>
      </c>
      <c r="G34" s="253">
        <f t="shared" si="0"/>
        <v>105.8</v>
      </c>
    </row>
    <row r="35" spans="1:7" x14ac:dyDescent="0.25">
      <c r="A35" s="251" t="s">
        <v>29</v>
      </c>
      <c r="B35" s="251" t="s">
        <v>30</v>
      </c>
      <c r="C35" s="252" t="s">
        <v>447</v>
      </c>
      <c r="D35" s="252" t="s">
        <v>474</v>
      </c>
      <c r="E35" s="253">
        <v>498.61999999999966</v>
      </c>
      <c r="F35" s="253">
        <v>-2.86</v>
      </c>
      <c r="G35" s="253">
        <f t="shared" si="0"/>
        <v>495.75999999999965</v>
      </c>
    </row>
    <row r="36" spans="1:7" x14ac:dyDescent="0.25">
      <c r="A36" s="251" t="s">
        <v>351</v>
      </c>
      <c r="B36" s="251" t="s">
        <v>352</v>
      </c>
      <c r="C36" s="252" t="s">
        <v>447</v>
      </c>
      <c r="D36" s="252" t="s">
        <v>277</v>
      </c>
      <c r="E36" s="253">
        <v>20788.41</v>
      </c>
      <c r="F36" s="253">
        <v>57.67</v>
      </c>
      <c r="G36" s="253">
        <f t="shared" si="0"/>
        <v>20846.079999999998</v>
      </c>
    </row>
    <row r="37" spans="1:7" x14ac:dyDescent="0.25">
      <c r="A37" s="251" t="s">
        <v>18</v>
      </c>
      <c r="B37" s="251" t="s">
        <v>19</v>
      </c>
      <c r="C37" s="252" t="s">
        <v>447</v>
      </c>
      <c r="D37" s="252" t="s">
        <v>475</v>
      </c>
      <c r="E37" s="253">
        <v>7111.89</v>
      </c>
      <c r="F37" s="253">
        <v>124.49</v>
      </c>
      <c r="G37" s="253">
        <f t="shared" si="0"/>
        <v>7236.38</v>
      </c>
    </row>
    <row r="38" spans="1:7" x14ac:dyDescent="0.25">
      <c r="A38" s="251" t="s">
        <v>18</v>
      </c>
      <c r="B38" s="251" t="s">
        <v>259</v>
      </c>
      <c r="C38" s="252" t="s">
        <v>447</v>
      </c>
      <c r="D38" s="252" t="s">
        <v>476</v>
      </c>
      <c r="E38" s="253">
        <v>14.37</v>
      </c>
      <c r="F38" s="253">
        <v>0</v>
      </c>
      <c r="G38" s="253">
        <f t="shared" si="0"/>
        <v>14.37</v>
      </c>
    </row>
    <row r="39" spans="1:7" x14ac:dyDescent="0.25">
      <c r="A39" s="251" t="s">
        <v>18</v>
      </c>
      <c r="B39" s="251" t="s">
        <v>259</v>
      </c>
      <c r="C39" s="252" t="s">
        <v>447</v>
      </c>
      <c r="D39" s="252" t="s">
        <v>278</v>
      </c>
      <c r="E39" s="253">
        <v>37.28</v>
      </c>
      <c r="F39" s="253">
        <v>0</v>
      </c>
      <c r="G39" s="253">
        <f t="shared" si="0"/>
        <v>37.28</v>
      </c>
    </row>
    <row r="40" spans="1:7" x14ac:dyDescent="0.25">
      <c r="A40" s="251" t="s">
        <v>49</v>
      </c>
      <c r="B40" s="251" t="s">
        <v>111</v>
      </c>
      <c r="C40" s="252" t="s">
        <v>447</v>
      </c>
      <c r="D40" s="252" t="s">
        <v>477</v>
      </c>
      <c r="E40" s="253">
        <v>399.93</v>
      </c>
      <c r="F40" s="253">
        <v>0</v>
      </c>
      <c r="G40" s="253">
        <f t="shared" si="0"/>
        <v>399.93</v>
      </c>
    </row>
    <row r="41" spans="1:7" x14ac:dyDescent="0.25">
      <c r="A41" s="251" t="s">
        <v>49</v>
      </c>
      <c r="B41" s="251" t="s">
        <v>189</v>
      </c>
      <c r="C41" s="252" t="s">
        <v>447</v>
      </c>
      <c r="D41" s="252" t="s">
        <v>478</v>
      </c>
      <c r="E41" s="253">
        <v>305.76</v>
      </c>
      <c r="F41" s="253">
        <v>0</v>
      </c>
      <c r="G41" s="253">
        <f t="shared" si="0"/>
        <v>305.76</v>
      </c>
    </row>
    <row r="42" spans="1:7" x14ac:dyDescent="0.25">
      <c r="A42" s="251" t="s">
        <v>49</v>
      </c>
      <c r="B42" s="251" t="s">
        <v>115</v>
      </c>
      <c r="C42" s="252" t="s">
        <v>447</v>
      </c>
      <c r="D42" s="252" t="s">
        <v>479</v>
      </c>
      <c r="E42" s="253">
        <v>455.34</v>
      </c>
      <c r="F42" s="253">
        <v>0</v>
      </c>
      <c r="G42" s="253">
        <f t="shared" si="0"/>
        <v>455.34</v>
      </c>
    </row>
    <row r="43" spans="1:7" x14ac:dyDescent="0.25">
      <c r="A43" s="251" t="s">
        <v>49</v>
      </c>
      <c r="B43" s="251" t="s">
        <v>192</v>
      </c>
      <c r="C43" s="252" t="s">
        <v>447</v>
      </c>
      <c r="D43" s="252" t="s">
        <v>480</v>
      </c>
      <c r="E43" s="253">
        <v>661.84</v>
      </c>
      <c r="F43" s="253">
        <v>0</v>
      </c>
      <c r="G43" s="253">
        <f t="shared" si="0"/>
        <v>661.84</v>
      </c>
    </row>
    <row r="44" spans="1:7" x14ac:dyDescent="0.25">
      <c r="A44" s="251" t="s">
        <v>49</v>
      </c>
      <c r="B44" s="251" t="s">
        <v>119</v>
      </c>
      <c r="C44" s="252" t="s">
        <v>447</v>
      </c>
      <c r="D44" s="252" t="s">
        <v>481</v>
      </c>
      <c r="E44" s="253">
        <v>899.67</v>
      </c>
      <c r="F44" s="253">
        <v>0</v>
      </c>
      <c r="G44" s="253">
        <f t="shared" si="0"/>
        <v>899.67</v>
      </c>
    </row>
    <row r="45" spans="1:7" x14ac:dyDescent="0.25">
      <c r="A45" s="251" t="s">
        <v>49</v>
      </c>
      <c r="B45" s="251" t="s">
        <v>195</v>
      </c>
      <c r="C45" s="252" t="s">
        <v>447</v>
      </c>
      <c r="D45" s="252" t="s">
        <v>482</v>
      </c>
      <c r="E45" s="253">
        <v>1287.21</v>
      </c>
      <c r="F45" s="253">
        <v>0</v>
      </c>
      <c r="G45" s="253">
        <f t="shared" si="0"/>
        <v>1287.21</v>
      </c>
    </row>
    <row r="46" spans="1:7" x14ac:dyDescent="0.25">
      <c r="A46" s="251" t="s">
        <v>49</v>
      </c>
      <c r="B46" s="251" t="s">
        <v>123</v>
      </c>
      <c r="C46" s="252" t="s">
        <v>447</v>
      </c>
      <c r="D46" s="252" t="s">
        <v>483</v>
      </c>
      <c r="E46" s="253">
        <v>796.7</v>
      </c>
      <c r="F46" s="253">
        <v>0</v>
      </c>
      <c r="G46" s="253">
        <f t="shared" si="0"/>
        <v>796.7</v>
      </c>
    </row>
    <row r="47" spans="1:7" x14ac:dyDescent="0.25">
      <c r="A47" s="251" t="s">
        <v>49</v>
      </c>
      <c r="B47" s="251" t="s">
        <v>125</v>
      </c>
      <c r="C47" s="252" t="s">
        <v>447</v>
      </c>
      <c r="D47" s="252" t="s">
        <v>484</v>
      </c>
      <c r="E47" s="253">
        <v>399.93</v>
      </c>
      <c r="F47" s="253">
        <v>0</v>
      </c>
      <c r="G47" s="253">
        <f t="shared" si="0"/>
        <v>399.93</v>
      </c>
    </row>
    <row r="48" spans="1:7" x14ac:dyDescent="0.25">
      <c r="A48" s="251" t="s">
        <v>49</v>
      </c>
      <c r="B48" s="251" t="s">
        <v>127</v>
      </c>
      <c r="C48" s="252" t="s">
        <v>447</v>
      </c>
      <c r="D48" s="252" t="s">
        <v>485</v>
      </c>
      <c r="E48" s="253">
        <v>473.81</v>
      </c>
      <c r="F48" s="253">
        <v>0</v>
      </c>
      <c r="G48" s="253">
        <f t="shared" si="0"/>
        <v>473.81</v>
      </c>
    </row>
    <row r="49" spans="1:7" x14ac:dyDescent="0.25">
      <c r="A49" s="251" t="s">
        <v>49</v>
      </c>
      <c r="B49" s="251" t="s">
        <v>129</v>
      </c>
      <c r="C49" s="252" t="s">
        <v>447</v>
      </c>
      <c r="D49" s="252" t="s">
        <v>486</v>
      </c>
      <c r="E49" s="253">
        <v>369.88</v>
      </c>
      <c r="F49" s="253">
        <v>0</v>
      </c>
      <c r="G49" s="253">
        <f t="shared" si="0"/>
        <v>369.88</v>
      </c>
    </row>
    <row r="50" spans="1:7" x14ac:dyDescent="0.25">
      <c r="A50" s="251" t="s">
        <v>49</v>
      </c>
      <c r="B50" s="251" t="s">
        <v>131</v>
      </c>
      <c r="C50" s="252" t="s">
        <v>447</v>
      </c>
      <c r="D50" s="252" t="s">
        <v>487</v>
      </c>
      <c r="E50" s="253">
        <v>320.02</v>
      </c>
      <c r="F50" s="253">
        <v>0</v>
      </c>
      <c r="G50" s="253">
        <f t="shared" si="0"/>
        <v>320.02</v>
      </c>
    </row>
    <row r="51" spans="1:7" x14ac:dyDescent="0.25">
      <c r="A51" s="251" t="s">
        <v>49</v>
      </c>
      <c r="B51" s="251" t="s">
        <v>133</v>
      </c>
      <c r="C51" s="252" t="s">
        <v>447</v>
      </c>
      <c r="D51" s="252" t="s">
        <v>488</v>
      </c>
      <c r="E51" s="253">
        <v>73.88</v>
      </c>
      <c r="F51" s="253">
        <v>0</v>
      </c>
      <c r="G51" s="253">
        <f t="shared" si="0"/>
        <v>73.88</v>
      </c>
    </row>
    <row r="52" spans="1:7" x14ac:dyDescent="0.25">
      <c r="A52" s="251" t="s">
        <v>49</v>
      </c>
      <c r="B52" s="251" t="s">
        <v>135</v>
      </c>
      <c r="C52" s="252" t="s">
        <v>447</v>
      </c>
      <c r="D52" s="252" t="s">
        <v>489</v>
      </c>
      <c r="E52" s="253">
        <v>166.23</v>
      </c>
      <c r="F52" s="253">
        <v>0</v>
      </c>
      <c r="G52" s="253">
        <f t="shared" si="0"/>
        <v>166.23</v>
      </c>
    </row>
    <row r="53" spans="1:7" x14ac:dyDescent="0.25">
      <c r="A53" s="251" t="s">
        <v>49</v>
      </c>
      <c r="B53" s="251" t="s">
        <v>137</v>
      </c>
      <c r="C53" s="252" t="s">
        <v>447</v>
      </c>
      <c r="D53" s="252" t="s">
        <v>490</v>
      </c>
      <c r="E53" s="253">
        <v>478.02</v>
      </c>
      <c r="F53" s="253">
        <v>0</v>
      </c>
      <c r="G53" s="253">
        <f t="shared" si="0"/>
        <v>478.02</v>
      </c>
    </row>
    <row r="54" spans="1:7" x14ac:dyDescent="0.25">
      <c r="A54" s="251" t="s">
        <v>49</v>
      </c>
      <c r="B54" s="251" t="s">
        <v>139</v>
      </c>
      <c r="C54" s="252" t="s">
        <v>447</v>
      </c>
      <c r="D54" s="252" t="s">
        <v>491</v>
      </c>
      <c r="E54" s="253">
        <v>197.62</v>
      </c>
      <c r="F54" s="253">
        <v>0</v>
      </c>
      <c r="G54" s="253">
        <f t="shared" si="0"/>
        <v>197.62</v>
      </c>
    </row>
    <row r="55" spans="1:7" x14ac:dyDescent="0.25">
      <c r="A55" s="251" t="s">
        <v>49</v>
      </c>
      <c r="B55" s="251" t="s">
        <v>141</v>
      </c>
      <c r="C55" s="252" t="s">
        <v>447</v>
      </c>
      <c r="D55" s="252" t="s">
        <v>492</v>
      </c>
      <c r="E55" s="253">
        <v>574.58000000000004</v>
      </c>
      <c r="F55" s="253">
        <v>0</v>
      </c>
      <c r="G55" s="253">
        <f t="shared" si="0"/>
        <v>574.58000000000004</v>
      </c>
    </row>
    <row r="56" spans="1:7" x14ac:dyDescent="0.25">
      <c r="A56" s="251" t="s">
        <v>46</v>
      </c>
      <c r="B56" s="251" t="s">
        <v>47</v>
      </c>
      <c r="C56" s="252" t="s">
        <v>447</v>
      </c>
      <c r="D56" s="252">
        <v>1186313397</v>
      </c>
      <c r="E56" s="253">
        <v>2745.42</v>
      </c>
      <c r="F56" s="253">
        <v>0</v>
      </c>
      <c r="G56" s="253">
        <f t="shared" si="0"/>
        <v>2745.42</v>
      </c>
    </row>
    <row r="57" spans="1:7" x14ac:dyDescent="0.25">
      <c r="A57" s="251" t="s">
        <v>24</v>
      </c>
      <c r="B57" s="251" t="s">
        <v>25</v>
      </c>
      <c r="C57" s="252" t="s">
        <v>493</v>
      </c>
      <c r="D57" s="252" t="s">
        <v>494</v>
      </c>
      <c r="E57" s="253">
        <v>1275616.1499999999</v>
      </c>
      <c r="F57" s="253">
        <v>-1364.36</v>
      </c>
      <c r="G57" s="253">
        <f t="shared" si="0"/>
        <v>1274251.7899999998</v>
      </c>
    </row>
    <row r="58" spans="1:7" x14ac:dyDescent="0.25">
      <c r="A58" s="251" t="s">
        <v>24</v>
      </c>
      <c r="B58" s="251" t="s">
        <v>25</v>
      </c>
      <c r="C58" s="252" t="s">
        <v>493</v>
      </c>
      <c r="D58" s="252" t="s">
        <v>495</v>
      </c>
      <c r="E58" s="253">
        <v>7651.63</v>
      </c>
      <c r="F58" s="253">
        <v>-277.43</v>
      </c>
      <c r="G58" s="253">
        <f t="shared" si="0"/>
        <v>7374.2</v>
      </c>
    </row>
    <row r="59" spans="1:7" x14ac:dyDescent="0.25">
      <c r="A59" s="251" t="s">
        <v>24</v>
      </c>
      <c r="B59" s="251" t="s">
        <v>25</v>
      </c>
      <c r="C59" s="252" t="s">
        <v>493</v>
      </c>
      <c r="D59" s="252" t="s">
        <v>496</v>
      </c>
      <c r="E59" s="253">
        <v>2140.11</v>
      </c>
      <c r="F59" s="253">
        <v>17.420000000000002</v>
      </c>
      <c r="G59" s="253">
        <f t="shared" si="0"/>
        <v>2157.5300000000002</v>
      </c>
    </row>
    <row r="60" spans="1:7" x14ac:dyDescent="0.25">
      <c r="A60" s="251" t="s">
        <v>79</v>
      </c>
      <c r="B60" s="251" t="s">
        <v>80</v>
      </c>
      <c r="C60" s="252" t="s">
        <v>493</v>
      </c>
      <c r="D60" s="252" t="s">
        <v>497</v>
      </c>
      <c r="E60" s="253">
        <v>80657.53</v>
      </c>
      <c r="F60" s="253">
        <v>0</v>
      </c>
      <c r="G60" s="253">
        <f t="shared" si="0"/>
        <v>80657.53</v>
      </c>
    </row>
    <row r="61" spans="1:7" x14ac:dyDescent="0.25">
      <c r="A61" s="251" t="s">
        <v>79</v>
      </c>
      <c r="B61" s="251" t="s">
        <v>80</v>
      </c>
      <c r="C61" s="252" t="s">
        <v>493</v>
      </c>
      <c r="D61" s="252" t="s">
        <v>498</v>
      </c>
      <c r="E61" s="253">
        <v>20164.38</v>
      </c>
      <c r="F61" s="253">
        <v>0</v>
      </c>
      <c r="G61" s="253">
        <f t="shared" si="0"/>
        <v>20164.38</v>
      </c>
    </row>
    <row r="62" spans="1:7" x14ac:dyDescent="0.25">
      <c r="A62" s="251" t="s">
        <v>79</v>
      </c>
      <c r="B62" s="251" t="s">
        <v>80</v>
      </c>
      <c r="C62" s="252" t="s">
        <v>493</v>
      </c>
      <c r="D62" s="252" t="s">
        <v>497</v>
      </c>
      <c r="E62" s="253">
        <v>1593625.72</v>
      </c>
      <c r="F62" s="253">
        <v>-93721.98</v>
      </c>
      <c r="G62" s="253">
        <f t="shared" si="0"/>
        <v>1499903.74</v>
      </c>
    </row>
    <row r="63" spans="1:7" x14ac:dyDescent="0.25">
      <c r="A63" s="251" t="s">
        <v>79</v>
      </c>
      <c r="B63" s="251" t="s">
        <v>80</v>
      </c>
      <c r="C63" s="252" t="s">
        <v>493</v>
      </c>
      <c r="D63" s="252" t="s">
        <v>498</v>
      </c>
      <c r="E63" s="253">
        <v>3952702.81</v>
      </c>
      <c r="F63" s="253">
        <v>-221025.33</v>
      </c>
      <c r="G63" s="253">
        <f t="shared" si="0"/>
        <v>3731677.48</v>
      </c>
    </row>
    <row r="64" spans="1:7" x14ac:dyDescent="0.25">
      <c r="A64" s="251" t="s">
        <v>351</v>
      </c>
      <c r="B64" s="251" t="s">
        <v>352</v>
      </c>
      <c r="C64" s="252" t="s">
        <v>493</v>
      </c>
      <c r="D64" s="252">
        <v>700941</v>
      </c>
      <c r="E64" s="253">
        <v>1118.5</v>
      </c>
      <c r="F64" s="253">
        <v>68.25</v>
      </c>
      <c r="G64" s="253">
        <f t="shared" si="0"/>
        <v>1186.75</v>
      </c>
    </row>
    <row r="65" spans="1:7" x14ac:dyDescent="0.25">
      <c r="A65" s="251" t="s">
        <v>70</v>
      </c>
      <c r="B65" s="251" t="s">
        <v>210</v>
      </c>
      <c r="C65" s="252" t="s">
        <v>493</v>
      </c>
      <c r="D65" s="252" t="s">
        <v>499</v>
      </c>
      <c r="E65" s="253">
        <v>195831.2</v>
      </c>
      <c r="F65" s="253">
        <v>-623.61</v>
      </c>
      <c r="G65" s="253">
        <f t="shared" si="0"/>
        <v>195207.59000000003</v>
      </c>
    </row>
    <row r="66" spans="1:7" x14ac:dyDescent="0.25">
      <c r="A66" s="251" t="s">
        <v>70</v>
      </c>
      <c r="B66" s="251" t="s">
        <v>345</v>
      </c>
      <c r="C66" s="252" t="s">
        <v>493</v>
      </c>
      <c r="D66" s="252" t="s">
        <v>500</v>
      </c>
      <c r="E66" s="253">
        <v>344522.81</v>
      </c>
      <c r="F66" s="253">
        <v>-1324.37</v>
      </c>
      <c r="G66" s="253">
        <f t="shared" si="0"/>
        <v>343198.44</v>
      </c>
    </row>
    <row r="67" spans="1:7" x14ac:dyDescent="0.25">
      <c r="A67" s="251" t="s">
        <v>70</v>
      </c>
      <c r="B67" s="251" t="s">
        <v>346</v>
      </c>
      <c r="C67" s="252" t="s">
        <v>493</v>
      </c>
      <c r="D67" s="252" t="s">
        <v>501</v>
      </c>
      <c r="E67" s="253">
        <v>38994.199999999997</v>
      </c>
      <c r="F67" s="253">
        <v>1632.65</v>
      </c>
      <c r="G67" s="253">
        <f t="shared" si="0"/>
        <v>40626.85</v>
      </c>
    </row>
    <row r="68" spans="1:7" x14ac:dyDescent="0.25">
      <c r="A68" s="251" t="s">
        <v>67</v>
      </c>
      <c r="B68" s="251" t="s">
        <v>68</v>
      </c>
      <c r="C68" s="252" t="s">
        <v>493</v>
      </c>
      <c r="D68" s="252">
        <v>700910</v>
      </c>
      <c r="E68" s="253">
        <v>827.58</v>
      </c>
      <c r="F68" s="253">
        <v>0</v>
      </c>
      <c r="G68" s="253">
        <f t="shared" ref="G68:G98" si="1">SUM(E68:F68)</f>
        <v>827.58</v>
      </c>
    </row>
    <row r="69" spans="1:7" x14ac:dyDescent="0.25">
      <c r="A69" s="251" t="s">
        <v>9</v>
      </c>
      <c r="B69" s="251" t="s">
        <v>12</v>
      </c>
      <c r="C69" s="252" t="s">
        <v>493</v>
      </c>
      <c r="D69" s="252">
        <v>700940</v>
      </c>
      <c r="E69" s="253">
        <v>126867.99</v>
      </c>
      <c r="F69" s="253">
        <v>-319.04000000000002</v>
      </c>
      <c r="G69" s="253">
        <f t="shared" si="1"/>
        <v>126548.95000000001</v>
      </c>
    </row>
    <row r="70" spans="1:7" x14ac:dyDescent="0.25">
      <c r="A70" s="251" t="s">
        <v>9</v>
      </c>
      <c r="B70" s="251" t="s">
        <v>12</v>
      </c>
      <c r="C70" s="252" t="s">
        <v>493</v>
      </c>
      <c r="D70" s="252">
        <v>700934</v>
      </c>
      <c r="E70" s="253">
        <v>1596.47</v>
      </c>
      <c r="F70" s="253">
        <v>-11.39</v>
      </c>
      <c r="G70" s="253">
        <f t="shared" si="1"/>
        <v>1585.08</v>
      </c>
    </row>
    <row r="71" spans="1:7" x14ac:dyDescent="0.25">
      <c r="A71" s="251" t="s">
        <v>9</v>
      </c>
      <c r="B71" s="251" t="s">
        <v>12</v>
      </c>
      <c r="C71" s="252" t="s">
        <v>493</v>
      </c>
      <c r="D71" s="252">
        <v>700933</v>
      </c>
      <c r="E71" s="253">
        <v>3924.94</v>
      </c>
      <c r="F71" s="253">
        <v>-27.74</v>
      </c>
      <c r="G71" s="253">
        <f t="shared" si="1"/>
        <v>3897.2000000000003</v>
      </c>
    </row>
    <row r="72" spans="1:7" x14ac:dyDescent="0.25">
      <c r="A72" s="251" t="s">
        <v>9</v>
      </c>
      <c r="B72" s="251" t="s">
        <v>16</v>
      </c>
      <c r="C72" s="252" t="s">
        <v>493</v>
      </c>
      <c r="D72" s="252" t="s">
        <v>502</v>
      </c>
      <c r="E72" s="253">
        <v>152.80000000000001</v>
      </c>
      <c r="F72" s="253">
        <v>0</v>
      </c>
      <c r="G72" s="253">
        <f t="shared" si="1"/>
        <v>152.80000000000001</v>
      </c>
    </row>
    <row r="73" spans="1:7" x14ac:dyDescent="0.25">
      <c r="A73" s="251" t="s">
        <v>9</v>
      </c>
      <c r="B73" s="251" t="s">
        <v>36</v>
      </c>
      <c r="C73" s="252" t="s">
        <v>493</v>
      </c>
      <c r="D73" s="252" t="s">
        <v>503</v>
      </c>
      <c r="E73" s="253">
        <v>2159.7399999999998</v>
      </c>
      <c r="F73" s="253">
        <v>0</v>
      </c>
      <c r="G73" s="253">
        <f t="shared" si="1"/>
        <v>2159.7399999999998</v>
      </c>
    </row>
    <row r="74" spans="1:7" x14ac:dyDescent="0.25">
      <c r="A74" s="251" t="s">
        <v>9</v>
      </c>
      <c r="B74" s="251" t="s">
        <v>36</v>
      </c>
      <c r="C74" s="252" t="s">
        <v>493</v>
      </c>
      <c r="D74" s="252" t="s">
        <v>504</v>
      </c>
      <c r="E74" s="253">
        <v>3997.75</v>
      </c>
      <c r="F74" s="253">
        <v>0</v>
      </c>
      <c r="G74" s="253">
        <f t="shared" si="1"/>
        <v>3997.75</v>
      </c>
    </row>
    <row r="75" spans="1:7" x14ac:dyDescent="0.25">
      <c r="A75" s="251" t="s">
        <v>9</v>
      </c>
      <c r="B75" s="251" t="s">
        <v>39</v>
      </c>
      <c r="C75" s="252" t="s">
        <v>493</v>
      </c>
      <c r="D75" s="252" t="s">
        <v>505</v>
      </c>
      <c r="E75" s="253">
        <v>4954.5600000000004</v>
      </c>
      <c r="F75" s="253">
        <v>0</v>
      </c>
      <c r="G75" s="253">
        <f t="shared" si="1"/>
        <v>4954.5600000000004</v>
      </c>
    </row>
    <row r="76" spans="1:7" x14ac:dyDescent="0.25">
      <c r="A76" s="251" t="s">
        <v>9</v>
      </c>
      <c r="B76" s="251" t="s">
        <v>10</v>
      </c>
      <c r="C76" s="252" t="s">
        <v>493</v>
      </c>
      <c r="D76" s="252">
        <v>701000</v>
      </c>
      <c r="E76" s="253">
        <v>201.5</v>
      </c>
      <c r="F76" s="253">
        <v>0</v>
      </c>
      <c r="G76" s="253">
        <f t="shared" si="1"/>
        <v>201.5</v>
      </c>
    </row>
    <row r="77" spans="1:7" x14ac:dyDescent="0.25">
      <c r="A77" s="251" t="s">
        <v>9</v>
      </c>
      <c r="B77" s="251" t="s">
        <v>349</v>
      </c>
      <c r="C77" s="252" t="s">
        <v>493</v>
      </c>
      <c r="D77" s="252" t="s">
        <v>506</v>
      </c>
      <c r="E77" s="253">
        <v>4087.15</v>
      </c>
      <c r="F77" s="253">
        <v>-40.26</v>
      </c>
      <c r="G77" s="253">
        <f t="shared" si="1"/>
        <v>4046.89</v>
      </c>
    </row>
    <row r="78" spans="1:7" x14ac:dyDescent="0.25">
      <c r="A78" s="251" t="s">
        <v>29</v>
      </c>
      <c r="B78" s="251" t="s">
        <v>30</v>
      </c>
      <c r="C78" s="252" t="s">
        <v>493</v>
      </c>
      <c r="D78" s="252" t="s">
        <v>507</v>
      </c>
      <c r="E78" s="253">
        <v>2849941.87</v>
      </c>
      <c r="F78" s="253">
        <v>16781.97</v>
      </c>
      <c r="G78" s="253">
        <f t="shared" si="1"/>
        <v>2866723.8400000003</v>
      </c>
    </row>
    <row r="79" spans="1:7" x14ac:dyDescent="0.25">
      <c r="A79" s="251" t="s">
        <v>351</v>
      </c>
      <c r="B79" s="251" t="s">
        <v>352</v>
      </c>
      <c r="C79" s="252" t="s">
        <v>493</v>
      </c>
      <c r="D79" s="252">
        <v>700939</v>
      </c>
      <c r="E79" s="253">
        <v>20709.41</v>
      </c>
      <c r="F79" s="253">
        <v>-112.1</v>
      </c>
      <c r="G79" s="253">
        <f t="shared" si="1"/>
        <v>20597.310000000001</v>
      </c>
    </row>
    <row r="80" spans="1:7" x14ac:dyDescent="0.25">
      <c r="A80" s="251" t="s">
        <v>18</v>
      </c>
      <c r="B80" s="251" t="s">
        <v>19</v>
      </c>
      <c r="C80" s="252" t="s">
        <v>493</v>
      </c>
      <c r="D80" s="252" t="s">
        <v>508</v>
      </c>
      <c r="E80" s="253">
        <v>6751.6</v>
      </c>
      <c r="F80" s="253">
        <v>61.71</v>
      </c>
      <c r="G80" s="253">
        <f t="shared" si="1"/>
        <v>6813.31</v>
      </c>
    </row>
    <row r="81" spans="1:7" x14ac:dyDescent="0.25">
      <c r="A81" s="251" t="s">
        <v>18</v>
      </c>
      <c r="B81" s="251" t="s">
        <v>259</v>
      </c>
      <c r="C81" s="252" t="s">
        <v>493</v>
      </c>
      <c r="D81" s="252" t="s">
        <v>509</v>
      </c>
      <c r="E81" s="253">
        <v>88.25</v>
      </c>
      <c r="F81" s="253">
        <v>0</v>
      </c>
      <c r="G81" s="253">
        <f t="shared" si="1"/>
        <v>88.25</v>
      </c>
    </row>
    <row r="82" spans="1:7" x14ac:dyDescent="0.25">
      <c r="A82" s="251" t="s">
        <v>49</v>
      </c>
      <c r="B82" s="251" t="s">
        <v>111</v>
      </c>
      <c r="C82" s="252" t="s">
        <v>493</v>
      </c>
      <c r="D82" s="252" t="s">
        <v>510</v>
      </c>
      <c r="E82" s="253">
        <v>372.95</v>
      </c>
      <c r="F82" s="253">
        <v>0</v>
      </c>
      <c r="G82" s="253">
        <f t="shared" si="1"/>
        <v>372.95</v>
      </c>
    </row>
    <row r="83" spans="1:7" x14ac:dyDescent="0.25">
      <c r="A83" s="251" t="s">
        <v>49</v>
      </c>
      <c r="B83" s="251" t="s">
        <v>189</v>
      </c>
      <c r="C83" s="252" t="s">
        <v>493</v>
      </c>
      <c r="D83" s="252" t="s">
        <v>511</v>
      </c>
      <c r="E83" s="253">
        <v>239.42</v>
      </c>
      <c r="F83" s="253">
        <v>0</v>
      </c>
      <c r="G83" s="253">
        <f t="shared" si="1"/>
        <v>239.42</v>
      </c>
    </row>
    <row r="84" spans="1:7" x14ac:dyDescent="0.25">
      <c r="A84" s="251" t="s">
        <v>49</v>
      </c>
      <c r="B84" s="251" t="s">
        <v>115</v>
      </c>
      <c r="C84" s="252" t="s">
        <v>493</v>
      </c>
      <c r="D84" s="252" t="s">
        <v>512</v>
      </c>
      <c r="E84" s="253">
        <v>372.38</v>
      </c>
      <c r="F84" s="253">
        <v>0</v>
      </c>
      <c r="G84" s="253">
        <f t="shared" si="1"/>
        <v>372.38</v>
      </c>
    </row>
    <row r="85" spans="1:7" x14ac:dyDescent="0.25">
      <c r="A85" s="251" t="s">
        <v>49</v>
      </c>
      <c r="B85" s="251" t="s">
        <v>192</v>
      </c>
      <c r="C85" s="252" t="s">
        <v>493</v>
      </c>
      <c r="D85" s="252" t="s">
        <v>513</v>
      </c>
      <c r="E85" s="253">
        <v>596.91</v>
      </c>
      <c r="F85" s="253">
        <v>0</v>
      </c>
      <c r="G85" s="253">
        <f t="shared" si="1"/>
        <v>596.91</v>
      </c>
    </row>
    <row r="86" spans="1:7" x14ac:dyDescent="0.25">
      <c r="A86" s="251" t="s">
        <v>49</v>
      </c>
      <c r="B86" s="251" t="s">
        <v>119</v>
      </c>
      <c r="C86" s="252" t="s">
        <v>493</v>
      </c>
      <c r="D86" s="252" t="s">
        <v>514</v>
      </c>
      <c r="E86" s="253">
        <v>785.26</v>
      </c>
      <c r="F86" s="253">
        <v>0</v>
      </c>
      <c r="G86" s="253">
        <f t="shared" si="1"/>
        <v>785.26</v>
      </c>
    </row>
    <row r="87" spans="1:7" x14ac:dyDescent="0.25">
      <c r="A87" s="251" t="s">
        <v>49</v>
      </c>
      <c r="B87" s="251" t="s">
        <v>195</v>
      </c>
      <c r="C87" s="252" t="s">
        <v>493</v>
      </c>
      <c r="D87" s="252" t="s">
        <v>515</v>
      </c>
      <c r="E87" s="253">
        <v>1101.3800000000001</v>
      </c>
      <c r="F87" s="253">
        <v>0</v>
      </c>
      <c r="G87" s="253">
        <f t="shared" si="1"/>
        <v>1101.3800000000001</v>
      </c>
    </row>
    <row r="88" spans="1:7" x14ac:dyDescent="0.25">
      <c r="A88" s="251" t="s">
        <v>49</v>
      </c>
      <c r="B88" s="251" t="s">
        <v>123</v>
      </c>
      <c r="C88" s="252" t="s">
        <v>493</v>
      </c>
      <c r="D88" s="252" t="s">
        <v>516</v>
      </c>
      <c r="E88" s="253">
        <v>708.18</v>
      </c>
      <c r="F88" s="253">
        <v>0</v>
      </c>
      <c r="G88" s="253">
        <f t="shared" si="1"/>
        <v>708.18</v>
      </c>
    </row>
    <row r="89" spans="1:7" x14ac:dyDescent="0.25">
      <c r="A89" s="251" t="s">
        <v>49</v>
      </c>
      <c r="B89" s="251" t="s">
        <v>125</v>
      </c>
      <c r="C89" s="252" t="s">
        <v>493</v>
      </c>
      <c r="D89" s="252" t="s">
        <v>517</v>
      </c>
      <c r="E89" s="253">
        <v>350.78</v>
      </c>
      <c r="F89" s="253">
        <v>0</v>
      </c>
      <c r="G89" s="253">
        <f t="shared" si="1"/>
        <v>350.78</v>
      </c>
    </row>
    <row r="90" spans="1:7" x14ac:dyDescent="0.25">
      <c r="A90" s="251" t="s">
        <v>49</v>
      </c>
      <c r="B90" s="251" t="s">
        <v>127</v>
      </c>
      <c r="C90" s="252" t="s">
        <v>493</v>
      </c>
      <c r="D90" s="252" t="s">
        <v>518</v>
      </c>
      <c r="E90" s="253">
        <v>379.58</v>
      </c>
      <c r="F90" s="253">
        <v>0</v>
      </c>
      <c r="G90" s="253">
        <f t="shared" si="1"/>
        <v>379.58</v>
      </c>
    </row>
    <row r="91" spans="1:7" x14ac:dyDescent="0.25">
      <c r="A91" s="251" t="s">
        <v>49</v>
      </c>
      <c r="B91" s="251" t="s">
        <v>129</v>
      </c>
      <c r="C91" s="252" t="s">
        <v>493</v>
      </c>
      <c r="D91" s="252" t="s">
        <v>519</v>
      </c>
      <c r="E91" s="253">
        <v>301.33999999999997</v>
      </c>
      <c r="F91" s="253">
        <v>0</v>
      </c>
      <c r="G91" s="253">
        <f t="shared" si="1"/>
        <v>301.33999999999997</v>
      </c>
    </row>
    <row r="92" spans="1:7" x14ac:dyDescent="0.25">
      <c r="A92" s="251" t="s">
        <v>49</v>
      </c>
      <c r="B92" s="251" t="s">
        <v>131</v>
      </c>
      <c r="C92" s="252" t="s">
        <v>493</v>
      </c>
      <c r="D92" s="252" t="s">
        <v>520</v>
      </c>
      <c r="E92" s="253">
        <v>222.19</v>
      </c>
      <c r="F92" s="253">
        <v>0</v>
      </c>
      <c r="G92" s="253">
        <f t="shared" si="1"/>
        <v>222.19</v>
      </c>
    </row>
    <row r="93" spans="1:7" x14ac:dyDescent="0.25">
      <c r="A93" s="251" t="s">
        <v>49</v>
      </c>
      <c r="B93" s="251" t="s">
        <v>133</v>
      </c>
      <c r="C93" s="252" t="s">
        <v>493</v>
      </c>
      <c r="D93" s="252" t="s">
        <v>521</v>
      </c>
      <c r="E93" s="253">
        <v>28.8</v>
      </c>
      <c r="F93" s="253">
        <v>0</v>
      </c>
      <c r="G93" s="253">
        <f t="shared" si="1"/>
        <v>28.8</v>
      </c>
    </row>
    <row r="94" spans="1:7" x14ac:dyDescent="0.25">
      <c r="A94" s="251" t="s">
        <v>49</v>
      </c>
      <c r="B94" s="251" t="s">
        <v>135</v>
      </c>
      <c r="C94" s="252" t="s">
        <v>493</v>
      </c>
      <c r="D94" s="252" t="s">
        <v>522</v>
      </c>
      <c r="E94" s="253">
        <v>64.8</v>
      </c>
      <c r="F94" s="253">
        <v>0</v>
      </c>
      <c r="G94" s="253">
        <f t="shared" si="1"/>
        <v>64.8</v>
      </c>
    </row>
    <row r="95" spans="1:7" x14ac:dyDescent="0.25">
      <c r="A95" s="251" t="s">
        <v>49</v>
      </c>
      <c r="B95" s="251" t="s">
        <v>137</v>
      </c>
      <c r="C95" s="252" t="s">
        <v>493</v>
      </c>
      <c r="D95" s="252" t="s">
        <v>523</v>
      </c>
      <c r="E95" s="253">
        <v>404.01</v>
      </c>
      <c r="F95" s="253">
        <v>0</v>
      </c>
      <c r="G95" s="253">
        <f t="shared" si="1"/>
        <v>404.01</v>
      </c>
    </row>
    <row r="96" spans="1:7" x14ac:dyDescent="0.25">
      <c r="A96" s="251" t="s">
        <v>49</v>
      </c>
      <c r="B96" s="251" t="s">
        <v>139</v>
      </c>
      <c r="C96" s="252" t="s">
        <v>493</v>
      </c>
      <c r="D96" s="252" t="s">
        <v>524</v>
      </c>
      <c r="E96" s="253">
        <v>136.75</v>
      </c>
      <c r="F96" s="253">
        <v>0</v>
      </c>
      <c r="G96" s="253">
        <f t="shared" si="1"/>
        <v>136.75</v>
      </c>
    </row>
    <row r="97" spans="1:7" x14ac:dyDescent="0.25">
      <c r="A97" s="251" t="s">
        <v>49</v>
      </c>
      <c r="B97" s="251" t="s">
        <v>141</v>
      </c>
      <c r="C97" s="252" t="s">
        <v>493</v>
      </c>
      <c r="D97" s="252" t="s">
        <v>525</v>
      </c>
      <c r="E97" s="253">
        <v>464.44</v>
      </c>
      <c r="F97" s="253">
        <v>0</v>
      </c>
      <c r="G97" s="253">
        <f t="shared" si="1"/>
        <v>464.44</v>
      </c>
    </row>
    <row r="98" spans="1:7" x14ac:dyDescent="0.25">
      <c r="A98" s="251" t="s">
        <v>46</v>
      </c>
      <c r="B98" s="251" t="s">
        <v>47</v>
      </c>
      <c r="C98" s="252" t="s">
        <v>493</v>
      </c>
      <c r="D98" s="252" t="s">
        <v>526</v>
      </c>
      <c r="E98" s="253">
        <v>2166.5700000000002</v>
      </c>
      <c r="F98" s="253">
        <v>77.55</v>
      </c>
      <c r="G98" s="253">
        <f t="shared" si="1"/>
        <v>2244.1200000000003</v>
      </c>
    </row>
    <row r="100" spans="1:7" ht="21" x14ac:dyDescent="0.25">
      <c r="D100" s="254"/>
      <c r="E100" s="255" t="s">
        <v>88</v>
      </c>
      <c r="F100" s="255" t="s">
        <v>89</v>
      </c>
      <c r="G100" s="255" t="s">
        <v>90</v>
      </c>
    </row>
    <row r="101" spans="1:7" x14ac:dyDescent="0.25">
      <c r="D101" s="254"/>
      <c r="E101" s="247" t="s">
        <v>91</v>
      </c>
      <c r="F101" s="247" t="s">
        <v>91</v>
      </c>
      <c r="G101" s="247" t="s">
        <v>91</v>
      </c>
    </row>
    <row r="102" spans="1:7" x14ac:dyDescent="0.25">
      <c r="D102" s="256" t="s">
        <v>92</v>
      </c>
      <c r="E102" s="253">
        <f>SUM(E4:E98)</f>
        <v>20426032.884630289</v>
      </c>
      <c r="F102" s="253">
        <f>SUM(F4:F98)</f>
        <v>-356557.9645205487</v>
      </c>
      <c r="G102" s="253">
        <f>SUM(G4:G98)</f>
        <v>20069474.920109738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/>
  </sheetViews>
  <sheetFormatPr defaultColWidth="9.1796875" defaultRowHeight="10.5" x14ac:dyDescent="0.25"/>
  <cols>
    <col min="1" max="1" width="73" style="250" bestFit="1" customWidth="1"/>
    <col min="2" max="2" width="19.1796875" style="250" customWidth="1"/>
    <col min="3" max="3" width="14" style="250" customWidth="1"/>
    <col min="4" max="4" width="14.26953125" style="250" customWidth="1"/>
    <col min="5" max="5" width="12.453125" style="250" customWidth="1"/>
    <col min="6" max="6" width="11.7265625" style="250" customWidth="1"/>
    <col min="7" max="7" width="15.26953125" style="250" customWidth="1"/>
    <col min="8" max="16384" width="9.1796875" style="250"/>
  </cols>
  <sheetData>
    <row r="1" spans="1:7" x14ac:dyDescent="0.25">
      <c r="A1" s="247" t="s">
        <v>0</v>
      </c>
      <c r="B1" s="248">
        <v>2018</v>
      </c>
      <c r="C1" s="249"/>
      <c r="D1" s="249"/>
      <c r="E1" s="249"/>
      <c r="F1" s="249"/>
      <c r="G1" s="249"/>
    </row>
    <row r="2" spans="1:7" x14ac:dyDescent="0.25">
      <c r="A2" s="247" t="s">
        <v>1</v>
      </c>
      <c r="B2" s="257" t="s">
        <v>95</v>
      </c>
      <c r="C2" s="249"/>
      <c r="D2" s="249"/>
      <c r="E2" s="249"/>
      <c r="F2" s="249"/>
      <c r="G2" s="249"/>
    </row>
    <row r="3" spans="1:7" x14ac:dyDescent="0.25">
      <c r="D3" s="249"/>
      <c r="E3" s="249"/>
      <c r="F3" s="249"/>
      <c r="G3" s="249"/>
    </row>
    <row r="4" spans="1:7" ht="21" x14ac:dyDescent="0.25">
      <c r="A4" s="247" t="s">
        <v>3</v>
      </c>
      <c r="B4" s="247" t="s">
        <v>4</v>
      </c>
      <c r="C4" s="247" t="s">
        <v>527</v>
      </c>
      <c r="D4" s="247" t="s">
        <v>5</v>
      </c>
      <c r="E4" s="247" t="s">
        <v>6</v>
      </c>
      <c r="F4" s="247" t="s">
        <v>7</v>
      </c>
      <c r="G4" s="247" t="s">
        <v>8</v>
      </c>
    </row>
    <row r="5" spans="1:7" x14ac:dyDescent="0.25">
      <c r="A5" s="251" t="s">
        <v>9</v>
      </c>
      <c r="B5" s="251" t="s">
        <v>93</v>
      </c>
      <c r="C5" s="252">
        <v>2018</v>
      </c>
      <c r="D5" s="252" t="s">
        <v>528</v>
      </c>
      <c r="E5" s="253">
        <v>138.28</v>
      </c>
      <c r="F5" s="253"/>
      <c r="G5" s="253">
        <f>SUM(E5:F5)</f>
        <v>138.28</v>
      </c>
    </row>
    <row r="6" spans="1:7" x14ac:dyDescent="0.25">
      <c r="A6" s="251" t="s">
        <v>9</v>
      </c>
      <c r="B6" s="251" t="s">
        <v>93</v>
      </c>
      <c r="C6" s="252">
        <v>2018</v>
      </c>
      <c r="D6" s="252">
        <v>162115993</v>
      </c>
      <c r="E6" s="253">
        <v>634.55999999999995</v>
      </c>
      <c r="F6" s="253"/>
      <c r="G6" s="253">
        <f t="shared" ref="G6:G69" si="0">SUM(E6:F6)</f>
        <v>634.55999999999995</v>
      </c>
    </row>
    <row r="7" spans="1:7" x14ac:dyDescent="0.25">
      <c r="A7" s="251" t="s">
        <v>79</v>
      </c>
      <c r="B7" s="251" t="s">
        <v>80</v>
      </c>
      <c r="C7" s="252" t="s">
        <v>447</v>
      </c>
      <c r="D7" s="252" t="s">
        <v>280</v>
      </c>
      <c r="E7" s="253">
        <v>97320.08</v>
      </c>
      <c r="F7" s="253">
        <v>-3134.92</v>
      </c>
      <c r="G7" s="253">
        <f t="shared" si="0"/>
        <v>94185.16</v>
      </c>
    </row>
    <row r="8" spans="1:7" x14ac:dyDescent="0.25">
      <c r="A8" s="251" t="s">
        <v>79</v>
      </c>
      <c r="B8" s="251" t="s">
        <v>80</v>
      </c>
      <c r="C8" s="252" t="s">
        <v>447</v>
      </c>
      <c r="D8" s="252" t="s">
        <v>281</v>
      </c>
      <c r="E8" s="253">
        <v>89982.34</v>
      </c>
      <c r="F8" s="253">
        <v>-2284.2199999999998</v>
      </c>
      <c r="G8" s="253">
        <f t="shared" si="0"/>
        <v>87698.12</v>
      </c>
    </row>
    <row r="9" spans="1:7" x14ac:dyDescent="0.25">
      <c r="A9" s="251" t="s">
        <v>351</v>
      </c>
      <c r="B9" s="251" t="s">
        <v>352</v>
      </c>
      <c r="C9" s="252" t="s">
        <v>447</v>
      </c>
      <c r="D9" s="252" t="s">
        <v>529</v>
      </c>
      <c r="E9" s="253">
        <v>86.64</v>
      </c>
      <c r="F9" s="253">
        <v>0</v>
      </c>
      <c r="G9" s="253">
        <f t="shared" si="0"/>
        <v>86.64</v>
      </c>
    </row>
    <row r="10" spans="1:7" x14ac:dyDescent="0.25">
      <c r="A10" s="251" t="s">
        <v>70</v>
      </c>
      <c r="B10" s="251" t="s">
        <v>210</v>
      </c>
      <c r="C10" s="252" t="s">
        <v>447</v>
      </c>
      <c r="D10" s="252" t="s">
        <v>530</v>
      </c>
      <c r="E10" s="253">
        <v>9862.5170731707331</v>
      </c>
      <c r="F10" s="253">
        <v>-272.10498630137005</v>
      </c>
      <c r="G10" s="253">
        <f t="shared" si="0"/>
        <v>9590.4120868693626</v>
      </c>
    </row>
    <row r="11" spans="1:7" x14ac:dyDescent="0.25">
      <c r="A11" s="251" t="s">
        <v>70</v>
      </c>
      <c r="B11" s="251" t="s">
        <v>396</v>
      </c>
      <c r="C11" s="252" t="s">
        <v>447</v>
      </c>
      <c r="D11" s="252" t="s">
        <v>531</v>
      </c>
      <c r="E11" s="253">
        <v>2252.6439024390247</v>
      </c>
      <c r="F11" s="253">
        <v>11.12</v>
      </c>
      <c r="G11" s="253">
        <f t="shared" si="0"/>
        <v>2263.7639024390246</v>
      </c>
    </row>
    <row r="12" spans="1:7" x14ac:dyDescent="0.25">
      <c r="A12" s="251" t="s">
        <v>70</v>
      </c>
      <c r="B12" s="251" t="s">
        <v>345</v>
      </c>
      <c r="C12" s="252" t="s">
        <v>447</v>
      </c>
      <c r="D12" s="252" t="s">
        <v>284</v>
      </c>
      <c r="E12" s="253">
        <v>24649.082926829273</v>
      </c>
      <c r="F12" s="253">
        <v>-245.72</v>
      </c>
      <c r="G12" s="253">
        <f t="shared" si="0"/>
        <v>24403.362926829272</v>
      </c>
    </row>
    <row r="13" spans="1:7" x14ac:dyDescent="0.25">
      <c r="A13" s="251" t="s">
        <v>67</v>
      </c>
      <c r="B13" s="251" t="s">
        <v>68</v>
      </c>
      <c r="C13" s="252" t="s">
        <v>447</v>
      </c>
      <c r="D13" s="252" t="s">
        <v>532</v>
      </c>
      <c r="E13" s="253">
        <v>43.32</v>
      </c>
      <c r="F13" s="253">
        <v>0</v>
      </c>
      <c r="G13" s="253">
        <f t="shared" si="0"/>
        <v>43.32</v>
      </c>
    </row>
    <row r="14" spans="1:7" x14ac:dyDescent="0.25">
      <c r="A14" s="251" t="s">
        <v>9</v>
      </c>
      <c r="B14" s="251" t="s">
        <v>16</v>
      </c>
      <c r="C14" s="252" t="s">
        <v>447</v>
      </c>
      <c r="D14" s="252" t="s">
        <v>533</v>
      </c>
      <c r="E14" s="253">
        <v>144.4</v>
      </c>
      <c r="F14" s="253">
        <v>0</v>
      </c>
      <c r="G14" s="253">
        <f t="shared" si="0"/>
        <v>144.4</v>
      </c>
    </row>
    <row r="15" spans="1:7" x14ac:dyDescent="0.25">
      <c r="A15" s="251" t="s">
        <v>9</v>
      </c>
      <c r="B15" s="251" t="s">
        <v>36</v>
      </c>
      <c r="C15" s="252" t="s">
        <v>447</v>
      </c>
      <c r="D15" s="252" t="s">
        <v>534</v>
      </c>
      <c r="E15" s="253">
        <v>361</v>
      </c>
      <c r="F15" s="253">
        <v>0</v>
      </c>
      <c r="G15" s="253">
        <f t="shared" si="0"/>
        <v>361</v>
      </c>
    </row>
    <row r="16" spans="1:7" x14ac:dyDescent="0.25">
      <c r="A16" s="251" t="s">
        <v>9</v>
      </c>
      <c r="B16" s="251" t="s">
        <v>36</v>
      </c>
      <c r="C16" s="252" t="s">
        <v>447</v>
      </c>
      <c r="D16" s="252" t="s">
        <v>535</v>
      </c>
      <c r="E16" s="253">
        <v>180.5</v>
      </c>
      <c r="F16" s="253">
        <v>6.606794520547945</v>
      </c>
      <c r="G16" s="253">
        <f t="shared" si="0"/>
        <v>187.10679452054794</v>
      </c>
    </row>
    <row r="17" spans="1:7" x14ac:dyDescent="0.25">
      <c r="A17" s="251" t="s">
        <v>9</v>
      </c>
      <c r="B17" s="251" t="s">
        <v>39</v>
      </c>
      <c r="C17" s="252" t="s">
        <v>447</v>
      </c>
      <c r="D17" s="252" t="s">
        <v>536</v>
      </c>
      <c r="E17" s="253">
        <v>296.01951219512199</v>
      </c>
      <c r="F17" s="253">
        <v>0</v>
      </c>
      <c r="G17" s="253">
        <f t="shared" si="0"/>
        <v>296.01951219512199</v>
      </c>
    </row>
    <row r="18" spans="1:7" x14ac:dyDescent="0.25">
      <c r="A18" s="251" t="s">
        <v>9</v>
      </c>
      <c r="B18" s="251" t="s">
        <v>10</v>
      </c>
      <c r="C18" s="252" t="s">
        <v>447</v>
      </c>
      <c r="D18" s="252" t="s">
        <v>537</v>
      </c>
      <c r="E18" s="253">
        <v>14.439024390243905</v>
      </c>
      <c r="F18" s="253">
        <v>0</v>
      </c>
      <c r="G18" s="253">
        <f t="shared" si="0"/>
        <v>14.439024390243905</v>
      </c>
    </row>
    <row r="19" spans="1:7" x14ac:dyDescent="0.25">
      <c r="A19" s="251" t="s">
        <v>9</v>
      </c>
      <c r="B19" s="251" t="s">
        <v>349</v>
      </c>
      <c r="C19" s="252" t="s">
        <v>447</v>
      </c>
      <c r="D19" s="252" t="s">
        <v>538</v>
      </c>
      <c r="E19" s="253">
        <v>245.48</v>
      </c>
      <c r="F19" s="253">
        <v>0</v>
      </c>
      <c r="G19" s="253">
        <f t="shared" si="0"/>
        <v>245.48</v>
      </c>
    </row>
    <row r="20" spans="1:7" x14ac:dyDescent="0.25">
      <c r="A20" s="251" t="s">
        <v>24</v>
      </c>
      <c r="B20" s="251" t="s">
        <v>25</v>
      </c>
      <c r="C20" s="252" t="s">
        <v>447</v>
      </c>
      <c r="D20" s="252" t="s">
        <v>283</v>
      </c>
      <c r="E20" s="253">
        <v>72207.22</v>
      </c>
      <c r="F20" s="253">
        <v>498.18</v>
      </c>
      <c r="G20" s="253">
        <f t="shared" si="0"/>
        <v>72705.399999999994</v>
      </c>
    </row>
    <row r="21" spans="1:7" x14ac:dyDescent="0.25">
      <c r="A21" s="251" t="s">
        <v>24</v>
      </c>
      <c r="B21" s="251" t="s">
        <v>25</v>
      </c>
      <c r="C21" s="252" t="s">
        <v>447</v>
      </c>
      <c r="D21" s="252" t="s">
        <v>282</v>
      </c>
      <c r="E21" s="253">
        <v>17039.2</v>
      </c>
      <c r="F21" s="253">
        <v>114.6</v>
      </c>
      <c r="G21" s="253">
        <f t="shared" si="0"/>
        <v>17153.8</v>
      </c>
    </row>
    <row r="22" spans="1:7" x14ac:dyDescent="0.25">
      <c r="A22" s="251" t="s">
        <v>29</v>
      </c>
      <c r="B22" s="251" t="s">
        <v>30</v>
      </c>
      <c r="C22" s="252" t="s">
        <v>447</v>
      </c>
      <c r="D22" s="252" t="s">
        <v>286</v>
      </c>
      <c r="E22" s="253">
        <v>162760.46</v>
      </c>
      <c r="F22" s="253">
        <v>-217.72</v>
      </c>
      <c r="G22" s="253">
        <f t="shared" si="0"/>
        <v>162542.74</v>
      </c>
    </row>
    <row r="23" spans="1:7" x14ac:dyDescent="0.25">
      <c r="A23" s="251" t="s">
        <v>351</v>
      </c>
      <c r="B23" s="251" t="s">
        <v>352</v>
      </c>
      <c r="C23" s="252" t="s">
        <v>447</v>
      </c>
      <c r="D23" s="252" t="s">
        <v>285</v>
      </c>
      <c r="E23" s="253">
        <v>1285.1600000000001</v>
      </c>
      <c r="F23" s="253">
        <v>2.35</v>
      </c>
      <c r="G23" s="253">
        <f t="shared" si="0"/>
        <v>1287.51</v>
      </c>
    </row>
    <row r="24" spans="1:7" x14ac:dyDescent="0.25">
      <c r="A24" s="251" t="s">
        <v>18</v>
      </c>
      <c r="B24" s="251" t="s">
        <v>19</v>
      </c>
      <c r="C24" s="252" t="s">
        <v>447</v>
      </c>
      <c r="D24" s="252" t="s">
        <v>539</v>
      </c>
      <c r="E24" s="253">
        <v>700.34</v>
      </c>
      <c r="F24" s="253">
        <v>4.2699999999999996</v>
      </c>
      <c r="G24" s="253">
        <f t="shared" si="0"/>
        <v>704.61</v>
      </c>
    </row>
    <row r="25" spans="1:7" x14ac:dyDescent="0.25">
      <c r="A25" s="251" t="s">
        <v>18</v>
      </c>
      <c r="B25" s="251" t="s">
        <v>259</v>
      </c>
      <c r="C25" s="252" t="s">
        <v>447</v>
      </c>
      <c r="D25" s="252" t="s">
        <v>540</v>
      </c>
      <c r="E25" s="253">
        <v>223.82</v>
      </c>
      <c r="F25" s="253">
        <v>0</v>
      </c>
      <c r="G25" s="253">
        <f t="shared" si="0"/>
        <v>223.82</v>
      </c>
    </row>
    <row r="26" spans="1:7" x14ac:dyDescent="0.25">
      <c r="A26" s="251" t="s">
        <v>106</v>
      </c>
      <c r="B26" s="251" t="s">
        <v>107</v>
      </c>
      <c r="C26" s="252" t="s">
        <v>447</v>
      </c>
      <c r="D26" s="252" t="s">
        <v>541</v>
      </c>
      <c r="E26" s="253">
        <v>43.32</v>
      </c>
      <c r="F26" s="253">
        <v>0</v>
      </c>
      <c r="G26" s="253">
        <f t="shared" si="0"/>
        <v>43.32</v>
      </c>
    </row>
    <row r="27" spans="1:7" x14ac:dyDescent="0.25">
      <c r="A27" s="251" t="s">
        <v>49</v>
      </c>
      <c r="B27" s="251" t="s">
        <v>111</v>
      </c>
      <c r="C27" s="252" t="s">
        <v>447</v>
      </c>
      <c r="D27" s="252" t="s">
        <v>542</v>
      </c>
      <c r="E27" s="253">
        <v>36.1</v>
      </c>
      <c r="F27" s="253">
        <v>0</v>
      </c>
      <c r="G27" s="253">
        <f t="shared" si="0"/>
        <v>36.1</v>
      </c>
    </row>
    <row r="28" spans="1:7" x14ac:dyDescent="0.25">
      <c r="A28" s="251" t="s">
        <v>49</v>
      </c>
      <c r="B28" s="251" t="s">
        <v>113</v>
      </c>
      <c r="C28" s="252" t="s">
        <v>447</v>
      </c>
      <c r="D28" s="252" t="s">
        <v>543</v>
      </c>
      <c r="E28" s="253">
        <v>43.32</v>
      </c>
      <c r="F28" s="253">
        <v>0</v>
      </c>
      <c r="G28" s="253">
        <f t="shared" si="0"/>
        <v>43.32</v>
      </c>
    </row>
    <row r="29" spans="1:7" x14ac:dyDescent="0.25">
      <c r="A29" s="251" t="s">
        <v>49</v>
      </c>
      <c r="B29" s="251" t="s">
        <v>115</v>
      </c>
      <c r="C29" s="252" t="s">
        <v>447</v>
      </c>
      <c r="D29" s="252" t="s">
        <v>544</v>
      </c>
      <c r="E29" s="253">
        <v>57.76</v>
      </c>
      <c r="F29" s="253">
        <v>0</v>
      </c>
      <c r="G29" s="253">
        <f t="shared" si="0"/>
        <v>57.76</v>
      </c>
    </row>
    <row r="30" spans="1:7" x14ac:dyDescent="0.25">
      <c r="A30" s="251" t="s">
        <v>49</v>
      </c>
      <c r="B30" s="251" t="s">
        <v>117</v>
      </c>
      <c r="C30" s="252" t="s">
        <v>447</v>
      </c>
      <c r="D30" s="252" t="s">
        <v>545</v>
      </c>
      <c r="E30" s="253">
        <v>57.76</v>
      </c>
      <c r="F30" s="253">
        <v>0</v>
      </c>
      <c r="G30" s="253">
        <f t="shared" si="0"/>
        <v>57.76</v>
      </c>
    </row>
    <row r="31" spans="1:7" x14ac:dyDescent="0.25">
      <c r="A31" s="251" t="s">
        <v>49</v>
      </c>
      <c r="B31" s="251" t="s">
        <v>119</v>
      </c>
      <c r="C31" s="252" t="s">
        <v>447</v>
      </c>
      <c r="D31" s="252" t="s">
        <v>546</v>
      </c>
      <c r="E31" s="253">
        <v>79.42</v>
      </c>
      <c r="F31" s="253">
        <v>0</v>
      </c>
      <c r="G31" s="253">
        <f t="shared" si="0"/>
        <v>79.42</v>
      </c>
    </row>
    <row r="32" spans="1:7" x14ac:dyDescent="0.25">
      <c r="A32" s="251" t="s">
        <v>49</v>
      </c>
      <c r="B32" s="251" t="s">
        <v>121</v>
      </c>
      <c r="C32" s="252" t="s">
        <v>447</v>
      </c>
      <c r="D32" s="252" t="s">
        <v>547</v>
      </c>
      <c r="E32" s="253">
        <v>166.06</v>
      </c>
      <c r="F32" s="253">
        <v>0</v>
      </c>
      <c r="G32" s="253">
        <f t="shared" si="0"/>
        <v>166.06</v>
      </c>
    </row>
    <row r="33" spans="1:7" x14ac:dyDescent="0.25">
      <c r="A33" s="251" t="s">
        <v>49</v>
      </c>
      <c r="B33" s="251" t="s">
        <v>123</v>
      </c>
      <c r="C33" s="252" t="s">
        <v>447</v>
      </c>
      <c r="D33" s="252" t="s">
        <v>548</v>
      </c>
      <c r="E33" s="253">
        <v>64.98</v>
      </c>
      <c r="F33" s="253">
        <v>0</v>
      </c>
      <c r="G33" s="253">
        <f t="shared" si="0"/>
        <v>64.98</v>
      </c>
    </row>
    <row r="34" spans="1:7" x14ac:dyDescent="0.25">
      <c r="A34" s="251" t="s">
        <v>49</v>
      </c>
      <c r="B34" s="251" t="s">
        <v>125</v>
      </c>
      <c r="C34" s="252" t="s">
        <v>447</v>
      </c>
      <c r="D34" s="252" t="s">
        <v>549</v>
      </c>
      <c r="E34" s="253">
        <v>36.1</v>
      </c>
      <c r="F34" s="253">
        <v>0</v>
      </c>
      <c r="G34" s="253">
        <f t="shared" si="0"/>
        <v>36.1</v>
      </c>
    </row>
    <row r="35" spans="1:7" x14ac:dyDescent="0.25">
      <c r="A35" s="251" t="s">
        <v>49</v>
      </c>
      <c r="B35" s="251" t="s">
        <v>127</v>
      </c>
      <c r="C35" s="252" t="s">
        <v>447</v>
      </c>
      <c r="D35" s="252" t="s">
        <v>550</v>
      </c>
      <c r="E35" s="253">
        <v>64.98</v>
      </c>
      <c r="F35" s="253">
        <v>0</v>
      </c>
      <c r="G35" s="253">
        <f t="shared" si="0"/>
        <v>64.98</v>
      </c>
    </row>
    <row r="36" spans="1:7" x14ac:dyDescent="0.25">
      <c r="A36" s="251" t="s">
        <v>49</v>
      </c>
      <c r="B36" s="251" t="s">
        <v>129</v>
      </c>
      <c r="C36" s="252" t="s">
        <v>447</v>
      </c>
      <c r="D36" s="252" t="s">
        <v>551</v>
      </c>
      <c r="E36" s="253">
        <v>50.54</v>
      </c>
      <c r="F36" s="253">
        <v>0</v>
      </c>
      <c r="G36" s="253">
        <f t="shared" si="0"/>
        <v>50.54</v>
      </c>
    </row>
    <row r="37" spans="1:7" x14ac:dyDescent="0.25">
      <c r="A37" s="251" t="s">
        <v>49</v>
      </c>
      <c r="B37" s="251" t="s">
        <v>131</v>
      </c>
      <c r="C37" s="252" t="s">
        <v>447</v>
      </c>
      <c r="D37" s="252" t="s">
        <v>552</v>
      </c>
      <c r="E37" s="253">
        <v>64.98</v>
      </c>
      <c r="F37" s="253">
        <v>0</v>
      </c>
      <c r="G37" s="253">
        <f t="shared" si="0"/>
        <v>64.98</v>
      </c>
    </row>
    <row r="38" spans="1:7" x14ac:dyDescent="0.25">
      <c r="A38" s="251" t="s">
        <v>49</v>
      </c>
      <c r="B38" s="251" t="s">
        <v>133</v>
      </c>
      <c r="C38" s="252" t="s">
        <v>447</v>
      </c>
      <c r="D38" s="252" t="s">
        <v>553</v>
      </c>
      <c r="E38" s="253">
        <v>28.88</v>
      </c>
      <c r="F38" s="253">
        <v>0</v>
      </c>
      <c r="G38" s="253">
        <f t="shared" si="0"/>
        <v>28.88</v>
      </c>
    </row>
    <row r="39" spans="1:7" x14ac:dyDescent="0.25">
      <c r="A39" s="251" t="s">
        <v>49</v>
      </c>
      <c r="B39" s="251" t="s">
        <v>135</v>
      </c>
      <c r="C39" s="252" t="s">
        <v>447</v>
      </c>
      <c r="D39" s="252" t="s">
        <v>554</v>
      </c>
      <c r="E39" s="253">
        <v>64.98</v>
      </c>
      <c r="F39" s="253">
        <v>0</v>
      </c>
      <c r="G39" s="253">
        <f t="shared" si="0"/>
        <v>64.98</v>
      </c>
    </row>
    <row r="40" spans="1:7" x14ac:dyDescent="0.25">
      <c r="A40" s="251" t="s">
        <v>49</v>
      </c>
      <c r="B40" s="251" t="s">
        <v>137</v>
      </c>
      <c r="C40" s="252" t="s">
        <v>447</v>
      </c>
      <c r="D40" s="252" t="s">
        <v>555</v>
      </c>
      <c r="E40" s="253">
        <v>50.54</v>
      </c>
      <c r="F40" s="253">
        <v>0</v>
      </c>
      <c r="G40" s="253">
        <f t="shared" si="0"/>
        <v>50.54</v>
      </c>
    </row>
    <row r="41" spans="1:7" x14ac:dyDescent="0.25">
      <c r="A41" s="251" t="s">
        <v>49</v>
      </c>
      <c r="B41" s="251" t="s">
        <v>139</v>
      </c>
      <c r="C41" s="252" t="s">
        <v>447</v>
      </c>
      <c r="D41" s="252" t="s">
        <v>556</v>
      </c>
      <c r="E41" s="253">
        <v>43.32</v>
      </c>
      <c r="F41" s="253">
        <v>0</v>
      </c>
      <c r="G41" s="253">
        <f t="shared" si="0"/>
        <v>43.32</v>
      </c>
    </row>
    <row r="42" spans="1:7" x14ac:dyDescent="0.25">
      <c r="A42" s="251" t="s">
        <v>49</v>
      </c>
      <c r="B42" s="251" t="s">
        <v>141</v>
      </c>
      <c r="C42" s="252" t="s">
        <v>447</v>
      </c>
      <c r="D42" s="252" t="s">
        <v>557</v>
      </c>
      <c r="E42" s="253">
        <v>72.2</v>
      </c>
      <c r="F42" s="253">
        <v>0</v>
      </c>
      <c r="G42" s="253">
        <f t="shared" si="0"/>
        <v>72.2</v>
      </c>
    </row>
    <row r="43" spans="1:7" x14ac:dyDescent="0.25">
      <c r="A43" s="251" t="s">
        <v>24</v>
      </c>
      <c r="B43" s="251" t="s">
        <v>25</v>
      </c>
      <c r="C43" s="252" t="s">
        <v>493</v>
      </c>
      <c r="D43" s="252" t="s">
        <v>494</v>
      </c>
      <c r="E43" s="253">
        <v>112534.02</v>
      </c>
      <c r="F43" s="253">
        <v>-134.96</v>
      </c>
      <c r="G43" s="253">
        <f t="shared" si="0"/>
        <v>112399.06</v>
      </c>
    </row>
    <row r="44" spans="1:7" x14ac:dyDescent="0.25">
      <c r="A44" s="251" t="s">
        <v>24</v>
      </c>
      <c r="B44" s="251" t="s">
        <v>25</v>
      </c>
      <c r="C44" s="252" t="s">
        <v>493</v>
      </c>
      <c r="D44" s="252" t="s">
        <v>495</v>
      </c>
      <c r="E44" s="253">
        <v>12263.48</v>
      </c>
      <c r="F44" s="253">
        <v>-296.45999999999998</v>
      </c>
      <c r="G44" s="253">
        <f t="shared" si="0"/>
        <v>11967.02</v>
      </c>
    </row>
    <row r="45" spans="1:7" x14ac:dyDescent="0.25">
      <c r="A45" s="251" t="s">
        <v>24</v>
      </c>
      <c r="B45" s="251" t="s">
        <v>25</v>
      </c>
      <c r="C45" s="252" t="s">
        <v>493</v>
      </c>
      <c r="D45" s="252" t="s">
        <v>496</v>
      </c>
      <c r="E45" s="253">
        <v>14054.6</v>
      </c>
      <c r="F45" s="253">
        <v>-193.38</v>
      </c>
      <c r="G45" s="253">
        <f t="shared" si="0"/>
        <v>13861.220000000001</v>
      </c>
    </row>
    <row r="46" spans="1:7" x14ac:dyDescent="0.25">
      <c r="A46" s="251" t="s">
        <v>79</v>
      </c>
      <c r="B46" s="251" t="s">
        <v>80</v>
      </c>
      <c r="C46" s="252" t="s">
        <v>493</v>
      </c>
      <c r="D46" s="252" t="s">
        <v>497</v>
      </c>
      <c r="E46" s="253">
        <v>126522.11024657535</v>
      </c>
      <c r="F46" s="253">
        <v>-5676.94</v>
      </c>
      <c r="G46" s="253">
        <f t="shared" si="0"/>
        <v>120845.17024657535</v>
      </c>
    </row>
    <row r="47" spans="1:7" x14ac:dyDescent="0.25">
      <c r="A47" s="251" t="s">
        <v>79</v>
      </c>
      <c r="B47" s="251" t="s">
        <v>80</v>
      </c>
      <c r="C47" s="252" t="s">
        <v>493</v>
      </c>
      <c r="D47" s="252" t="s">
        <v>498</v>
      </c>
      <c r="E47" s="253">
        <v>135880.97</v>
      </c>
      <c r="F47" s="253">
        <v>-6188.75</v>
      </c>
      <c r="G47" s="253">
        <f t="shared" si="0"/>
        <v>129692.22</v>
      </c>
    </row>
    <row r="48" spans="1:7" x14ac:dyDescent="0.25">
      <c r="A48" s="251" t="s">
        <v>351</v>
      </c>
      <c r="B48" s="251" t="s">
        <v>352</v>
      </c>
      <c r="C48" s="252" t="s">
        <v>493</v>
      </c>
      <c r="D48" s="252">
        <v>700941</v>
      </c>
      <c r="E48" s="253">
        <v>98.82</v>
      </c>
      <c r="F48" s="253">
        <v>32.94</v>
      </c>
      <c r="G48" s="253">
        <f t="shared" si="0"/>
        <v>131.76</v>
      </c>
    </row>
    <row r="49" spans="1:7" x14ac:dyDescent="0.25">
      <c r="A49" s="251" t="s">
        <v>70</v>
      </c>
      <c r="B49" s="251" t="s">
        <v>210</v>
      </c>
      <c r="C49" s="252" t="s">
        <v>493</v>
      </c>
      <c r="D49" s="252" t="s">
        <v>499</v>
      </c>
      <c r="E49" s="253">
        <v>14855.94</v>
      </c>
      <c r="F49" s="253">
        <v>-21.17</v>
      </c>
      <c r="G49" s="253">
        <f t="shared" si="0"/>
        <v>14834.77</v>
      </c>
    </row>
    <row r="50" spans="1:7" x14ac:dyDescent="0.25">
      <c r="A50" s="251" t="s">
        <v>70</v>
      </c>
      <c r="B50" s="251" t="s">
        <v>345</v>
      </c>
      <c r="C50" s="252" t="s">
        <v>493</v>
      </c>
      <c r="D50" s="252" t="s">
        <v>500</v>
      </c>
      <c r="E50" s="253">
        <v>39155.42</v>
      </c>
      <c r="F50" s="253">
        <v>416.6</v>
      </c>
      <c r="G50" s="253">
        <f t="shared" si="0"/>
        <v>39572.019999999997</v>
      </c>
    </row>
    <row r="51" spans="1:7" x14ac:dyDescent="0.25">
      <c r="A51" s="251" t="s">
        <v>70</v>
      </c>
      <c r="B51" s="251" t="s">
        <v>396</v>
      </c>
      <c r="C51" s="252" t="s">
        <v>493</v>
      </c>
      <c r="D51" s="252" t="s">
        <v>501</v>
      </c>
      <c r="E51" s="253">
        <v>3326.94</v>
      </c>
      <c r="F51" s="253">
        <v>140.29</v>
      </c>
      <c r="G51" s="253">
        <f t="shared" si="0"/>
        <v>3467.23</v>
      </c>
    </row>
    <row r="52" spans="1:7" x14ac:dyDescent="0.25">
      <c r="A52" s="251" t="s">
        <v>67</v>
      </c>
      <c r="B52" s="251" t="s">
        <v>68</v>
      </c>
      <c r="C52" s="252" t="s">
        <v>493</v>
      </c>
      <c r="D52" s="252">
        <v>700910</v>
      </c>
      <c r="E52" s="253">
        <v>65.88</v>
      </c>
      <c r="F52" s="253"/>
      <c r="G52" s="253">
        <f t="shared" si="0"/>
        <v>65.88</v>
      </c>
    </row>
    <row r="53" spans="1:7" x14ac:dyDescent="0.25">
      <c r="A53" s="251" t="s">
        <v>9</v>
      </c>
      <c r="B53" s="251" t="s">
        <v>166</v>
      </c>
      <c r="C53" s="252" t="s">
        <v>493</v>
      </c>
      <c r="D53" s="252">
        <v>700940</v>
      </c>
      <c r="E53" s="253">
        <v>10738.44</v>
      </c>
      <c r="F53" s="253">
        <v>-10738.44</v>
      </c>
      <c r="G53" s="253">
        <f t="shared" si="0"/>
        <v>0</v>
      </c>
    </row>
    <row r="54" spans="1:7" x14ac:dyDescent="0.25">
      <c r="A54" s="251" t="s">
        <v>9</v>
      </c>
      <c r="B54" s="251" t="s">
        <v>166</v>
      </c>
      <c r="C54" s="252" t="s">
        <v>493</v>
      </c>
      <c r="D54" s="252">
        <v>700934</v>
      </c>
      <c r="E54" s="253">
        <v>6478.2</v>
      </c>
      <c r="F54" s="253">
        <v>-6478.2</v>
      </c>
      <c r="G54" s="253">
        <f t="shared" si="0"/>
        <v>0</v>
      </c>
    </row>
    <row r="55" spans="1:7" x14ac:dyDescent="0.25">
      <c r="A55" s="251" t="s">
        <v>9</v>
      </c>
      <c r="B55" s="251" t="s">
        <v>166</v>
      </c>
      <c r="C55" s="252" t="s">
        <v>493</v>
      </c>
      <c r="D55" s="252">
        <v>700933</v>
      </c>
      <c r="E55" s="253">
        <v>406.26</v>
      </c>
      <c r="F55" s="253">
        <v>-406.26</v>
      </c>
      <c r="G55" s="253">
        <f t="shared" si="0"/>
        <v>0</v>
      </c>
    </row>
    <row r="56" spans="1:7" x14ac:dyDescent="0.25">
      <c r="A56" s="251" t="s">
        <v>9</v>
      </c>
      <c r="B56" s="251" t="s">
        <v>16</v>
      </c>
      <c r="C56" s="252" t="s">
        <v>493</v>
      </c>
      <c r="D56" s="252" t="s">
        <v>502</v>
      </c>
      <c r="E56" s="253">
        <v>153.72</v>
      </c>
      <c r="F56" s="253">
        <v>0</v>
      </c>
      <c r="G56" s="253">
        <f t="shared" si="0"/>
        <v>153.72</v>
      </c>
    </row>
    <row r="57" spans="1:7" x14ac:dyDescent="0.25">
      <c r="A57" s="251" t="s">
        <v>9</v>
      </c>
      <c r="B57" s="251" t="s">
        <v>36</v>
      </c>
      <c r="C57" s="252" t="s">
        <v>493</v>
      </c>
      <c r="D57" s="252" t="s">
        <v>503</v>
      </c>
      <c r="E57" s="253">
        <v>318.42</v>
      </c>
      <c r="F57" s="253">
        <v>0</v>
      </c>
      <c r="G57" s="253">
        <f t="shared" si="0"/>
        <v>318.42</v>
      </c>
    </row>
    <row r="58" spans="1:7" x14ac:dyDescent="0.25">
      <c r="A58" s="251" t="s">
        <v>9</v>
      </c>
      <c r="B58" s="251" t="s">
        <v>36</v>
      </c>
      <c r="C58" s="252" t="s">
        <v>493</v>
      </c>
      <c r="D58" s="252" t="s">
        <v>504</v>
      </c>
      <c r="E58" s="253">
        <v>549</v>
      </c>
      <c r="F58" s="253">
        <v>0</v>
      </c>
      <c r="G58" s="253">
        <f t="shared" si="0"/>
        <v>549</v>
      </c>
    </row>
    <row r="59" spans="1:7" x14ac:dyDescent="0.25">
      <c r="A59" s="251" t="s">
        <v>9</v>
      </c>
      <c r="B59" s="251" t="s">
        <v>39</v>
      </c>
      <c r="C59" s="252" t="s">
        <v>493</v>
      </c>
      <c r="D59" s="252" t="s">
        <v>505</v>
      </c>
      <c r="E59" s="253">
        <v>450.18</v>
      </c>
      <c r="F59" s="253">
        <v>0</v>
      </c>
      <c r="G59" s="253">
        <f t="shared" si="0"/>
        <v>450.18</v>
      </c>
    </row>
    <row r="60" spans="1:7" x14ac:dyDescent="0.25">
      <c r="A60" s="251" t="s">
        <v>9</v>
      </c>
      <c r="B60" s="251" t="s">
        <v>10</v>
      </c>
      <c r="C60" s="252" t="s">
        <v>493</v>
      </c>
      <c r="D60" s="252">
        <v>701000</v>
      </c>
      <c r="E60" s="253">
        <v>21.96</v>
      </c>
      <c r="F60" s="253">
        <v>0</v>
      </c>
      <c r="G60" s="253">
        <f t="shared" si="0"/>
        <v>21.96</v>
      </c>
    </row>
    <row r="61" spans="1:7" x14ac:dyDescent="0.25">
      <c r="A61" s="251" t="s">
        <v>9</v>
      </c>
      <c r="B61" s="251" t="s">
        <v>349</v>
      </c>
      <c r="C61" s="252" t="s">
        <v>493</v>
      </c>
      <c r="D61" s="252" t="s">
        <v>506</v>
      </c>
      <c r="E61" s="253">
        <v>373.32</v>
      </c>
      <c r="F61" s="253">
        <v>-10.98</v>
      </c>
      <c r="G61" s="253">
        <f t="shared" si="0"/>
        <v>362.34</v>
      </c>
    </row>
    <row r="62" spans="1:7" x14ac:dyDescent="0.25">
      <c r="A62" s="251" t="s">
        <v>29</v>
      </c>
      <c r="B62" s="251" t="s">
        <v>30</v>
      </c>
      <c r="C62" s="252" t="s">
        <v>493</v>
      </c>
      <c r="D62" s="252" t="s">
        <v>507</v>
      </c>
      <c r="E62" s="253">
        <v>238507.56</v>
      </c>
      <c r="F62" s="253">
        <v>4293.4399999999996</v>
      </c>
      <c r="G62" s="253">
        <f t="shared" si="0"/>
        <v>242801</v>
      </c>
    </row>
    <row r="63" spans="1:7" x14ac:dyDescent="0.25">
      <c r="A63" s="251" t="s">
        <v>29</v>
      </c>
      <c r="B63" s="251" t="s">
        <v>30</v>
      </c>
      <c r="C63" s="252" t="s">
        <v>493</v>
      </c>
      <c r="D63" s="252" t="s">
        <v>558</v>
      </c>
      <c r="E63" s="253">
        <v>22018</v>
      </c>
      <c r="F63" s="253">
        <v>0</v>
      </c>
      <c r="G63" s="253">
        <f t="shared" si="0"/>
        <v>22018</v>
      </c>
    </row>
    <row r="64" spans="1:7" x14ac:dyDescent="0.25">
      <c r="A64" s="251" t="s">
        <v>351</v>
      </c>
      <c r="B64" s="251" t="s">
        <v>352</v>
      </c>
      <c r="C64" s="252" t="s">
        <v>493</v>
      </c>
      <c r="D64" s="252">
        <v>700939</v>
      </c>
      <c r="E64" s="253">
        <v>1987.38</v>
      </c>
      <c r="F64" s="253">
        <v>-12.71</v>
      </c>
      <c r="G64" s="253">
        <f t="shared" si="0"/>
        <v>1974.67</v>
      </c>
    </row>
    <row r="65" spans="1:7" x14ac:dyDescent="0.25">
      <c r="A65" s="251" t="s">
        <v>18</v>
      </c>
      <c r="B65" s="251" t="s">
        <v>19</v>
      </c>
      <c r="C65" s="252" t="s">
        <v>493</v>
      </c>
      <c r="D65" s="252" t="s">
        <v>508</v>
      </c>
      <c r="E65" s="253">
        <v>977.22</v>
      </c>
      <c r="F65" s="253">
        <v>16.440000000000001</v>
      </c>
      <c r="G65" s="253">
        <f t="shared" si="0"/>
        <v>993.66000000000008</v>
      </c>
    </row>
    <row r="66" spans="1:7" x14ac:dyDescent="0.25">
      <c r="A66" s="251" t="s">
        <v>18</v>
      </c>
      <c r="B66" s="251" t="s">
        <v>259</v>
      </c>
      <c r="C66" s="252" t="s">
        <v>493</v>
      </c>
      <c r="D66" s="252" t="s">
        <v>509</v>
      </c>
      <c r="E66" s="253">
        <v>329.4</v>
      </c>
      <c r="F66" s="253">
        <v>0</v>
      </c>
      <c r="G66" s="253">
        <f t="shared" si="0"/>
        <v>329.4</v>
      </c>
    </row>
    <row r="67" spans="1:7" x14ac:dyDescent="0.25">
      <c r="A67" s="251" t="s">
        <v>106</v>
      </c>
      <c r="B67" s="251" t="s">
        <v>107</v>
      </c>
      <c r="C67" s="252" t="s">
        <v>493</v>
      </c>
      <c r="D67" s="252" t="s">
        <v>559</v>
      </c>
      <c r="E67" s="253">
        <v>65.94</v>
      </c>
      <c r="F67" s="253">
        <v>0</v>
      </c>
      <c r="G67" s="253">
        <f t="shared" si="0"/>
        <v>65.94</v>
      </c>
    </row>
    <row r="68" spans="1:7" x14ac:dyDescent="0.25">
      <c r="A68" s="251" t="s">
        <v>49</v>
      </c>
      <c r="B68" s="251" t="s">
        <v>111</v>
      </c>
      <c r="C68" s="252" t="s">
        <v>493</v>
      </c>
      <c r="D68" s="252" t="s">
        <v>510</v>
      </c>
      <c r="E68" s="253">
        <v>54.9</v>
      </c>
      <c r="F68" s="253">
        <v>0</v>
      </c>
      <c r="G68" s="253">
        <f t="shared" si="0"/>
        <v>54.9</v>
      </c>
    </row>
    <row r="69" spans="1:7" x14ac:dyDescent="0.25">
      <c r="A69" s="251" t="s">
        <v>49</v>
      </c>
      <c r="B69" s="251" t="s">
        <v>113</v>
      </c>
      <c r="C69" s="252" t="s">
        <v>493</v>
      </c>
      <c r="D69" s="252" t="s">
        <v>511</v>
      </c>
      <c r="E69" s="253">
        <v>65.88</v>
      </c>
      <c r="F69" s="253">
        <v>0</v>
      </c>
      <c r="G69" s="253">
        <f t="shared" si="0"/>
        <v>65.88</v>
      </c>
    </row>
    <row r="70" spans="1:7" x14ac:dyDescent="0.25">
      <c r="A70" s="251" t="s">
        <v>49</v>
      </c>
      <c r="B70" s="251" t="s">
        <v>115</v>
      </c>
      <c r="C70" s="252" t="s">
        <v>493</v>
      </c>
      <c r="D70" s="252" t="s">
        <v>512</v>
      </c>
      <c r="E70" s="253">
        <v>87.84</v>
      </c>
      <c r="F70" s="253">
        <v>0</v>
      </c>
      <c r="G70" s="253">
        <f t="shared" ref="G70:G83" si="1">SUM(E70:F70)</f>
        <v>87.84</v>
      </c>
    </row>
    <row r="71" spans="1:7" x14ac:dyDescent="0.25">
      <c r="A71" s="251" t="s">
        <v>49</v>
      </c>
      <c r="B71" s="251" t="s">
        <v>117</v>
      </c>
      <c r="C71" s="252" t="s">
        <v>493</v>
      </c>
      <c r="D71" s="252" t="s">
        <v>513</v>
      </c>
      <c r="E71" s="253">
        <v>87.84</v>
      </c>
      <c r="F71" s="253">
        <v>0</v>
      </c>
      <c r="G71" s="253">
        <f t="shared" si="1"/>
        <v>87.84</v>
      </c>
    </row>
    <row r="72" spans="1:7" x14ac:dyDescent="0.25">
      <c r="A72" s="251" t="s">
        <v>49</v>
      </c>
      <c r="B72" s="251" t="s">
        <v>119</v>
      </c>
      <c r="C72" s="252" t="s">
        <v>493</v>
      </c>
      <c r="D72" s="252" t="s">
        <v>514</v>
      </c>
      <c r="E72" s="253">
        <v>120.78</v>
      </c>
      <c r="F72" s="253">
        <v>0</v>
      </c>
      <c r="G72" s="253">
        <f t="shared" si="1"/>
        <v>120.78</v>
      </c>
    </row>
    <row r="73" spans="1:7" x14ac:dyDescent="0.25">
      <c r="A73" s="251" t="s">
        <v>49</v>
      </c>
      <c r="B73" s="251" t="s">
        <v>121</v>
      </c>
      <c r="C73" s="252" t="s">
        <v>493</v>
      </c>
      <c r="D73" s="252" t="s">
        <v>515</v>
      </c>
      <c r="E73" s="253">
        <v>252.54</v>
      </c>
      <c r="F73" s="253">
        <v>0</v>
      </c>
      <c r="G73" s="253">
        <f t="shared" si="1"/>
        <v>252.54</v>
      </c>
    </row>
    <row r="74" spans="1:7" x14ac:dyDescent="0.25">
      <c r="A74" s="251" t="s">
        <v>49</v>
      </c>
      <c r="B74" s="251" t="s">
        <v>123</v>
      </c>
      <c r="C74" s="252" t="s">
        <v>493</v>
      </c>
      <c r="D74" s="252" t="s">
        <v>516</v>
      </c>
      <c r="E74" s="253">
        <v>98.82</v>
      </c>
      <c r="F74" s="253">
        <v>0</v>
      </c>
      <c r="G74" s="253">
        <f t="shared" si="1"/>
        <v>98.82</v>
      </c>
    </row>
    <row r="75" spans="1:7" x14ac:dyDescent="0.25">
      <c r="A75" s="251" t="s">
        <v>49</v>
      </c>
      <c r="B75" s="251" t="s">
        <v>125</v>
      </c>
      <c r="C75" s="252" t="s">
        <v>493</v>
      </c>
      <c r="D75" s="252" t="s">
        <v>517</v>
      </c>
      <c r="E75" s="253">
        <v>54.9</v>
      </c>
      <c r="F75" s="253">
        <v>0</v>
      </c>
      <c r="G75" s="253">
        <f t="shared" si="1"/>
        <v>54.9</v>
      </c>
    </row>
    <row r="76" spans="1:7" x14ac:dyDescent="0.25">
      <c r="A76" s="251" t="s">
        <v>49</v>
      </c>
      <c r="B76" s="251" t="s">
        <v>127</v>
      </c>
      <c r="C76" s="252" t="s">
        <v>493</v>
      </c>
      <c r="D76" s="252" t="s">
        <v>518</v>
      </c>
      <c r="E76" s="253">
        <v>98.82</v>
      </c>
      <c r="F76" s="253">
        <v>0</v>
      </c>
      <c r="G76" s="253">
        <f t="shared" si="1"/>
        <v>98.82</v>
      </c>
    </row>
    <row r="77" spans="1:7" x14ac:dyDescent="0.25">
      <c r="A77" s="251" t="s">
        <v>49</v>
      </c>
      <c r="B77" s="251" t="s">
        <v>129</v>
      </c>
      <c r="C77" s="252" t="s">
        <v>493</v>
      </c>
      <c r="D77" s="252" t="s">
        <v>519</v>
      </c>
      <c r="E77" s="253">
        <v>76.86</v>
      </c>
      <c r="F77" s="253">
        <v>0</v>
      </c>
      <c r="G77" s="253">
        <f t="shared" si="1"/>
        <v>76.86</v>
      </c>
    </row>
    <row r="78" spans="1:7" x14ac:dyDescent="0.25">
      <c r="A78" s="251" t="s">
        <v>49</v>
      </c>
      <c r="B78" s="251" t="s">
        <v>131</v>
      </c>
      <c r="C78" s="252" t="s">
        <v>493</v>
      </c>
      <c r="D78" s="252" t="s">
        <v>520</v>
      </c>
      <c r="E78" s="253">
        <v>98.82</v>
      </c>
      <c r="F78" s="253">
        <v>0</v>
      </c>
      <c r="G78" s="253">
        <f t="shared" si="1"/>
        <v>98.82</v>
      </c>
    </row>
    <row r="79" spans="1:7" x14ac:dyDescent="0.25">
      <c r="A79" s="251" t="s">
        <v>49</v>
      </c>
      <c r="B79" s="251" t="s">
        <v>133</v>
      </c>
      <c r="C79" s="252" t="s">
        <v>493</v>
      </c>
      <c r="D79" s="252" t="s">
        <v>521</v>
      </c>
      <c r="E79" s="253">
        <v>43.92</v>
      </c>
      <c r="F79" s="253">
        <v>0</v>
      </c>
      <c r="G79" s="253">
        <f t="shared" si="1"/>
        <v>43.92</v>
      </c>
    </row>
    <row r="80" spans="1:7" x14ac:dyDescent="0.25">
      <c r="A80" s="251" t="s">
        <v>49</v>
      </c>
      <c r="B80" s="251" t="s">
        <v>135</v>
      </c>
      <c r="C80" s="252" t="s">
        <v>493</v>
      </c>
      <c r="D80" s="252" t="s">
        <v>522</v>
      </c>
      <c r="E80" s="253">
        <v>98.82</v>
      </c>
      <c r="F80" s="253">
        <v>0</v>
      </c>
      <c r="G80" s="253">
        <f t="shared" si="1"/>
        <v>98.82</v>
      </c>
    </row>
    <row r="81" spans="1:7" x14ac:dyDescent="0.25">
      <c r="A81" s="251" t="s">
        <v>49</v>
      </c>
      <c r="B81" s="251" t="s">
        <v>137</v>
      </c>
      <c r="C81" s="252" t="s">
        <v>493</v>
      </c>
      <c r="D81" s="252" t="s">
        <v>523</v>
      </c>
      <c r="E81" s="253">
        <v>76.86</v>
      </c>
      <c r="F81" s="253">
        <v>0</v>
      </c>
      <c r="G81" s="253">
        <f t="shared" si="1"/>
        <v>76.86</v>
      </c>
    </row>
    <row r="82" spans="1:7" x14ac:dyDescent="0.25">
      <c r="A82" s="251" t="s">
        <v>49</v>
      </c>
      <c r="B82" s="251" t="s">
        <v>139</v>
      </c>
      <c r="C82" s="252" t="s">
        <v>493</v>
      </c>
      <c r="D82" s="252" t="s">
        <v>524</v>
      </c>
      <c r="E82" s="253">
        <v>65.88</v>
      </c>
      <c r="F82" s="253">
        <v>0</v>
      </c>
      <c r="G82" s="253">
        <f t="shared" si="1"/>
        <v>65.88</v>
      </c>
    </row>
    <row r="83" spans="1:7" x14ac:dyDescent="0.25">
      <c r="A83" s="251" t="s">
        <v>49</v>
      </c>
      <c r="B83" s="251" t="s">
        <v>141</v>
      </c>
      <c r="C83" s="252" t="s">
        <v>493</v>
      </c>
      <c r="D83" s="252" t="s">
        <v>525</v>
      </c>
      <c r="E83" s="253">
        <v>109.8</v>
      </c>
      <c r="F83" s="253">
        <v>0</v>
      </c>
      <c r="G83" s="253">
        <f t="shared" si="1"/>
        <v>109.8</v>
      </c>
    </row>
    <row r="84" spans="1:7" x14ac:dyDescent="0.25">
      <c r="G84" s="258"/>
    </row>
    <row r="85" spans="1:7" ht="21" x14ac:dyDescent="0.25">
      <c r="D85" s="254"/>
      <c r="E85" s="255" t="s">
        <v>88</v>
      </c>
      <c r="F85" s="255" t="s">
        <v>89</v>
      </c>
      <c r="G85" s="255" t="s">
        <v>90</v>
      </c>
    </row>
    <row r="86" spans="1:7" x14ac:dyDescent="0.25">
      <c r="D86" s="254"/>
      <c r="E86" s="247" t="s">
        <v>91</v>
      </c>
      <c r="F86" s="247" t="s">
        <v>91</v>
      </c>
      <c r="G86" s="247" t="s">
        <v>91</v>
      </c>
    </row>
    <row r="87" spans="1:7" x14ac:dyDescent="0.25">
      <c r="D87" s="256" t="s">
        <v>92</v>
      </c>
      <c r="E87" s="253">
        <f>SUM(E5:E83)</f>
        <v>1225079.2026855992</v>
      </c>
      <c r="F87" s="253">
        <f t="shared" ref="F87:G87" si="2">SUM(F5:F83)</f>
        <v>-30776.098191780824</v>
      </c>
      <c r="G87" s="253">
        <f t="shared" si="2"/>
        <v>1194303.1044938189</v>
      </c>
    </row>
  </sheetData>
  <conditionalFormatting sqref="B2">
    <cfRule type="cellIs" dxfId="528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zoomScaleNormal="100" workbookViewId="0"/>
  </sheetViews>
  <sheetFormatPr defaultRowHeight="10.5" x14ac:dyDescent="0.25"/>
  <cols>
    <col min="1" max="1" width="64.26953125" style="250" bestFit="1" customWidth="1"/>
    <col min="2" max="2" width="41.1796875" style="250" customWidth="1"/>
    <col min="3" max="3" width="14.54296875" style="250" customWidth="1"/>
    <col min="4" max="4" width="20.54296875" style="250" bestFit="1" customWidth="1"/>
    <col min="5" max="6" width="12.81640625" style="250" bestFit="1" customWidth="1"/>
    <col min="7" max="7" width="15.1796875" style="250" bestFit="1" customWidth="1"/>
    <col min="8" max="16384" width="8.7265625" style="250"/>
  </cols>
  <sheetData>
    <row r="1" spans="1:7" x14ac:dyDescent="0.25">
      <c r="A1" s="259" t="s">
        <v>0</v>
      </c>
      <c r="B1" s="260">
        <v>2018</v>
      </c>
    </row>
    <row r="2" spans="1:7" x14ac:dyDescent="0.25">
      <c r="A2" s="259" t="s">
        <v>1</v>
      </c>
      <c r="B2" s="260" t="s">
        <v>152</v>
      </c>
    </row>
    <row r="4" spans="1:7" x14ac:dyDescent="0.25">
      <c r="A4" s="261" t="s">
        <v>3</v>
      </c>
      <c r="B4" s="261" t="s">
        <v>4</v>
      </c>
      <c r="C4" s="261" t="s">
        <v>342</v>
      </c>
      <c r="D4" s="261" t="s">
        <v>5</v>
      </c>
      <c r="E4" s="261" t="s">
        <v>6</v>
      </c>
      <c r="F4" s="261" t="s">
        <v>7</v>
      </c>
      <c r="G4" s="261" t="s">
        <v>8</v>
      </c>
    </row>
    <row r="5" spans="1:7" x14ac:dyDescent="0.25">
      <c r="A5" s="251" t="s">
        <v>29</v>
      </c>
      <c r="B5" s="251" t="s">
        <v>153</v>
      </c>
      <c r="C5" s="251" t="s">
        <v>447</v>
      </c>
      <c r="D5" s="252" t="s">
        <v>560</v>
      </c>
      <c r="E5" s="253">
        <v>165</v>
      </c>
      <c r="F5" s="253">
        <v>3.88</v>
      </c>
      <c r="G5" s="253">
        <f>E5+F5</f>
        <v>168.88</v>
      </c>
    </row>
    <row r="6" spans="1:7" x14ac:dyDescent="0.25">
      <c r="A6" s="251" t="s">
        <v>178</v>
      </c>
      <c r="B6" s="251" t="s">
        <v>179</v>
      </c>
      <c r="C6" s="251" t="s">
        <v>447</v>
      </c>
      <c r="D6" s="252" t="s">
        <v>287</v>
      </c>
      <c r="E6" s="253">
        <v>19800</v>
      </c>
      <c r="F6" s="253">
        <v>1752.29</v>
      </c>
      <c r="G6" s="253">
        <f t="shared" ref="G6:G69" si="0">E6+F6</f>
        <v>21552.29</v>
      </c>
    </row>
    <row r="7" spans="1:7" x14ac:dyDescent="0.25">
      <c r="A7" s="251" t="s">
        <v>70</v>
      </c>
      <c r="B7" s="251" t="s">
        <v>172</v>
      </c>
      <c r="C7" s="251" t="s">
        <v>447</v>
      </c>
      <c r="D7" s="252" t="s">
        <v>561</v>
      </c>
      <c r="E7" s="253">
        <v>1045.3699999999999</v>
      </c>
      <c r="F7" s="253">
        <v>0</v>
      </c>
      <c r="G7" s="253">
        <f t="shared" si="0"/>
        <v>1045.3699999999999</v>
      </c>
    </row>
    <row r="8" spans="1:7" x14ac:dyDescent="0.25">
      <c r="A8" s="251" t="s">
        <v>70</v>
      </c>
      <c r="B8" s="251" t="s">
        <v>396</v>
      </c>
      <c r="C8" s="251" t="s">
        <v>447</v>
      </c>
      <c r="D8" s="252" t="s">
        <v>562</v>
      </c>
      <c r="E8" s="253">
        <v>1155.0048780487807</v>
      </c>
      <c r="F8" s="253">
        <v>189.1</v>
      </c>
      <c r="G8" s="253">
        <f t="shared" si="0"/>
        <v>1344.1048780487806</v>
      </c>
    </row>
    <row r="9" spans="1:7" x14ac:dyDescent="0.25">
      <c r="A9" s="251" t="s">
        <v>9</v>
      </c>
      <c r="B9" s="251" t="s">
        <v>164</v>
      </c>
      <c r="C9" s="251" t="s">
        <v>447</v>
      </c>
      <c r="D9" s="252" t="s">
        <v>288</v>
      </c>
      <c r="E9" s="253">
        <v>11.551219512195123</v>
      </c>
      <c r="F9" s="253">
        <v>-4.16</v>
      </c>
      <c r="G9" s="253">
        <f t="shared" si="0"/>
        <v>7.3912195121951232</v>
      </c>
    </row>
    <row r="10" spans="1:7" x14ac:dyDescent="0.25">
      <c r="A10" s="251" t="s">
        <v>9</v>
      </c>
      <c r="B10" s="251" t="s">
        <v>166</v>
      </c>
      <c r="C10" s="251" t="s">
        <v>447</v>
      </c>
      <c r="D10" s="252" t="s">
        <v>563</v>
      </c>
      <c r="E10" s="253">
        <v>1.6487804878048782</v>
      </c>
      <c r="F10" s="253">
        <v>-1.65</v>
      </c>
      <c r="G10" s="253">
        <f t="shared" si="0"/>
        <v>-1.2195121951217303E-3</v>
      </c>
    </row>
    <row r="11" spans="1:7" x14ac:dyDescent="0.25">
      <c r="A11" s="251" t="s">
        <v>9</v>
      </c>
      <c r="B11" s="251" t="s">
        <v>16</v>
      </c>
      <c r="C11" s="251" t="s">
        <v>447</v>
      </c>
      <c r="D11" s="252" t="s">
        <v>564</v>
      </c>
      <c r="E11" s="253">
        <v>23.1</v>
      </c>
      <c r="F11" s="253">
        <v>19.41</v>
      </c>
      <c r="G11" s="253">
        <f t="shared" si="0"/>
        <v>42.510000000000005</v>
      </c>
    </row>
    <row r="12" spans="1:7" x14ac:dyDescent="0.25">
      <c r="A12" s="251" t="s">
        <v>9</v>
      </c>
      <c r="B12" s="251" t="s">
        <v>274</v>
      </c>
      <c r="C12" s="251" t="s">
        <v>447</v>
      </c>
      <c r="D12" s="252" t="s">
        <v>565</v>
      </c>
      <c r="E12" s="253">
        <v>9900</v>
      </c>
      <c r="F12" s="253">
        <v>12755.2</v>
      </c>
      <c r="G12" s="253">
        <f t="shared" si="0"/>
        <v>22655.200000000001</v>
      </c>
    </row>
    <row r="13" spans="1:7" x14ac:dyDescent="0.25">
      <c r="A13" s="251" t="s">
        <v>9</v>
      </c>
      <c r="B13" s="251" t="s">
        <v>176</v>
      </c>
      <c r="C13" s="251" t="s">
        <v>447</v>
      </c>
      <c r="D13" s="252" t="s">
        <v>566</v>
      </c>
      <c r="E13" s="253">
        <v>148.49756097560979</v>
      </c>
      <c r="F13" s="253">
        <v>30.5</v>
      </c>
      <c r="G13" s="253">
        <f t="shared" si="0"/>
        <v>178.99756097560979</v>
      </c>
    </row>
    <row r="14" spans="1:7" x14ac:dyDescent="0.25">
      <c r="A14" s="251" t="s">
        <v>9</v>
      </c>
      <c r="B14" s="251" t="s">
        <v>349</v>
      </c>
      <c r="C14" s="251" t="s">
        <v>447</v>
      </c>
      <c r="D14" s="252" t="s">
        <v>567</v>
      </c>
      <c r="E14" s="253">
        <v>462</v>
      </c>
      <c r="F14" s="253">
        <v>4.99</v>
      </c>
      <c r="G14" s="253">
        <f t="shared" si="0"/>
        <v>466.99</v>
      </c>
    </row>
    <row r="15" spans="1:7" x14ac:dyDescent="0.25">
      <c r="A15" s="251" t="s">
        <v>155</v>
      </c>
      <c r="B15" s="251" t="s">
        <v>162</v>
      </c>
      <c r="C15" s="251" t="s">
        <v>447</v>
      </c>
      <c r="D15" s="252" t="s">
        <v>568</v>
      </c>
      <c r="E15" s="253">
        <v>0.5</v>
      </c>
      <c r="F15" s="253">
        <v>-0.5</v>
      </c>
      <c r="G15" s="253">
        <f t="shared" si="0"/>
        <v>0</v>
      </c>
    </row>
    <row r="16" spans="1:7" x14ac:dyDescent="0.25">
      <c r="A16" s="251" t="s">
        <v>155</v>
      </c>
      <c r="B16" s="251" t="s">
        <v>156</v>
      </c>
      <c r="C16" s="251" t="s">
        <v>447</v>
      </c>
      <c r="D16" s="252" t="s">
        <v>569</v>
      </c>
      <c r="E16" s="253">
        <v>0.83</v>
      </c>
      <c r="F16" s="253">
        <v>2.34</v>
      </c>
      <c r="G16" s="253">
        <f t="shared" si="0"/>
        <v>3.17</v>
      </c>
    </row>
    <row r="17" spans="1:7" x14ac:dyDescent="0.25">
      <c r="A17" s="251" t="s">
        <v>155</v>
      </c>
      <c r="B17" s="251" t="s">
        <v>160</v>
      </c>
      <c r="C17" s="251" t="s">
        <v>447</v>
      </c>
      <c r="D17" s="252" t="s">
        <v>570</v>
      </c>
      <c r="E17" s="253">
        <v>0.5</v>
      </c>
      <c r="F17" s="253">
        <v>-0.5</v>
      </c>
      <c r="G17" s="253">
        <f t="shared" si="0"/>
        <v>0</v>
      </c>
    </row>
    <row r="18" spans="1:7" x14ac:dyDescent="0.25">
      <c r="A18" s="251" t="s">
        <v>155</v>
      </c>
      <c r="B18" s="251" t="s">
        <v>158</v>
      </c>
      <c r="C18" s="251" t="s">
        <v>447</v>
      </c>
      <c r="D18" s="252" t="s">
        <v>571</v>
      </c>
      <c r="E18" s="253">
        <v>1.65</v>
      </c>
      <c r="F18" s="253">
        <v>221.38</v>
      </c>
      <c r="G18" s="253">
        <f t="shared" si="0"/>
        <v>223.03</v>
      </c>
    </row>
    <row r="19" spans="1:7" x14ac:dyDescent="0.25">
      <c r="A19" s="251" t="s">
        <v>155</v>
      </c>
      <c r="B19" s="251" t="s">
        <v>208</v>
      </c>
      <c r="C19" s="251" t="s">
        <v>447</v>
      </c>
      <c r="D19" s="252" t="s">
        <v>572</v>
      </c>
      <c r="E19" s="253">
        <v>99</v>
      </c>
      <c r="F19" s="253">
        <v>33.75</v>
      </c>
      <c r="G19" s="253">
        <f t="shared" si="0"/>
        <v>132.75</v>
      </c>
    </row>
    <row r="20" spans="1:7" x14ac:dyDescent="0.25">
      <c r="A20" s="251" t="s">
        <v>185</v>
      </c>
      <c r="B20" s="251" t="s">
        <v>186</v>
      </c>
      <c r="C20" s="251" t="s">
        <v>447</v>
      </c>
      <c r="D20" s="252" t="s">
        <v>573</v>
      </c>
      <c r="E20" s="253">
        <v>8.25</v>
      </c>
      <c r="F20" s="253">
        <v>-6.6</v>
      </c>
      <c r="G20" s="253">
        <f t="shared" si="0"/>
        <v>1.6500000000000004</v>
      </c>
    </row>
    <row r="21" spans="1:7" x14ac:dyDescent="0.25">
      <c r="A21" s="251" t="s">
        <v>41</v>
      </c>
      <c r="B21" s="251" t="s">
        <v>183</v>
      </c>
      <c r="C21" s="251" t="s">
        <v>447</v>
      </c>
      <c r="D21" s="252" t="s">
        <v>574</v>
      </c>
      <c r="E21" s="253">
        <v>1.32</v>
      </c>
      <c r="F21" s="253">
        <v>0</v>
      </c>
      <c r="G21" s="253">
        <f t="shared" si="0"/>
        <v>1.32</v>
      </c>
    </row>
    <row r="22" spans="1:7" x14ac:dyDescent="0.25">
      <c r="A22" s="251" t="s">
        <v>106</v>
      </c>
      <c r="B22" s="251" t="s">
        <v>181</v>
      </c>
      <c r="C22" s="251" t="s">
        <v>447</v>
      </c>
      <c r="D22" s="252" t="s">
        <v>575</v>
      </c>
      <c r="E22" s="253">
        <v>9.9</v>
      </c>
      <c r="F22" s="253">
        <v>78.77</v>
      </c>
      <c r="G22" s="253">
        <f t="shared" si="0"/>
        <v>88.67</v>
      </c>
    </row>
    <row r="23" spans="1:7" x14ac:dyDescent="0.25">
      <c r="A23" s="251" t="s">
        <v>49</v>
      </c>
      <c r="B23" s="251" t="s">
        <v>111</v>
      </c>
      <c r="C23" s="251" t="s">
        <v>447</v>
      </c>
      <c r="D23" s="252" t="s">
        <v>576</v>
      </c>
      <c r="E23" s="253">
        <v>0.83</v>
      </c>
      <c r="F23" s="253">
        <v>1.25</v>
      </c>
      <c r="G23" s="253">
        <f t="shared" si="0"/>
        <v>2.08</v>
      </c>
    </row>
    <row r="24" spans="1:7" x14ac:dyDescent="0.25">
      <c r="A24" s="251" t="s">
        <v>49</v>
      </c>
      <c r="B24" s="251" t="s">
        <v>189</v>
      </c>
      <c r="C24" s="251" t="s">
        <v>447</v>
      </c>
      <c r="D24" s="252" t="s">
        <v>577</v>
      </c>
      <c r="E24" s="253">
        <v>31.35</v>
      </c>
      <c r="F24" s="253">
        <v>37.93</v>
      </c>
      <c r="G24" s="253">
        <f t="shared" si="0"/>
        <v>69.28</v>
      </c>
    </row>
    <row r="25" spans="1:7" x14ac:dyDescent="0.25">
      <c r="A25" s="251" t="s">
        <v>49</v>
      </c>
      <c r="B25" s="251" t="s">
        <v>115</v>
      </c>
      <c r="C25" s="251" t="s">
        <v>447</v>
      </c>
      <c r="D25" s="252" t="s">
        <v>578</v>
      </c>
      <c r="E25" s="253">
        <v>31.35</v>
      </c>
      <c r="F25" s="253">
        <v>-18.149999999999999</v>
      </c>
      <c r="G25" s="253">
        <f t="shared" si="0"/>
        <v>13.200000000000003</v>
      </c>
    </row>
    <row r="26" spans="1:7" x14ac:dyDescent="0.25">
      <c r="A26" s="251" t="s">
        <v>49</v>
      </c>
      <c r="B26" s="251" t="s">
        <v>192</v>
      </c>
      <c r="C26" s="251" t="s">
        <v>447</v>
      </c>
      <c r="D26" s="252" t="s">
        <v>579</v>
      </c>
      <c r="E26" s="253">
        <v>19.8</v>
      </c>
      <c r="F26" s="253">
        <v>-3.13</v>
      </c>
      <c r="G26" s="253">
        <f t="shared" si="0"/>
        <v>16.670000000000002</v>
      </c>
    </row>
    <row r="27" spans="1:7" x14ac:dyDescent="0.25">
      <c r="A27" s="251" t="s">
        <v>49</v>
      </c>
      <c r="B27" s="251" t="s">
        <v>119</v>
      </c>
      <c r="C27" s="251" t="s">
        <v>447</v>
      </c>
      <c r="D27" s="252" t="s">
        <v>580</v>
      </c>
      <c r="E27" s="253">
        <v>8.25</v>
      </c>
      <c r="F27" s="253">
        <v>1.85</v>
      </c>
      <c r="G27" s="253">
        <f t="shared" si="0"/>
        <v>10.1</v>
      </c>
    </row>
    <row r="28" spans="1:7" x14ac:dyDescent="0.25">
      <c r="A28" s="251" t="s">
        <v>49</v>
      </c>
      <c r="B28" s="251" t="s">
        <v>195</v>
      </c>
      <c r="C28" s="251" t="s">
        <v>447</v>
      </c>
      <c r="D28" s="252" t="s">
        <v>581</v>
      </c>
      <c r="E28" s="253">
        <v>34.65</v>
      </c>
      <c r="F28" s="253">
        <v>-0.38</v>
      </c>
      <c r="G28" s="253">
        <f t="shared" si="0"/>
        <v>34.269999999999996</v>
      </c>
    </row>
    <row r="29" spans="1:7" x14ac:dyDescent="0.25">
      <c r="A29" s="251" t="s">
        <v>49</v>
      </c>
      <c r="B29" s="251" t="s">
        <v>123</v>
      </c>
      <c r="C29" s="251" t="s">
        <v>447</v>
      </c>
      <c r="D29" s="252" t="s">
        <v>582</v>
      </c>
      <c r="E29" s="253">
        <v>36.299999999999997</v>
      </c>
      <c r="F29" s="253">
        <v>6.75</v>
      </c>
      <c r="G29" s="253">
        <f t="shared" si="0"/>
        <v>43.05</v>
      </c>
    </row>
    <row r="30" spans="1:7" x14ac:dyDescent="0.25">
      <c r="A30" s="251" t="s">
        <v>49</v>
      </c>
      <c r="B30" s="251" t="s">
        <v>125</v>
      </c>
      <c r="C30" s="251" t="s">
        <v>447</v>
      </c>
      <c r="D30" s="252" t="s">
        <v>583</v>
      </c>
      <c r="E30" s="253">
        <v>231</v>
      </c>
      <c r="F30" s="253">
        <v>-89.1</v>
      </c>
      <c r="G30" s="253">
        <f t="shared" si="0"/>
        <v>141.9</v>
      </c>
    </row>
    <row r="31" spans="1:7" x14ac:dyDescent="0.25">
      <c r="A31" s="251" t="s">
        <v>49</v>
      </c>
      <c r="B31" s="251" t="s">
        <v>199</v>
      </c>
      <c r="C31" s="251" t="s">
        <v>447</v>
      </c>
      <c r="D31" s="252" t="s">
        <v>584</v>
      </c>
      <c r="E31" s="253">
        <v>41.25</v>
      </c>
      <c r="F31" s="253">
        <v>-17.23</v>
      </c>
      <c r="G31" s="253">
        <f t="shared" si="0"/>
        <v>24.02</v>
      </c>
    </row>
    <row r="32" spans="1:7" x14ac:dyDescent="0.25">
      <c r="A32" s="251" t="s">
        <v>49</v>
      </c>
      <c r="B32" s="251" t="s">
        <v>129</v>
      </c>
      <c r="C32" s="251" t="s">
        <v>447</v>
      </c>
      <c r="D32" s="252" t="s">
        <v>585</v>
      </c>
      <c r="E32" s="253">
        <v>4.13</v>
      </c>
      <c r="F32" s="253">
        <v>2.38</v>
      </c>
      <c r="G32" s="253">
        <f t="shared" si="0"/>
        <v>6.51</v>
      </c>
    </row>
    <row r="33" spans="1:7" x14ac:dyDescent="0.25">
      <c r="A33" s="251" t="s">
        <v>49</v>
      </c>
      <c r="B33" s="251" t="s">
        <v>131</v>
      </c>
      <c r="C33" s="251" t="s">
        <v>447</v>
      </c>
      <c r="D33" s="252" t="s">
        <v>586</v>
      </c>
      <c r="E33" s="253">
        <v>165</v>
      </c>
      <c r="F33" s="253">
        <v>-104.24</v>
      </c>
      <c r="G33" s="253">
        <f t="shared" si="0"/>
        <v>60.760000000000005</v>
      </c>
    </row>
    <row r="34" spans="1:7" x14ac:dyDescent="0.25">
      <c r="A34" s="251" t="s">
        <v>49</v>
      </c>
      <c r="B34" s="251" t="s">
        <v>203</v>
      </c>
      <c r="C34" s="251" t="s">
        <v>447</v>
      </c>
      <c r="D34" s="252" t="s">
        <v>587</v>
      </c>
      <c r="E34" s="253">
        <v>99</v>
      </c>
      <c r="F34" s="253">
        <v>2.99</v>
      </c>
      <c r="G34" s="253">
        <f t="shared" si="0"/>
        <v>101.99</v>
      </c>
    </row>
    <row r="35" spans="1:7" x14ac:dyDescent="0.25">
      <c r="A35" s="251" t="s">
        <v>49</v>
      </c>
      <c r="B35" s="251" t="s">
        <v>135</v>
      </c>
      <c r="C35" s="251" t="s">
        <v>447</v>
      </c>
      <c r="D35" s="252" t="s">
        <v>588</v>
      </c>
      <c r="E35" s="253">
        <v>334.95</v>
      </c>
      <c r="F35" s="253">
        <v>-39.49</v>
      </c>
      <c r="G35" s="253">
        <f t="shared" si="0"/>
        <v>295.45999999999998</v>
      </c>
    </row>
    <row r="36" spans="1:7" x14ac:dyDescent="0.25">
      <c r="A36" s="251" t="s">
        <v>49</v>
      </c>
      <c r="B36" s="251" t="s">
        <v>137</v>
      </c>
      <c r="C36" s="251" t="s">
        <v>447</v>
      </c>
      <c r="D36" s="252" t="s">
        <v>589</v>
      </c>
      <c r="E36" s="253">
        <v>74.25</v>
      </c>
      <c r="F36" s="253">
        <v>20.02</v>
      </c>
      <c r="G36" s="253">
        <f t="shared" si="0"/>
        <v>94.27</v>
      </c>
    </row>
    <row r="37" spans="1:7" x14ac:dyDescent="0.25">
      <c r="A37" s="251" t="s">
        <v>49</v>
      </c>
      <c r="B37" s="251" t="s">
        <v>141</v>
      </c>
      <c r="C37" s="251" t="s">
        <v>447</v>
      </c>
      <c r="D37" s="252" t="s">
        <v>590</v>
      </c>
      <c r="E37" s="253">
        <v>38.770000000000003</v>
      </c>
      <c r="F37" s="253">
        <v>-6.51</v>
      </c>
      <c r="G37" s="253">
        <f t="shared" si="0"/>
        <v>32.260000000000005</v>
      </c>
    </row>
    <row r="38" spans="1:7" x14ac:dyDescent="0.25">
      <c r="A38" s="251" t="s">
        <v>169</v>
      </c>
      <c r="B38" s="251" t="s">
        <v>170</v>
      </c>
      <c r="C38" s="251" t="s">
        <v>447</v>
      </c>
      <c r="D38" s="252" t="s">
        <v>591</v>
      </c>
      <c r="E38" s="253">
        <v>486.38</v>
      </c>
      <c r="F38" s="253">
        <v>50.66</v>
      </c>
      <c r="G38" s="253">
        <f t="shared" si="0"/>
        <v>537.04</v>
      </c>
    </row>
    <row r="39" spans="1:7" x14ac:dyDescent="0.25">
      <c r="A39" s="251" t="s">
        <v>592</v>
      </c>
      <c r="B39" s="251" t="s">
        <v>593</v>
      </c>
      <c r="C39" s="251" t="s">
        <v>493</v>
      </c>
      <c r="D39" s="252" t="s">
        <v>594</v>
      </c>
      <c r="E39" s="253">
        <v>13.248780487804879</v>
      </c>
      <c r="F39" s="253">
        <v>-7.4516</v>
      </c>
      <c r="G39" s="253">
        <f t="shared" si="0"/>
        <v>5.7971804878048792</v>
      </c>
    </row>
    <row r="40" spans="1:7" x14ac:dyDescent="0.25">
      <c r="A40" s="251" t="s">
        <v>592</v>
      </c>
      <c r="B40" s="251" t="s">
        <v>593</v>
      </c>
      <c r="C40" s="251" t="s">
        <v>493</v>
      </c>
      <c r="D40" s="252" t="s">
        <v>595</v>
      </c>
      <c r="E40" s="253">
        <v>87.385365853658541</v>
      </c>
      <c r="F40" s="253">
        <v>-55.626999999999995</v>
      </c>
      <c r="G40" s="253">
        <f t="shared" si="0"/>
        <v>31.758365853658546</v>
      </c>
    </row>
    <row r="41" spans="1:7" x14ac:dyDescent="0.25">
      <c r="A41" s="251" t="s">
        <v>592</v>
      </c>
      <c r="B41" s="251" t="s">
        <v>593</v>
      </c>
      <c r="C41" s="251" t="s">
        <v>493</v>
      </c>
      <c r="D41" s="252" t="s">
        <v>596</v>
      </c>
      <c r="E41" s="253">
        <v>19.229268292682928</v>
      </c>
      <c r="F41" s="253">
        <v>-7.1265999999999998</v>
      </c>
      <c r="G41" s="253">
        <f t="shared" si="0"/>
        <v>12.102668292682928</v>
      </c>
    </row>
    <row r="42" spans="1:7" x14ac:dyDescent="0.25">
      <c r="A42" s="251" t="s">
        <v>592</v>
      </c>
      <c r="B42" s="251" t="s">
        <v>593</v>
      </c>
      <c r="C42" s="251" t="s">
        <v>493</v>
      </c>
      <c r="D42" s="252">
        <v>701041</v>
      </c>
      <c r="E42" s="253">
        <v>57.463414634146346</v>
      </c>
      <c r="F42" s="253">
        <v>-43.023499999999999</v>
      </c>
      <c r="G42" s="253">
        <f t="shared" si="0"/>
        <v>14.439914634146348</v>
      </c>
    </row>
    <row r="43" spans="1:7" x14ac:dyDescent="0.25">
      <c r="A43" s="251" t="s">
        <v>29</v>
      </c>
      <c r="B43" s="251" t="s">
        <v>153</v>
      </c>
      <c r="C43" s="251" t="s">
        <v>493</v>
      </c>
      <c r="D43" s="252" t="s">
        <v>597</v>
      </c>
      <c r="E43" s="253">
        <v>131.06341463414637</v>
      </c>
      <c r="F43" s="253">
        <v>54.633800000000001</v>
      </c>
      <c r="G43" s="253">
        <f t="shared" si="0"/>
        <v>185.69721463414638</v>
      </c>
    </row>
    <row r="44" spans="1:7" x14ac:dyDescent="0.25">
      <c r="A44" s="251" t="s">
        <v>178</v>
      </c>
      <c r="B44" s="251" t="s">
        <v>179</v>
      </c>
      <c r="C44" s="251" t="s">
        <v>493</v>
      </c>
      <c r="D44" s="252">
        <v>701002</v>
      </c>
      <c r="E44" s="253">
        <v>19660.28292682927</v>
      </c>
      <c r="F44" s="253">
        <v>-2819.01</v>
      </c>
      <c r="G44" s="253">
        <f t="shared" si="0"/>
        <v>16841.272926829268</v>
      </c>
    </row>
    <row r="45" spans="1:7" x14ac:dyDescent="0.25">
      <c r="A45" s="251" t="s">
        <v>70</v>
      </c>
      <c r="B45" s="251" t="s">
        <v>172</v>
      </c>
      <c r="C45" s="251" t="s">
        <v>493</v>
      </c>
      <c r="D45" s="252" t="s">
        <v>598</v>
      </c>
      <c r="E45" s="253">
        <v>415.48292682926831</v>
      </c>
      <c r="F45" s="253">
        <v>-40.26</v>
      </c>
      <c r="G45" s="253">
        <f t="shared" si="0"/>
        <v>375.22292682926832</v>
      </c>
    </row>
    <row r="46" spans="1:7" x14ac:dyDescent="0.25">
      <c r="A46" s="251" t="s">
        <v>70</v>
      </c>
      <c r="B46" s="251" t="s">
        <v>396</v>
      </c>
      <c r="C46" s="251" t="s">
        <v>493</v>
      </c>
      <c r="D46" s="252" t="s">
        <v>599</v>
      </c>
      <c r="E46" s="253">
        <v>917.48292682926831</v>
      </c>
      <c r="F46" s="253">
        <v>-77.524199999999993</v>
      </c>
      <c r="G46" s="253">
        <f t="shared" si="0"/>
        <v>839.95872682926836</v>
      </c>
    </row>
    <row r="47" spans="1:7" x14ac:dyDescent="0.25">
      <c r="A47" s="251" t="s">
        <v>9</v>
      </c>
      <c r="B47" s="251" t="s">
        <v>164</v>
      </c>
      <c r="C47" s="251" t="s">
        <v>493</v>
      </c>
      <c r="D47" s="252" t="s">
        <v>600</v>
      </c>
      <c r="E47" s="253">
        <v>6.5658536585365868</v>
      </c>
      <c r="F47" s="253">
        <v>-2.0488</v>
      </c>
      <c r="G47" s="253">
        <f t="shared" si="0"/>
        <v>4.5170536585365868</v>
      </c>
    </row>
    <row r="48" spans="1:7" x14ac:dyDescent="0.25">
      <c r="A48" s="251" t="s">
        <v>9</v>
      </c>
      <c r="B48" s="251" t="s">
        <v>16</v>
      </c>
      <c r="C48" s="251" t="s">
        <v>493</v>
      </c>
      <c r="D48" s="252" t="s">
        <v>601</v>
      </c>
      <c r="E48" s="253">
        <v>18.341463414634148</v>
      </c>
      <c r="F48" s="253">
        <v>23.282999999999998</v>
      </c>
      <c r="G48" s="253">
        <f t="shared" si="0"/>
        <v>41.62446341463415</v>
      </c>
    </row>
    <row r="49" spans="1:7" x14ac:dyDescent="0.25">
      <c r="A49" s="251" t="s">
        <v>9</v>
      </c>
      <c r="B49" s="251" t="s">
        <v>274</v>
      </c>
      <c r="C49" s="251" t="s">
        <v>493</v>
      </c>
      <c r="D49" s="252" t="s">
        <v>602</v>
      </c>
      <c r="E49" s="253">
        <v>9611.2682926829275</v>
      </c>
      <c r="F49" s="253">
        <v>10868.216641260275</v>
      </c>
      <c r="G49" s="253">
        <f t="shared" si="0"/>
        <v>20479.484933943204</v>
      </c>
    </row>
    <row r="50" spans="1:7" x14ac:dyDescent="0.25">
      <c r="A50" s="251" t="s">
        <v>9</v>
      </c>
      <c r="B50" s="251" t="s">
        <v>176</v>
      </c>
      <c r="C50" s="251" t="s">
        <v>493</v>
      </c>
      <c r="D50" s="252" t="s">
        <v>603</v>
      </c>
      <c r="E50" s="253">
        <v>176.94634146341465</v>
      </c>
      <c r="F50" s="253">
        <v>-95.471999999999994</v>
      </c>
      <c r="G50" s="253">
        <f t="shared" si="0"/>
        <v>81.47434146341466</v>
      </c>
    </row>
    <row r="51" spans="1:7" x14ac:dyDescent="0.25">
      <c r="A51" s="251" t="s">
        <v>9</v>
      </c>
      <c r="B51" s="251" t="s">
        <v>34</v>
      </c>
      <c r="C51" s="251" t="s">
        <v>493</v>
      </c>
      <c r="D51" s="252" t="s">
        <v>604</v>
      </c>
      <c r="E51" s="253">
        <v>19.670000000000002</v>
      </c>
      <c r="F51" s="253">
        <v>3.1147999999999998</v>
      </c>
      <c r="G51" s="253">
        <f t="shared" si="0"/>
        <v>22.784800000000001</v>
      </c>
    </row>
    <row r="52" spans="1:7" x14ac:dyDescent="0.25">
      <c r="A52" s="251" t="s">
        <v>9</v>
      </c>
      <c r="B52" s="251" t="s">
        <v>93</v>
      </c>
      <c r="C52" s="251" t="s">
        <v>493</v>
      </c>
      <c r="D52" s="252" t="s">
        <v>605</v>
      </c>
      <c r="E52" s="253">
        <v>61.1609756097561</v>
      </c>
      <c r="F52" s="253">
        <v>71.104799999999997</v>
      </c>
      <c r="G52" s="253">
        <f t="shared" si="0"/>
        <v>132.2657756097561</v>
      </c>
    </row>
    <row r="53" spans="1:7" x14ac:dyDescent="0.25">
      <c r="A53" s="251" t="s">
        <v>592</v>
      </c>
      <c r="B53" s="251" t="s">
        <v>606</v>
      </c>
      <c r="C53" s="251" t="s">
        <v>493</v>
      </c>
      <c r="D53" s="252">
        <v>701015</v>
      </c>
      <c r="E53" s="253">
        <v>91.746341463414652</v>
      </c>
      <c r="F53" s="253">
        <v>5.6393999999999993</v>
      </c>
      <c r="G53" s="253">
        <f t="shared" si="0"/>
        <v>97.385741463414647</v>
      </c>
    </row>
    <row r="54" spans="1:7" x14ac:dyDescent="0.25">
      <c r="A54" s="251" t="s">
        <v>592</v>
      </c>
      <c r="B54" s="251" t="s">
        <v>607</v>
      </c>
      <c r="C54" s="251" t="s">
        <v>493</v>
      </c>
      <c r="D54" s="252" t="s">
        <v>608</v>
      </c>
      <c r="E54" s="253">
        <v>190.04878048780492</v>
      </c>
      <c r="F54" s="253">
        <v>-83.902000000000001</v>
      </c>
      <c r="G54" s="253">
        <f t="shared" si="0"/>
        <v>106.14678048780492</v>
      </c>
    </row>
    <row r="55" spans="1:7" x14ac:dyDescent="0.25">
      <c r="A55" s="251" t="s">
        <v>592</v>
      </c>
      <c r="B55" s="251" t="s">
        <v>609</v>
      </c>
      <c r="C55" s="251" t="s">
        <v>493</v>
      </c>
      <c r="D55" s="252">
        <v>701031</v>
      </c>
      <c r="E55" s="253">
        <v>3.063414634146342</v>
      </c>
      <c r="F55" s="253">
        <v>-3.0853333333333333</v>
      </c>
      <c r="G55" s="253">
        <f t="shared" si="0"/>
        <v>-2.1918699186991297E-2</v>
      </c>
    </row>
    <row r="56" spans="1:7" x14ac:dyDescent="0.25">
      <c r="A56" s="251" t="s">
        <v>592</v>
      </c>
      <c r="B56" s="251" t="s">
        <v>609</v>
      </c>
      <c r="C56" s="251" t="s">
        <v>493</v>
      </c>
      <c r="D56" s="252">
        <v>701033</v>
      </c>
      <c r="E56" s="253">
        <v>20.20487804878049</v>
      </c>
      <c r="F56" s="253">
        <v>-6.820666666666666</v>
      </c>
      <c r="G56" s="253">
        <f t="shared" si="0"/>
        <v>13.384211382113824</v>
      </c>
    </row>
    <row r="57" spans="1:7" x14ac:dyDescent="0.25">
      <c r="A57" s="251" t="s">
        <v>592</v>
      </c>
      <c r="B57" s="251" t="s">
        <v>609</v>
      </c>
      <c r="C57" s="251" t="s">
        <v>493</v>
      </c>
      <c r="D57" s="252">
        <v>701035</v>
      </c>
      <c r="E57" s="253">
        <v>28.448780487804882</v>
      </c>
      <c r="F57" s="253">
        <v>3.0783999999999998</v>
      </c>
      <c r="G57" s="253">
        <f t="shared" si="0"/>
        <v>31.52718048780488</v>
      </c>
    </row>
    <row r="58" spans="1:7" x14ac:dyDescent="0.25">
      <c r="A58" s="251" t="s">
        <v>155</v>
      </c>
      <c r="B58" s="251" t="s">
        <v>162</v>
      </c>
      <c r="C58" s="251" t="s">
        <v>493</v>
      </c>
      <c r="D58" s="252" t="s">
        <v>610</v>
      </c>
      <c r="E58" s="253">
        <v>0.2</v>
      </c>
      <c r="F58" s="253">
        <v>33.9</v>
      </c>
      <c r="G58" s="253">
        <f t="shared" si="0"/>
        <v>34.1</v>
      </c>
    </row>
    <row r="59" spans="1:7" x14ac:dyDescent="0.25">
      <c r="A59" s="251" t="s">
        <v>155</v>
      </c>
      <c r="B59" s="251" t="s">
        <v>156</v>
      </c>
      <c r="C59" s="251" t="s">
        <v>493</v>
      </c>
      <c r="D59" s="252" t="s">
        <v>611</v>
      </c>
      <c r="E59" s="253">
        <v>0.32</v>
      </c>
      <c r="F59" s="253">
        <v>1.78</v>
      </c>
      <c r="G59" s="253">
        <f t="shared" si="0"/>
        <v>2.1</v>
      </c>
    </row>
    <row r="60" spans="1:7" x14ac:dyDescent="0.25">
      <c r="A60" s="251" t="s">
        <v>155</v>
      </c>
      <c r="B60" s="251" t="s">
        <v>160</v>
      </c>
      <c r="C60" s="251" t="s">
        <v>493</v>
      </c>
      <c r="D60" s="252" t="s">
        <v>612</v>
      </c>
      <c r="E60" s="253">
        <v>0.20487804878048782</v>
      </c>
      <c r="F60" s="253">
        <v>0.80859999999999999</v>
      </c>
      <c r="G60" s="253">
        <f t="shared" si="0"/>
        <v>1.0134780487804878</v>
      </c>
    </row>
    <row r="61" spans="1:7" x14ac:dyDescent="0.25">
      <c r="A61" s="251" t="s">
        <v>155</v>
      </c>
      <c r="B61" s="251" t="s">
        <v>158</v>
      </c>
      <c r="C61" s="251" t="s">
        <v>493</v>
      </c>
      <c r="D61" s="252" t="s">
        <v>613</v>
      </c>
      <c r="E61" s="253">
        <v>196.60487804878051</v>
      </c>
      <c r="F61" s="253">
        <v>37.880000000000003</v>
      </c>
      <c r="G61" s="253">
        <f t="shared" si="0"/>
        <v>234.4848780487805</v>
      </c>
    </row>
    <row r="62" spans="1:7" x14ac:dyDescent="0.25">
      <c r="A62" s="251" t="s">
        <v>155</v>
      </c>
      <c r="B62" s="251" t="s">
        <v>208</v>
      </c>
      <c r="C62" s="251" t="s">
        <v>493</v>
      </c>
      <c r="D62" s="252" t="s">
        <v>635</v>
      </c>
      <c r="E62" s="253"/>
      <c r="F62" s="253"/>
      <c r="G62" s="253"/>
    </row>
    <row r="63" spans="1:7" x14ac:dyDescent="0.25">
      <c r="A63" s="251" t="s">
        <v>185</v>
      </c>
      <c r="B63" s="251" t="s">
        <v>186</v>
      </c>
      <c r="C63" s="251" t="s">
        <v>493</v>
      </c>
      <c r="D63" s="252" t="s">
        <v>614</v>
      </c>
      <c r="E63" s="253">
        <v>6.5658536585365868</v>
      </c>
      <c r="F63" s="253">
        <v>-6.5</v>
      </c>
      <c r="G63" s="253">
        <f t="shared" si="0"/>
        <v>6.5853658536586757E-2</v>
      </c>
    </row>
    <row r="64" spans="1:7" x14ac:dyDescent="0.25">
      <c r="A64" s="251" t="s">
        <v>351</v>
      </c>
      <c r="B64" s="251" t="s">
        <v>352</v>
      </c>
      <c r="C64" s="251" t="s">
        <v>493</v>
      </c>
      <c r="D64" s="252">
        <v>700955</v>
      </c>
      <c r="E64" s="253">
        <v>294.91000000000003</v>
      </c>
      <c r="F64" s="253">
        <v>-2491</v>
      </c>
      <c r="G64" s="253">
        <f t="shared" si="0"/>
        <v>-2196.09</v>
      </c>
    </row>
    <row r="65" spans="1:7" x14ac:dyDescent="0.25">
      <c r="A65" s="251" t="s">
        <v>41</v>
      </c>
      <c r="B65" s="251" t="s">
        <v>183</v>
      </c>
      <c r="C65" s="251" t="s">
        <v>493</v>
      </c>
      <c r="D65" s="252" t="s">
        <v>615</v>
      </c>
      <c r="E65" s="253">
        <v>1.7463414634146344</v>
      </c>
      <c r="F65" s="253">
        <v>-0.43290000000000001</v>
      </c>
      <c r="G65" s="253">
        <f t="shared" si="0"/>
        <v>1.3134414634146343</v>
      </c>
    </row>
    <row r="66" spans="1:7" x14ac:dyDescent="0.25">
      <c r="A66" s="251" t="s">
        <v>106</v>
      </c>
      <c r="B66" s="251" t="s">
        <v>181</v>
      </c>
      <c r="C66" s="251" t="s">
        <v>493</v>
      </c>
      <c r="D66" s="252" t="s">
        <v>616</v>
      </c>
      <c r="E66" s="253">
        <v>27.5219512195122</v>
      </c>
      <c r="F66" s="253">
        <v>-0.25739999999999996</v>
      </c>
      <c r="G66" s="253">
        <f t="shared" si="0"/>
        <v>27.2645512195122</v>
      </c>
    </row>
    <row r="67" spans="1:7" x14ac:dyDescent="0.25">
      <c r="A67" s="251" t="s">
        <v>49</v>
      </c>
      <c r="B67" s="251" t="s">
        <v>111</v>
      </c>
      <c r="C67" s="251" t="s">
        <v>493</v>
      </c>
      <c r="D67" s="252" t="s">
        <v>617</v>
      </c>
      <c r="E67" s="253">
        <v>0.66</v>
      </c>
      <c r="F67" s="253">
        <v>0.28999999999999998</v>
      </c>
      <c r="G67" s="253">
        <f t="shared" si="0"/>
        <v>0.95</v>
      </c>
    </row>
    <row r="68" spans="1:7" x14ac:dyDescent="0.25">
      <c r="A68" s="251" t="s">
        <v>49</v>
      </c>
      <c r="B68" s="251" t="s">
        <v>189</v>
      </c>
      <c r="C68" s="251" t="s">
        <v>493</v>
      </c>
      <c r="D68" s="252" t="s">
        <v>618</v>
      </c>
      <c r="E68" s="253">
        <v>24.9</v>
      </c>
      <c r="F68" s="253">
        <v>34.909999999999997</v>
      </c>
      <c r="G68" s="253">
        <f t="shared" si="0"/>
        <v>59.809999999999995</v>
      </c>
    </row>
    <row r="69" spans="1:7" x14ac:dyDescent="0.25">
      <c r="A69" s="251" t="s">
        <v>49</v>
      </c>
      <c r="B69" s="251" t="s">
        <v>115</v>
      </c>
      <c r="C69" s="251" t="s">
        <v>493</v>
      </c>
      <c r="D69" s="252" t="s">
        <v>619</v>
      </c>
      <c r="E69" s="253">
        <v>24.9</v>
      </c>
      <c r="F69" s="253">
        <v>0</v>
      </c>
      <c r="G69" s="253">
        <f t="shared" si="0"/>
        <v>24.9</v>
      </c>
    </row>
    <row r="70" spans="1:7" x14ac:dyDescent="0.25">
      <c r="A70" s="251" t="s">
        <v>49</v>
      </c>
      <c r="B70" s="251" t="s">
        <v>192</v>
      </c>
      <c r="C70" s="251" t="s">
        <v>493</v>
      </c>
      <c r="D70" s="252" t="s">
        <v>620</v>
      </c>
      <c r="E70" s="253">
        <v>15.73</v>
      </c>
      <c r="F70" s="253">
        <v>-3.6738</v>
      </c>
      <c r="G70" s="253">
        <f t="shared" ref="G70:G82" si="1">E70+F70</f>
        <v>12.0562</v>
      </c>
    </row>
    <row r="71" spans="1:7" x14ac:dyDescent="0.25">
      <c r="A71" s="251" t="s">
        <v>49</v>
      </c>
      <c r="B71" s="251" t="s">
        <v>119</v>
      </c>
      <c r="C71" s="251" t="s">
        <v>493</v>
      </c>
      <c r="D71" s="252" t="s">
        <v>621</v>
      </c>
      <c r="E71" s="253">
        <v>6.55</v>
      </c>
      <c r="F71" s="253">
        <v>-5.0283999999999995</v>
      </c>
      <c r="G71" s="253">
        <f t="shared" si="1"/>
        <v>1.5216000000000003</v>
      </c>
    </row>
    <row r="72" spans="1:7" x14ac:dyDescent="0.25">
      <c r="A72" s="251" t="s">
        <v>49</v>
      </c>
      <c r="B72" s="251" t="s">
        <v>195</v>
      </c>
      <c r="C72" s="251" t="s">
        <v>493</v>
      </c>
      <c r="D72" s="252" t="s">
        <v>622</v>
      </c>
      <c r="E72" s="253">
        <v>27.52</v>
      </c>
      <c r="F72" s="253">
        <v>-0.182</v>
      </c>
      <c r="G72" s="253">
        <f t="shared" si="1"/>
        <v>27.338000000000001</v>
      </c>
    </row>
    <row r="73" spans="1:7" x14ac:dyDescent="0.25">
      <c r="A73" s="251" t="s">
        <v>49</v>
      </c>
      <c r="B73" s="251" t="s">
        <v>123</v>
      </c>
      <c r="C73" s="251" t="s">
        <v>493</v>
      </c>
      <c r="D73" s="252" t="s">
        <v>623</v>
      </c>
      <c r="E73" s="253">
        <v>28.84</v>
      </c>
      <c r="F73" s="253">
        <v>3.49</v>
      </c>
      <c r="G73" s="253">
        <f t="shared" si="1"/>
        <v>32.33</v>
      </c>
    </row>
    <row r="74" spans="1:7" x14ac:dyDescent="0.25">
      <c r="A74" s="251" t="s">
        <v>49</v>
      </c>
      <c r="B74" s="251" t="s">
        <v>125</v>
      </c>
      <c r="C74" s="251" t="s">
        <v>493</v>
      </c>
      <c r="D74" s="252" t="s">
        <v>624</v>
      </c>
      <c r="E74" s="253">
        <v>183.5</v>
      </c>
      <c r="F74" s="253">
        <v>-147.57</v>
      </c>
      <c r="G74" s="253">
        <f t="shared" si="1"/>
        <v>35.930000000000007</v>
      </c>
    </row>
    <row r="75" spans="1:7" x14ac:dyDescent="0.25">
      <c r="A75" s="251" t="s">
        <v>49</v>
      </c>
      <c r="B75" s="251" t="s">
        <v>199</v>
      </c>
      <c r="C75" s="251" t="s">
        <v>493</v>
      </c>
      <c r="D75" s="252" t="s">
        <v>625</v>
      </c>
      <c r="E75" s="253">
        <v>32.770000000000003</v>
      </c>
      <c r="F75" s="253">
        <v>-14.92</v>
      </c>
      <c r="G75" s="253">
        <f t="shared" si="1"/>
        <v>17.850000000000001</v>
      </c>
    </row>
    <row r="76" spans="1:7" x14ac:dyDescent="0.25">
      <c r="A76" s="251" t="s">
        <v>49</v>
      </c>
      <c r="B76" s="251" t="s">
        <v>129</v>
      </c>
      <c r="C76" s="251" t="s">
        <v>493</v>
      </c>
      <c r="D76" s="252" t="s">
        <v>626</v>
      </c>
      <c r="E76" s="253">
        <v>3.28</v>
      </c>
      <c r="F76" s="253">
        <v>11.93</v>
      </c>
      <c r="G76" s="253">
        <f t="shared" si="1"/>
        <v>15.209999999999999</v>
      </c>
    </row>
    <row r="77" spans="1:7" x14ac:dyDescent="0.25">
      <c r="A77" s="251" t="s">
        <v>49</v>
      </c>
      <c r="B77" s="251" t="s">
        <v>131</v>
      </c>
      <c r="C77" s="251" t="s">
        <v>493</v>
      </c>
      <c r="D77" s="252" t="s">
        <v>627</v>
      </c>
      <c r="E77" s="253">
        <v>131.07</v>
      </c>
      <c r="F77" s="253">
        <v>-42.88</v>
      </c>
      <c r="G77" s="253">
        <f t="shared" si="1"/>
        <v>88.19</v>
      </c>
    </row>
    <row r="78" spans="1:7" x14ac:dyDescent="0.25">
      <c r="A78" s="251" t="s">
        <v>49</v>
      </c>
      <c r="B78" s="251" t="s">
        <v>203</v>
      </c>
      <c r="C78" s="251" t="s">
        <v>493</v>
      </c>
      <c r="D78" s="252" t="s">
        <v>628</v>
      </c>
      <c r="E78" s="253">
        <v>78.64</v>
      </c>
      <c r="F78" s="253">
        <v>12.95</v>
      </c>
      <c r="G78" s="253">
        <f t="shared" si="1"/>
        <v>91.59</v>
      </c>
    </row>
    <row r="79" spans="1:7" x14ac:dyDescent="0.25">
      <c r="A79" s="251" t="s">
        <v>49</v>
      </c>
      <c r="B79" s="251" t="s">
        <v>135</v>
      </c>
      <c r="C79" s="251" t="s">
        <v>493</v>
      </c>
      <c r="D79" s="252" t="s">
        <v>629</v>
      </c>
      <c r="E79" s="253">
        <v>266.07</v>
      </c>
      <c r="F79" s="253">
        <v>-209.28</v>
      </c>
      <c r="G79" s="253">
        <f t="shared" si="1"/>
        <v>56.789999999999992</v>
      </c>
    </row>
    <row r="80" spans="1:7" x14ac:dyDescent="0.25">
      <c r="A80" s="251" t="s">
        <v>49</v>
      </c>
      <c r="B80" s="251" t="s">
        <v>137</v>
      </c>
      <c r="C80" s="251" t="s">
        <v>493</v>
      </c>
      <c r="D80" s="252" t="s">
        <v>630</v>
      </c>
      <c r="E80" s="253">
        <v>58.98</v>
      </c>
      <c r="F80" s="253">
        <v>10.29</v>
      </c>
      <c r="G80" s="253">
        <f t="shared" si="1"/>
        <v>69.27</v>
      </c>
    </row>
    <row r="81" spans="1:7" x14ac:dyDescent="0.25">
      <c r="A81" s="251" t="s">
        <v>49</v>
      </c>
      <c r="B81" s="251" t="s">
        <v>141</v>
      </c>
      <c r="C81" s="251" t="s">
        <v>493</v>
      </c>
      <c r="D81" s="252" t="s">
        <v>631</v>
      </c>
      <c r="E81" s="253">
        <v>30.8</v>
      </c>
      <c r="F81" s="253">
        <v>16.41</v>
      </c>
      <c r="G81" s="253">
        <f t="shared" si="1"/>
        <v>47.21</v>
      </c>
    </row>
    <row r="82" spans="1:7" x14ac:dyDescent="0.25">
      <c r="A82" s="251" t="s">
        <v>169</v>
      </c>
      <c r="B82" s="251" t="s">
        <v>170</v>
      </c>
      <c r="C82" s="251" t="s">
        <v>493</v>
      </c>
      <c r="D82" s="252" t="s">
        <v>632</v>
      </c>
      <c r="E82" s="253">
        <v>648.78</v>
      </c>
      <c r="F82" s="253">
        <v>-271.33080000000001</v>
      </c>
      <c r="G82" s="253">
        <f t="shared" si="1"/>
        <v>377.44919999999996</v>
      </c>
    </row>
    <row r="83" spans="1:7" x14ac:dyDescent="0.25">
      <c r="A83" s="251" t="s">
        <v>633</v>
      </c>
      <c r="B83" s="251" t="s">
        <v>634</v>
      </c>
      <c r="C83" s="251" t="s">
        <v>493</v>
      </c>
      <c r="D83" s="252" t="s">
        <v>635</v>
      </c>
      <c r="E83" s="253"/>
      <c r="F83" s="253"/>
      <c r="G83" s="253"/>
    </row>
    <row r="85" spans="1:7" ht="21" x14ac:dyDescent="0.25">
      <c r="D85" s="254"/>
      <c r="E85" s="266" t="s">
        <v>88</v>
      </c>
      <c r="F85" s="266" t="s">
        <v>89</v>
      </c>
      <c r="G85" s="266" t="s">
        <v>90</v>
      </c>
    </row>
    <row r="86" spans="1:7" x14ac:dyDescent="0.25">
      <c r="D86" s="254"/>
      <c r="E86" s="261" t="s">
        <v>91</v>
      </c>
      <c r="F86" s="261" t="s">
        <v>91</v>
      </c>
      <c r="G86" s="261" t="s">
        <v>91</v>
      </c>
    </row>
    <row r="87" spans="1:7" x14ac:dyDescent="0.25">
      <c r="D87" s="267" t="s">
        <v>92</v>
      </c>
      <c r="E87" s="253">
        <f>SUM(E5:E83)</f>
        <v>68091.550487804896</v>
      </c>
      <c r="F87" s="253">
        <f t="shared" ref="F87:G87" si="2">SUM(F5:F83)</f>
        <v>19683.102441260286</v>
      </c>
      <c r="G87" s="253">
        <f t="shared" si="2"/>
        <v>87774.652929065152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workbookViewId="0"/>
  </sheetViews>
  <sheetFormatPr defaultRowHeight="10.5" x14ac:dyDescent="0.25"/>
  <cols>
    <col min="1" max="1" width="44.81640625" style="250" customWidth="1"/>
    <col min="2" max="2" width="49.26953125" style="265" customWidth="1"/>
    <col min="3" max="3" width="22.1796875" style="249" customWidth="1"/>
    <col min="4" max="4" width="19.26953125" style="250" bestFit="1" customWidth="1"/>
    <col min="5" max="6" width="11.54296875" style="250" bestFit="1" customWidth="1"/>
    <col min="7" max="7" width="13.1796875" style="250" bestFit="1" customWidth="1"/>
    <col min="8" max="16384" width="8.7265625" style="250"/>
  </cols>
  <sheetData>
    <row r="1" spans="1:7" x14ac:dyDescent="0.25">
      <c r="A1" s="259" t="s">
        <v>0</v>
      </c>
      <c r="B1" s="260">
        <v>2018</v>
      </c>
      <c r="C1" s="250"/>
    </row>
    <row r="2" spans="1:7" x14ac:dyDescent="0.25">
      <c r="A2" s="259" t="s">
        <v>1</v>
      </c>
      <c r="B2" s="251" t="s">
        <v>212</v>
      </c>
      <c r="C2" s="250"/>
    </row>
    <row r="4" spans="1:7" ht="21" x14ac:dyDescent="0.25">
      <c r="A4" s="261" t="s">
        <v>3</v>
      </c>
      <c r="B4" s="262" t="s">
        <v>4</v>
      </c>
      <c r="C4" s="261" t="s">
        <v>527</v>
      </c>
      <c r="D4" s="261" t="s">
        <v>5</v>
      </c>
      <c r="E4" s="261" t="s">
        <v>6</v>
      </c>
      <c r="F4" s="261" t="s">
        <v>7</v>
      </c>
      <c r="G4" s="261" t="s">
        <v>8</v>
      </c>
    </row>
    <row r="5" spans="1:7" x14ac:dyDescent="0.25">
      <c r="A5" s="251" t="s">
        <v>46</v>
      </c>
      <c r="B5" s="251" t="s">
        <v>47</v>
      </c>
      <c r="C5" s="252">
        <v>2018</v>
      </c>
      <c r="D5" s="263" t="s">
        <v>446</v>
      </c>
      <c r="E5" s="264">
        <v>3059.03</v>
      </c>
      <c r="F5" s="264">
        <v>0</v>
      </c>
      <c r="G5" s="264">
        <f>E5+F5</f>
        <v>3059.03</v>
      </c>
    </row>
    <row r="6" spans="1:7" x14ac:dyDescent="0.25">
      <c r="A6" s="251" t="s">
        <v>178</v>
      </c>
      <c r="B6" s="251" t="s">
        <v>179</v>
      </c>
      <c r="C6" s="252" t="s">
        <v>447</v>
      </c>
      <c r="D6" s="263" t="s">
        <v>636</v>
      </c>
      <c r="E6" s="264">
        <v>174000</v>
      </c>
      <c r="F6" s="264">
        <v>15398.94</v>
      </c>
      <c r="G6" s="264">
        <f t="shared" ref="G6:G69" si="0">E6+F6</f>
        <v>189398.94</v>
      </c>
    </row>
    <row r="7" spans="1:7" x14ac:dyDescent="0.25">
      <c r="A7" s="251" t="s">
        <v>70</v>
      </c>
      <c r="B7" s="251" t="s">
        <v>172</v>
      </c>
      <c r="C7" s="252" t="s">
        <v>447</v>
      </c>
      <c r="D7" s="263" t="s">
        <v>637</v>
      </c>
      <c r="E7" s="264">
        <v>9208.99</v>
      </c>
      <c r="F7" s="264">
        <v>-4117.6462536000008</v>
      </c>
      <c r="G7" s="264">
        <f t="shared" si="0"/>
        <v>5091.343746399999</v>
      </c>
    </row>
    <row r="8" spans="1:7" x14ac:dyDescent="0.25">
      <c r="A8" s="251" t="s">
        <v>70</v>
      </c>
      <c r="B8" s="251" t="s">
        <v>396</v>
      </c>
      <c r="C8" s="252" t="s">
        <v>447</v>
      </c>
      <c r="D8" s="263" t="s">
        <v>639</v>
      </c>
      <c r="E8" s="264">
        <v>10150</v>
      </c>
      <c r="F8" s="264">
        <v>1661.7579999999998</v>
      </c>
      <c r="G8" s="264">
        <f t="shared" si="0"/>
        <v>11811.758</v>
      </c>
    </row>
    <row r="9" spans="1:7" x14ac:dyDescent="0.25">
      <c r="A9" s="251" t="s">
        <v>67</v>
      </c>
      <c r="B9" s="251" t="s">
        <v>68</v>
      </c>
      <c r="C9" s="252" t="s">
        <v>447</v>
      </c>
      <c r="D9" s="263" t="s">
        <v>641</v>
      </c>
      <c r="E9" s="264">
        <v>203</v>
      </c>
      <c r="F9" s="264">
        <v>-203</v>
      </c>
      <c r="G9" s="264">
        <f t="shared" si="0"/>
        <v>0</v>
      </c>
    </row>
    <row r="10" spans="1:7" x14ac:dyDescent="0.25">
      <c r="A10" s="251" t="s">
        <v>9</v>
      </c>
      <c r="B10" s="251" t="s">
        <v>12</v>
      </c>
      <c r="C10" s="252" t="s">
        <v>447</v>
      </c>
      <c r="D10" s="263" t="s">
        <v>642</v>
      </c>
      <c r="E10" s="264">
        <v>101.5</v>
      </c>
      <c r="F10" s="264">
        <v>-36.54</v>
      </c>
      <c r="G10" s="264">
        <f t="shared" si="0"/>
        <v>64.960000000000008</v>
      </c>
    </row>
    <row r="11" spans="1:7" x14ac:dyDescent="0.25">
      <c r="A11" s="251" t="s">
        <v>9</v>
      </c>
      <c r="B11" s="251" t="s">
        <v>12</v>
      </c>
      <c r="C11" s="252" t="s">
        <v>447</v>
      </c>
      <c r="D11" s="263" t="s">
        <v>643</v>
      </c>
      <c r="E11" s="264">
        <v>14.5</v>
      </c>
      <c r="F11" s="264">
        <v>-14.5</v>
      </c>
      <c r="G11" s="264">
        <f t="shared" si="0"/>
        <v>0</v>
      </c>
    </row>
    <row r="12" spans="1:7" x14ac:dyDescent="0.25">
      <c r="A12" s="251" t="s">
        <v>9</v>
      </c>
      <c r="B12" s="251" t="s">
        <v>16</v>
      </c>
      <c r="C12" s="252" t="s">
        <v>447</v>
      </c>
      <c r="D12" s="263" t="s">
        <v>645</v>
      </c>
      <c r="E12" s="264">
        <v>203</v>
      </c>
      <c r="F12" s="264">
        <v>170.55</v>
      </c>
      <c r="G12" s="264">
        <f t="shared" si="0"/>
        <v>373.55</v>
      </c>
    </row>
    <row r="13" spans="1:7" x14ac:dyDescent="0.25">
      <c r="A13" s="251" t="s">
        <v>9</v>
      </c>
      <c r="B13" s="251" t="s">
        <v>274</v>
      </c>
      <c r="C13" s="252" t="s">
        <v>447</v>
      </c>
      <c r="D13" s="263" t="s">
        <v>647</v>
      </c>
      <c r="E13" s="264">
        <v>87000</v>
      </c>
      <c r="F13" s="264">
        <v>112091.15</v>
      </c>
      <c r="G13" s="264">
        <f t="shared" si="0"/>
        <v>199091.15</v>
      </c>
    </row>
    <row r="14" spans="1:7" x14ac:dyDescent="0.25">
      <c r="A14" s="251" t="s">
        <v>9</v>
      </c>
      <c r="B14" s="251" t="s">
        <v>176</v>
      </c>
      <c r="C14" s="252" t="s">
        <v>447</v>
      </c>
      <c r="D14" s="263" t="s">
        <v>650</v>
      </c>
      <c r="E14" s="264">
        <v>1305</v>
      </c>
      <c r="F14" s="264">
        <v>268.04700000000003</v>
      </c>
      <c r="G14" s="264">
        <f t="shared" si="0"/>
        <v>1573.047</v>
      </c>
    </row>
    <row r="15" spans="1:7" x14ac:dyDescent="0.25">
      <c r="A15" s="251" t="s">
        <v>9</v>
      </c>
      <c r="B15" s="251" t="s">
        <v>349</v>
      </c>
      <c r="C15" s="252" t="s">
        <v>447</v>
      </c>
      <c r="D15" s="263" t="s">
        <v>301</v>
      </c>
      <c r="E15" s="264">
        <v>4060</v>
      </c>
      <c r="F15" s="264">
        <v>43.85</v>
      </c>
      <c r="G15" s="264">
        <f t="shared" si="0"/>
        <v>4103.8500000000004</v>
      </c>
    </row>
    <row r="16" spans="1:7" x14ac:dyDescent="0.25">
      <c r="A16" s="251" t="s">
        <v>155</v>
      </c>
      <c r="B16" s="251" t="s">
        <v>162</v>
      </c>
      <c r="C16" s="252" t="s">
        <v>447</v>
      </c>
      <c r="D16" s="263" t="s">
        <v>657</v>
      </c>
      <c r="E16" s="264">
        <v>4.3499999999999996</v>
      </c>
      <c r="F16" s="264">
        <v>-4.3499999999999996</v>
      </c>
      <c r="G16" s="264">
        <f t="shared" si="0"/>
        <v>0</v>
      </c>
    </row>
    <row r="17" spans="1:7" x14ac:dyDescent="0.25">
      <c r="A17" s="251" t="s">
        <v>155</v>
      </c>
      <c r="B17" s="251" t="s">
        <v>156</v>
      </c>
      <c r="C17" s="252" t="s">
        <v>447</v>
      </c>
      <c r="D17" s="263" t="s">
        <v>659</v>
      </c>
      <c r="E17" s="264">
        <v>7.25</v>
      </c>
      <c r="F17" s="264">
        <v>20.59</v>
      </c>
      <c r="G17" s="264">
        <f t="shared" si="0"/>
        <v>27.84</v>
      </c>
    </row>
    <row r="18" spans="1:7" x14ac:dyDescent="0.25">
      <c r="A18" s="251" t="s">
        <v>155</v>
      </c>
      <c r="B18" s="251" t="s">
        <v>160</v>
      </c>
      <c r="C18" s="252" t="s">
        <v>447</v>
      </c>
      <c r="D18" s="263" t="s">
        <v>660</v>
      </c>
      <c r="E18" s="264">
        <v>4.3499999999999996</v>
      </c>
      <c r="F18" s="264">
        <v>-4.3499999999999996</v>
      </c>
      <c r="G18" s="264">
        <f t="shared" si="0"/>
        <v>0</v>
      </c>
    </row>
    <row r="19" spans="1:7" x14ac:dyDescent="0.25">
      <c r="A19" s="251" t="s">
        <v>155</v>
      </c>
      <c r="B19" s="251" t="s">
        <v>158</v>
      </c>
      <c r="C19" s="252" t="s">
        <v>447</v>
      </c>
      <c r="D19" s="263" t="s">
        <v>662</v>
      </c>
      <c r="E19" s="264">
        <v>14.5</v>
      </c>
      <c r="F19" s="264">
        <v>1945.4360000000001</v>
      </c>
      <c r="G19" s="264">
        <f t="shared" si="0"/>
        <v>1959.9360000000001</v>
      </c>
    </row>
    <row r="20" spans="1:7" x14ac:dyDescent="0.25">
      <c r="A20" s="251" t="s">
        <v>155</v>
      </c>
      <c r="B20" s="251" t="s">
        <v>208</v>
      </c>
      <c r="C20" s="252" t="s">
        <v>447</v>
      </c>
      <c r="D20" s="263" t="s">
        <v>432</v>
      </c>
      <c r="E20" s="264">
        <v>870</v>
      </c>
      <c r="F20" s="264">
        <v>296.58</v>
      </c>
      <c r="G20" s="264">
        <f t="shared" si="0"/>
        <v>1166.58</v>
      </c>
    </row>
    <row r="21" spans="1:7" x14ac:dyDescent="0.25">
      <c r="A21" s="251" t="s">
        <v>29</v>
      </c>
      <c r="B21" s="251" t="s">
        <v>153</v>
      </c>
      <c r="C21" s="252" t="s">
        <v>447</v>
      </c>
      <c r="D21" s="263" t="s">
        <v>664</v>
      </c>
      <c r="E21" s="264">
        <v>1450</v>
      </c>
      <c r="F21" s="264">
        <v>31.13</v>
      </c>
      <c r="G21" s="264">
        <f t="shared" si="0"/>
        <v>1481.13</v>
      </c>
    </row>
    <row r="22" spans="1:7" x14ac:dyDescent="0.25">
      <c r="A22" s="251" t="s">
        <v>185</v>
      </c>
      <c r="B22" s="251" t="s">
        <v>186</v>
      </c>
      <c r="C22" s="252" t="s">
        <v>447</v>
      </c>
      <c r="D22" s="263" t="s">
        <v>666</v>
      </c>
      <c r="E22" s="264">
        <v>72.5</v>
      </c>
      <c r="F22" s="264">
        <v>-58</v>
      </c>
      <c r="G22" s="264">
        <f t="shared" si="0"/>
        <v>14.5</v>
      </c>
    </row>
    <row r="23" spans="1:7" x14ac:dyDescent="0.25">
      <c r="A23" s="251" t="s">
        <v>41</v>
      </c>
      <c r="B23" s="251" t="s">
        <v>183</v>
      </c>
      <c r="C23" s="252" t="s">
        <v>447</v>
      </c>
      <c r="D23" s="263" t="s">
        <v>669</v>
      </c>
      <c r="E23" s="264">
        <v>11.603524229074889</v>
      </c>
      <c r="F23" s="264">
        <v>0</v>
      </c>
      <c r="G23" s="264">
        <f t="shared" si="0"/>
        <v>11.603524229074889</v>
      </c>
    </row>
    <row r="24" spans="1:7" x14ac:dyDescent="0.25">
      <c r="A24" s="251" t="s">
        <v>106</v>
      </c>
      <c r="B24" s="251" t="s">
        <v>181</v>
      </c>
      <c r="C24" s="252" t="s">
        <v>447</v>
      </c>
      <c r="D24" s="263" t="s">
        <v>670</v>
      </c>
      <c r="E24" s="264">
        <v>87.22</v>
      </c>
      <c r="F24" s="264">
        <v>693.95</v>
      </c>
      <c r="G24" s="264">
        <f t="shared" si="0"/>
        <v>781.17000000000007</v>
      </c>
    </row>
    <row r="25" spans="1:7" x14ac:dyDescent="0.25">
      <c r="A25" s="251" t="s">
        <v>49</v>
      </c>
      <c r="B25" s="251" t="s">
        <v>111</v>
      </c>
      <c r="C25" s="252" t="s">
        <v>447</v>
      </c>
      <c r="D25" s="263" t="s">
        <v>672</v>
      </c>
      <c r="E25" s="264">
        <v>7.27</v>
      </c>
      <c r="F25" s="264">
        <v>11.05</v>
      </c>
      <c r="G25" s="264">
        <f t="shared" si="0"/>
        <v>18.32</v>
      </c>
    </row>
    <row r="26" spans="1:7" x14ac:dyDescent="0.25">
      <c r="A26" s="251" t="s">
        <v>49</v>
      </c>
      <c r="B26" s="251" t="s">
        <v>189</v>
      </c>
      <c r="C26" s="252" t="s">
        <v>447</v>
      </c>
      <c r="D26" s="263" t="s">
        <v>673</v>
      </c>
      <c r="E26" s="264">
        <v>276.17</v>
      </c>
      <c r="F26" s="264">
        <v>334.12</v>
      </c>
      <c r="G26" s="264">
        <f t="shared" si="0"/>
        <v>610.29</v>
      </c>
    </row>
    <row r="27" spans="1:7" x14ac:dyDescent="0.25">
      <c r="A27" s="251" t="s">
        <v>49</v>
      </c>
      <c r="B27" s="251" t="s">
        <v>115</v>
      </c>
      <c r="C27" s="252" t="s">
        <v>447</v>
      </c>
      <c r="D27" s="263" t="s">
        <v>674</v>
      </c>
      <c r="E27" s="264">
        <v>275.5</v>
      </c>
      <c r="F27" s="264">
        <v>-159.5</v>
      </c>
      <c r="G27" s="264">
        <f t="shared" si="0"/>
        <v>116</v>
      </c>
    </row>
    <row r="28" spans="1:7" x14ac:dyDescent="0.25">
      <c r="A28" s="251" t="s">
        <v>49</v>
      </c>
      <c r="B28" s="251" t="s">
        <v>234</v>
      </c>
      <c r="C28" s="252" t="s">
        <v>447</v>
      </c>
      <c r="D28" s="263" t="s">
        <v>675</v>
      </c>
      <c r="E28" s="264">
        <v>174</v>
      </c>
      <c r="F28" s="264">
        <v>-27.46</v>
      </c>
      <c r="G28" s="264">
        <f t="shared" si="0"/>
        <v>146.54</v>
      </c>
    </row>
    <row r="29" spans="1:7" x14ac:dyDescent="0.25">
      <c r="A29" s="251" t="s">
        <v>49</v>
      </c>
      <c r="B29" s="251" t="s">
        <v>119</v>
      </c>
      <c r="C29" s="252" t="s">
        <v>447</v>
      </c>
      <c r="D29" s="263" t="s">
        <v>676</v>
      </c>
      <c r="E29" s="264">
        <v>72.5</v>
      </c>
      <c r="F29" s="264">
        <v>16.3</v>
      </c>
      <c r="G29" s="264">
        <f t="shared" si="0"/>
        <v>88.8</v>
      </c>
    </row>
    <row r="30" spans="1:7" x14ac:dyDescent="0.25">
      <c r="A30" s="251" t="s">
        <v>49</v>
      </c>
      <c r="B30" s="251" t="s">
        <v>195</v>
      </c>
      <c r="C30" s="252" t="s">
        <v>447</v>
      </c>
      <c r="D30" s="263" t="s">
        <v>677</v>
      </c>
      <c r="E30" s="264">
        <v>305.24</v>
      </c>
      <c r="F30" s="264">
        <v>-3.31</v>
      </c>
      <c r="G30" s="264">
        <f t="shared" si="0"/>
        <v>301.93</v>
      </c>
    </row>
    <row r="31" spans="1:7" x14ac:dyDescent="0.25">
      <c r="A31" s="251" t="s">
        <v>49</v>
      </c>
      <c r="B31" s="251" t="s">
        <v>123</v>
      </c>
      <c r="C31" s="252" t="s">
        <v>447</v>
      </c>
      <c r="D31" s="263" t="s">
        <v>678</v>
      </c>
      <c r="E31" s="264">
        <v>319</v>
      </c>
      <c r="F31" s="264">
        <v>59.33</v>
      </c>
      <c r="G31" s="264">
        <f t="shared" si="0"/>
        <v>378.33</v>
      </c>
    </row>
    <row r="32" spans="1:7" x14ac:dyDescent="0.25">
      <c r="A32" s="251" t="s">
        <v>49</v>
      </c>
      <c r="B32" s="251" t="s">
        <v>125</v>
      </c>
      <c r="C32" s="252" t="s">
        <v>447</v>
      </c>
      <c r="D32" s="263" t="s">
        <v>679</v>
      </c>
      <c r="E32" s="264">
        <v>2030</v>
      </c>
      <c r="F32" s="264">
        <v>-783</v>
      </c>
      <c r="G32" s="264">
        <f t="shared" si="0"/>
        <v>1247</v>
      </c>
    </row>
    <row r="33" spans="1:7" x14ac:dyDescent="0.25">
      <c r="A33" s="251" t="s">
        <v>49</v>
      </c>
      <c r="B33" s="251" t="s">
        <v>127</v>
      </c>
      <c r="C33" s="252" t="s">
        <v>447</v>
      </c>
      <c r="D33" s="263" t="s">
        <v>680</v>
      </c>
      <c r="E33" s="264">
        <v>362.5</v>
      </c>
      <c r="F33" s="264">
        <v>-151.38</v>
      </c>
      <c r="G33" s="264">
        <f t="shared" si="0"/>
        <v>211.12</v>
      </c>
    </row>
    <row r="34" spans="1:7" x14ac:dyDescent="0.25">
      <c r="A34" s="251" t="s">
        <v>49</v>
      </c>
      <c r="B34" s="251" t="s">
        <v>129</v>
      </c>
      <c r="C34" s="252" t="s">
        <v>447</v>
      </c>
      <c r="D34" s="263" t="s">
        <v>681</v>
      </c>
      <c r="E34" s="264">
        <v>36.25</v>
      </c>
      <c r="F34" s="264">
        <v>20.91</v>
      </c>
      <c r="G34" s="264">
        <f t="shared" si="0"/>
        <v>57.16</v>
      </c>
    </row>
    <row r="35" spans="1:7" x14ac:dyDescent="0.25">
      <c r="A35" s="251" t="s">
        <v>49</v>
      </c>
      <c r="B35" s="251" t="s">
        <v>131</v>
      </c>
      <c r="C35" s="252" t="s">
        <v>447</v>
      </c>
      <c r="D35" s="263" t="s">
        <v>682</v>
      </c>
      <c r="E35" s="264">
        <v>1450</v>
      </c>
      <c r="F35" s="264">
        <v>-916.05</v>
      </c>
      <c r="G35" s="264">
        <f t="shared" si="0"/>
        <v>533.95000000000005</v>
      </c>
    </row>
    <row r="36" spans="1:7" x14ac:dyDescent="0.25">
      <c r="A36" s="251" t="s">
        <v>49</v>
      </c>
      <c r="B36" s="251" t="s">
        <v>133</v>
      </c>
      <c r="C36" s="252" t="s">
        <v>447</v>
      </c>
      <c r="D36" s="263" t="s">
        <v>683</v>
      </c>
      <c r="E36" s="264">
        <v>870</v>
      </c>
      <c r="F36" s="264">
        <v>26.3</v>
      </c>
      <c r="G36" s="264">
        <f t="shared" si="0"/>
        <v>896.3</v>
      </c>
    </row>
    <row r="37" spans="1:7" x14ac:dyDescent="0.25">
      <c r="A37" s="251" t="s">
        <v>49</v>
      </c>
      <c r="B37" s="251" t="s">
        <v>135</v>
      </c>
      <c r="C37" s="252" t="s">
        <v>447</v>
      </c>
      <c r="D37" s="263" t="s">
        <v>684</v>
      </c>
      <c r="E37" s="264">
        <v>2950.69</v>
      </c>
      <c r="F37" s="264">
        <v>-347.31</v>
      </c>
      <c r="G37" s="264">
        <f t="shared" si="0"/>
        <v>2603.38</v>
      </c>
    </row>
    <row r="38" spans="1:7" x14ac:dyDescent="0.25">
      <c r="A38" s="251" t="s">
        <v>49</v>
      </c>
      <c r="B38" s="251" t="s">
        <v>137</v>
      </c>
      <c r="C38" s="252" t="s">
        <v>447</v>
      </c>
      <c r="D38" s="263" t="s">
        <v>685</v>
      </c>
      <c r="E38" s="264">
        <v>652.5</v>
      </c>
      <c r="F38" s="264">
        <v>175.62</v>
      </c>
      <c r="G38" s="264">
        <f t="shared" si="0"/>
        <v>828.12</v>
      </c>
    </row>
    <row r="39" spans="1:7" x14ac:dyDescent="0.25">
      <c r="A39" s="251" t="s">
        <v>49</v>
      </c>
      <c r="B39" s="251" t="s">
        <v>141</v>
      </c>
      <c r="C39" s="252" t="s">
        <v>447</v>
      </c>
      <c r="D39" s="263" t="s">
        <v>686</v>
      </c>
      <c r="E39" s="264">
        <v>340.75</v>
      </c>
      <c r="F39" s="264">
        <v>-57.19</v>
      </c>
      <c r="G39" s="264">
        <f t="shared" si="0"/>
        <v>283.56</v>
      </c>
    </row>
    <row r="40" spans="1:7" x14ac:dyDescent="0.25">
      <c r="A40" s="251" t="s">
        <v>169</v>
      </c>
      <c r="B40" s="251" t="s">
        <v>221</v>
      </c>
      <c r="C40" s="252" t="s">
        <v>447</v>
      </c>
      <c r="D40" s="263" t="s">
        <v>302</v>
      </c>
      <c r="E40" s="264">
        <v>4274.2700000000004</v>
      </c>
      <c r="F40" s="264">
        <v>445.17</v>
      </c>
      <c r="G40" s="264">
        <f t="shared" si="0"/>
        <v>4719.4400000000005</v>
      </c>
    </row>
    <row r="41" spans="1:7" x14ac:dyDescent="0.25">
      <c r="A41" s="251" t="s">
        <v>178</v>
      </c>
      <c r="B41" s="251" t="s">
        <v>179</v>
      </c>
      <c r="C41" s="252" t="s">
        <v>493</v>
      </c>
      <c r="D41" s="263">
        <v>701001</v>
      </c>
      <c r="E41" s="264">
        <v>166356.16740088107</v>
      </c>
      <c r="F41" s="264">
        <v>-23853.17</v>
      </c>
      <c r="G41" s="264">
        <f t="shared" si="0"/>
        <v>142502.99740088108</v>
      </c>
    </row>
    <row r="42" spans="1:7" x14ac:dyDescent="0.25">
      <c r="A42" s="251" t="s">
        <v>70</v>
      </c>
      <c r="B42" s="251" t="s">
        <v>172</v>
      </c>
      <c r="C42" s="252" t="s">
        <v>493</v>
      </c>
      <c r="D42" s="263" t="s">
        <v>638</v>
      </c>
      <c r="E42" s="264">
        <v>3515.6651982378858</v>
      </c>
      <c r="F42" s="264">
        <v>269.91800000000001</v>
      </c>
      <c r="G42" s="264">
        <f t="shared" si="0"/>
        <v>3785.5831982378859</v>
      </c>
    </row>
    <row r="43" spans="1:7" x14ac:dyDescent="0.25">
      <c r="A43" s="251" t="s">
        <v>70</v>
      </c>
      <c r="B43" s="251" t="s">
        <v>396</v>
      </c>
      <c r="C43" s="252" t="s">
        <v>493</v>
      </c>
      <c r="D43" s="263" t="s">
        <v>640</v>
      </c>
      <c r="E43" s="264">
        <v>7763.2951541850225</v>
      </c>
      <c r="F43" s="264">
        <v>-655.97399999999993</v>
      </c>
      <c r="G43" s="264">
        <f t="shared" si="0"/>
        <v>7107.3211541850224</v>
      </c>
    </row>
    <row r="44" spans="1:7" x14ac:dyDescent="0.25">
      <c r="A44" s="251" t="s">
        <v>9</v>
      </c>
      <c r="B44" s="251" t="s">
        <v>12</v>
      </c>
      <c r="C44" s="252" t="s">
        <v>493</v>
      </c>
      <c r="D44" s="263" t="s">
        <v>644</v>
      </c>
      <c r="E44" s="264">
        <v>55.453744493392065</v>
      </c>
      <c r="F44" s="264">
        <v>-17.335999999999999</v>
      </c>
      <c r="G44" s="264">
        <f t="shared" si="0"/>
        <v>38.117744493392067</v>
      </c>
    </row>
    <row r="45" spans="1:7" x14ac:dyDescent="0.25">
      <c r="A45" s="251" t="s">
        <v>9</v>
      </c>
      <c r="B45" s="251" t="s">
        <v>16</v>
      </c>
      <c r="C45" s="252" t="s">
        <v>493</v>
      </c>
      <c r="D45" s="263" t="s">
        <v>646</v>
      </c>
      <c r="E45" s="264">
        <v>155.27753303964758</v>
      </c>
      <c r="F45" s="264">
        <v>197.01</v>
      </c>
      <c r="G45" s="264">
        <f t="shared" si="0"/>
        <v>352.28753303964754</v>
      </c>
    </row>
    <row r="46" spans="1:7" x14ac:dyDescent="0.25">
      <c r="A46" s="251" t="s">
        <v>9</v>
      </c>
      <c r="B46" s="251" t="s">
        <v>274</v>
      </c>
      <c r="C46" s="252" t="s">
        <v>493</v>
      </c>
      <c r="D46" s="263" t="s">
        <v>648</v>
      </c>
      <c r="E46" s="264">
        <v>81325.982378854635</v>
      </c>
      <c r="F46" s="264">
        <v>91961.833118356168</v>
      </c>
      <c r="G46" s="264">
        <f t="shared" si="0"/>
        <v>173287.8154972108</v>
      </c>
    </row>
    <row r="47" spans="1:7" x14ac:dyDescent="0.25">
      <c r="A47" s="251" t="s">
        <v>9</v>
      </c>
      <c r="B47" s="251" t="s">
        <v>176</v>
      </c>
      <c r="C47" s="252" t="s">
        <v>493</v>
      </c>
      <c r="D47" s="263" t="s">
        <v>649</v>
      </c>
      <c r="E47" s="264">
        <v>1497.215859030837</v>
      </c>
      <c r="F47" s="264">
        <v>-807.84</v>
      </c>
      <c r="G47" s="264">
        <f t="shared" si="0"/>
        <v>689.37585903083698</v>
      </c>
    </row>
    <row r="48" spans="1:7" x14ac:dyDescent="0.25">
      <c r="A48" s="251" t="s">
        <v>9</v>
      </c>
      <c r="B48" s="251" t="s">
        <v>34</v>
      </c>
      <c r="C48" s="252" t="s">
        <v>493</v>
      </c>
      <c r="D48" s="263" t="s">
        <v>651</v>
      </c>
      <c r="E48" s="264">
        <v>166.36</v>
      </c>
      <c r="F48" s="264">
        <v>26.355999999999998</v>
      </c>
      <c r="G48" s="264">
        <f t="shared" si="0"/>
        <v>192.71600000000001</v>
      </c>
    </row>
    <row r="49" spans="1:7" x14ac:dyDescent="0.25">
      <c r="A49" s="251" t="s">
        <v>9</v>
      </c>
      <c r="B49" s="251" t="s">
        <v>93</v>
      </c>
      <c r="C49" s="252" t="s">
        <v>493</v>
      </c>
      <c r="D49" s="263" t="s">
        <v>652</v>
      </c>
      <c r="E49" s="264">
        <v>517.55066079295148</v>
      </c>
      <c r="F49" s="264">
        <v>601.65599999999995</v>
      </c>
      <c r="G49" s="264">
        <f t="shared" si="0"/>
        <v>1119.2066607929514</v>
      </c>
    </row>
    <row r="50" spans="1:7" x14ac:dyDescent="0.25">
      <c r="A50" s="251" t="s">
        <v>592</v>
      </c>
      <c r="B50" s="251" t="s">
        <v>606</v>
      </c>
      <c r="C50" s="252" t="s">
        <v>493</v>
      </c>
      <c r="D50" s="263">
        <v>701014</v>
      </c>
      <c r="E50" s="264">
        <v>776.33480176211447</v>
      </c>
      <c r="F50" s="264">
        <v>47.717999999999996</v>
      </c>
      <c r="G50" s="264">
        <f t="shared" si="0"/>
        <v>824.05280176211443</v>
      </c>
    </row>
    <row r="51" spans="1:7" x14ac:dyDescent="0.25">
      <c r="A51" s="251" t="s">
        <v>592</v>
      </c>
      <c r="B51" s="251" t="s">
        <v>593</v>
      </c>
      <c r="C51" s="252" t="s">
        <v>493</v>
      </c>
      <c r="D51" s="263" t="s">
        <v>653</v>
      </c>
      <c r="E51" s="264">
        <v>112.01762114537445</v>
      </c>
      <c r="F51" s="264">
        <v>-63.052</v>
      </c>
      <c r="G51" s="264">
        <f t="shared" si="0"/>
        <v>48.965621145374449</v>
      </c>
    </row>
    <row r="52" spans="1:7" x14ac:dyDescent="0.25">
      <c r="A52" s="251" t="s">
        <v>592</v>
      </c>
      <c r="B52" s="251" t="s">
        <v>593</v>
      </c>
      <c r="C52" s="252" t="s">
        <v>493</v>
      </c>
      <c r="D52" s="263" t="s">
        <v>654</v>
      </c>
      <c r="E52" s="264">
        <v>739.36563876651974</v>
      </c>
      <c r="F52" s="264">
        <v>-470.69</v>
      </c>
      <c r="G52" s="264">
        <f t="shared" si="0"/>
        <v>268.67563876651974</v>
      </c>
    </row>
    <row r="53" spans="1:7" x14ac:dyDescent="0.25">
      <c r="A53" s="251" t="s">
        <v>592</v>
      </c>
      <c r="B53" s="251" t="s">
        <v>593</v>
      </c>
      <c r="C53" s="252" t="s">
        <v>493</v>
      </c>
      <c r="D53" s="263" t="s">
        <v>655</v>
      </c>
      <c r="E53" s="264">
        <v>162.66079295154185</v>
      </c>
      <c r="F53" s="264">
        <v>-60.302</v>
      </c>
      <c r="G53" s="264">
        <f t="shared" si="0"/>
        <v>102.35879295154186</v>
      </c>
    </row>
    <row r="54" spans="1:7" x14ac:dyDescent="0.25">
      <c r="A54" s="251" t="s">
        <v>592</v>
      </c>
      <c r="B54" s="251" t="s">
        <v>593</v>
      </c>
      <c r="C54" s="252" t="s">
        <v>493</v>
      </c>
      <c r="D54" s="263">
        <v>701040</v>
      </c>
      <c r="E54" s="264">
        <v>486.21145374449338</v>
      </c>
      <c r="F54" s="264">
        <v>-364.04499999999996</v>
      </c>
      <c r="G54" s="264">
        <f t="shared" si="0"/>
        <v>122.16645374449342</v>
      </c>
    </row>
    <row r="55" spans="1:7" x14ac:dyDescent="0.25">
      <c r="A55" s="251" t="s">
        <v>592</v>
      </c>
      <c r="B55" s="251" t="s">
        <v>607</v>
      </c>
      <c r="C55" s="252" t="s">
        <v>493</v>
      </c>
      <c r="D55" s="263" t="s">
        <v>656</v>
      </c>
      <c r="E55" s="264">
        <v>1608.1145374449338</v>
      </c>
      <c r="F55" s="264">
        <v>-709.93999999999994</v>
      </c>
      <c r="G55" s="264">
        <f t="shared" si="0"/>
        <v>898.17453744493389</v>
      </c>
    </row>
    <row r="56" spans="1:7" x14ac:dyDescent="0.25">
      <c r="A56" s="251" t="s">
        <v>592</v>
      </c>
      <c r="B56" s="251" t="s">
        <v>609</v>
      </c>
      <c r="C56" s="252" t="s">
        <v>493</v>
      </c>
      <c r="D56" s="263">
        <v>701030</v>
      </c>
      <c r="E56" s="264">
        <v>25.964757709251099</v>
      </c>
      <c r="F56" s="264">
        <v>-26.106666666666666</v>
      </c>
      <c r="G56" s="264">
        <f t="shared" si="0"/>
        <v>-0.14190895741556631</v>
      </c>
    </row>
    <row r="57" spans="1:7" x14ac:dyDescent="0.25">
      <c r="A57" s="251" t="s">
        <v>592</v>
      </c>
      <c r="B57" s="251" t="s">
        <v>609</v>
      </c>
      <c r="C57" s="252" t="s">
        <v>493</v>
      </c>
      <c r="D57" s="263">
        <v>701032</v>
      </c>
      <c r="E57" s="264">
        <v>170.95154185022025</v>
      </c>
      <c r="F57" s="264">
        <v>-57.713333333333324</v>
      </c>
      <c r="G57" s="264">
        <f t="shared" si="0"/>
        <v>113.23820851688693</v>
      </c>
    </row>
    <row r="58" spans="1:7" x14ac:dyDescent="0.25">
      <c r="A58" s="251" t="s">
        <v>592</v>
      </c>
      <c r="B58" s="251" t="s">
        <v>609</v>
      </c>
      <c r="C58" s="252" t="s">
        <v>493</v>
      </c>
      <c r="D58" s="263">
        <v>701034</v>
      </c>
      <c r="E58" s="264">
        <v>240.6784140969163</v>
      </c>
      <c r="F58" s="264">
        <v>26.047999999999998</v>
      </c>
      <c r="G58" s="264">
        <f t="shared" si="0"/>
        <v>266.7264140969163</v>
      </c>
    </row>
    <row r="59" spans="1:7" x14ac:dyDescent="0.25">
      <c r="A59" s="251" t="s">
        <v>155</v>
      </c>
      <c r="B59" s="251" t="s">
        <v>162</v>
      </c>
      <c r="C59" s="252" t="s">
        <v>493</v>
      </c>
      <c r="D59" s="263" t="s">
        <v>658</v>
      </c>
      <c r="E59" s="264">
        <v>1.66</v>
      </c>
      <c r="F59" s="264">
        <v>286.86</v>
      </c>
      <c r="G59" s="264">
        <f t="shared" si="0"/>
        <v>288.52000000000004</v>
      </c>
    </row>
    <row r="60" spans="1:7" x14ac:dyDescent="0.25">
      <c r="A60" s="251" t="s">
        <v>155</v>
      </c>
      <c r="B60" s="251" t="s">
        <v>156</v>
      </c>
      <c r="C60" s="252" t="s">
        <v>493</v>
      </c>
      <c r="D60" s="263">
        <v>701020</v>
      </c>
      <c r="E60" s="264">
        <v>2.7753303964757707</v>
      </c>
      <c r="F60" s="264">
        <v>15.026</v>
      </c>
      <c r="G60" s="264">
        <f t="shared" si="0"/>
        <v>17.80133039647577</v>
      </c>
    </row>
    <row r="61" spans="1:7" x14ac:dyDescent="0.25">
      <c r="A61" s="251" t="s">
        <v>155</v>
      </c>
      <c r="B61" s="251" t="s">
        <v>160</v>
      </c>
      <c r="C61" s="252" t="s">
        <v>493</v>
      </c>
      <c r="D61" s="263" t="s">
        <v>661</v>
      </c>
      <c r="E61" s="264">
        <v>1.6651982378854624</v>
      </c>
      <c r="F61" s="264">
        <v>6.8419999999999996</v>
      </c>
      <c r="G61" s="264">
        <f t="shared" si="0"/>
        <v>8.5071982378854614</v>
      </c>
    </row>
    <row r="62" spans="1:7" x14ac:dyDescent="0.25">
      <c r="A62" s="251" t="s">
        <v>155</v>
      </c>
      <c r="B62" s="251" t="s">
        <v>158</v>
      </c>
      <c r="C62" s="252" t="s">
        <v>493</v>
      </c>
      <c r="D62" s="263" t="s">
        <v>663</v>
      </c>
      <c r="E62" s="264">
        <v>1663.568281938326</v>
      </c>
      <c r="F62" s="264">
        <v>320.56199999999995</v>
      </c>
      <c r="G62" s="264">
        <f t="shared" si="0"/>
        <v>1984.1302819383259</v>
      </c>
    </row>
    <row r="63" spans="1:7" x14ac:dyDescent="0.25">
      <c r="A63" s="251" t="s">
        <v>155</v>
      </c>
      <c r="B63" s="251" t="s">
        <v>208</v>
      </c>
      <c r="C63" s="252" t="s">
        <v>493</v>
      </c>
      <c r="D63" s="263" t="s">
        <v>635</v>
      </c>
      <c r="E63" s="264"/>
      <c r="F63" s="264"/>
      <c r="G63" s="264">
        <f t="shared" si="0"/>
        <v>0</v>
      </c>
    </row>
    <row r="64" spans="1:7" x14ac:dyDescent="0.25">
      <c r="A64" s="251" t="s">
        <v>29</v>
      </c>
      <c r="B64" s="251" t="s">
        <v>153</v>
      </c>
      <c r="C64" s="252" t="s">
        <v>493</v>
      </c>
      <c r="D64" s="263" t="s">
        <v>665</v>
      </c>
      <c r="E64" s="264">
        <v>1109.0484581497797</v>
      </c>
      <c r="F64" s="264">
        <v>462.286</v>
      </c>
      <c r="G64" s="264">
        <f t="shared" si="0"/>
        <v>1571.3344581497797</v>
      </c>
    </row>
    <row r="65" spans="1:7" x14ac:dyDescent="0.25">
      <c r="A65" s="251" t="s">
        <v>185</v>
      </c>
      <c r="B65" s="251" t="s">
        <v>186</v>
      </c>
      <c r="C65" s="252" t="s">
        <v>493</v>
      </c>
      <c r="D65" s="263" t="s">
        <v>667</v>
      </c>
      <c r="E65" s="264">
        <v>55.453744493392065</v>
      </c>
      <c r="F65" s="264">
        <v>-55</v>
      </c>
      <c r="G65" s="264">
        <f t="shared" si="0"/>
        <v>0.45374449339206535</v>
      </c>
    </row>
    <row r="66" spans="1:7" x14ac:dyDescent="0.25">
      <c r="A66" s="251" t="s">
        <v>351</v>
      </c>
      <c r="B66" s="251" t="s">
        <v>352</v>
      </c>
      <c r="C66" s="252" t="s">
        <v>493</v>
      </c>
      <c r="D66" s="263">
        <v>700954</v>
      </c>
      <c r="E66" s="264">
        <v>2495.3480176211451</v>
      </c>
      <c r="F66" s="264">
        <v>-2495.35</v>
      </c>
      <c r="G66" s="264">
        <f t="shared" si="0"/>
        <v>-1.9823788547910226E-3</v>
      </c>
    </row>
    <row r="67" spans="1:7" x14ac:dyDescent="0.25">
      <c r="A67" s="251" t="s">
        <v>41</v>
      </c>
      <c r="B67" s="251" t="s">
        <v>183</v>
      </c>
      <c r="C67" s="252" t="s">
        <v>493</v>
      </c>
      <c r="D67" s="263" t="s">
        <v>668</v>
      </c>
      <c r="E67" s="264">
        <v>14.79295154185022</v>
      </c>
      <c r="F67" s="264">
        <v>-3.6629999999999998</v>
      </c>
      <c r="G67" s="264">
        <f t="shared" si="0"/>
        <v>11.12995154185022</v>
      </c>
    </row>
    <row r="68" spans="1:7" x14ac:dyDescent="0.25">
      <c r="A68" s="251" t="s">
        <v>106</v>
      </c>
      <c r="B68" s="251" t="s">
        <v>181</v>
      </c>
      <c r="C68" s="252" t="s">
        <v>493</v>
      </c>
      <c r="D68" s="263" t="s">
        <v>671</v>
      </c>
      <c r="E68" s="264">
        <v>232.90748898678416</v>
      </c>
      <c r="F68" s="264">
        <v>-2.1779999999999999</v>
      </c>
      <c r="G68" s="264">
        <f t="shared" si="0"/>
        <v>230.72948898678416</v>
      </c>
    </row>
    <row r="69" spans="1:7" x14ac:dyDescent="0.25">
      <c r="A69" s="251" t="s">
        <v>49</v>
      </c>
      <c r="B69" s="251" t="s">
        <v>111</v>
      </c>
      <c r="C69" s="252" t="s">
        <v>493</v>
      </c>
      <c r="D69" s="263" t="s">
        <v>687</v>
      </c>
      <c r="E69" s="264">
        <v>5.55</v>
      </c>
      <c r="F69" s="264">
        <v>-2.42</v>
      </c>
      <c r="G69" s="264">
        <f t="shared" si="0"/>
        <v>3.13</v>
      </c>
    </row>
    <row r="70" spans="1:7" x14ac:dyDescent="0.25">
      <c r="A70" s="251" t="s">
        <v>49</v>
      </c>
      <c r="B70" s="251" t="s">
        <v>189</v>
      </c>
      <c r="C70" s="252" t="s">
        <v>493</v>
      </c>
      <c r="D70" s="263" t="s">
        <v>688</v>
      </c>
      <c r="E70" s="264">
        <v>210.72</v>
      </c>
      <c r="F70" s="264">
        <v>295.35000000000002</v>
      </c>
      <c r="G70" s="264">
        <f t="shared" ref="G70:G85" si="1">E70+F70</f>
        <v>506.07000000000005</v>
      </c>
    </row>
    <row r="71" spans="1:7" x14ac:dyDescent="0.25">
      <c r="A71" s="251" t="s">
        <v>49</v>
      </c>
      <c r="B71" s="251" t="s">
        <v>115</v>
      </c>
      <c r="C71" s="252" t="s">
        <v>493</v>
      </c>
      <c r="D71" s="263" t="s">
        <v>689</v>
      </c>
      <c r="E71" s="264">
        <v>210.72</v>
      </c>
      <c r="F71" s="264">
        <v>0</v>
      </c>
      <c r="G71" s="264">
        <f t="shared" si="1"/>
        <v>210.72</v>
      </c>
    </row>
    <row r="72" spans="1:7" x14ac:dyDescent="0.25">
      <c r="A72" s="251" t="s">
        <v>49</v>
      </c>
      <c r="B72" s="251" t="s">
        <v>234</v>
      </c>
      <c r="C72" s="252" t="s">
        <v>493</v>
      </c>
      <c r="D72" s="263" t="s">
        <v>690</v>
      </c>
      <c r="E72" s="264">
        <v>133.08000000000001</v>
      </c>
      <c r="F72" s="264">
        <v>-31.09</v>
      </c>
      <c r="G72" s="264">
        <f t="shared" si="1"/>
        <v>101.99000000000001</v>
      </c>
    </row>
    <row r="73" spans="1:7" x14ac:dyDescent="0.25">
      <c r="A73" s="251" t="s">
        <v>49</v>
      </c>
      <c r="B73" s="251" t="s">
        <v>119</v>
      </c>
      <c r="C73" s="252" t="s">
        <v>493</v>
      </c>
      <c r="D73" s="263" t="s">
        <v>691</v>
      </c>
      <c r="E73" s="264">
        <v>55.45</v>
      </c>
      <c r="F73" s="264">
        <v>-42.55</v>
      </c>
      <c r="G73" s="264">
        <f t="shared" si="1"/>
        <v>12.900000000000006</v>
      </c>
    </row>
    <row r="74" spans="1:7" x14ac:dyDescent="0.25">
      <c r="A74" s="251" t="s">
        <v>49</v>
      </c>
      <c r="B74" s="251" t="s">
        <v>195</v>
      </c>
      <c r="C74" s="252" t="s">
        <v>493</v>
      </c>
      <c r="D74" s="263" t="s">
        <v>692</v>
      </c>
      <c r="E74" s="264">
        <v>232.9</v>
      </c>
      <c r="F74" s="264">
        <v>-1.54</v>
      </c>
      <c r="G74" s="264">
        <f t="shared" si="1"/>
        <v>231.36</v>
      </c>
    </row>
    <row r="75" spans="1:7" x14ac:dyDescent="0.25">
      <c r="A75" s="251" t="s">
        <v>49</v>
      </c>
      <c r="B75" s="251" t="s">
        <v>123</v>
      </c>
      <c r="C75" s="252" t="s">
        <v>493</v>
      </c>
      <c r="D75" s="263" t="s">
        <v>693</v>
      </c>
      <c r="E75" s="264">
        <v>243.99</v>
      </c>
      <c r="F75" s="264">
        <v>29.5</v>
      </c>
      <c r="G75" s="264">
        <f t="shared" si="1"/>
        <v>273.49</v>
      </c>
    </row>
    <row r="76" spans="1:7" x14ac:dyDescent="0.25">
      <c r="A76" s="251" t="s">
        <v>49</v>
      </c>
      <c r="B76" s="251" t="s">
        <v>125</v>
      </c>
      <c r="C76" s="252" t="s">
        <v>493</v>
      </c>
      <c r="D76" s="263" t="s">
        <v>694</v>
      </c>
      <c r="E76" s="264">
        <v>1552.66</v>
      </c>
      <c r="F76" s="264">
        <v>-1248.68</v>
      </c>
      <c r="G76" s="264">
        <f t="shared" si="1"/>
        <v>303.98</v>
      </c>
    </row>
    <row r="77" spans="1:7" x14ac:dyDescent="0.25">
      <c r="A77" s="251" t="s">
        <v>49</v>
      </c>
      <c r="B77" s="251" t="s">
        <v>127</v>
      </c>
      <c r="C77" s="252" t="s">
        <v>493</v>
      </c>
      <c r="D77" s="263" t="s">
        <v>695</v>
      </c>
      <c r="E77" s="264">
        <v>277.26</v>
      </c>
      <c r="F77" s="264">
        <v>-126.28</v>
      </c>
      <c r="G77" s="264">
        <f t="shared" si="1"/>
        <v>150.97999999999999</v>
      </c>
    </row>
    <row r="78" spans="1:7" x14ac:dyDescent="0.25">
      <c r="A78" s="251" t="s">
        <v>49</v>
      </c>
      <c r="B78" s="251" t="s">
        <v>129</v>
      </c>
      <c r="C78" s="252" t="s">
        <v>493</v>
      </c>
      <c r="D78" s="263" t="s">
        <v>696</v>
      </c>
      <c r="E78" s="264">
        <v>27.73</v>
      </c>
      <c r="F78" s="264">
        <v>100.91</v>
      </c>
      <c r="G78" s="264">
        <f t="shared" si="1"/>
        <v>128.63999999999999</v>
      </c>
    </row>
    <row r="79" spans="1:7" x14ac:dyDescent="0.25">
      <c r="A79" s="251" t="s">
        <v>49</v>
      </c>
      <c r="B79" s="251" t="s">
        <v>131</v>
      </c>
      <c r="C79" s="252" t="s">
        <v>493</v>
      </c>
      <c r="D79" s="263" t="s">
        <v>697</v>
      </c>
      <c r="E79" s="264">
        <v>1109.04</v>
      </c>
      <c r="F79" s="264">
        <v>-362.87</v>
      </c>
      <c r="G79" s="264">
        <f t="shared" si="1"/>
        <v>746.17</v>
      </c>
    </row>
    <row r="80" spans="1:7" x14ac:dyDescent="0.25">
      <c r="A80" s="251" t="s">
        <v>49</v>
      </c>
      <c r="B80" s="251" t="s">
        <v>133</v>
      </c>
      <c r="C80" s="252" t="s">
        <v>493</v>
      </c>
      <c r="D80" s="263" t="s">
        <v>698</v>
      </c>
      <c r="E80" s="264">
        <v>665.42</v>
      </c>
      <c r="F80" s="264">
        <v>109.58</v>
      </c>
      <c r="G80" s="264">
        <f t="shared" si="1"/>
        <v>775</v>
      </c>
    </row>
    <row r="81" spans="1:7" x14ac:dyDescent="0.25">
      <c r="A81" s="251" t="s">
        <v>49</v>
      </c>
      <c r="B81" s="251" t="s">
        <v>135</v>
      </c>
      <c r="C81" s="252" t="s">
        <v>493</v>
      </c>
      <c r="D81" s="263" t="s">
        <v>699</v>
      </c>
      <c r="E81" s="264">
        <v>2251.35</v>
      </c>
      <c r="F81" s="264">
        <v>-1770.82</v>
      </c>
      <c r="G81" s="264">
        <f t="shared" si="1"/>
        <v>480.53</v>
      </c>
    </row>
    <row r="82" spans="1:7" x14ac:dyDescent="0.25">
      <c r="A82" s="251" t="s">
        <v>49</v>
      </c>
      <c r="B82" s="251" t="s">
        <v>137</v>
      </c>
      <c r="C82" s="252" t="s">
        <v>493</v>
      </c>
      <c r="D82" s="263" t="s">
        <v>700</v>
      </c>
      <c r="E82" s="264">
        <v>499.07</v>
      </c>
      <c r="F82" s="264">
        <v>87.1</v>
      </c>
      <c r="G82" s="264">
        <f t="shared" si="1"/>
        <v>586.16999999999996</v>
      </c>
    </row>
    <row r="83" spans="1:7" x14ac:dyDescent="0.25">
      <c r="A83" s="251" t="s">
        <v>49</v>
      </c>
      <c r="B83" s="251" t="s">
        <v>141</v>
      </c>
      <c r="C83" s="252" t="s">
        <v>493</v>
      </c>
      <c r="D83" s="263" t="s">
        <v>701</v>
      </c>
      <c r="E83" s="264">
        <v>260.62</v>
      </c>
      <c r="F83" s="264">
        <v>138.82</v>
      </c>
      <c r="G83" s="264">
        <f t="shared" si="1"/>
        <v>399.44</v>
      </c>
    </row>
    <row r="84" spans="1:7" x14ac:dyDescent="0.25">
      <c r="A84" s="251" t="s">
        <v>169</v>
      </c>
      <c r="B84" s="251" t="s">
        <v>221</v>
      </c>
      <c r="C84" s="252" t="s">
        <v>493</v>
      </c>
      <c r="D84" s="263" t="s">
        <v>702</v>
      </c>
      <c r="E84" s="264">
        <v>5489.75</v>
      </c>
      <c r="F84" s="264">
        <v>-2295.8759999999997</v>
      </c>
      <c r="G84" s="264">
        <f t="shared" si="1"/>
        <v>3193.8740000000003</v>
      </c>
    </row>
    <row r="85" spans="1:7" x14ac:dyDescent="0.25">
      <c r="A85" s="251" t="s">
        <v>633</v>
      </c>
      <c r="B85" s="251" t="s">
        <v>634</v>
      </c>
      <c r="C85" s="252" t="s">
        <v>493</v>
      </c>
      <c r="D85" s="263" t="s">
        <v>635</v>
      </c>
      <c r="E85" s="264"/>
      <c r="F85" s="264"/>
      <c r="G85" s="264">
        <f t="shared" si="1"/>
        <v>0</v>
      </c>
    </row>
    <row r="86" spans="1:7" x14ac:dyDescent="0.25">
      <c r="D86" s="249"/>
    </row>
    <row r="87" spans="1:7" ht="21" x14ac:dyDescent="0.25">
      <c r="D87" s="254"/>
      <c r="E87" s="266" t="s">
        <v>88</v>
      </c>
      <c r="F87" s="266" t="s">
        <v>89</v>
      </c>
      <c r="G87" s="266" t="s">
        <v>90</v>
      </c>
    </row>
    <row r="88" spans="1:7" x14ac:dyDescent="0.25">
      <c r="D88" s="254"/>
      <c r="E88" s="261" t="s">
        <v>91</v>
      </c>
      <c r="F88" s="261" t="s">
        <v>91</v>
      </c>
      <c r="G88" s="261" t="s">
        <v>91</v>
      </c>
    </row>
    <row r="89" spans="1:7" x14ac:dyDescent="0.25">
      <c r="D89" s="267" t="s">
        <v>92</v>
      </c>
      <c r="E89" s="253">
        <f>SUM(E4:E85)</f>
        <v>590701.23048458144</v>
      </c>
      <c r="F89" s="253">
        <f t="shared" ref="F89:G89" si="2">SUM(F4:F85)</f>
        <v>186286.08386475613</v>
      </c>
      <c r="G89" s="253">
        <f t="shared" si="2"/>
        <v>776987.31434933771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7"/>
  <sheetViews>
    <sheetView zoomScale="115" zoomScaleNormal="115" workbookViewId="0"/>
  </sheetViews>
  <sheetFormatPr defaultColWidth="19.08984375" defaultRowHeight="10.5" x14ac:dyDescent="0.25"/>
  <cols>
    <col min="1" max="1" width="82.08984375" style="277" bestFit="1" customWidth="1"/>
    <col min="2" max="2" width="51.08984375" style="277" customWidth="1"/>
    <col min="3" max="3" width="19.08984375" style="277"/>
    <col min="4" max="4" width="27.08984375" style="250" customWidth="1"/>
    <col min="5" max="5" width="19.08984375" style="249"/>
    <col min="6" max="6" width="19.08984375" style="270"/>
    <col min="7" max="7" width="19.08984375" style="249"/>
    <col min="8" max="8" width="19.08984375" style="270"/>
    <col min="9" max="9" width="19.08984375" style="249"/>
    <col min="10" max="10" width="19.08984375" style="270"/>
    <col min="11" max="12" width="19.08984375" style="249"/>
    <col min="13" max="13" width="19.08984375" style="270"/>
    <col min="14" max="14" width="19.08984375" style="249"/>
    <col min="15" max="15" width="19.08984375" style="270"/>
    <col min="16" max="16" width="19.08984375" style="249"/>
    <col min="17" max="17" width="19.08984375" style="270"/>
    <col min="18" max="19" width="19.08984375" style="249"/>
    <col min="20" max="20" width="19.08984375" style="270"/>
    <col min="21" max="21" width="19.08984375" style="249"/>
    <col min="22" max="22" width="19.08984375" style="270"/>
    <col min="23" max="23" width="19.08984375" style="249"/>
    <col min="24" max="24" width="19.08984375" style="270"/>
    <col min="25" max="26" width="19.08984375" style="249"/>
    <col min="27" max="27" width="19.08984375" style="270"/>
    <col min="28" max="28" width="19.08984375" style="249"/>
    <col min="29" max="29" width="19.08984375" style="270"/>
    <col min="30" max="30" width="19.08984375" style="249"/>
    <col min="31" max="31" width="19.08984375" style="270"/>
    <col min="32" max="33" width="19.08984375" style="249"/>
    <col min="34" max="34" width="19.08984375" style="270"/>
    <col min="35" max="35" width="19.08984375" style="249"/>
    <col min="36" max="36" width="19.08984375" style="270"/>
    <col min="37" max="37" width="19.08984375" style="249"/>
    <col min="38" max="38" width="19.08984375" style="270"/>
    <col min="39" max="39" width="19.08984375" style="249"/>
    <col min="40" max="16384" width="19.08984375" style="250"/>
  </cols>
  <sheetData>
    <row r="1" spans="1:40" x14ac:dyDescent="0.25">
      <c r="A1" s="268" t="s">
        <v>1</v>
      </c>
      <c r="B1" s="269" t="s">
        <v>2</v>
      </c>
      <c r="C1" s="250"/>
      <c r="H1" s="249"/>
      <c r="J1" s="249"/>
      <c r="O1" s="249"/>
      <c r="Q1" s="249"/>
      <c r="V1" s="249"/>
      <c r="X1" s="249"/>
      <c r="AC1" s="249"/>
      <c r="AE1" s="249"/>
      <c r="AJ1" s="249"/>
      <c r="AL1" s="249"/>
    </row>
    <row r="2" spans="1:40" x14ac:dyDescent="0.25">
      <c r="A2" s="268" t="s">
        <v>0</v>
      </c>
      <c r="B2" s="269">
        <v>2018</v>
      </c>
      <c r="C2" s="250"/>
      <c r="H2" s="249"/>
      <c r="J2" s="249"/>
      <c r="O2" s="249"/>
      <c r="Q2" s="249"/>
      <c r="V2" s="249"/>
      <c r="X2" s="249"/>
      <c r="AC2" s="249"/>
      <c r="AE2" s="249"/>
      <c r="AJ2" s="249"/>
      <c r="AL2" s="249"/>
    </row>
    <row r="3" spans="1:40" x14ac:dyDescent="0.25">
      <c r="A3" s="271" t="s">
        <v>962</v>
      </c>
      <c r="B3" s="259" t="s">
        <v>963</v>
      </c>
      <c r="C3" s="259" t="s">
        <v>342</v>
      </c>
      <c r="D3" s="261" t="s">
        <v>964</v>
      </c>
      <c r="E3" s="261" t="s">
        <v>965</v>
      </c>
      <c r="F3" s="261" t="s">
        <v>966</v>
      </c>
      <c r="G3" s="261" t="s">
        <v>967</v>
      </c>
      <c r="H3" s="261" t="s">
        <v>968</v>
      </c>
      <c r="I3" s="261" t="s">
        <v>969</v>
      </c>
      <c r="J3" s="261" t="s">
        <v>970</v>
      </c>
      <c r="K3" s="261" t="s">
        <v>971</v>
      </c>
      <c r="L3" s="261" t="s">
        <v>965</v>
      </c>
      <c r="M3" s="261" t="s">
        <v>966</v>
      </c>
      <c r="N3" s="261" t="s">
        <v>967</v>
      </c>
      <c r="O3" s="261" t="s">
        <v>968</v>
      </c>
      <c r="P3" s="261" t="s">
        <v>969</v>
      </c>
      <c r="Q3" s="261" t="s">
        <v>970</v>
      </c>
      <c r="R3" s="261" t="s">
        <v>971</v>
      </c>
      <c r="S3" s="261" t="s">
        <v>965</v>
      </c>
      <c r="T3" s="261" t="s">
        <v>966</v>
      </c>
      <c r="U3" s="261" t="s">
        <v>967</v>
      </c>
      <c r="V3" s="261" t="s">
        <v>968</v>
      </c>
      <c r="W3" s="261" t="s">
        <v>969</v>
      </c>
      <c r="X3" s="261" t="s">
        <v>970</v>
      </c>
      <c r="Y3" s="261" t="s">
        <v>971</v>
      </c>
      <c r="Z3" s="261" t="s">
        <v>965</v>
      </c>
      <c r="AA3" s="261" t="s">
        <v>966</v>
      </c>
      <c r="AB3" s="261" t="s">
        <v>967</v>
      </c>
      <c r="AC3" s="261" t="s">
        <v>968</v>
      </c>
      <c r="AD3" s="261" t="s">
        <v>969</v>
      </c>
      <c r="AE3" s="261" t="s">
        <v>970</v>
      </c>
      <c r="AF3" s="261" t="s">
        <v>971</v>
      </c>
      <c r="AG3" s="261" t="s">
        <v>965</v>
      </c>
      <c r="AH3" s="261" t="s">
        <v>966</v>
      </c>
      <c r="AI3" s="261" t="s">
        <v>967</v>
      </c>
      <c r="AJ3" s="261" t="s">
        <v>968</v>
      </c>
      <c r="AK3" s="261" t="s">
        <v>969</v>
      </c>
      <c r="AL3" s="261" t="s">
        <v>970</v>
      </c>
      <c r="AM3" s="261" t="s">
        <v>971</v>
      </c>
    </row>
    <row r="4" spans="1:40" x14ac:dyDescent="0.25">
      <c r="A4" s="272" t="s">
        <v>24</v>
      </c>
      <c r="B4" s="272"/>
      <c r="C4" s="272" t="s">
        <v>972</v>
      </c>
      <c r="D4" s="273" t="s">
        <v>973</v>
      </c>
      <c r="E4" s="274">
        <v>146</v>
      </c>
      <c r="F4" s="275">
        <v>86634.370000000024</v>
      </c>
      <c r="G4" s="274">
        <v>4</v>
      </c>
      <c r="H4" s="275">
        <v>32354.329999999998</v>
      </c>
      <c r="I4" s="274"/>
      <c r="J4" s="275"/>
      <c r="K4" s="274">
        <v>9</v>
      </c>
      <c r="L4" s="274">
        <v>46</v>
      </c>
      <c r="M4" s="275">
        <v>82666.83</v>
      </c>
      <c r="N4" s="274"/>
      <c r="O4" s="275"/>
      <c r="P4" s="274">
        <v>1</v>
      </c>
      <c r="Q4" s="275">
        <v>7018.3</v>
      </c>
      <c r="R4" s="274">
        <v>9</v>
      </c>
      <c r="S4" s="274">
        <v>6</v>
      </c>
      <c r="T4" s="275">
        <v>24491.14</v>
      </c>
      <c r="U4" s="274"/>
      <c r="V4" s="275"/>
      <c r="W4" s="274">
        <v>1</v>
      </c>
      <c r="X4" s="275">
        <v>15660.17</v>
      </c>
      <c r="Y4" s="274">
        <v>10</v>
      </c>
      <c r="Z4" s="274">
        <v>11</v>
      </c>
      <c r="AA4" s="275">
        <v>10465.220000000001</v>
      </c>
      <c r="AB4" s="274">
        <v>1</v>
      </c>
      <c r="AC4" s="275">
        <v>12258.4</v>
      </c>
      <c r="AD4" s="274"/>
      <c r="AE4" s="275"/>
      <c r="AF4" s="274"/>
      <c r="AG4" s="274">
        <v>4</v>
      </c>
      <c r="AH4" s="275">
        <v>18842.449999999997</v>
      </c>
      <c r="AI4" s="274">
        <v>3</v>
      </c>
      <c r="AJ4" s="275">
        <v>74156.25</v>
      </c>
      <c r="AK4" s="274"/>
      <c r="AL4" s="275"/>
      <c r="AM4" s="274">
        <v>2</v>
      </c>
    </row>
    <row r="5" spans="1:40" x14ac:dyDescent="0.25">
      <c r="A5" s="272" t="s">
        <v>974</v>
      </c>
      <c r="B5" s="272"/>
      <c r="C5" s="272" t="s">
        <v>972</v>
      </c>
      <c r="D5" s="273" t="s">
        <v>975</v>
      </c>
      <c r="E5" s="274"/>
      <c r="F5" s="275"/>
      <c r="G5" s="274"/>
      <c r="H5" s="275"/>
      <c r="I5" s="274"/>
      <c r="J5" s="275"/>
      <c r="K5" s="274"/>
      <c r="L5" s="274"/>
      <c r="M5" s="275"/>
      <c r="N5" s="274"/>
      <c r="O5" s="275"/>
      <c r="P5" s="274"/>
      <c r="Q5" s="275"/>
      <c r="R5" s="274"/>
      <c r="S5" s="274">
        <v>1</v>
      </c>
      <c r="T5" s="275">
        <v>970.51</v>
      </c>
      <c r="U5" s="274"/>
      <c r="V5" s="275"/>
      <c r="W5" s="274"/>
      <c r="X5" s="275"/>
      <c r="Y5" s="274"/>
      <c r="Z5" s="274"/>
      <c r="AA5" s="275"/>
      <c r="AB5" s="274"/>
      <c r="AC5" s="275"/>
      <c r="AD5" s="274"/>
      <c r="AE5" s="275"/>
      <c r="AF5" s="274"/>
      <c r="AG5" s="274"/>
      <c r="AH5" s="275"/>
      <c r="AI5" s="274"/>
      <c r="AJ5" s="275"/>
      <c r="AK5" s="274"/>
      <c r="AL5" s="275"/>
      <c r="AM5" s="274"/>
    </row>
    <row r="6" spans="1:40" x14ac:dyDescent="0.25">
      <c r="A6" s="272" t="s">
        <v>976</v>
      </c>
      <c r="B6" s="272"/>
      <c r="C6" s="272" t="s">
        <v>972</v>
      </c>
      <c r="D6" s="273" t="s">
        <v>977</v>
      </c>
      <c r="E6" s="274">
        <v>542</v>
      </c>
      <c r="F6" s="275">
        <v>644035.80000000051</v>
      </c>
      <c r="G6" s="274">
        <v>13</v>
      </c>
      <c r="H6" s="275">
        <v>134459.38</v>
      </c>
      <c r="I6" s="274"/>
      <c r="J6" s="275"/>
      <c r="K6" s="274">
        <v>43</v>
      </c>
      <c r="L6" s="274">
        <v>230</v>
      </c>
      <c r="M6" s="275">
        <v>427957.65999999992</v>
      </c>
      <c r="N6" s="274">
        <v>1</v>
      </c>
      <c r="O6" s="275">
        <v>356537.3</v>
      </c>
      <c r="P6" s="274">
        <v>5</v>
      </c>
      <c r="Q6" s="275">
        <v>18289.620000000003</v>
      </c>
      <c r="R6" s="274">
        <v>47</v>
      </c>
      <c r="S6" s="274">
        <v>62</v>
      </c>
      <c r="T6" s="275">
        <v>598085.79000000015</v>
      </c>
      <c r="U6" s="274">
        <v>5</v>
      </c>
      <c r="V6" s="275">
        <v>408351.33999999991</v>
      </c>
      <c r="W6" s="274">
        <v>4</v>
      </c>
      <c r="X6" s="275">
        <v>68467.75</v>
      </c>
      <c r="Y6" s="274">
        <v>61</v>
      </c>
      <c r="Z6" s="274">
        <v>36</v>
      </c>
      <c r="AA6" s="275">
        <v>227029.29</v>
      </c>
      <c r="AB6" s="274">
        <v>3</v>
      </c>
      <c r="AC6" s="275">
        <v>32450.63</v>
      </c>
      <c r="AD6" s="274"/>
      <c r="AE6" s="275"/>
      <c r="AF6" s="274"/>
      <c r="AG6" s="274">
        <v>38</v>
      </c>
      <c r="AH6" s="275">
        <v>303539.64999999997</v>
      </c>
      <c r="AI6" s="274">
        <v>9</v>
      </c>
      <c r="AJ6" s="275">
        <v>1023573.12</v>
      </c>
      <c r="AK6" s="274">
        <v>1</v>
      </c>
      <c r="AL6" s="275">
        <v>52735.53</v>
      </c>
      <c r="AM6" s="274">
        <v>19</v>
      </c>
    </row>
    <row r="7" spans="1:40" x14ac:dyDescent="0.25">
      <c r="A7" s="272" t="s">
        <v>978</v>
      </c>
      <c r="B7" s="272"/>
      <c r="C7" s="272" t="s">
        <v>972</v>
      </c>
      <c r="D7" s="273" t="s">
        <v>979</v>
      </c>
      <c r="E7" s="274">
        <v>28</v>
      </c>
      <c r="F7" s="275">
        <v>1825.9700000000007</v>
      </c>
      <c r="G7" s="274"/>
      <c r="H7" s="275"/>
      <c r="I7" s="274"/>
      <c r="J7" s="275"/>
      <c r="K7" s="274">
        <v>2</v>
      </c>
      <c r="L7" s="274">
        <v>19</v>
      </c>
      <c r="M7" s="275">
        <v>34554.44</v>
      </c>
      <c r="N7" s="274"/>
      <c r="O7" s="275"/>
      <c r="P7" s="274"/>
      <c r="Q7" s="275"/>
      <c r="R7" s="274">
        <v>8</v>
      </c>
      <c r="S7" s="274">
        <v>8</v>
      </c>
      <c r="T7" s="275">
        <v>10450.24</v>
      </c>
      <c r="U7" s="274">
        <v>1</v>
      </c>
      <c r="V7" s="275">
        <v>6416.63</v>
      </c>
      <c r="W7" s="274"/>
      <c r="X7" s="275"/>
      <c r="Y7" s="274">
        <v>7</v>
      </c>
      <c r="Z7" s="274">
        <v>6</v>
      </c>
      <c r="AA7" s="275">
        <v>7052.5</v>
      </c>
      <c r="AB7" s="274"/>
      <c r="AC7" s="275"/>
      <c r="AD7" s="274"/>
      <c r="AE7" s="275"/>
      <c r="AF7" s="274"/>
      <c r="AG7" s="274">
        <v>6</v>
      </c>
      <c r="AH7" s="275">
        <v>16802.550000000003</v>
      </c>
      <c r="AI7" s="274">
        <v>1</v>
      </c>
      <c r="AJ7" s="275">
        <v>4345.1499999999996</v>
      </c>
      <c r="AK7" s="274"/>
      <c r="AL7" s="275"/>
      <c r="AM7" s="274">
        <v>1</v>
      </c>
    </row>
    <row r="8" spans="1:40" x14ac:dyDescent="0.25">
      <c r="A8" s="272" t="s">
        <v>980</v>
      </c>
      <c r="B8" s="272"/>
      <c r="C8" s="272" t="s">
        <v>972</v>
      </c>
      <c r="D8" s="273" t="s">
        <v>981</v>
      </c>
      <c r="E8" s="274">
        <v>31</v>
      </c>
      <c r="F8" s="275">
        <v>47135.940000000031</v>
      </c>
      <c r="G8" s="274"/>
      <c r="H8" s="275"/>
      <c r="I8" s="274"/>
      <c r="J8" s="275"/>
      <c r="K8" s="274"/>
      <c r="L8" s="274">
        <v>17</v>
      </c>
      <c r="M8" s="275">
        <v>30975.149999999998</v>
      </c>
      <c r="N8" s="274"/>
      <c r="O8" s="275"/>
      <c r="P8" s="274"/>
      <c r="Q8" s="275"/>
      <c r="R8" s="274">
        <v>2</v>
      </c>
      <c r="S8" s="274">
        <v>3</v>
      </c>
      <c r="T8" s="275">
        <v>10350.279999999999</v>
      </c>
      <c r="U8" s="274"/>
      <c r="V8" s="275"/>
      <c r="W8" s="274">
        <v>1</v>
      </c>
      <c r="X8" s="275">
        <v>7000</v>
      </c>
      <c r="Y8" s="274">
        <v>3</v>
      </c>
      <c r="Z8" s="274">
        <v>3</v>
      </c>
      <c r="AA8" s="275">
        <v>3353.94</v>
      </c>
      <c r="AB8" s="274"/>
      <c r="AC8" s="275"/>
      <c r="AD8" s="274"/>
      <c r="AE8" s="275"/>
      <c r="AF8" s="274"/>
      <c r="AG8" s="274">
        <v>2</v>
      </c>
      <c r="AH8" s="275">
        <v>3197.9</v>
      </c>
      <c r="AI8" s="274"/>
      <c r="AJ8" s="275"/>
      <c r="AK8" s="274"/>
      <c r="AL8" s="275"/>
      <c r="AM8" s="274">
        <v>2</v>
      </c>
    </row>
    <row r="9" spans="1:40" x14ac:dyDescent="0.25">
      <c r="A9" s="272" t="s">
        <v>982</v>
      </c>
      <c r="B9" s="272"/>
      <c r="C9" s="272" t="s">
        <v>972</v>
      </c>
      <c r="D9" s="273" t="s">
        <v>983</v>
      </c>
      <c r="E9" s="274">
        <v>6</v>
      </c>
      <c r="F9" s="276">
        <v>-2451.67</v>
      </c>
      <c r="G9" s="274"/>
      <c r="H9" s="275"/>
      <c r="I9" s="274"/>
      <c r="J9" s="275"/>
      <c r="K9" s="274"/>
      <c r="L9" s="274">
        <v>1</v>
      </c>
      <c r="M9" s="275">
        <v>1810</v>
      </c>
      <c r="N9" s="274"/>
      <c r="O9" s="275"/>
      <c r="P9" s="274"/>
      <c r="Q9" s="275"/>
      <c r="R9" s="274"/>
      <c r="S9" s="274"/>
      <c r="T9" s="275"/>
      <c r="U9" s="274"/>
      <c r="V9" s="275"/>
      <c r="W9" s="274"/>
      <c r="X9" s="275"/>
      <c r="Y9" s="274">
        <v>1</v>
      </c>
      <c r="Z9" s="274"/>
      <c r="AA9" s="275"/>
      <c r="AB9" s="274"/>
      <c r="AC9" s="275"/>
      <c r="AD9" s="274"/>
      <c r="AE9" s="275"/>
      <c r="AF9" s="274"/>
      <c r="AG9" s="274"/>
      <c r="AH9" s="275"/>
      <c r="AI9" s="274"/>
      <c r="AJ9" s="275"/>
      <c r="AK9" s="274"/>
      <c r="AL9" s="275"/>
      <c r="AM9" s="274"/>
    </row>
    <row r="10" spans="1:40" x14ac:dyDescent="0.25">
      <c r="A10" s="272" t="s">
        <v>592</v>
      </c>
      <c r="B10" s="272"/>
      <c r="C10" s="272" t="s">
        <v>972</v>
      </c>
      <c r="D10" s="273" t="s">
        <v>984</v>
      </c>
      <c r="E10" s="274"/>
      <c r="F10" s="276"/>
      <c r="G10" s="274"/>
      <c r="H10" s="275"/>
      <c r="I10" s="274"/>
      <c r="J10" s="275"/>
      <c r="K10" s="274"/>
      <c r="L10" s="274">
        <v>1</v>
      </c>
      <c r="M10" s="275">
        <v>1810</v>
      </c>
      <c r="N10" s="274"/>
      <c r="O10" s="275"/>
      <c r="P10" s="274"/>
      <c r="Q10" s="275"/>
      <c r="R10" s="274"/>
      <c r="S10" s="274"/>
      <c r="T10" s="275"/>
      <c r="U10" s="274"/>
      <c r="V10" s="275"/>
      <c r="W10" s="274"/>
      <c r="X10" s="275"/>
      <c r="Y10" s="274"/>
      <c r="Z10" s="274"/>
      <c r="AA10" s="275"/>
      <c r="AB10" s="274"/>
      <c r="AC10" s="275"/>
      <c r="AD10" s="274"/>
      <c r="AE10" s="275"/>
      <c r="AF10" s="274"/>
      <c r="AG10" s="274"/>
      <c r="AH10" s="275"/>
      <c r="AI10" s="274"/>
      <c r="AJ10" s="275"/>
      <c r="AK10" s="274"/>
      <c r="AL10" s="275"/>
      <c r="AM10" s="274"/>
    </row>
    <row r="11" spans="1:40" x14ac:dyDescent="0.25">
      <c r="A11" s="272" t="s">
        <v>985</v>
      </c>
      <c r="B11" s="272"/>
      <c r="C11" s="272" t="s">
        <v>972</v>
      </c>
      <c r="D11" s="273" t="s">
        <v>986</v>
      </c>
      <c r="E11" s="274"/>
      <c r="F11" s="276"/>
      <c r="G11" s="274"/>
      <c r="H11" s="275"/>
      <c r="I11" s="274"/>
      <c r="J11" s="275"/>
      <c r="K11" s="274"/>
      <c r="L11" s="274"/>
      <c r="M11" s="275"/>
      <c r="N11" s="274"/>
      <c r="O11" s="275"/>
      <c r="P11" s="274"/>
      <c r="Q11" s="275"/>
      <c r="R11" s="274"/>
      <c r="S11" s="274">
        <v>1</v>
      </c>
      <c r="T11" s="275">
        <v>3537.33</v>
      </c>
      <c r="U11" s="274"/>
      <c r="V11" s="275"/>
      <c r="W11" s="274"/>
      <c r="X11" s="275"/>
      <c r="Y11" s="274"/>
      <c r="Z11" s="274"/>
      <c r="AA11" s="275"/>
      <c r="AB11" s="274"/>
      <c r="AC11" s="275"/>
      <c r="AD11" s="274"/>
      <c r="AE11" s="275"/>
      <c r="AF11" s="274"/>
      <c r="AG11" s="274"/>
      <c r="AH11" s="275"/>
      <c r="AI11" s="274"/>
      <c r="AJ11" s="275"/>
      <c r="AK11" s="274"/>
      <c r="AL11" s="275"/>
      <c r="AM11" s="274"/>
    </row>
    <row r="12" spans="1:40" x14ac:dyDescent="0.25">
      <c r="A12" s="272" t="s">
        <v>987</v>
      </c>
      <c r="B12" s="272"/>
      <c r="C12" s="272" t="s">
        <v>972</v>
      </c>
      <c r="D12" s="273" t="s">
        <v>988</v>
      </c>
      <c r="E12" s="274">
        <v>8</v>
      </c>
      <c r="F12" s="276">
        <v>-1912.18</v>
      </c>
      <c r="G12" s="274"/>
      <c r="H12" s="275"/>
      <c r="I12" s="274"/>
      <c r="J12" s="275"/>
      <c r="K12" s="274"/>
      <c r="L12" s="274">
        <v>3</v>
      </c>
      <c r="M12" s="275">
        <v>4663.76</v>
      </c>
      <c r="N12" s="274"/>
      <c r="O12" s="275"/>
      <c r="P12" s="274"/>
      <c r="Q12" s="275"/>
      <c r="R12" s="274">
        <v>1</v>
      </c>
      <c r="S12" s="274">
        <v>3</v>
      </c>
      <c r="T12" s="275">
        <v>4337.04</v>
      </c>
      <c r="U12" s="274"/>
      <c r="V12" s="275"/>
      <c r="W12" s="274"/>
      <c r="X12" s="275"/>
      <c r="Y12" s="274">
        <v>1</v>
      </c>
      <c r="Z12" s="274">
        <v>1</v>
      </c>
      <c r="AA12" s="275">
        <v>175.14</v>
      </c>
      <c r="AB12" s="274"/>
      <c r="AC12" s="275"/>
      <c r="AD12" s="274"/>
      <c r="AE12" s="275"/>
      <c r="AF12" s="274"/>
      <c r="AG12" s="274">
        <v>1</v>
      </c>
      <c r="AH12" s="275">
        <v>4688.46</v>
      </c>
      <c r="AI12" s="274"/>
      <c r="AJ12" s="275"/>
      <c r="AK12" s="274"/>
      <c r="AL12" s="275"/>
      <c r="AM12" s="274"/>
    </row>
    <row r="13" spans="1:40" x14ac:dyDescent="0.25">
      <c r="A13" s="272" t="s">
        <v>41</v>
      </c>
      <c r="B13" s="272"/>
      <c r="C13" s="272" t="s">
        <v>972</v>
      </c>
      <c r="D13" s="273" t="s">
        <v>277</v>
      </c>
      <c r="E13" s="274">
        <v>2</v>
      </c>
      <c r="F13" s="276">
        <v>9243.5199999999986</v>
      </c>
      <c r="G13" s="274"/>
      <c r="H13" s="275"/>
      <c r="I13" s="274"/>
      <c r="J13" s="275"/>
      <c r="K13" s="274"/>
      <c r="L13" s="274">
        <v>2</v>
      </c>
      <c r="M13" s="275">
        <v>3892</v>
      </c>
      <c r="N13" s="274"/>
      <c r="O13" s="275"/>
      <c r="P13" s="274"/>
      <c r="Q13" s="275"/>
      <c r="R13" s="274"/>
      <c r="S13" s="274">
        <v>1</v>
      </c>
      <c r="T13" s="275">
        <v>3020.73</v>
      </c>
      <c r="U13" s="274"/>
      <c r="V13" s="275"/>
      <c r="W13" s="274"/>
      <c r="X13" s="275"/>
      <c r="Y13" s="274"/>
      <c r="Z13" s="274"/>
      <c r="AA13" s="275"/>
      <c r="AB13" s="274"/>
      <c r="AC13" s="275"/>
      <c r="AD13" s="274"/>
      <c r="AE13" s="275"/>
      <c r="AF13" s="274"/>
      <c r="AG13" s="274"/>
      <c r="AH13" s="275"/>
      <c r="AI13" s="274"/>
      <c r="AJ13" s="275"/>
      <c r="AK13" s="274"/>
      <c r="AL13" s="275"/>
      <c r="AM13" s="274"/>
    </row>
    <row r="14" spans="1:40" x14ac:dyDescent="0.25">
      <c r="A14" s="272" t="s">
        <v>29</v>
      </c>
      <c r="B14" s="272"/>
      <c r="C14" s="272" t="s">
        <v>972</v>
      </c>
      <c r="D14" s="273" t="s">
        <v>989</v>
      </c>
      <c r="E14" s="274">
        <v>525</v>
      </c>
      <c r="F14" s="276">
        <v>825694.80000000028</v>
      </c>
      <c r="G14" s="274">
        <v>14</v>
      </c>
      <c r="H14" s="275">
        <v>198503.30000000002</v>
      </c>
      <c r="I14" s="274">
        <v>1</v>
      </c>
      <c r="J14" s="275">
        <v>0</v>
      </c>
      <c r="K14" s="274">
        <v>29</v>
      </c>
      <c r="L14" s="274">
        <v>250</v>
      </c>
      <c r="M14" s="275">
        <v>492080.60999999993</v>
      </c>
      <c r="N14" s="274">
        <v>2</v>
      </c>
      <c r="O14" s="275">
        <v>9385.23</v>
      </c>
      <c r="P14" s="274">
        <v>3</v>
      </c>
      <c r="Q14" s="275">
        <v>7751</v>
      </c>
      <c r="R14" s="274">
        <v>79</v>
      </c>
      <c r="S14" s="274">
        <v>48</v>
      </c>
      <c r="T14" s="275">
        <v>247551.77999999994</v>
      </c>
      <c r="U14" s="274">
        <v>3</v>
      </c>
      <c r="V14" s="275">
        <v>574648.53</v>
      </c>
      <c r="W14" s="274">
        <v>3</v>
      </c>
      <c r="X14" s="275">
        <v>17406.810000000001</v>
      </c>
      <c r="Y14" s="274">
        <v>57</v>
      </c>
      <c r="Z14" s="274">
        <v>36</v>
      </c>
      <c r="AA14" s="275">
        <v>68652.87000000001</v>
      </c>
      <c r="AB14" s="274">
        <v>5</v>
      </c>
      <c r="AC14" s="275">
        <v>46086.529999999992</v>
      </c>
      <c r="AD14" s="274"/>
      <c r="AE14" s="275"/>
      <c r="AF14" s="274"/>
      <c r="AG14" s="274">
        <v>66</v>
      </c>
      <c r="AH14" s="275">
        <v>433135.62000000017</v>
      </c>
      <c r="AI14" s="274">
        <v>9</v>
      </c>
      <c r="AJ14" s="275">
        <v>152324.34999999998</v>
      </c>
      <c r="AK14" s="274"/>
      <c r="AL14" s="275"/>
      <c r="AM14" s="274">
        <v>13</v>
      </c>
    </row>
    <row r="15" spans="1:40" x14ac:dyDescent="0.25">
      <c r="A15" s="272" t="s">
        <v>18</v>
      </c>
      <c r="B15" s="272"/>
      <c r="C15" s="272" t="s">
        <v>972</v>
      </c>
      <c r="D15" s="273" t="s">
        <v>278</v>
      </c>
      <c r="E15" s="274"/>
      <c r="F15" s="276"/>
      <c r="G15" s="274"/>
      <c r="H15" s="275"/>
      <c r="I15" s="274"/>
      <c r="J15" s="275"/>
      <c r="K15" s="274"/>
      <c r="L15" s="274"/>
      <c r="M15" s="275"/>
      <c r="N15" s="274"/>
      <c r="O15" s="275"/>
      <c r="P15" s="274"/>
      <c r="Q15" s="275"/>
      <c r="R15" s="274"/>
      <c r="S15" s="274">
        <v>2</v>
      </c>
      <c r="T15" s="275">
        <v>2221.64</v>
      </c>
      <c r="U15" s="274"/>
      <c r="V15" s="275"/>
      <c r="W15" s="274"/>
      <c r="X15" s="275"/>
      <c r="Y15" s="274"/>
      <c r="Z15" s="274"/>
      <c r="AA15" s="275"/>
      <c r="AB15" s="274"/>
      <c r="AC15" s="275"/>
      <c r="AD15" s="274"/>
      <c r="AE15" s="275"/>
      <c r="AF15" s="274"/>
      <c r="AG15" s="274"/>
      <c r="AH15" s="275"/>
      <c r="AI15" s="274"/>
      <c r="AJ15" s="275"/>
      <c r="AK15" s="274"/>
      <c r="AL15" s="275"/>
      <c r="AM15" s="274"/>
    </row>
    <row r="16" spans="1:40" x14ac:dyDescent="0.25">
      <c r="F16" s="278"/>
      <c r="M16" s="278"/>
      <c r="T16" s="278"/>
      <c r="AA16" s="278"/>
      <c r="AH16" s="278"/>
      <c r="AN16" s="279"/>
    </row>
    <row r="17" spans="1:39" x14ac:dyDescent="0.25">
      <c r="D17" s="280" t="s">
        <v>276</v>
      </c>
      <c r="E17" s="281">
        <f t="shared" ref="E17:AM17" si="0">SUM(E4:E15)</f>
        <v>1288</v>
      </c>
      <c r="F17" s="282">
        <f t="shared" si="0"/>
        <v>1610206.5500000007</v>
      </c>
      <c r="G17" s="281">
        <f t="shared" si="0"/>
        <v>31</v>
      </c>
      <c r="H17" s="283">
        <f t="shared" si="0"/>
        <v>365317.01</v>
      </c>
      <c r="I17" s="281">
        <f t="shared" si="0"/>
        <v>1</v>
      </c>
      <c r="J17" s="283">
        <f t="shared" si="0"/>
        <v>0</v>
      </c>
      <c r="K17" s="281">
        <f t="shared" si="0"/>
        <v>83</v>
      </c>
      <c r="L17" s="274">
        <f t="shared" si="0"/>
        <v>569</v>
      </c>
      <c r="M17" s="282">
        <f t="shared" si="0"/>
        <v>1080410.45</v>
      </c>
      <c r="N17" s="281">
        <f t="shared" si="0"/>
        <v>3</v>
      </c>
      <c r="O17" s="283">
        <f t="shared" si="0"/>
        <v>365922.52999999997</v>
      </c>
      <c r="P17" s="281">
        <f t="shared" si="0"/>
        <v>9</v>
      </c>
      <c r="Q17" s="283">
        <f t="shared" si="0"/>
        <v>33058.92</v>
      </c>
      <c r="R17" s="281">
        <f t="shared" si="0"/>
        <v>146</v>
      </c>
      <c r="S17" s="281">
        <f t="shared" si="0"/>
        <v>135</v>
      </c>
      <c r="T17" s="282">
        <f t="shared" si="0"/>
        <v>905016.4800000001</v>
      </c>
      <c r="U17" s="281">
        <f t="shared" si="0"/>
        <v>9</v>
      </c>
      <c r="V17" s="283">
        <f t="shared" si="0"/>
        <v>989416.5</v>
      </c>
      <c r="W17" s="281">
        <f t="shared" si="0"/>
        <v>9</v>
      </c>
      <c r="X17" s="283">
        <f t="shared" si="0"/>
        <v>108534.73</v>
      </c>
      <c r="Y17" s="281">
        <f t="shared" si="0"/>
        <v>140</v>
      </c>
      <c r="Z17" s="281">
        <f t="shared" si="0"/>
        <v>93</v>
      </c>
      <c r="AA17" s="282">
        <f t="shared" si="0"/>
        <v>316728.96000000002</v>
      </c>
      <c r="AB17" s="281">
        <f t="shared" si="0"/>
        <v>9</v>
      </c>
      <c r="AC17" s="283">
        <f t="shared" si="0"/>
        <v>90795.56</v>
      </c>
      <c r="AD17" s="281">
        <f t="shared" si="0"/>
        <v>0</v>
      </c>
      <c r="AE17" s="283">
        <f t="shared" si="0"/>
        <v>0</v>
      </c>
      <c r="AF17" s="281">
        <f t="shared" si="0"/>
        <v>0</v>
      </c>
      <c r="AG17" s="281">
        <f t="shared" si="0"/>
        <v>117</v>
      </c>
      <c r="AH17" s="282">
        <f t="shared" si="0"/>
        <v>780206.63000000012</v>
      </c>
      <c r="AI17" s="281">
        <f t="shared" si="0"/>
        <v>22</v>
      </c>
      <c r="AJ17" s="283">
        <f t="shared" si="0"/>
        <v>1254398.8700000001</v>
      </c>
      <c r="AK17" s="281">
        <f t="shared" si="0"/>
        <v>1</v>
      </c>
      <c r="AL17" s="283">
        <f t="shared" si="0"/>
        <v>52735.53</v>
      </c>
      <c r="AM17" s="281">
        <f t="shared" si="0"/>
        <v>37</v>
      </c>
    </row>
    <row r="21" spans="1:39" x14ac:dyDescent="0.25">
      <c r="A21" s="250"/>
      <c r="B21" s="284"/>
      <c r="C21" s="285"/>
      <c r="D21" s="480" t="s">
        <v>996</v>
      </c>
      <c r="E21" s="481"/>
      <c r="F21" s="480" t="s">
        <v>997</v>
      </c>
      <c r="G21" s="481"/>
      <c r="H21" s="480" t="s">
        <v>998</v>
      </c>
      <c r="I21" s="481"/>
      <c r="J21" s="480" t="s">
        <v>999</v>
      </c>
      <c r="K21" s="481"/>
      <c r="L21" s="480" t="s">
        <v>1000</v>
      </c>
      <c r="M21" s="481"/>
      <c r="N21" s="477" t="s">
        <v>1001</v>
      </c>
      <c r="O21" s="478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250"/>
      <c r="AB21" s="250"/>
      <c r="AC21" s="250"/>
      <c r="AD21" s="250"/>
      <c r="AE21" s="250"/>
      <c r="AF21" s="250"/>
      <c r="AG21" s="250"/>
      <c r="AH21" s="250"/>
      <c r="AI21" s="250"/>
      <c r="AJ21" s="250"/>
      <c r="AK21" s="250"/>
      <c r="AL21" s="250"/>
      <c r="AM21" s="250"/>
    </row>
    <row r="22" spans="1:39" x14ac:dyDescent="0.25">
      <c r="A22" s="250"/>
      <c r="B22" s="284" t="s">
        <v>1002</v>
      </c>
      <c r="C22" s="286"/>
      <c r="D22" s="287" t="s">
        <v>1003</v>
      </c>
      <c r="E22" s="287" t="s">
        <v>1004</v>
      </c>
      <c r="F22" s="287" t="s">
        <v>1003</v>
      </c>
      <c r="G22" s="287" t="s">
        <v>1004</v>
      </c>
      <c r="H22" s="287" t="s">
        <v>1003</v>
      </c>
      <c r="I22" s="287" t="s">
        <v>1004</v>
      </c>
      <c r="J22" s="287" t="s">
        <v>1003</v>
      </c>
      <c r="K22" s="287" t="s">
        <v>1004</v>
      </c>
      <c r="L22" s="287" t="s">
        <v>1003</v>
      </c>
      <c r="M22" s="287" t="s">
        <v>1004</v>
      </c>
      <c r="N22" s="287" t="s">
        <v>1003</v>
      </c>
      <c r="O22" s="287" t="s">
        <v>1004</v>
      </c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  <c r="AB22" s="250"/>
      <c r="AC22" s="250"/>
      <c r="AD22" s="250"/>
      <c r="AE22" s="250"/>
      <c r="AF22" s="250"/>
      <c r="AG22" s="250"/>
      <c r="AH22" s="250"/>
      <c r="AI22" s="250"/>
      <c r="AJ22" s="250"/>
      <c r="AK22" s="250"/>
      <c r="AL22" s="250"/>
      <c r="AM22" s="250"/>
    </row>
    <row r="23" spans="1:39" x14ac:dyDescent="0.25">
      <c r="A23" s="250"/>
      <c r="B23" s="485" t="s">
        <v>1005</v>
      </c>
      <c r="C23" s="486"/>
      <c r="D23" s="288">
        <f>E17+G17+I17+K17</f>
        <v>1403</v>
      </c>
      <c r="E23" s="289">
        <f>F17+H17+J17</f>
        <v>1975523.5600000008</v>
      </c>
      <c r="F23" s="288">
        <f>N17+P17+R17+L17</f>
        <v>727</v>
      </c>
      <c r="G23" s="289">
        <f>M17+O17+Q17</f>
        <v>1479391.9</v>
      </c>
      <c r="H23" s="288">
        <f>S17+U17+W17+Y17</f>
        <v>293</v>
      </c>
      <c r="I23" s="289">
        <f>T17+V17+X17</f>
        <v>2002967.71</v>
      </c>
      <c r="J23" s="288">
        <f>Z17+AB17+AD17+AF17</f>
        <v>102</v>
      </c>
      <c r="K23" s="289">
        <f>AA17+AC17+AE17</f>
        <v>407524.52</v>
      </c>
      <c r="L23" s="288">
        <f>AG17+AI17+AK17+AM17</f>
        <v>177</v>
      </c>
      <c r="M23" s="289">
        <f>AJ17+AH17+AL17</f>
        <v>2087341.0300000003</v>
      </c>
      <c r="N23" s="288">
        <f>D23+F23+H23+J23+L23</f>
        <v>2702</v>
      </c>
      <c r="O23" s="289">
        <f>M23+K23+I23+G23+E23</f>
        <v>7952748.7200000007</v>
      </c>
      <c r="P23" s="250"/>
      <c r="Q23" s="279"/>
      <c r="R23" s="29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</row>
    <row r="24" spans="1:39" x14ac:dyDescent="0.25">
      <c r="A24" s="250"/>
      <c r="B24" s="485" t="s">
        <v>1006</v>
      </c>
      <c r="C24" s="486"/>
      <c r="D24" s="288">
        <f>I17</f>
        <v>1</v>
      </c>
      <c r="E24" s="289">
        <f>J17</f>
        <v>0</v>
      </c>
      <c r="F24" s="288">
        <f>P17</f>
        <v>9</v>
      </c>
      <c r="G24" s="289">
        <f>Q17</f>
        <v>33058.92</v>
      </c>
      <c r="H24" s="288">
        <f>W17</f>
        <v>9</v>
      </c>
      <c r="I24" s="288">
        <f>X17</f>
        <v>108534.73</v>
      </c>
      <c r="J24" s="291">
        <f>AD17</f>
        <v>0</v>
      </c>
      <c r="K24" s="291">
        <f>AE17</f>
        <v>0</v>
      </c>
      <c r="L24" s="291">
        <f>AK17</f>
        <v>1</v>
      </c>
      <c r="M24" s="291">
        <f>AL17</f>
        <v>52735.53</v>
      </c>
      <c r="N24" s="288">
        <f>D24+F24+H24+J24+L24</f>
        <v>20</v>
      </c>
      <c r="O24" s="289">
        <f>M24+K24+I24+G24+E24</f>
        <v>194329.18</v>
      </c>
      <c r="P24" s="250"/>
      <c r="Q24" s="250"/>
      <c r="R24" s="250"/>
      <c r="S24" s="250"/>
      <c r="T24" s="250"/>
      <c r="U24" s="250"/>
      <c r="V24" s="250"/>
      <c r="W24" s="250"/>
      <c r="X24" s="250"/>
      <c r="Y24" s="250"/>
      <c r="Z24" s="250"/>
      <c r="AA24" s="250"/>
      <c r="AB24" s="250"/>
      <c r="AC24" s="250"/>
      <c r="AD24" s="250"/>
      <c r="AE24" s="250"/>
      <c r="AF24" s="250"/>
      <c r="AG24" s="250"/>
      <c r="AH24" s="250"/>
      <c r="AI24" s="250"/>
      <c r="AJ24" s="250"/>
      <c r="AK24" s="250"/>
      <c r="AL24" s="250"/>
      <c r="AM24" s="250"/>
    </row>
    <row r="25" spans="1:39" x14ac:dyDescent="0.25">
      <c r="A25" s="250"/>
      <c r="B25" s="485" t="s">
        <v>1007</v>
      </c>
      <c r="C25" s="486"/>
      <c r="D25" s="288">
        <f>E17+G17</f>
        <v>1319</v>
      </c>
      <c r="E25" s="289">
        <f>F17+H17</f>
        <v>1975523.5600000008</v>
      </c>
      <c r="F25" s="288">
        <f>L17+N17</f>
        <v>572</v>
      </c>
      <c r="G25" s="289">
        <f>M17+O17</f>
        <v>1446332.98</v>
      </c>
      <c r="H25" s="288">
        <f>S17+U17</f>
        <v>144</v>
      </c>
      <c r="I25" s="288">
        <f>T17+V17</f>
        <v>1894432.98</v>
      </c>
      <c r="J25" s="291">
        <f>Z17+AB17</f>
        <v>102</v>
      </c>
      <c r="K25" s="289">
        <f>AC17+AA17</f>
        <v>407524.52</v>
      </c>
      <c r="L25" s="291">
        <f>AI17+AG17</f>
        <v>139</v>
      </c>
      <c r="M25" s="289">
        <f>AH17+AJ17</f>
        <v>2034605.5000000002</v>
      </c>
      <c r="N25" s="288">
        <f t="shared" ref="N25" si="1">D25+F25+H25+J25+L25</f>
        <v>2276</v>
      </c>
      <c r="O25" s="289">
        <f t="shared" ref="O25:O26" si="2">M25+K25+I25+G25+E25</f>
        <v>7758419.540000001</v>
      </c>
      <c r="P25" s="250"/>
      <c r="Q25" s="250"/>
      <c r="R25" s="250"/>
      <c r="S25" s="250"/>
      <c r="T25" s="250"/>
      <c r="U25" s="250"/>
      <c r="V25" s="250"/>
      <c r="W25" s="250"/>
      <c r="X25" s="250"/>
      <c r="Y25" s="250"/>
      <c r="Z25" s="250"/>
      <c r="AA25" s="250"/>
      <c r="AB25" s="250"/>
      <c r="AC25" s="250"/>
      <c r="AD25" s="250"/>
      <c r="AE25" s="250"/>
      <c r="AF25" s="250"/>
      <c r="AG25" s="250"/>
      <c r="AH25" s="250"/>
      <c r="AI25" s="250"/>
      <c r="AJ25" s="250"/>
      <c r="AK25" s="250"/>
      <c r="AL25" s="250"/>
      <c r="AM25" s="250"/>
    </row>
    <row r="26" spans="1:39" x14ac:dyDescent="0.25">
      <c r="A26" s="250"/>
      <c r="B26" s="485" t="s">
        <v>1008</v>
      </c>
      <c r="C26" s="486"/>
      <c r="D26" s="288">
        <f>D25+D24</f>
        <v>1320</v>
      </c>
      <c r="E26" s="289">
        <f t="shared" ref="E26:N26" si="3">E25+E24</f>
        <v>1975523.5600000008</v>
      </c>
      <c r="F26" s="288">
        <f t="shared" si="3"/>
        <v>581</v>
      </c>
      <c r="G26" s="289">
        <f t="shared" si="3"/>
        <v>1479391.9</v>
      </c>
      <c r="H26" s="288">
        <f t="shared" si="3"/>
        <v>153</v>
      </c>
      <c r="I26" s="288">
        <f t="shared" si="3"/>
        <v>2002967.71</v>
      </c>
      <c r="J26" s="291">
        <f t="shared" si="3"/>
        <v>102</v>
      </c>
      <c r="K26" s="289">
        <f t="shared" si="3"/>
        <v>407524.52</v>
      </c>
      <c r="L26" s="291">
        <f t="shared" si="3"/>
        <v>140</v>
      </c>
      <c r="M26" s="289">
        <f t="shared" si="3"/>
        <v>2087341.0300000003</v>
      </c>
      <c r="N26" s="288">
        <f t="shared" si="3"/>
        <v>2296</v>
      </c>
      <c r="O26" s="289">
        <f t="shared" si="2"/>
        <v>7952748.7200000007</v>
      </c>
      <c r="P26" s="250" t="s">
        <v>1009</v>
      </c>
      <c r="Q26" s="292" t="e">
        <f>SUMIF(A4:A15,"MINISTERO DELLA DIFESA",#REF!)</f>
        <v>#REF!</v>
      </c>
      <c r="R26" s="250"/>
      <c r="S26" s="250"/>
      <c r="T26" s="250"/>
      <c r="U26" s="250"/>
      <c r="V26" s="250"/>
      <c r="W26" s="250"/>
      <c r="X26" s="250"/>
      <c r="Y26" s="250"/>
      <c r="Z26" s="250"/>
      <c r="AA26" s="250"/>
      <c r="AB26" s="250"/>
      <c r="AC26" s="250"/>
      <c r="AD26" s="250"/>
      <c r="AE26" s="250"/>
      <c r="AF26" s="250"/>
      <c r="AG26" s="250"/>
      <c r="AH26" s="250"/>
      <c r="AI26" s="250"/>
      <c r="AJ26" s="250"/>
      <c r="AK26" s="250"/>
      <c r="AL26" s="250"/>
      <c r="AM26" s="250"/>
    </row>
    <row r="27" spans="1:39" x14ac:dyDescent="0.25">
      <c r="A27" s="250"/>
      <c r="B27" s="250"/>
      <c r="C27" s="250"/>
      <c r="E27" s="250"/>
      <c r="F27" s="293"/>
      <c r="G27" s="294"/>
      <c r="H27" s="295"/>
      <c r="I27" s="293"/>
      <c r="J27" s="293"/>
      <c r="K27" s="293"/>
      <c r="L27" s="293"/>
      <c r="M27" s="293"/>
      <c r="N27" s="294"/>
      <c r="O27" s="295"/>
      <c r="P27" s="250" t="s">
        <v>1010</v>
      </c>
      <c r="Q27" s="258" t="e">
        <f>O26-Q26</f>
        <v>#REF!</v>
      </c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0"/>
      <c r="AD27" s="250"/>
      <c r="AE27" s="250"/>
      <c r="AF27" s="250"/>
      <c r="AG27" s="250"/>
      <c r="AH27" s="250"/>
      <c r="AI27" s="250"/>
      <c r="AJ27" s="250"/>
      <c r="AK27" s="250"/>
      <c r="AL27" s="250"/>
      <c r="AM27" s="250"/>
    </row>
  </sheetData>
  <mergeCells count="10">
    <mergeCell ref="N21:O21"/>
    <mergeCell ref="B23:C23"/>
    <mergeCell ref="B24:C24"/>
    <mergeCell ref="B25:C25"/>
    <mergeCell ref="B26:C26"/>
    <mergeCell ref="D21:E21"/>
    <mergeCell ref="F21:G21"/>
    <mergeCell ref="H21:I21"/>
    <mergeCell ref="J21:K21"/>
    <mergeCell ref="L21:M2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75"/>
  <sheetViews>
    <sheetView zoomScale="90" zoomScaleNormal="90" workbookViewId="0">
      <pane ySplit="4" topLeftCell="A5" activePane="bottomLeft" state="frozen"/>
      <selection activeCell="A195" sqref="A195:B195"/>
      <selection pane="bottomLeft"/>
    </sheetView>
  </sheetViews>
  <sheetFormatPr defaultColWidth="13" defaultRowHeight="12" x14ac:dyDescent="0.35"/>
  <cols>
    <col min="1" max="1" width="35.7265625" style="119" customWidth="1"/>
    <col min="2" max="2" width="64.26953125" style="119" customWidth="1"/>
    <col min="3" max="3" width="21.26953125" style="120" customWidth="1"/>
    <col min="4" max="4" width="14.26953125" style="86" customWidth="1"/>
    <col min="5" max="5" width="14.26953125" style="84" customWidth="1"/>
    <col min="6" max="6" width="14.26953125" style="85" customWidth="1"/>
    <col min="7" max="7" width="14.26953125" style="84" customWidth="1"/>
    <col min="8" max="9" width="14.26953125" style="86" customWidth="1"/>
    <col min="10" max="10" width="14.26953125" style="84" customWidth="1"/>
    <col min="11" max="11" width="14.26953125" style="86" customWidth="1"/>
    <col min="12" max="12" width="14.26953125" style="87" customWidth="1"/>
    <col min="13" max="13" width="14.26953125" style="85" customWidth="1"/>
    <col min="14" max="14" width="17.7265625" style="84" customWidth="1"/>
    <col min="15" max="16" width="14.26953125" style="86" customWidth="1"/>
    <col min="17" max="17" width="14.26953125" style="84" customWidth="1"/>
    <col min="18" max="18" width="14.26953125" style="88" customWidth="1"/>
    <col min="19" max="19" width="14.26953125" style="121" customWidth="1"/>
    <col min="20" max="20" width="14.26953125" style="88" customWidth="1"/>
    <col min="21" max="21" width="14.26953125" style="121" customWidth="1"/>
    <col min="22" max="23" width="14.26953125" style="88" customWidth="1"/>
    <col min="24" max="24" width="14.26953125" style="121" customWidth="1"/>
    <col min="25" max="25" width="14.26953125" style="88" customWidth="1"/>
    <col min="26" max="26" width="14.26953125" style="121" customWidth="1"/>
    <col min="27" max="27" width="14.26953125" style="88" customWidth="1"/>
    <col min="28" max="28" width="14.26953125" style="121" customWidth="1"/>
    <col min="29" max="30" width="14.26953125" style="88" customWidth="1"/>
    <col min="31" max="31" width="14.26953125" style="121" customWidth="1"/>
    <col min="32" max="38" width="14.26953125" style="88" customWidth="1"/>
    <col min="39" max="16384" width="13" style="88"/>
  </cols>
  <sheetData>
    <row r="1" spans="1:38" x14ac:dyDescent="0.35">
      <c r="A1" s="81" t="s">
        <v>1</v>
      </c>
      <c r="B1" s="82" t="s">
        <v>2</v>
      </c>
      <c r="C1" s="83"/>
      <c r="D1" s="84"/>
      <c r="E1" s="85"/>
      <c r="F1" s="84"/>
      <c r="G1" s="86"/>
      <c r="I1" s="84"/>
      <c r="J1" s="86"/>
      <c r="K1" s="87"/>
      <c r="L1" s="85"/>
      <c r="M1" s="84"/>
      <c r="N1" s="86"/>
      <c r="P1" s="84"/>
      <c r="Q1" s="88"/>
      <c r="S1" s="88"/>
      <c r="U1" s="88"/>
      <c r="X1" s="88"/>
      <c r="Z1" s="88"/>
      <c r="AB1" s="88"/>
      <c r="AE1" s="88"/>
    </row>
    <row r="2" spans="1:38" x14ac:dyDescent="0.35">
      <c r="A2" s="81" t="s">
        <v>0</v>
      </c>
      <c r="B2" s="82">
        <v>2018</v>
      </c>
      <c r="C2" s="89"/>
      <c r="D2" s="90"/>
      <c r="E2" s="91"/>
      <c r="F2" s="90"/>
      <c r="G2" s="92"/>
      <c r="H2" s="92"/>
      <c r="I2" s="90"/>
      <c r="J2" s="92"/>
      <c r="K2" s="93"/>
      <c r="L2" s="91"/>
      <c r="M2" s="90"/>
      <c r="N2" s="92"/>
      <c r="O2" s="92"/>
      <c r="P2" s="90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</row>
    <row r="3" spans="1:38" s="97" customFormat="1" x14ac:dyDescent="0.35">
      <c r="A3" s="95"/>
      <c r="B3" s="95"/>
      <c r="C3" s="96"/>
      <c r="D3" s="215" t="s">
        <v>996</v>
      </c>
      <c r="E3" s="215"/>
      <c r="F3" s="215"/>
      <c r="G3" s="215"/>
      <c r="H3" s="215"/>
      <c r="I3" s="215"/>
      <c r="J3" s="215"/>
      <c r="K3" s="215" t="s">
        <v>997</v>
      </c>
      <c r="L3" s="215"/>
      <c r="M3" s="215"/>
      <c r="N3" s="215"/>
      <c r="O3" s="215"/>
      <c r="P3" s="215"/>
      <c r="Q3" s="215"/>
      <c r="R3" s="215" t="s">
        <v>998</v>
      </c>
      <c r="S3" s="215"/>
      <c r="T3" s="215"/>
      <c r="U3" s="215"/>
      <c r="V3" s="215"/>
      <c r="W3" s="215"/>
      <c r="X3" s="215"/>
      <c r="Y3" s="215" t="s">
        <v>999</v>
      </c>
      <c r="Z3" s="215"/>
      <c r="AA3" s="215"/>
      <c r="AB3" s="215"/>
      <c r="AC3" s="215"/>
      <c r="AD3" s="215"/>
      <c r="AE3" s="215"/>
      <c r="AF3" s="215" t="s">
        <v>1000</v>
      </c>
      <c r="AG3" s="215"/>
      <c r="AH3" s="215"/>
      <c r="AI3" s="215"/>
      <c r="AJ3" s="215"/>
      <c r="AK3" s="215"/>
      <c r="AL3" s="215"/>
    </row>
    <row r="4" spans="1:38" s="97" customFormat="1" ht="24" x14ac:dyDescent="0.35">
      <c r="A4" s="68" t="s">
        <v>962</v>
      </c>
      <c r="B4" s="68" t="s">
        <v>963</v>
      </c>
      <c r="C4" s="68" t="s">
        <v>964</v>
      </c>
      <c r="D4" s="98" t="s">
        <v>1016</v>
      </c>
      <c r="E4" s="68" t="s">
        <v>1017</v>
      </c>
      <c r="F4" s="99" t="s">
        <v>1018</v>
      </c>
      <c r="G4" s="68" t="s">
        <v>1019</v>
      </c>
      <c r="H4" s="98" t="s">
        <v>1020</v>
      </c>
      <c r="I4" s="98" t="s">
        <v>1014</v>
      </c>
      <c r="J4" s="68" t="s">
        <v>1015</v>
      </c>
      <c r="K4" s="98" t="s">
        <v>1016</v>
      </c>
      <c r="L4" s="68" t="s">
        <v>1017</v>
      </c>
      <c r="M4" s="99" t="s">
        <v>1018</v>
      </c>
      <c r="N4" s="68" t="s">
        <v>1019</v>
      </c>
      <c r="O4" s="98" t="s">
        <v>1020</v>
      </c>
      <c r="P4" s="98" t="s">
        <v>1014</v>
      </c>
      <c r="Q4" s="68" t="s">
        <v>1015</v>
      </c>
      <c r="R4" s="100" t="s">
        <v>1016</v>
      </c>
      <c r="S4" s="101" t="s">
        <v>1017</v>
      </c>
      <c r="T4" s="102" t="s">
        <v>1018</v>
      </c>
      <c r="U4" s="101" t="s">
        <v>1019</v>
      </c>
      <c r="V4" s="100" t="s">
        <v>1020</v>
      </c>
      <c r="W4" s="100" t="s">
        <v>1014</v>
      </c>
      <c r="X4" s="101" t="s">
        <v>1015</v>
      </c>
      <c r="Y4" s="98" t="s">
        <v>1016</v>
      </c>
      <c r="Z4" s="68" t="s">
        <v>1017</v>
      </c>
      <c r="AA4" s="99" t="s">
        <v>1018</v>
      </c>
      <c r="AB4" s="68" t="s">
        <v>1019</v>
      </c>
      <c r="AC4" s="98" t="s">
        <v>1020</v>
      </c>
      <c r="AD4" s="98" t="s">
        <v>1014</v>
      </c>
      <c r="AE4" s="68" t="s">
        <v>1015</v>
      </c>
      <c r="AF4" s="100" t="s">
        <v>1016</v>
      </c>
      <c r="AG4" s="101" t="s">
        <v>1017</v>
      </c>
      <c r="AH4" s="102" t="s">
        <v>1018</v>
      </c>
      <c r="AI4" s="101" t="s">
        <v>1019</v>
      </c>
      <c r="AJ4" s="100" t="s">
        <v>1020</v>
      </c>
      <c r="AK4" s="100" t="s">
        <v>1014</v>
      </c>
      <c r="AL4" s="101" t="s">
        <v>1015</v>
      </c>
    </row>
    <row r="5" spans="1:38" ht="25.5" customHeight="1" x14ac:dyDescent="0.35">
      <c r="A5" s="103" t="s">
        <v>9</v>
      </c>
      <c r="B5" s="103" t="s">
        <v>23</v>
      </c>
      <c r="C5" s="71"/>
      <c r="D5" s="104"/>
      <c r="E5" s="105"/>
      <c r="F5" s="106"/>
      <c r="G5" s="105"/>
      <c r="H5" s="82"/>
      <c r="I5" s="82"/>
      <c r="J5" s="105"/>
      <c r="K5" s="104"/>
      <c r="L5" s="105"/>
      <c r="M5" s="106"/>
      <c r="N5" s="105"/>
      <c r="O5" s="82"/>
      <c r="P5" s="82"/>
      <c r="Q5" s="105"/>
      <c r="R5" s="107"/>
      <c r="S5" s="105"/>
      <c r="T5" s="106"/>
      <c r="U5" s="105"/>
      <c r="V5" s="82"/>
      <c r="W5" s="82"/>
      <c r="X5" s="108"/>
      <c r="Y5" s="82"/>
      <c r="Z5" s="105"/>
      <c r="AA5" s="106"/>
      <c r="AB5" s="105"/>
      <c r="AC5" s="82"/>
      <c r="AD5" s="82"/>
      <c r="AE5" s="108"/>
      <c r="AF5" s="82"/>
      <c r="AG5" s="105"/>
      <c r="AH5" s="106"/>
      <c r="AI5" s="105"/>
      <c r="AJ5" s="82"/>
      <c r="AK5" s="82"/>
      <c r="AL5" s="108"/>
    </row>
    <row r="6" spans="1:38" ht="25.5" customHeight="1" x14ac:dyDescent="0.35">
      <c r="A6" s="103" t="s">
        <v>1052</v>
      </c>
      <c r="B6" s="103" t="s">
        <v>1053</v>
      </c>
      <c r="C6" s="71">
        <v>700929</v>
      </c>
      <c r="D6" s="104"/>
      <c r="E6" s="105"/>
      <c r="F6" s="106"/>
      <c r="G6" s="105"/>
      <c r="H6" s="82"/>
      <c r="I6" s="82"/>
      <c r="J6" s="105"/>
      <c r="K6" s="104"/>
      <c r="L6" s="105"/>
      <c r="M6" s="106"/>
      <c r="N6" s="105"/>
      <c r="O6" s="82"/>
      <c r="P6" s="82"/>
      <c r="Q6" s="105"/>
      <c r="R6" s="107"/>
      <c r="S6" s="105"/>
      <c r="T6" s="106"/>
      <c r="U6" s="105"/>
      <c r="V6" s="82"/>
      <c r="W6" s="82">
        <v>2</v>
      </c>
      <c r="X6" s="108">
        <v>0</v>
      </c>
      <c r="Y6" s="82"/>
      <c r="Z6" s="105"/>
      <c r="AA6" s="106"/>
      <c r="AB6" s="105"/>
      <c r="AC6" s="82"/>
      <c r="AD6" s="82"/>
      <c r="AE6" s="108"/>
      <c r="AF6" s="82"/>
      <c r="AG6" s="105"/>
      <c r="AH6" s="106"/>
      <c r="AI6" s="105"/>
      <c r="AJ6" s="82"/>
      <c r="AK6" s="82"/>
      <c r="AL6" s="108"/>
    </row>
    <row r="7" spans="1:38" ht="25.5" customHeight="1" x14ac:dyDescent="0.35">
      <c r="A7" s="103" t="s">
        <v>9</v>
      </c>
      <c r="B7" s="103" t="s">
        <v>1054</v>
      </c>
      <c r="C7" s="71">
        <v>700934</v>
      </c>
      <c r="D7" s="104"/>
      <c r="E7" s="105"/>
      <c r="F7" s="106"/>
      <c r="G7" s="105"/>
      <c r="H7" s="82"/>
      <c r="I7" s="82"/>
      <c r="J7" s="105"/>
      <c r="K7" s="104"/>
      <c r="L7" s="105"/>
      <c r="M7" s="106"/>
      <c r="N7" s="105"/>
      <c r="O7" s="82"/>
      <c r="P7" s="82"/>
      <c r="Q7" s="105"/>
      <c r="R7" s="107"/>
      <c r="S7" s="105"/>
      <c r="T7" s="106"/>
      <c r="U7" s="105"/>
      <c r="V7" s="82"/>
      <c r="W7" s="82">
        <v>7</v>
      </c>
      <c r="X7" s="108">
        <v>12318.27</v>
      </c>
      <c r="Y7" s="82"/>
      <c r="Z7" s="105"/>
      <c r="AA7" s="106"/>
      <c r="AB7" s="105"/>
      <c r="AC7" s="82"/>
      <c r="AD7" s="82"/>
      <c r="AE7" s="108"/>
      <c r="AF7" s="82"/>
      <c r="AG7" s="105"/>
      <c r="AH7" s="106"/>
      <c r="AI7" s="105"/>
      <c r="AJ7" s="82"/>
      <c r="AK7" s="82"/>
      <c r="AL7" s="108"/>
    </row>
    <row r="8" spans="1:38" ht="25.5" customHeight="1" x14ac:dyDescent="0.35">
      <c r="A8" s="109" t="s">
        <v>29</v>
      </c>
      <c r="B8" s="109" t="s">
        <v>717</v>
      </c>
      <c r="C8" s="110">
        <v>700935</v>
      </c>
      <c r="D8" s="111">
        <v>39</v>
      </c>
      <c r="E8" s="112">
        <v>85470</v>
      </c>
      <c r="F8" s="113">
        <v>16</v>
      </c>
      <c r="G8" s="112">
        <v>-10176.220000000001</v>
      </c>
      <c r="H8" s="114"/>
      <c r="I8" s="114">
        <v>458</v>
      </c>
      <c r="J8" s="112">
        <v>448095.14000000089</v>
      </c>
      <c r="K8" s="111">
        <v>1</v>
      </c>
      <c r="L8" s="112">
        <v>7190.32</v>
      </c>
      <c r="M8" s="113">
        <v>25</v>
      </c>
      <c r="N8" s="112">
        <v>51427</v>
      </c>
      <c r="O8" s="114"/>
      <c r="P8" s="114">
        <v>271</v>
      </c>
      <c r="Q8" s="112">
        <v>364282.24999999994</v>
      </c>
      <c r="R8" s="115">
        <v>4</v>
      </c>
      <c r="S8" s="112">
        <v>80817.119999999995</v>
      </c>
      <c r="T8" s="113">
        <v>6</v>
      </c>
      <c r="U8" s="112">
        <v>184601.14</v>
      </c>
      <c r="V8" s="114"/>
      <c r="W8" s="114">
        <v>292</v>
      </c>
      <c r="X8" s="116">
        <v>316040.41000000021</v>
      </c>
      <c r="Y8" s="114">
        <v>8</v>
      </c>
      <c r="Z8" s="112">
        <v>58901.06</v>
      </c>
      <c r="AA8" s="113">
        <v>1</v>
      </c>
      <c r="AB8" s="112">
        <v>1994.46</v>
      </c>
      <c r="AC8" s="114"/>
      <c r="AD8" s="114">
        <v>72</v>
      </c>
      <c r="AE8" s="116">
        <v>176930.83</v>
      </c>
      <c r="AF8" s="114">
        <v>13</v>
      </c>
      <c r="AG8" s="112">
        <v>88921.390000000014</v>
      </c>
      <c r="AH8" s="113">
        <v>1</v>
      </c>
      <c r="AI8" s="112">
        <v>356453.2</v>
      </c>
      <c r="AJ8" s="114"/>
      <c r="AK8" s="114">
        <v>32</v>
      </c>
      <c r="AL8" s="116">
        <v>162630.81</v>
      </c>
    </row>
    <row r="9" spans="1:38" ht="25.5" customHeight="1" x14ac:dyDescent="0.35">
      <c r="A9" s="109" t="s">
        <v>70</v>
      </c>
      <c r="B9" s="109" t="s">
        <v>1055</v>
      </c>
      <c r="C9" s="71"/>
      <c r="D9" s="111"/>
      <c r="E9" s="112"/>
      <c r="F9" s="113"/>
      <c r="G9" s="112"/>
      <c r="H9" s="114"/>
      <c r="I9" s="114"/>
      <c r="J9" s="112"/>
      <c r="K9" s="111"/>
      <c r="L9" s="112"/>
      <c r="M9" s="113"/>
      <c r="N9" s="112"/>
      <c r="O9" s="114"/>
      <c r="P9" s="114"/>
      <c r="Q9" s="112"/>
      <c r="R9" s="115"/>
      <c r="S9" s="112"/>
      <c r="T9" s="113"/>
      <c r="U9" s="112"/>
      <c r="V9" s="114"/>
      <c r="W9" s="114"/>
      <c r="X9" s="116"/>
      <c r="Y9" s="82"/>
      <c r="Z9" s="105"/>
      <c r="AA9" s="106"/>
      <c r="AB9" s="105"/>
      <c r="AC9" s="82"/>
      <c r="AD9" s="82"/>
      <c r="AE9" s="108"/>
      <c r="AF9" s="82"/>
      <c r="AG9" s="105"/>
      <c r="AH9" s="106"/>
      <c r="AI9" s="105"/>
      <c r="AJ9" s="82"/>
      <c r="AK9" s="82"/>
      <c r="AL9" s="108"/>
    </row>
    <row r="10" spans="1:38" ht="25.5" customHeight="1" x14ac:dyDescent="0.35">
      <c r="A10" s="109" t="s">
        <v>1052</v>
      </c>
      <c r="B10" s="103" t="s">
        <v>1053</v>
      </c>
      <c r="C10" s="117" t="s">
        <v>495</v>
      </c>
      <c r="D10" s="104"/>
      <c r="E10" s="105"/>
      <c r="F10" s="106"/>
      <c r="G10" s="105"/>
      <c r="H10" s="82"/>
      <c r="I10" s="82"/>
      <c r="J10" s="105"/>
      <c r="K10" s="104"/>
      <c r="L10" s="105"/>
      <c r="M10" s="106"/>
      <c r="N10" s="105"/>
      <c r="O10" s="82"/>
      <c r="P10" s="82"/>
      <c r="Q10" s="105"/>
      <c r="R10" s="107"/>
      <c r="S10" s="105"/>
      <c r="T10" s="106"/>
      <c r="U10" s="105"/>
      <c r="V10" s="82"/>
      <c r="W10" s="82">
        <v>3</v>
      </c>
      <c r="X10" s="108">
        <v>45423.95</v>
      </c>
      <c r="Y10" s="82"/>
      <c r="Z10" s="105"/>
      <c r="AA10" s="106"/>
      <c r="AB10" s="105"/>
      <c r="AC10" s="82"/>
      <c r="AD10" s="82"/>
      <c r="AE10" s="108"/>
      <c r="AF10" s="82"/>
      <c r="AG10" s="105"/>
      <c r="AH10" s="106"/>
      <c r="AI10" s="105"/>
      <c r="AJ10" s="82"/>
      <c r="AK10" s="82"/>
      <c r="AL10" s="108"/>
    </row>
    <row r="11" spans="1:38" ht="25.5" customHeight="1" x14ac:dyDescent="0.35">
      <c r="A11" s="103" t="s">
        <v>9</v>
      </c>
      <c r="B11" s="103" t="s">
        <v>1056</v>
      </c>
      <c r="C11" s="71">
        <v>700945</v>
      </c>
      <c r="D11" s="104"/>
      <c r="E11" s="105"/>
      <c r="F11" s="106"/>
      <c r="G11" s="105"/>
      <c r="H11" s="82"/>
      <c r="I11" s="82"/>
      <c r="J11" s="105"/>
      <c r="K11" s="104"/>
      <c r="L11" s="105"/>
      <c r="M11" s="106"/>
      <c r="N11" s="105"/>
      <c r="O11" s="82"/>
      <c r="P11" s="82"/>
      <c r="Q11" s="105"/>
      <c r="R11" s="107"/>
      <c r="S11" s="105"/>
      <c r="T11" s="106"/>
      <c r="U11" s="105"/>
      <c r="V11" s="82"/>
      <c r="W11" s="82">
        <v>2</v>
      </c>
      <c r="X11" s="108">
        <v>855.14</v>
      </c>
      <c r="Y11" s="82"/>
      <c r="Z11" s="105"/>
      <c r="AA11" s="106"/>
      <c r="AB11" s="105"/>
      <c r="AC11" s="82"/>
      <c r="AD11" s="82"/>
      <c r="AE11" s="108"/>
      <c r="AF11" s="82"/>
      <c r="AG11" s="105"/>
      <c r="AH11" s="106"/>
      <c r="AI11" s="105"/>
      <c r="AJ11" s="82"/>
      <c r="AK11" s="82"/>
      <c r="AL11" s="108"/>
    </row>
    <row r="12" spans="1:38" ht="25.5" customHeight="1" x14ac:dyDescent="0.35">
      <c r="A12" s="103" t="s">
        <v>9</v>
      </c>
      <c r="B12" s="103" t="s">
        <v>39</v>
      </c>
      <c r="C12" s="117">
        <v>700943</v>
      </c>
      <c r="D12" s="111"/>
      <c r="E12" s="112"/>
      <c r="F12" s="113"/>
      <c r="G12" s="112"/>
      <c r="H12" s="114"/>
      <c r="I12" s="114"/>
      <c r="J12" s="112"/>
      <c r="K12" s="111"/>
      <c r="L12" s="112"/>
      <c r="M12" s="113"/>
      <c r="N12" s="112"/>
      <c r="O12" s="114"/>
      <c r="P12" s="114">
        <v>1</v>
      </c>
      <c r="Q12" s="112">
        <v>1570</v>
      </c>
      <c r="R12" s="115"/>
      <c r="S12" s="112"/>
      <c r="T12" s="113"/>
      <c r="U12" s="112"/>
      <c r="V12" s="114"/>
      <c r="W12" s="114"/>
      <c r="X12" s="116"/>
      <c r="Y12" s="114"/>
      <c r="Z12" s="112"/>
      <c r="AA12" s="113"/>
      <c r="AB12" s="112"/>
      <c r="AC12" s="114"/>
      <c r="AD12" s="114"/>
      <c r="AE12" s="116"/>
      <c r="AF12" s="114"/>
      <c r="AG12" s="112"/>
      <c r="AH12" s="113"/>
      <c r="AI12" s="112"/>
      <c r="AJ12" s="114"/>
      <c r="AK12" s="114"/>
      <c r="AL12" s="116"/>
    </row>
    <row r="13" spans="1:38" ht="25.5" customHeight="1" x14ac:dyDescent="0.35">
      <c r="A13" s="109" t="s">
        <v>29</v>
      </c>
      <c r="B13" s="109" t="s">
        <v>717</v>
      </c>
      <c r="C13" s="71"/>
      <c r="D13" s="111"/>
      <c r="E13" s="112"/>
      <c r="F13" s="113"/>
      <c r="G13" s="112"/>
      <c r="H13" s="114"/>
      <c r="I13" s="114"/>
      <c r="J13" s="112"/>
      <c r="K13" s="111"/>
      <c r="L13" s="112"/>
      <c r="M13" s="113"/>
      <c r="N13" s="112"/>
      <c r="O13" s="114"/>
      <c r="P13" s="114"/>
      <c r="Q13" s="112"/>
      <c r="R13" s="115"/>
      <c r="S13" s="112"/>
      <c r="T13" s="113"/>
      <c r="U13" s="112"/>
      <c r="V13" s="114"/>
      <c r="W13" s="114"/>
      <c r="X13" s="116"/>
      <c r="Y13" s="114"/>
      <c r="Z13" s="112"/>
      <c r="AA13" s="113"/>
      <c r="AB13" s="112"/>
      <c r="AC13" s="114"/>
      <c r="AD13" s="114"/>
      <c r="AE13" s="116"/>
      <c r="AF13" s="114"/>
      <c r="AG13" s="112"/>
      <c r="AH13" s="113"/>
      <c r="AI13" s="112"/>
      <c r="AJ13" s="114"/>
      <c r="AK13" s="114"/>
      <c r="AL13" s="116"/>
    </row>
    <row r="14" spans="1:38" ht="25.5" customHeight="1" x14ac:dyDescent="0.35">
      <c r="A14" s="103" t="s">
        <v>41</v>
      </c>
      <c r="B14" s="103" t="s">
        <v>1057</v>
      </c>
      <c r="C14" s="71"/>
      <c r="D14" s="111"/>
      <c r="E14" s="112"/>
      <c r="F14" s="113"/>
      <c r="G14" s="112"/>
      <c r="H14" s="114"/>
      <c r="I14" s="114"/>
      <c r="J14" s="112"/>
      <c r="K14" s="111"/>
      <c r="L14" s="112"/>
      <c r="M14" s="113"/>
      <c r="N14" s="112"/>
      <c r="O14" s="114"/>
      <c r="P14" s="114"/>
      <c r="Q14" s="112"/>
      <c r="R14" s="115"/>
      <c r="S14" s="112"/>
      <c r="T14" s="113"/>
      <c r="U14" s="112"/>
      <c r="V14" s="114"/>
      <c r="W14" s="114"/>
      <c r="X14" s="116"/>
      <c r="Y14" s="114"/>
      <c r="Z14" s="112"/>
      <c r="AA14" s="113"/>
      <c r="AB14" s="112"/>
      <c r="AC14" s="114"/>
      <c r="AD14" s="114"/>
      <c r="AE14" s="116"/>
      <c r="AF14" s="114"/>
      <c r="AG14" s="112"/>
      <c r="AH14" s="113"/>
      <c r="AI14" s="112"/>
      <c r="AJ14" s="114"/>
      <c r="AK14" s="114"/>
      <c r="AL14" s="116"/>
    </row>
    <row r="15" spans="1:38" ht="25.5" customHeight="1" x14ac:dyDescent="0.35">
      <c r="A15" s="103" t="s">
        <v>41</v>
      </c>
      <c r="B15" s="103" t="s">
        <v>42</v>
      </c>
      <c r="C15" s="71">
        <v>700939</v>
      </c>
      <c r="D15" s="111"/>
      <c r="E15" s="112"/>
      <c r="F15" s="113"/>
      <c r="G15" s="112"/>
      <c r="H15" s="114"/>
      <c r="I15" s="114">
        <v>3</v>
      </c>
      <c r="J15" s="112">
        <v>-2926.52</v>
      </c>
      <c r="K15" s="111"/>
      <c r="L15" s="112"/>
      <c r="M15" s="113"/>
      <c r="N15" s="112"/>
      <c r="O15" s="114"/>
      <c r="P15" s="114"/>
      <c r="Q15" s="112"/>
      <c r="R15" s="115"/>
      <c r="S15" s="112"/>
      <c r="T15" s="113"/>
      <c r="U15" s="112"/>
      <c r="V15" s="114"/>
      <c r="W15" s="114">
        <v>1</v>
      </c>
      <c r="X15" s="116">
        <v>0</v>
      </c>
      <c r="Y15" s="114"/>
      <c r="Z15" s="112"/>
      <c r="AA15" s="113"/>
      <c r="AB15" s="112"/>
      <c r="AC15" s="114"/>
      <c r="AD15" s="114">
        <v>1</v>
      </c>
      <c r="AE15" s="116">
        <v>2368.83</v>
      </c>
      <c r="AF15" s="114"/>
      <c r="AG15" s="112"/>
      <c r="AH15" s="113"/>
      <c r="AI15" s="112"/>
      <c r="AJ15" s="114"/>
      <c r="AK15" s="114"/>
      <c r="AL15" s="116"/>
    </row>
    <row r="16" spans="1:38" ht="25.5" customHeight="1" x14ac:dyDescent="0.35">
      <c r="A16" s="109" t="s">
        <v>79</v>
      </c>
      <c r="B16" s="103" t="s">
        <v>1058</v>
      </c>
      <c r="C16" s="71"/>
      <c r="D16" s="111"/>
      <c r="E16" s="112"/>
      <c r="F16" s="113"/>
      <c r="G16" s="112"/>
      <c r="H16" s="114"/>
      <c r="I16" s="114"/>
      <c r="J16" s="112"/>
      <c r="K16" s="111"/>
      <c r="L16" s="112"/>
      <c r="M16" s="113"/>
      <c r="N16" s="112"/>
      <c r="O16" s="114"/>
      <c r="P16" s="114"/>
      <c r="Q16" s="112"/>
      <c r="R16" s="115"/>
      <c r="S16" s="112"/>
      <c r="T16" s="113"/>
      <c r="U16" s="112"/>
      <c r="V16" s="114"/>
      <c r="W16" s="114"/>
      <c r="X16" s="116"/>
      <c r="Y16" s="114"/>
      <c r="Z16" s="112"/>
      <c r="AA16" s="113"/>
      <c r="AB16" s="112"/>
      <c r="AC16" s="114"/>
      <c r="AD16" s="114"/>
      <c r="AE16" s="116"/>
      <c r="AF16" s="114"/>
      <c r="AG16" s="112"/>
      <c r="AH16" s="113"/>
      <c r="AI16" s="112"/>
      <c r="AJ16" s="114"/>
      <c r="AK16" s="114"/>
      <c r="AL16" s="116"/>
    </row>
    <row r="17" spans="1:38" ht="25.5" customHeight="1" x14ac:dyDescent="0.35">
      <c r="A17" s="103" t="s">
        <v>9</v>
      </c>
      <c r="B17" s="103" t="s">
        <v>16</v>
      </c>
      <c r="C17" s="71"/>
      <c r="D17" s="111"/>
      <c r="E17" s="112"/>
      <c r="F17" s="113"/>
      <c r="G17" s="112"/>
      <c r="H17" s="114"/>
      <c r="I17" s="114"/>
      <c r="J17" s="112"/>
      <c r="K17" s="111"/>
      <c r="L17" s="112"/>
      <c r="M17" s="113"/>
      <c r="N17" s="112"/>
      <c r="O17" s="114"/>
      <c r="P17" s="114"/>
      <c r="Q17" s="112"/>
      <c r="R17" s="115"/>
      <c r="S17" s="112"/>
      <c r="T17" s="113"/>
      <c r="U17" s="112"/>
      <c r="V17" s="114"/>
      <c r="W17" s="114"/>
      <c r="X17" s="116"/>
      <c r="Y17" s="114"/>
      <c r="Z17" s="112"/>
      <c r="AA17" s="113"/>
      <c r="AB17" s="112"/>
      <c r="AC17" s="114"/>
      <c r="AD17" s="114"/>
      <c r="AE17" s="116"/>
      <c r="AF17" s="114"/>
      <c r="AG17" s="112"/>
      <c r="AH17" s="113"/>
      <c r="AI17" s="112"/>
      <c r="AJ17" s="114"/>
      <c r="AK17" s="114"/>
      <c r="AL17" s="116"/>
    </row>
    <row r="18" spans="1:38" ht="25.5" customHeight="1" x14ac:dyDescent="0.35">
      <c r="A18" s="103" t="s">
        <v>1052</v>
      </c>
      <c r="B18" s="103" t="s">
        <v>1059</v>
      </c>
      <c r="C18" s="71">
        <v>700937</v>
      </c>
      <c r="D18" s="104">
        <v>3</v>
      </c>
      <c r="E18" s="105">
        <v>-1502.25</v>
      </c>
      <c r="F18" s="106">
        <v>14</v>
      </c>
      <c r="G18" s="105">
        <v>-25333.949999999997</v>
      </c>
      <c r="H18" s="82"/>
      <c r="I18" s="82">
        <v>117</v>
      </c>
      <c r="J18" s="105">
        <v>84689.10000000002</v>
      </c>
      <c r="K18" s="104"/>
      <c r="L18" s="105"/>
      <c r="M18" s="106">
        <v>3</v>
      </c>
      <c r="N18" s="105">
        <v>5462</v>
      </c>
      <c r="O18" s="82"/>
      <c r="P18" s="82">
        <v>49</v>
      </c>
      <c r="Q18" s="105">
        <v>60280.979999999996</v>
      </c>
      <c r="R18" s="107"/>
      <c r="S18" s="105"/>
      <c r="T18" s="106">
        <v>1</v>
      </c>
      <c r="U18" s="105">
        <v>3377.72</v>
      </c>
      <c r="V18" s="82"/>
      <c r="W18" s="82">
        <v>58</v>
      </c>
      <c r="X18" s="108">
        <v>98423.97</v>
      </c>
      <c r="Y18" s="82"/>
      <c r="Z18" s="105"/>
      <c r="AA18" s="106"/>
      <c r="AB18" s="105"/>
      <c r="AC18" s="82"/>
      <c r="AD18" s="82">
        <v>8</v>
      </c>
      <c r="AE18" s="108">
        <v>21494.930000000004</v>
      </c>
      <c r="AF18" s="82">
        <v>1</v>
      </c>
      <c r="AG18" s="105">
        <v>1292.94</v>
      </c>
      <c r="AH18" s="106"/>
      <c r="AI18" s="105"/>
      <c r="AJ18" s="82"/>
      <c r="AK18" s="82">
        <v>1</v>
      </c>
      <c r="AL18" s="108">
        <v>18268.55</v>
      </c>
    </row>
    <row r="19" spans="1:38" ht="25.5" customHeight="1" x14ac:dyDescent="0.35">
      <c r="A19" s="103" t="s">
        <v>1052</v>
      </c>
      <c r="B19" s="103" t="s">
        <v>25</v>
      </c>
      <c r="C19" s="71"/>
      <c r="D19" s="104"/>
      <c r="E19" s="105"/>
      <c r="F19" s="106"/>
      <c r="G19" s="105"/>
      <c r="H19" s="82"/>
      <c r="I19" s="82"/>
      <c r="J19" s="105"/>
      <c r="K19" s="104"/>
      <c r="L19" s="105"/>
      <c r="M19" s="106"/>
      <c r="N19" s="105"/>
      <c r="O19" s="82"/>
      <c r="P19" s="82"/>
      <c r="Q19" s="105"/>
      <c r="R19" s="107"/>
      <c r="S19" s="105"/>
      <c r="T19" s="106"/>
      <c r="U19" s="105"/>
      <c r="V19" s="82"/>
      <c r="W19" s="82"/>
      <c r="X19" s="108"/>
      <c r="Y19" s="82"/>
      <c r="Z19" s="105"/>
      <c r="AA19" s="106"/>
      <c r="AB19" s="105"/>
      <c r="AC19" s="82"/>
      <c r="AD19" s="82"/>
      <c r="AE19" s="108"/>
      <c r="AF19" s="82"/>
      <c r="AG19" s="105"/>
      <c r="AH19" s="106"/>
      <c r="AI19" s="105"/>
      <c r="AJ19" s="82"/>
      <c r="AK19" s="82"/>
      <c r="AL19" s="108"/>
    </row>
    <row r="20" spans="1:38" ht="25.5" customHeight="1" x14ac:dyDescent="0.35">
      <c r="A20" s="103" t="s">
        <v>9</v>
      </c>
      <c r="B20" s="103" t="s">
        <v>1054</v>
      </c>
      <c r="C20" s="71"/>
      <c r="D20" s="111"/>
      <c r="E20" s="112"/>
      <c r="F20" s="113"/>
      <c r="G20" s="112"/>
      <c r="H20" s="114"/>
      <c r="I20" s="114"/>
      <c r="J20" s="112"/>
      <c r="K20" s="111"/>
      <c r="L20" s="112"/>
      <c r="M20" s="113"/>
      <c r="N20" s="112"/>
      <c r="O20" s="114"/>
      <c r="P20" s="114"/>
      <c r="Q20" s="112"/>
      <c r="R20" s="115"/>
      <c r="S20" s="112"/>
      <c r="T20" s="113"/>
      <c r="U20" s="112"/>
      <c r="V20" s="114"/>
      <c r="W20" s="114"/>
      <c r="X20" s="116"/>
      <c r="Y20" s="82"/>
      <c r="Z20" s="105"/>
      <c r="AA20" s="106"/>
      <c r="AB20" s="105"/>
      <c r="AC20" s="82"/>
      <c r="AD20" s="82"/>
      <c r="AE20" s="108"/>
      <c r="AF20" s="114"/>
      <c r="AG20" s="112"/>
      <c r="AH20" s="113"/>
      <c r="AI20" s="112"/>
      <c r="AJ20" s="114"/>
      <c r="AK20" s="114"/>
      <c r="AL20" s="116"/>
    </row>
    <row r="21" spans="1:38" ht="25.5" customHeight="1" x14ac:dyDescent="0.35">
      <c r="A21" s="103" t="s">
        <v>9</v>
      </c>
      <c r="B21" s="103" t="s">
        <v>1060</v>
      </c>
      <c r="C21" s="71">
        <v>700940</v>
      </c>
      <c r="D21" s="111"/>
      <c r="E21" s="112"/>
      <c r="F21" s="113">
        <v>1</v>
      </c>
      <c r="G21" s="112">
        <v>-1412.6</v>
      </c>
      <c r="H21" s="114"/>
      <c r="I21" s="114">
        <v>11</v>
      </c>
      <c r="J21" s="112">
        <v>2322.52</v>
      </c>
      <c r="K21" s="111"/>
      <c r="L21" s="112"/>
      <c r="M21" s="113">
        <v>1</v>
      </c>
      <c r="N21" s="112">
        <v>1810</v>
      </c>
      <c r="O21" s="114"/>
      <c r="P21" s="114">
        <v>10</v>
      </c>
      <c r="Q21" s="112">
        <v>15821.720000000001</v>
      </c>
      <c r="R21" s="115"/>
      <c r="S21" s="112"/>
      <c r="T21" s="113"/>
      <c r="U21" s="112"/>
      <c r="V21" s="114"/>
      <c r="W21" s="114">
        <v>6</v>
      </c>
      <c r="X21" s="116">
        <v>591.5</v>
      </c>
      <c r="Y21" s="82"/>
      <c r="Z21" s="105"/>
      <c r="AA21" s="106"/>
      <c r="AB21" s="105"/>
      <c r="AC21" s="82"/>
      <c r="AD21" s="82"/>
      <c r="AE21" s="108"/>
      <c r="AF21" s="114">
        <v>1</v>
      </c>
      <c r="AG21" s="112">
        <v>3610</v>
      </c>
      <c r="AH21" s="113"/>
      <c r="AI21" s="112"/>
      <c r="AJ21" s="114"/>
      <c r="AK21" s="114">
        <v>1</v>
      </c>
      <c r="AL21" s="116">
        <v>0</v>
      </c>
    </row>
    <row r="22" spans="1:38" ht="25.5" customHeight="1" x14ac:dyDescent="0.35">
      <c r="A22" s="103" t="s">
        <v>29</v>
      </c>
      <c r="B22" s="103" t="s">
        <v>717</v>
      </c>
      <c r="C22" s="71"/>
      <c r="D22" s="111"/>
      <c r="E22" s="112"/>
      <c r="F22" s="113"/>
      <c r="G22" s="112"/>
      <c r="H22" s="114"/>
      <c r="I22" s="114"/>
      <c r="J22" s="112"/>
      <c r="K22" s="111"/>
      <c r="L22" s="112"/>
      <c r="M22" s="113"/>
      <c r="N22" s="112"/>
      <c r="O22" s="114"/>
      <c r="P22" s="114"/>
      <c r="Q22" s="112"/>
      <c r="R22" s="115"/>
      <c r="S22" s="112"/>
      <c r="T22" s="113"/>
      <c r="U22" s="112"/>
      <c r="V22" s="114"/>
      <c r="W22" s="114"/>
      <c r="X22" s="116"/>
      <c r="Y22" s="114"/>
      <c r="Z22" s="112"/>
      <c r="AA22" s="113"/>
      <c r="AB22" s="112"/>
      <c r="AC22" s="114"/>
      <c r="AD22" s="114"/>
      <c r="AE22" s="116"/>
      <c r="AF22" s="114"/>
      <c r="AG22" s="112"/>
      <c r="AH22" s="113"/>
      <c r="AI22" s="112"/>
      <c r="AJ22" s="114"/>
      <c r="AK22" s="114"/>
      <c r="AL22" s="116"/>
    </row>
    <row r="23" spans="1:38" ht="25.5" customHeight="1" x14ac:dyDescent="0.35">
      <c r="A23" s="103" t="s">
        <v>9</v>
      </c>
      <c r="B23" s="103" t="s">
        <v>1056</v>
      </c>
      <c r="C23" s="71"/>
      <c r="D23" s="104"/>
      <c r="E23" s="105"/>
      <c r="F23" s="106"/>
      <c r="G23" s="105"/>
      <c r="H23" s="82"/>
      <c r="I23" s="82"/>
      <c r="J23" s="105"/>
      <c r="K23" s="104"/>
      <c r="L23" s="105"/>
      <c r="M23" s="106"/>
      <c r="N23" s="105"/>
      <c r="O23" s="82"/>
      <c r="P23" s="82"/>
      <c r="Q23" s="105"/>
      <c r="R23" s="107"/>
      <c r="S23" s="105"/>
      <c r="T23" s="106"/>
      <c r="U23" s="105"/>
      <c r="V23" s="82"/>
      <c r="W23" s="82"/>
      <c r="X23" s="108"/>
      <c r="Y23" s="82"/>
      <c r="Z23" s="105"/>
      <c r="AA23" s="106"/>
      <c r="AB23" s="105"/>
      <c r="AC23" s="82"/>
      <c r="AD23" s="82"/>
      <c r="AE23" s="108"/>
      <c r="AF23" s="82"/>
      <c r="AG23" s="105"/>
      <c r="AH23" s="106"/>
      <c r="AI23" s="105"/>
      <c r="AJ23" s="82"/>
      <c r="AK23" s="82"/>
      <c r="AL23" s="108"/>
    </row>
    <row r="24" spans="1:38" ht="25.5" customHeight="1" x14ac:dyDescent="0.35">
      <c r="A24" s="103" t="s">
        <v>253</v>
      </c>
      <c r="B24" s="103" t="s">
        <v>19</v>
      </c>
      <c r="C24" s="71">
        <v>700942</v>
      </c>
      <c r="D24" s="111"/>
      <c r="E24" s="112"/>
      <c r="F24" s="113"/>
      <c r="G24" s="112"/>
      <c r="H24" s="114"/>
      <c r="I24" s="114"/>
      <c r="J24" s="112"/>
      <c r="K24" s="111"/>
      <c r="L24" s="112"/>
      <c r="M24" s="113"/>
      <c r="N24" s="112"/>
      <c r="O24" s="114"/>
      <c r="P24" s="114">
        <v>1</v>
      </c>
      <c r="Q24" s="112">
        <v>1570</v>
      </c>
      <c r="R24" s="115"/>
      <c r="S24" s="112"/>
      <c r="T24" s="113"/>
      <c r="U24" s="112"/>
      <c r="V24" s="114"/>
      <c r="W24" s="114"/>
      <c r="X24" s="116"/>
      <c r="Y24" s="114"/>
      <c r="Z24" s="112"/>
      <c r="AA24" s="113"/>
      <c r="AB24" s="112"/>
      <c r="AC24" s="114"/>
      <c r="AD24" s="114"/>
      <c r="AE24" s="116"/>
      <c r="AF24" s="114"/>
      <c r="AG24" s="112"/>
      <c r="AH24" s="113"/>
      <c r="AI24" s="112"/>
      <c r="AJ24" s="114"/>
      <c r="AK24" s="114"/>
      <c r="AL24" s="116"/>
    </row>
    <row r="25" spans="1:38" ht="25.5" customHeight="1" x14ac:dyDescent="0.35">
      <c r="A25" s="103" t="s">
        <v>70</v>
      </c>
      <c r="B25" s="109" t="s">
        <v>1061</v>
      </c>
      <c r="C25" s="110">
        <v>700931</v>
      </c>
      <c r="D25" s="111"/>
      <c r="E25" s="112"/>
      <c r="F25" s="113"/>
      <c r="G25" s="112"/>
      <c r="H25" s="114"/>
      <c r="I25" s="114">
        <v>2</v>
      </c>
      <c r="J25" s="112">
        <v>-921.45</v>
      </c>
      <c r="K25" s="111"/>
      <c r="L25" s="112"/>
      <c r="M25" s="113"/>
      <c r="N25" s="112"/>
      <c r="O25" s="114"/>
      <c r="P25" s="114"/>
      <c r="Q25" s="112"/>
      <c r="R25" s="115"/>
      <c r="S25" s="112"/>
      <c r="T25" s="113"/>
      <c r="U25" s="112"/>
      <c r="V25" s="114"/>
      <c r="W25" s="114">
        <v>2</v>
      </c>
      <c r="X25" s="116">
        <v>9622.380000000001</v>
      </c>
      <c r="Y25" s="114"/>
      <c r="Z25" s="112"/>
      <c r="AA25" s="113"/>
      <c r="AB25" s="112"/>
      <c r="AC25" s="114"/>
      <c r="AD25" s="114"/>
      <c r="AE25" s="116"/>
      <c r="AF25" s="82"/>
      <c r="AG25" s="105"/>
      <c r="AH25" s="106"/>
      <c r="AI25" s="105"/>
      <c r="AJ25" s="82"/>
      <c r="AK25" s="82"/>
      <c r="AL25" s="108"/>
    </row>
    <row r="26" spans="1:38" ht="25.5" customHeight="1" x14ac:dyDescent="0.35">
      <c r="A26" s="103" t="s">
        <v>70</v>
      </c>
      <c r="B26" s="109" t="s">
        <v>1062</v>
      </c>
      <c r="C26" s="110">
        <v>700946</v>
      </c>
      <c r="D26" s="111">
        <v>3</v>
      </c>
      <c r="E26" s="112">
        <v>-3521.91</v>
      </c>
      <c r="F26" s="113">
        <v>1</v>
      </c>
      <c r="G26" s="112">
        <v>-1256.93</v>
      </c>
      <c r="H26" s="114"/>
      <c r="I26" s="114">
        <v>35</v>
      </c>
      <c r="J26" s="112">
        <v>8975.3299999999981</v>
      </c>
      <c r="K26" s="111"/>
      <c r="L26" s="112"/>
      <c r="M26" s="113">
        <v>1</v>
      </c>
      <c r="N26" s="112">
        <v>1570</v>
      </c>
      <c r="O26" s="114"/>
      <c r="P26" s="114">
        <v>31</v>
      </c>
      <c r="Q26" s="112">
        <v>48473.14</v>
      </c>
      <c r="R26" s="115">
        <v>1</v>
      </c>
      <c r="S26" s="112">
        <v>13058.71</v>
      </c>
      <c r="T26" s="113">
        <v>1</v>
      </c>
      <c r="U26" s="112">
        <v>3186.66</v>
      </c>
      <c r="V26" s="114"/>
      <c r="W26" s="114">
        <v>25</v>
      </c>
      <c r="X26" s="116">
        <v>39873.629999999997</v>
      </c>
      <c r="Y26" s="82"/>
      <c r="Z26" s="105"/>
      <c r="AA26" s="106"/>
      <c r="AB26" s="105"/>
      <c r="AC26" s="82"/>
      <c r="AD26" s="82">
        <v>2</v>
      </c>
      <c r="AE26" s="108">
        <v>462.12</v>
      </c>
      <c r="AF26" s="82"/>
      <c r="AG26" s="105"/>
      <c r="AH26" s="106"/>
      <c r="AI26" s="105"/>
      <c r="AJ26" s="82"/>
      <c r="AK26" s="82"/>
      <c r="AL26" s="108"/>
    </row>
    <row r="27" spans="1:38" ht="25.5" customHeight="1" x14ac:dyDescent="0.35">
      <c r="A27" s="103" t="s">
        <v>70</v>
      </c>
      <c r="B27" s="109" t="s">
        <v>1063</v>
      </c>
      <c r="C27" s="71">
        <v>700912</v>
      </c>
      <c r="D27" s="111"/>
      <c r="E27" s="112"/>
      <c r="F27" s="113">
        <v>5</v>
      </c>
      <c r="G27" s="112">
        <v>-2521.0600000000004</v>
      </c>
      <c r="H27" s="114"/>
      <c r="I27" s="114">
        <v>20</v>
      </c>
      <c r="J27" s="112">
        <v>10150.84</v>
      </c>
      <c r="K27" s="111"/>
      <c r="L27" s="112"/>
      <c r="M27" s="113">
        <v>1</v>
      </c>
      <c r="N27" s="112">
        <v>2089.3200000000002</v>
      </c>
      <c r="O27" s="114"/>
      <c r="P27" s="114">
        <v>12</v>
      </c>
      <c r="Q27" s="112">
        <v>17663.690000000002</v>
      </c>
      <c r="R27" s="115">
        <v>1</v>
      </c>
      <c r="S27" s="112">
        <v>3561.2</v>
      </c>
      <c r="T27" s="113"/>
      <c r="U27" s="112"/>
      <c r="V27" s="114"/>
      <c r="W27" s="114">
        <v>10</v>
      </c>
      <c r="X27" s="116">
        <v>6365.59</v>
      </c>
      <c r="Y27" s="114"/>
      <c r="Z27" s="112"/>
      <c r="AA27" s="113"/>
      <c r="AB27" s="112"/>
      <c r="AC27" s="114"/>
      <c r="AD27" s="114">
        <v>5</v>
      </c>
      <c r="AE27" s="116">
        <v>7828.2500000000009</v>
      </c>
      <c r="AF27" s="82"/>
      <c r="AG27" s="105"/>
      <c r="AH27" s="106"/>
      <c r="AI27" s="105"/>
      <c r="AJ27" s="82"/>
      <c r="AK27" s="82"/>
      <c r="AL27" s="108"/>
    </row>
    <row r="28" spans="1:38" ht="25.5" customHeight="1" x14ac:dyDescent="0.35">
      <c r="A28" s="103" t="s">
        <v>67</v>
      </c>
      <c r="B28" s="103" t="s">
        <v>721</v>
      </c>
      <c r="C28" s="71"/>
      <c r="D28" s="104"/>
      <c r="E28" s="105"/>
      <c r="F28" s="106"/>
      <c r="G28" s="105"/>
      <c r="H28" s="82"/>
      <c r="I28" s="82"/>
      <c r="J28" s="105"/>
      <c r="K28" s="104"/>
      <c r="L28" s="105"/>
      <c r="M28" s="106"/>
      <c r="N28" s="105"/>
      <c r="O28" s="82"/>
      <c r="P28" s="82"/>
      <c r="Q28" s="105"/>
      <c r="R28" s="107"/>
      <c r="S28" s="105"/>
      <c r="T28" s="106"/>
      <c r="U28" s="105"/>
      <c r="V28" s="82"/>
      <c r="W28" s="82"/>
      <c r="X28" s="108"/>
      <c r="Y28" s="82"/>
      <c r="Z28" s="105"/>
      <c r="AA28" s="106"/>
      <c r="AB28" s="105"/>
      <c r="AC28" s="82"/>
      <c r="AD28" s="82"/>
      <c r="AE28" s="108"/>
      <c r="AF28" s="82"/>
      <c r="AG28" s="105"/>
      <c r="AH28" s="106"/>
      <c r="AI28" s="105"/>
      <c r="AJ28" s="82"/>
      <c r="AK28" s="82"/>
      <c r="AL28" s="108"/>
    </row>
    <row r="29" spans="1:38" ht="25.5" customHeight="1" x14ac:dyDescent="0.35">
      <c r="A29" s="103" t="s">
        <v>49</v>
      </c>
      <c r="B29" s="109" t="s">
        <v>1064</v>
      </c>
      <c r="C29" s="71">
        <v>700913</v>
      </c>
      <c r="D29" s="111"/>
      <c r="E29" s="112"/>
      <c r="F29" s="113"/>
      <c r="G29" s="112"/>
      <c r="H29" s="114"/>
      <c r="I29" s="114"/>
      <c r="J29" s="112"/>
      <c r="K29" s="111"/>
      <c r="L29" s="112"/>
      <c r="M29" s="113"/>
      <c r="N29" s="112"/>
      <c r="O29" s="114"/>
      <c r="P29" s="114">
        <v>1</v>
      </c>
      <c r="Q29" s="112">
        <v>1810</v>
      </c>
      <c r="R29" s="115"/>
      <c r="S29" s="112"/>
      <c r="T29" s="113"/>
      <c r="U29" s="112"/>
      <c r="V29" s="114"/>
      <c r="W29" s="114"/>
      <c r="X29" s="116"/>
      <c r="Y29" s="114"/>
      <c r="Z29" s="112"/>
      <c r="AA29" s="113"/>
      <c r="AB29" s="112"/>
      <c r="AC29" s="114"/>
      <c r="AD29" s="114"/>
      <c r="AE29" s="116"/>
      <c r="AF29" s="114"/>
      <c r="AG29" s="112"/>
      <c r="AH29" s="113"/>
      <c r="AI29" s="112"/>
      <c r="AJ29" s="114"/>
      <c r="AK29" s="114"/>
      <c r="AL29" s="116"/>
    </row>
    <row r="30" spans="1:38" ht="25.5" customHeight="1" x14ac:dyDescent="0.35">
      <c r="A30" s="103" t="s">
        <v>49</v>
      </c>
      <c r="B30" s="109" t="s">
        <v>1065</v>
      </c>
      <c r="C30" s="71">
        <v>700922</v>
      </c>
      <c r="D30" s="111"/>
      <c r="E30" s="112"/>
      <c r="F30" s="113"/>
      <c r="G30" s="112"/>
      <c r="H30" s="114"/>
      <c r="I30" s="114"/>
      <c r="J30" s="112"/>
      <c r="K30" s="111"/>
      <c r="L30" s="112"/>
      <c r="M30" s="113"/>
      <c r="N30" s="112"/>
      <c r="O30" s="114"/>
      <c r="P30" s="114"/>
      <c r="Q30" s="112"/>
      <c r="R30" s="115"/>
      <c r="S30" s="112"/>
      <c r="T30" s="113"/>
      <c r="U30" s="112"/>
      <c r="V30" s="114"/>
      <c r="W30" s="114">
        <v>1</v>
      </c>
      <c r="X30" s="116">
        <v>2477.6799999999998</v>
      </c>
      <c r="Y30" s="114"/>
      <c r="Z30" s="112"/>
      <c r="AA30" s="113"/>
      <c r="AB30" s="112"/>
      <c r="AC30" s="114"/>
      <c r="AD30" s="114"/>
      <c r="AE30" s="116"/>
      <c r="AF30" s="114"/>
      <c r="AG30" s="112"/>
      <c r="AH30" s="113"/>
      <c r="AI30" s="112"/>
      <c r="AJ30" s="114"/>
      <c r="AK30" s="114"/>
      <c r="AL30" s="116"/>
    </row>
    <row r="31" spans="1:38" ht="24" x14ac:dyDescent="0.35">
      <c r="A31" s="103" t="s">
        <v>49</v>
      </c>
      <c r="B31" s="109" t="s">
        <v>1066</v>
      </c>
      <c r="C31" s="71">
        <v>700926</v>
      </c>
      <c r="D31" s="111"/>
      <c r="E31" s="112"/>
      <c r="F31" s="113"/>
      <c r="G31" s="112"/>
      <c r="H31" s="114"/>
      <c r="I31" s="114"/>
      <c r="J31" s="112"/>
      <c r="K31" s="111"/>
      <c r="L31" s="112"/>
      <c r="M31" s="113"/>
      <c r="N31" s="112"/>
      <c r="O31" s="114"/>
      <c r="P31" s="114">
        <v>1</v>
      </c>
      <c r="Q31" s="112">
        <v>2082</v>
      </c>
      <c r="R31" s="115"/>
      <c r="S31" s="112"/>
      <c r="T31" s="113"/>
      <c r="U31" s="112"/>
      <c r="V31" s="114"/>
      <c r="W31" s="114"/>
      <c r="X31" s="116"/>
      <c r="Y31" s="114"/>
      <c r="Z31" s="112"/>
      <c r="AA31" s="113"/>
      <c r="AB31" s="112"/>
      <c r="AC31" s="114"/>
      <c r="AD31" s="114"/>
      <c r="AE31" s="116"/>
      <c r="AF31" s="114"/>
      <c r="AG31" s="112"/>
      <c r="AH31" s="113"/>
      <c r="AI31" s="112"/>
      <c r="AJ31" s="114"/>
      <c r="AK31" s="114"/>
      <c r="AL31" s="116"/>
    </row>
    <row r="32" spans="1:38" ht="25.5" customHeight="1" x14ac:dyDescent="0.35">
      <c r="A32" s="103" t="s">
        <v>49</v>
      </c>
      <c r="B32" s="109" t="s">
        <v>50</v>
      </c>
      <c r="C32" s="71"/>
      <c r="D32" s="111"/>
      <c r="E32" s="112"/>
      <c r="F32" s="113"/>
      <c r="G32" s="112"/>
      <c r="H32" s="114"/>
      <c r="I32" s="114"/>
      <c r="J32" s="112"/>
      <c r="K32" s="111"/>
      <c r="L32" s="112"/>
      <c r="M32" s="113"/>
      <c r="N32" s="112"/>
      <c r="O32" s="114"/>
      <c r="P32" s="114"/>
      <c r="Q32" s="112"/>
      <c r="R32" s="115"/>
      <c r="S32" s="112"/>
      <c r="T32" s="113"/>
      <c r="U32" s="112"/>
      <c r="V32" s="114"/>
      <c r="W32" s="114"/>
      <c r="X32" s="116"/>
      <c r="Y32" s="114"/>
      <c r="Z32" s="112"/>
      <c r="AA32" s="113"/>
      <c r="AB32" s="112"/>
      <c r="AC32" s="114"/>
      <c r="AD32" s="114"/>
      <c r="AE32" s="116"/>
      <c r="AF32" s="114"/>
      <c r="AG32" s="112"/>
      <c r="AH32" s="113"/>
      <c r="AI32" s="112"/>
      <c r="AJ32" s="114"/>
      <c r="AK32" s="114"/>
      <c r="AL32" s="116"/>
    </row>
    <row r="33" spans="1:38" ht="25.5" customHeight="1" x14ac:dyDescent="0.35">
      <c r="A33" s="103" t="s">
        <v>49</v>
      </c>
      <c r="B33" s="109" t="s">
        <v>50</v>
      </c>
      <c r="C33" s="71"/>
      <c r="D33" s="111"/>
      <c r="E33" s="112"/>
      <c r="F33" s="113"/>
      <c r="G33" s="112"/>
      <c r="H33" s="114"/>
      <c r="I33" s="114"/>
      <c r="J33" s="112"/>
      <c r="K33" s="111"/>
      <c r="L33" s="112"/>
      <c r="M33" s="113"/>
      <c r="N33" s="112"/>
      <c r="O33" s="114"/>
      <c r="P33" s="114"/>
      <c r="Q33" s="112"/>
      <c r="R33" s="115"/>
      <c r="S33" s="112"/>
      <c r="T33" s="113"/>
      <c r="U33" s="112"/>
      <c r="V33" s="114"/>
      <c r="W33" s="114"/>
      <c r="X33" s="116"/>
      <c r="Y33" s="114"/>
      <c r="Z33" s="112"/>
      <c r="AA33" s="113"/>
      <c r="AB33" s="112"/>
      <c r="AC33" s="114"/>
      <c r="AD33" s="114"/>
      <c r="AE33" s="116"/>
      <c r="AF33" s="114"/>
      <c r="AG33" s="112"/>
      <c r="AH33" s="113"/>
      <c r="AI33" s="112"/>
      <c r="AJ33" s="114"/>
      <c r="AK33" s="114"/>
      <c r="AL33" s="116"/>
    </row>
    <row r="34" spans="1:38" ht="25.5" customHeight="1" x14ac:dyDescent="0.35">
      <c r="A34" s="103" t="s">
        <v>49</v>
      </c>
      <c r="B34" s="109" t="s">
        <v>50</v>
      </c>
      <c r="C34" s="71"/>
      <c r="D34" s="111"/>
      <c r="E34" s="112"/>
      <c r="F34" s="113"/>
      <c r="G34" s="112"/>
      <c r="H34" s="114"/>
      <c r="I34" s="114"/>
      <c r="J34" s="112"/>
      <c r="K34" s="111"/>
      <c r="L34" s="112"/>
      <c r="M34" s="113"/>
      <c r="N34" s="112"/>
      <c r="O34" s="114"/>
      <c r="P34" s="114"/>
      <c r="Q34" s="112"/>
      <c r="R34" s="115"/>
      <c r="S34" s="112"/>
      <c r="T34" s="113"/>
      <c r="U34" s="112"/>
      <c r="V34" s="114"/>
      <c r="W34" s="114"/>
      <c r="X34" s="116"/>
      <c r="Y34" s="114"/>
      <c r="Z34" s="112"/>
      <c r="AA34" s="113"/>
      <c r="AB34" s="112"/>
      <c r="AC34" s="114"/>
      <c r="AD34" s="114"/>
      <c r="AE34" s="116"/>
      <c r="AF34" s="114"/>
      <c r="AG34" s="112"/>
      <c r="AH34" s="113"/>
      <c r="AI34" s="112"/>
      <c r="AJ34" s="114"/>
      <c r="AK34" s="114"/>
      <c r="AL34" s="116"/>
    </row>
    <row r="35" spans="1:38" ht="25.5" customHeight="1" x14ac:dyDescent="0.35">
      <c r="A35" s="103" t="s">
        <v>49</v>
      </c>
      <c r="B35" s="109" t="s">
        <v>50</v>
      </c>
      <c r="C35" s="71"/>
      <c r="D35" s="111"/>
      <c r="E35" s="112"/>
      <c r="F35" s="113"/>
      <c r="G35" s="112"/>
      <c r="H35" s="114"/>
      <c r="I35" s="114"/>
      <c r="J35" s="112"/>
      <c r="K35" s="111"/>
      <c r="L35" s="112"/>
      <c r="M35" s="113"/>
      <c r="N35" s="112"/>
      <c r="O35" s="114"/>
      <c r="P35" s="114"/>
      <c r="Q35" s="112"/>
      <c r="R35" s="115"/>
      <c r="S35" s="112"/>
      <c r="T35" s="113"/>
      <c r="U35" s="112"/>
      <c r="V35" s="114"/>
      <c r="W35" s="114"/>
      <c r="X35" s="116"/>
      <c r="Y35" s="114"/>
      <c r="Z35" s="112"/>
      <c r="AA35" s="113"/>
      <c r="AB35" s="112"/>
      <c r="AC35" s="114"/>
      <c r="AD35" s="114"/>
      <c r="AE35" s="116"/>
      <c r="AF35" s="114"/>
      <c r="AG35" s="112"/>
      <c r="AH35" s="113"/>
      <c r="AI35" s="112"/>
      <c r="AJ35" s="114"/>
      <c r="AK35" s="114"/>
      <c r="AL35" s="116"/>
    </row>
    <row r="36" spans="1:38" ht="25.5" customHeight="1" x14ac:dyDescent="0.35">
      <c r="A36" s="103" t="s">
        <v>49</v>
      </c>
      <c r="B36" s="109" t="s">
        <v>50</v>
      </c>
      <c r="C36" s="71"/>
      <c r="D36" s="111"/>
      <c r="E36" s="112"/>
      <c r="F36" s="113"/>
      <c r="G36" s="112"/>
      <c r="H36" s="114"/>
      <c r="I36" s="114"/>
      <c r="J36" s="112"/>
      <c r="K36" s="111"/>
      <c r="L36" s="112"/>
      <c r="M36" s="113"/>
      <c r="N36" s="112"/>
      <c r="O36" s="114"/>
      <c r="P36" s="114"/>
      <c r="Q36" s="112"/>
      <c r="R36" s="115"/>
      <c r="S36" s="112"/>
      <c r="T36" s="113"/>
      <c r="U36" s="112"/>
      <c r="V36" s="114"/>
      <c r="W36" s="114"/>
      <c r="X36" s="116"/>
      <c r="Y36" s="114"/>
      <c r="Z36" s="112"/>
      <c r="AA36" s="113"/>
      <c r="AB36" s="112"/>
      <c r="AC36" s="114"/>
      <c r="AD36" s="114"/>
      <c r="AE36" s="116"/>
      <c r="AF36" s="114"/>
      <c r="AG36" s="112"/>
      <c r="AH36" s="113"/>
      <c r="AI36" s="112"/>
      <c r="AJ36" s="114"/>
      <c r="AK36" s="114"/>
      <c r="AL36" s="116"/>
    </row>
    <row r="37" spans="1:38" ht="25.5" customHeight="1" x14ac:dyDescent="0.35">
      <c r="A37" s="103" t="s">
        <v>49</v>
      </c>
      <c r="B37" s="109" t="s">
        <v>50</v>
      </c>
      <c r="C37" s="71"/>
      <c r="D37" s="111"/>
      <c r="E37" s="112"/>
      <c r="F37" s="113"/>
      <c r="G37" s="112"/>
      <c r="H37" s="114"/>
      <c r="I37" s="114"/>
      <c r="J37" s="112"/>
      <c r="K37" s="111"/>
      <c r="L37" s="112"/>
      <c r="M37" s="113"/>
      <c r="N37" s="112"/>
      <c r="O37" s="114"/>
      <c r="P37" s="114"/>
      <c r="Q37" s="112"/>
      <c r="R37" s="115"/>
      <c r="S37" s="112"/>
      <c r="T37" s="113"/>
      <c r="U37" s="112"/>
      <c r="V37" s="114"/>
      <c r="W37" s="114"/>
      <c r="X37" s="116"/>
      <c r="Y37" s="114"/>
      <c r="Z37" s="112"/>
      <c r="AA37" s="113"/>
      <c r="AB37" s="112"/>
      <c r="AC37" s="114"/>
      <c r="AD37" s="114"/>
      <c r="AE37" s="116"/>
      <c r="AF37" s="114"/>
      <c r="AG37" s="112"/>
      <c r="AH37" s="113"/>
      <c r="AI37" s="112"/>
      <c r="AJ37" s="114"/>
      <c r="AK37" s="114"/>
      <c r="AL37" s="116"/>
    </row>
    <row r="38" spans="1:38" ht="25.5" customHeight="1" x14ac:dyDescent="0.35">
      <c r="A38" s="103" t="s">
        <v>49</v>
      </c>
      <c r="B38" s="109" t="s">
        <v>50</v>
      </c>
      <c r="C38" s="71"/>
      <c r="D38" s="111"/>
      <c r="E38" s="112"/>
      <c r="F38" s="113"/>
      <c r="G38" s="112"/>
      <c r="H38" s="114"/>
      <c r="I38" s="114"/>
      <c r="J38" s="112"/>
      <c r="K38" s="111"/>
      <c r="L38" s="112"/>
      <c r="M38" s="113"/>
      <c r="N38" s="112"/>
      <c r="O38" s="114"/>
      <c r="P38" s="114"/>
      <c r="Q38" s="112"/>
      <c r="R38" s="115"/>
      <c r="S38" s="112"/>
      <c r="T38" s="113"/>
      <c r="U38" s="112"/>
      <c r="V38" s="114"/>
      <c r="W38" s="114"/>
      <c r="X38" s="116"/>
      <c r="Y38" s="114"/>
      <c r="Z38" s="112"/>
      <c r="AA38" s="113"/>
      <c r="AB38" s="112"/>
      <c r="AC38" s="114"/>
      <c r="AD38" s="114"/>
      <c r="AE38" s="116"/>
      <c r="AF38" s="114"/>
      <c r="AG38" s="112"/>
      <c r="AH38" s="113"/>
      <c r="AI38" s="112"/>
      <c r="AJ38" s="114"/>
      <c r="AK38" s="114"/>
      <c r="AL38" s="116"/>
    </row>
    <row r="39" spans="1:38" ht="25.5" customHeight="1" x14ac:dyDescent="0.35">
      <c r="A39" s="103" t="s">
        <v>49</v>
      </c>
      <c r="B39" s="109" t="s">
        <v>50</v>
      </c>
      <c r="C39" s="71"/>
      <c r="D39" s="111"/>
      <c r="E39" s="112"/>
      <c r="F39" s="113"/>
      <c r="G39" s="112"/>
      <c r="H39" s="114"/>
      <c r="I39" s="114"/>
      <c r="J39" s="112"/>
      <c r="K39" s="111"/>
      <c r="L39" s="112"/>
      <c r="M39" s="113"/>
      <c r="N39" s="112"/>
      <c r="O39" s="114"/>
      <c r="P39" s="114"/>
      <c r="Q39" s="112"/>
      <c r="R39" s="115"/>
      <c r="S39" s="112"/>
      <c r="T39" s="113"/>
      <c r="U39" s="112"/>
      <c r="V39" s="114"/>
      <c r="W39" s="114"/>
      <c r="X39" s="116"/>
      <c r="Y39" s="114"/>
      <c r="Z39" s="112"/>
      <c r="AA39" s="113"/>
      <c r="AB39" s="112"/>
      <c r="AC39" s="114"/>
      <c r="AD39" s="114"/>
      <c r="AE39" s="116"/>
      <c r="AF39" s="114"/>
      <c r="AG39" s="112"/>
      <c r="AH39" s="113"/>
      <c r="AI39" s="112"/>
      <c r="AJ39" s="114"/>
      <c r="AK39" s="114"/>
      <c r="AL39" s="116"/>
    </row>
    <row r="40" spans="1:38" ht="25.5" customHeight="1" x14ac:dyDescent="0.35">
      <c r="A40" s="103" t="s">
        <v>49</v>
      </c>
      <c r="B40" s="109" t="s">
        <v>50</v>
      </c>
      <c r="C40" s="71"/>
      <c r="D40" s="111"/>
      <c r="E40" s="112"/>
      <c r="F40" s="113"/>
      <c r="G40" s="112"/>
      <c r="H40" s="114"/>
      <c r="I40" s="114"/>
      <c r="J40" s="112"/>
      <c r="K40" s="111"/>
      <c r="L40" s="112"/>
      <c r="M40" s="113"/>
      <c r="N40" s="112"/>
      <c r="O40" s="114"/>
      <c r="P40" s="114"/>
      <c r="Q40" s="112"/>
      <c r="R40" s="115"/>
      <c r="S40" s="112"/>
      <c r="T40" s="113"/>
      <c r="U40" s="112"/>
      <c r="V40" s="114"/>
      <c r="W40" s="114"/>
      <c r="X40" s="116"/>
      <c r="Y40" s="114"/>
      <c r="Z40" s="112"/>
      <c r="AA40" s="113"/>
      <c r="AB40" s="112"/>
      <c r="AC40" s="114"/>
      <c r="AD40" s="114"/>
      <c r="AE40" s="116"/>
      <c r="AF40" s="114"/>
      <c r="AG40" s="112"/>
      <c r="AH40" s="113"/>
      <c r="AI40" s="112"/>
      <c r="AJ40" s="114"/>
      <c r="AK40" s="114"/>
      <c r="AL40" s="116"/>
    </row>
    <row r="41" spans="1:38" ht="25.5" customHeight="1" x14ac:dyDescent="0.35">
      <c r="A41" s="103" t="s">
        <v>49</v>
      </c>
      <c r="B41" s="109" t="s">
        <v>50</v>
      </c>
      <c r="C41" s="71"/>
      <c r="D41" s="111"/>
      <c r="E41" s="112"/>
      <c r="F41" s="113"/>
      <c r="G41" s="112"/>
      <c r="H41" s="114"/>
      <c r="I41" s="114"/>
      <c r="J41" s="112"/>
      <c r="K41" s="111"/>
      <c r="L41" s="112"/>
      <c r="M41" s="113"/>
      <c r="N41" s="112"/>
      <c r="O41" s="114"/>
      <c r="P41" s="114"/>
      <c r="Q41" s="112"/>
      <c r="R41" s="115"/>
      <c r="S41" s="112"/>
      <c r="T41" s="113"/>
      <c r="U41" s="112"/>
      <c r="V41" s="114"/>
      <c r="W41" s="114"/>
      <c r="X41" s="116"/>
      <c r="Y41" s="114"/>
      <c r="Z41" s="112"/>
      <c r="AA41" s="113"/>
      <c r="AB41" s="112"/>
      <c r="AC41" s="114"/>
      <c r="AD41" s="114"/>
      <c r="AE41" s="116"/>
      <c r="AF41" s="114"/>
      <c r="AG41" s="112"/>
      <c r="AH41" s="113"/>
      <c r="AI41" s="112"/>
      <c r="AJ41" s="114"/>
      <c r="AK41" s="114"/>
      <c r="AL41" s="116"/>
    </row>
    <row r="42" spans="1:38" ht="25.5" customHeight="1" x14ac:dyDescent="0.35">
      <c r="A42" s="103" t="s">
        <v>49</v>
      </c>
      <c r="B42" s="109" t="s">
        <v>50</v>
      </c>
      <c r="C42" s="71"/>
      <c r="D42" s="111"/>
      <c r="E42" s="112"/>
      <c r="F42" s="113"/>
      <c r="G42" s="112"/>
      <c r="H42" s="114"/>
      <c r="I42" s="114"/>
      <c r="J42" s="112"/>
      <c r="K42" s="111"/>
      <c r="L42" s="112"/>
      <c r="M42" s="113"/>
      <c r="N42" s="112"/>
      <c r="O42" s="114"/>
      <c r="P42" s="114"/>
      <c r="Q42" s="112"/>
      <c r="R42" s="115"/>
      <c r="S42" s="112"/>
      <c r="T42" s="113"/>
      <c r="U42" s="112"/>
      <c r="V42" s="114"/>
      <c r="W42" s="114"/>
      <c r="X42" s="116"/>
      <c r="Y42" s="114"/>
      <c r="Z42" s="112"/>
      <c r="AA42" s="113"/>
      <c r="AB42" s="112"/>
      <c r="AC42" s="114"/>
      <c r="AD42" s="114"/>
      <c r="AE42" s="116"/>
      <c r="AF42" s="114"/>
      <c r="AG42" s="112"/>
      <c r="AH42" s="113"/>
      <c r="AI42" s="112"/>
      <c r="AJ42" s="114"/>
      <c r="AK42" s="114"/>
      <c r="AL42" s="116"/>
    </row>
    <row r="43" spans="1:38" ht="25.5" customHeight="1" x14ac:dyDescent="0.35">
      <c r="A43" s="103" t="s">
        <v>49</v>
      </c>
      <c r="B43" s="109" t="s">
        <v>50</v>
      </c>
      <c r="C43" s="71"/>
      <c r="D43" s="111"/>
      <c r="E43" s="112"/>
      <c r="F43" s="113"/>
      <c r="G43" s="112"/>
      <c r="H43" s="114"/>
      <c r="I43" s="114"/>
      <c r="J43" s="112"/>
      <c r="K43" s="111"/>
      <c r="L43" s="112"/>
      <c r="M43" s="113"/>
      <c r="N43" s="112"/>
      <c r="O43" s="114"/>
      <c r="P43" s="114"/>
      <c r="Q43" s="112"/>
      <c r="R43" s="115"/>
      <c r="S43" s="112"/>
      <c r="T43" s="113"/>
      <c r="U43" s="112"/>
      <c r="V43" s="114"/>
      <c r="W43" s="114"/>
      <c r="X43" s="116"/>
      <c r="Y43" s="114"/>
      <c r="Z43" s="112"/>
      <c r="AA43" s="113"/>
      <c r="AB43" s="112"/>
      <c r="AC43" s="114"/>
      <c r="AD43" s="114"/>
      <c r="AE43" s="116"/>
      <c r="AF43" s="114"/>
      <c r="AG43" s="112"/>
      <c r="AH43" s="113"/>
      <c r="AI43" s="112"/>
      <c r="AJ43" s="114"/>
      <c r="AK43" s="114"/>
      <c r="AL43" s="116"/>
    </row>
    <row r="44" spans="1:38" ht="25.5" customHeight="1" x14ac:dyDescent="0.35">
      <c r="A44" s="103" t="s">
        <v>49</v>
      </c>
      <c r="B44" s="109" t="s">
        <v>50</v>
      </c>
      <c r="C44" s="71"/>
      <c r="D44" s="111"/>
      <c r="E44" s="112"/>
      <c r="F44" s="113"/>
      <c r="G44" s="112"/>
      <c r="H44" s="114"/>
      <c r="I44" s="114"/>
      <c r="J44" s="112"/>
      <c r="K44" s="111"/>
      <c r="L44" s="112"/>
      <c r="M44" s="113"/>
      <c r="N44" s="112"/>
      <c r="O44" s="114"/>
      <c r="P44" s="114"/>
      <c r="Q44" s="112"/>
      <c r="R44" s="115"/>
      <c r="S44" s="112"/>
      <c r="T44" s="113"/>
      <c r="U44" s="112"/>
      <c r="V44" s="114"/>
      <c r="W44" s="114"/>
      <c r="X44" s="116"/>
      <c r="Y44" s="114"/>
      <c r="Z44" s="112"/>
      <c r="AA44" s="113"/>
      <c r="AB44" s="112"/>
      <c r="AC44" s="114"/>
      <c r="AD44" s="114"/>
      <c r="AE44" s="116"/>
      <c r="AF44" s="114"/>
      <c r="AG44" s="112"/>
      <c r="AH44" s="113"/>
      <c r="AI44" s="112"/>
      <c r="AJ44" s="114"/>
      <c r="AK44" s="114"/>
      <c r="AL44" s="116"/>
    </row>
    <row r="45" spans="1:38" ht="25.5" customHeight="1" x14ac:dyDescent="0.35">
      <c r="A45" s="103" t="s">
        <v>79</v>
      </c>
      <c r="B45" s="103" t="s">
        <v>1067</v>
      </c>
      <c r="C45" s="71"/>
      <c r="D45" s="111"/>
      <c r="E45" s="112"/>
      <c r="F45" s="113"/>
      <c r="G45" s="112"/>
      <c r="H45" s="114"/>
      <c r="I45" s="114"/>
      <c r="J45" s="112"/>
      <c r="K45" s="111"/>
      <c r="L45" s="112"/>
      <c r="M45" s="113"/>
      <c r="N45" s="112"/>
      <c r="O45" s="114"/>
      <c r="P45" s="114"/>
      <c r="Q45" s="112"/>
      <c r="R45" s="115"/>
      <c r="S45" s="112"/>
      <c r="T45" s="113"/>
      <c r="U45" s="112"/>
      <c r="V45" s="114"/>
      <c r="W45" s="114"/>
      <c r="X45" s="116"/>
      <c r="Y45" s="114"/>
      <c r="Z45" s="112"/>
      <c r="AA45" s="113"/>
      <c r="AB45" s="112"/>
      <c r="AC45" s="114"/>
      <c r="AD45" s="114"/>
      <c r="AE45" s="116"/>
      <c r="AF45" s="114"/>
      <c r="AG45" s="112"/>
      <c r="AH45" s="113"/>
      <c r="AI45" s="112"/>
      <c r="AJ45" s="114"/>
      <c r="AK45" s="114"/>
      <c r="AL45" s="116"/>
    </row>
    <row r="46" spans="1:38" ht="25.5" customHeight="1" x14ac:dyDescent="0.35">
      <c r="A46" s="103" t="s">
        <v>79</v>
      </c>
      <c r="B46" s="103" t="s">
        <v>1067</v>
      </c>
      <c r="C46" s="71"/>
      <c r="D46" s="111"/>
      <c r="E46" s="112"/>
      <c r="F46" s="113"/>
      <c r="G46" s="112"/>
      <c r="H46" s="114"/>
      <c r="I46" s="114"/>
      <c r="J46" s="112"/>
      <c r="K46" s="111"/>
      <c r="L46" s="112"/>
      <c r="M46" s="113"/>
      <c r="N46" s="112"/>
      <c r="O46" s="114"/>
      <c r="P46" s="114"/>
      <c r="Q46" s="112"/>
      <c r="R46" s="115"/>
      <c r="S46" s="112"/>
      <c r="T46" s="113"/>
      <c r="U46" s="112"/>
      <c r="V46" s="114"/>
      <c r="W46" s="114"/>
      <c r="X46" s="116"/>
      <c r="Y46" s="114"/>
      <c r="Z46" s="112"/>
      <c r="AA46" s="113"/>
      <c r="AB46" s="112"/>
      <c r="AC46" s="114"/>
      <c r="AD46" s="114"/>
      <c r="AE46" s="116"/>
      <c r="AF46" s="114"/>
      <c r="AG46" s="112"/>
      <c r="AH46" s="113"/>
      <c r="AI46" s="112"/>
      <c r="AJ46" s="114"/>
      <c r="AK46" s="114"/>
      <c r="AL46" s="116"/>
    </row>
    <row r="47" spans="1:38" ht="25.5" customHeight="1" x14ac:dyDescent="0.35">
      <c r="A47" s="103" t="s">
        <v>79</v>
      </c>
      <c r="B47" s="103" t="s">
        <v>1067</v>
      </c>
      <c r="C47" s="71"/>
      <c r="D47" s="111"/>
      <c r="E47" s="112"/>
      <c r="F47" s="113"/>
      <c r="G47" s="112"/>
      <c r="H47" s="114"/>
      <c r="I47" s="114"/>
      <c r="J47" s="112"/>
      <c r="K47" s="111"/>
      <c r="L47" s="112"/>
      <c r="M47" s="113"/>
      <c r="N47" s="112"/>
      <c r="O47" s="114"/>
      <c r="P47" s="114"/>
      <c r="Q47" s="112"/>
      <c r="R47" s="115"/>
      <c r="S47" s="112"/>
      <c r="T47" s="113"/>
      <c r="U47" s="112"/>
      <c r="V47" s="114"/>
      <c r="W47" s="114"/>
      <c r="X47" s="116"/>
      <c r="Y47" s="114"/>
      <c r="Z47" s="112"/>
      <c r="AA47" s="113"/>
      <c r="AB47" s="112"/>
      <c r="AC47" s="114"/>
      <c r="AD47" s="114"/>
      <c r="AE47" s="116"/>
      <c r="AF47" s="114"/>
      <c r="AG47" s="112"/>
      <c r="AH47" s="113"/>
      <c r="AI47" s="112"/>
      <c r="AJ47" s="114"/>
      <c r="AK47" s="114"/>
      <c r="AL47" s="116"/>
    </row>
    <row r="48" spans="1:38" ht="25.5" customHeight="1" x14ac:dyDescent="0.35">
      <c r="A48" s="103" t="s">
        <v>79</v>
      </c>
      <c r="B48" s="103" t="s">
        <v>1067</v>
      </c>
      <c r="C48" s="71">
        <v>700908</v>
      </c>
      <c r="D48" s="111">
        <v>5</v>
      </c>
      <c r="E48" s="112">
        <v>20427.77</v>
      </c>
      <c r="F48" s="113">
        <v>6</v>
      </c>
      <c r="G48" s="112">
        <v>4084.4299999999994</v>
      </c>
      <c r="H48" s="114"/>
      <c r="I48" s="114">
        <v>119</v>
      </c>
      <c r="J48" s="112">
        <v>53338.479999999967</v>
      </c>
      <c r="K48" s="111">
        <v>1</v>
      </c>
      <c r="L48" s="112">
        <v>1857.95</v>
      </c>
      <c r="M48" s="113">
        <v>14</v>
      </c>
      <c r="N48" s="112">
        <v>25885</v>
      </c>
      <c r="O48" s="114"/>
      <c r="P48" s="114">
        <v>142</v>
      </c>
      <c r="Q48" s="112">
        <v>212681.38999999998</v>
      </c>
      <c r="R48" s="115">
        <v>2</v>
      </c>
      <c r="S48" s="112">
        <v>22935.599999999999</v>
      </c>
      <c r="T48" s="113">
        <v>5</v>
      </c>
      <c r="U48" s="112">
        <v>6252.79</v>
      </c>
      <c r="V48" s="114"/>
      <c r="W48" s="114">
        <v>95</v>
      </c>
      <c r="X48" s="116">
        <v>157086.43000000005</v>
      </c>
      <c r="Y48" s="114">
        <v>7</v>
      </c>
      <c r="Z48" s="112">
        <v>12020.77</v>
      </c>
      <c r="AA48" s="113"/>
      <c r="AB48" s="112"/>
      <c r="AC48" s="114"/>
      <c r="AD48" s="114">
        <v>22</v>
      </c>
      <c r="AE48" s="116">
        <v>19480.34</v>
      </c>
      <c r="AF48" s="114">
        <v>3</v>
      </c>
      <c r="AG48" s="112">
        <v>9381.25</v>
      </c>
      <c r="AH48" s="113"/>
      <c r="AI48" s="112"/>
      <c r="AJ48" s="114"/>
      <c r="AK48" s="114">
        <v>4</v>
      </c>
      <c r="AL48" s="116">
        <v>10493.46</v>
      </c>
    </row>
    <row r="49" spans="1:240" ht="25.5" customHeight="1" x14ac:dyDescent="0.35">
      <c r="A49" s="103" t="s">
        <v>79</v>
      </c>
      <c r="B49" s="103" t="s">
        <v>1067</v>
      </c>
      <c r="C49" s="71">
        <v>700909</v>
      </c>
      <c r="D49" s="111">
        <v>20</v>
      </c>
      <c r="E49" s="112">
        <v>15166.4</v>
      </c>
      <c r="F49" s="113">
        <v>13</v>
      </c>
      <c r="G49" s="112">
        <v>-32742.17</v>
      </c>
      <c r="H49" s="114"/>
      <c r="I49" s="114">
        <v>356</v>
      </c>
      <c r="J49" s="112">
        <v>391424.76000000059</v>
      </c>
      <c r="K49" s="111">
        <v>4</v>
      </c>
      <c r="L49" s="112">
        <v>37000.81</v>
      </c>
      <c r="M49" s="113">
        <v>5</v>
      </c>
      <c r="N49" s="112">
        <v>10911.15</v>
      </c>
      <c r="O49" s="114"/>
      <c r="P49" s="114">
        <v>111</v>
      </c>
      <c r="Q49" s="112">
        <v>135977.39000000001</v>
      </c>
      <c r="R49" s="115">
        <v>3</v>
      </c>
      <c r="S49" s="112">
        <v>51930.59</v>
      </c>
      <c r="T49" s="113">
        <v>7</v>
      </c>
      <c r="U49" s="112">
        <v>42182.34</v>
      </c>
      <c r="V49" s="114"/>
      <c r="W49" s="114">
        <v>228</v>
      </c>
      <c r="X49" s="116">
        <v>294411.15000000002</v>
      </c>
      <c r="Y49" s="114">
        <v>5</v>
      </c>
      <c r="Z49" s="112">
        <v>37249.119999999995</v>
      </c>
      <c r="AA49" s="113"/>
      <c r="AB49" s="112"/>
      <c r="AC49" s="114"/>
      <c r="AD49" s="114">
        <v>23</v>
      </c>
      <c r="AE49" s="116">
        <v>33572.879999999997</v>
      </c>
      <c r="AF49" s="114">
        <v>1</v>
      </c>
      <c r="AG49" s="112">
        <v>19823.349999999999</v>
      </c>
      <c r="AH49" s="113">
        <v>1</v>
      </c>
      <c r="AI49" s="112">
        <v>1253.07</v>
      </c>
      <c r="AJ49" s="114"/>
      <c r="AK49" s="114">
        <v>27</v>
      </c>
      <c r="AL49" s="116">
        <v>72958.449999999983</v>
      </c>
    </row>
    <row r="50" spans="1:240" ht="25.5" customHeight="1" x14ac:dyDescent="0.35">
      <c r="A50" s="103" t="s">
        <v>253</v>
      </c>
      <c r="B50" s="103" t="s">
        <v>21</v>
      </c>
      <c r="C50" s="71"/>
      <c r="D50" s="104"/>
      <c r="E50" s="105"/>
      <c r="F50" s="106"/>
      <c r="G50" s="105"/>
      <c r="H50" s="82"/>
      <c r="I50" s="82"/>
      <c r="J50" s="105"/>
      <c r="K50" s="104"/>
      <c r="L50" s="105"/>
      <c r="M50" s="106"/>
      <c r="N50" s="105"/>
      <c r="O50" s="82"/>
      <c r="P50" s="82"/>
      <c r="Q50" s="105"/>
      <c r="R50" s="107"/>
      <c r="S50" s="105"/>
      <c r="T50" s="106"/>
      <c r="U50" s="105"/>
      <c r="V50" s="82"/>
      <c r="W50" s="82"/>
      <c r="X50" s="108"/>
      <c r="Y50" s="82"/>
      <c r="Z50" s="105"/>
      <c r="AA50" s="106"/>
      <c r="AB50" s="105"/>
      <c r="AC50" s="82"/>
      <c r="AD50" s="82"/>
      <c r="AE50" s="108"/>
      <c r="AF50" s="82"/>
      <c r="AG50" s="105"/>
      <c r="AH50" s="106"/>
      <c r="AI50" s="105"/>
      <c r="AJ50" s="82"/>
      <c r="AK50" s="82"/>
      <c r="AL50" s="108"/>
    </row>
    <row r="51" spans="1:240" ht="25.5" customHeight="1" x14ac:dyDescent="0.35">
      <c r="A51" s="103" t="s">
        <v>9</v>
      </c>
      <c r="B51" s="103" t="s">
        <v>1068</v>
      </c>
      <c r="C51" s="71"/>
      <c r="D51" s="104"/>
      <c r="E51" s="105"/>
      <c r="F51" s="106"/>
      <c r="G51" s="105"/>
      <c r="H51" s="82"/>
      <c r="I51" s="82"/>
      <c r="J51" s="105"/>
      <c r="K51" s="104"/>
      <c r="L51" s="105"/>
      <c r="M51" s="106"/>
      <c r="N51" s="105"/>
      <c r="O51" s="82"/>
      <c r="P51" s="82"/>
      <c r="Q51" s="105"/>
      <c r="R51" s="107"/>
      <c r="S51" s="105"/>
      <c r="T51" s="106"/>
      <c r="U51" s="105"/>
      <c r="V51" s="82"/>
      <c r="W51" s="82"/>
      <c r="X51" s="108"/>
      <c r="Y51" s="82"/>
      <c r="Z51" s="105"/>
      <c r="AA51" s="106"/>
      <c r="AB51" s="105"/>
      <c r="AC51" s="82"/>
      <c r="AD51" s="82"/>
      <c r="AE51" s="108"/>
      <c r="AF51" s="82"/>
      <c r="AG51" s="105"/>
      <c r="AH51" s="106"/>
      <c r="AI51" s="105"/>
      <c r="AJ51" s="82"/>
      <c r="AK51" s="82"/>
      <c r="AL51" s="108"/>
    </row>
    <row r="52" spans="1:240" ht="25.5" customHeight="1" x14ac:dyDescent="0.35">
      <c r="A52" s="103" t="s">
        <v>275</v>
      </c>
      <c r="B52" s="103" t="s">
        <v>840</v>
      </c>
      <c r="C52" s="118">
        <v>700936</v>
      </c>
      <c r="D52" s="104"/>
      <c r="E52" s="105"/>
      <c r="F52" s="106"/>
      <c r="G52" s="105"/>
      <c r="H52" s="82"/>
      <c r="I52" s="82"/>
      <c r="J52" s="105"/>
      <c r="K52" s="104"/>
      <c r="L52" s="105"/>
      <c r="M52" s="106">
        <v>1</v>
      </c>
      <c r="N52" s="105">
        <v>2082</v>
      </c>
      <c r="O52" s="82"/>
      <c r="P52" s="82"/>
      <c r="Q52" s="105"/>
      <c r="R52" s="107"/>
      <c r="S52" s="105"/>
      <c r="T52" s="106"/>
      <c r="U52" s="105"/>
      <c r="V52" s="82"/>
      <c r="W52" s="82"/>
      <c r="X52" s="108"/>
      <c r="Y52" s="82"/>
      <c r="Z52" s="105"/>
      <c r="AA52" s="106"/>
      <c r="AB52" s="105"/>
      <c r="AC52" s="82"/>
      <c r="AD52" s="82"/>
      <c r="AE52" s="108"/>
      <c r="AF52" s="82"/>
      <c r="AG52" s="105"/>
      <c r="AH52" s="106"/>
      <c r="AI52" s="105"/>
      <c r="AJ52" s="82"/>
      <c r="AK52" s="82"/>
      <c r="AL52" s="108"/>
    </row>
    <row r="53" spans="1:240" x14ac:dyDescent="0.35">
      <c r="D53" s="84"/>
      <c r="E53" s="85"/>
      <c r="F53" s="84"/>
      <c r="G53" s="86"/>
      <c r="I53" s="84"/>
      <c r="J53" s="86"/>
      <c r="K53" s="87"/>
      <c r="L53" s="85"/>
      <c r="M53" s="84"/>
      <c r="N53" s="86"/>
      <c r="P53" s="84"/>
      <c r="Q53" s="88"/>
      <c r="R53" s="121"/>
      <c r="S53" s="88"/>
      <c r="T53" s="121"/>
      <c r="U53" s="88"/>
      <c r="W53" s="121"/>
      <c r="X53" s="88"/>
      <c r="Y53" s="121"/>
      <c r="Z53" s="88"/>
      <c r="AA53" s="121"/>
      <c r="AB53" s="88"/>
      <c r="AD53" s="121"/>
      <c r="AE53" s="88"/>
    </row>
    <row r="54" spans="1:240" x14ac:dyDescent="0.35">
      <c r="A54" s="122"/>
      <c r="B54" s="122"/>
      <c r="C54" s="123" t="s">
        <v>1001</v>
      </c>
      <c r="D54" s="104">
        <f t="shared" ref="D54:AL54" si="0">SUM(D5:D53)</f>
        <v>70</v>
      </c>
      <c r="E54" s="104">
        <f t="shared" si="0"/>
        <v>116040.01</v>
      </c>
      <c r="F54" s="104">
        <f t="shared" si="0"/>
        <v>56</v>
      </c>
      <c r="G54" s="104">
        <f t="shared" si="0"/>
        <v>-69358.5</v>
      </c>
      <c r="H54" s="104">
        <f t="shared" si="0"/>
        <v>0</v>
      </c>
      <c r="I54" s="104">
        <f t="shared" si="0"/>
        <v>1121</v>
      </c>
      <c r="J54" s="104">
        <f t="shared" si="0"/>
        <v>995148.20000000147</v>
      </c>
      <c r="K54" s="104">
        <f t="shared" si="0"/>
        <v>6</v>
      </c>
      <c r="L54" s="104">
        <f t="shared" si="0"/>
        <v>46049.08</v>
      </c>
      <c r="M54" s="104">
        <f t="shared" si="0"/>
        <v>51</v>
      </c>
      <c r="N54" s="104">
        <f t="shared" si="0"/>
        <v>101236.47</v>
      </c>
      <c r="O54" s="104">
        <f t="shared" si="0"/>
        <v>0</v>
      </c>
      <c r="P54" s="104">
        <f t="shared" si="0"/>
        <v>630</v>
      </c>
      <c r="Q54" s="104">
        <f t="shared" si="0"/>
        <v>862212.55999999994</v>
      </c>
      <c r="R54" s="104">
        <f t="shared" si="0"/>
        <v>11</v>
      </c>
      <c r="S54" s="104">
        <f t="shared" si="0"/>
        <v>172303.21999999997</v>
      </c>
      <c r="T54" s="104">
        <f t="shared" si="0"/>
        <v>20</v>
      </c>
      <c r="U54" s="104">
        <f t="shared" si="0"/>
        <v>239600.65000000002</v>
      </c>
      <c r="V54" s="104">
        <f t="shared" si="0"/>
        <v>0</v>
      </c>
      <c r="W54" s="104">
        <f t="shared" si="0"/>
        <v>732</v>
      </c>
      <c r="X54" s="104">
        <f t="shared" si="0"/>
        <v>983490.10000000033</v>
      </c>
      <c r="Y54" s="104">
        <f t="shared" si="0"/>
        <v>20</v>
      </c>
      <c r="Z54" s="104">
        <f t="shared" si="0"/>
        <v>108170.95</v>
      </c>
      <c r="AA54" s="104">
        <f t="shared" si="0"/>
        <v>1</v>
      </c>
      <c r="AB54" s="104">
        <f t="shared" si="0"/>
        <v>1994.46</v>
      </c>
      <c r="AC54" s="104">
        <f t="shared" si="0"/>
        <v>0</v>
      </c>
      <c r="AD54" s="104">
        <f t="shared" si="0"/>
        <v>133</v>
      </c>
      <c r="AE54" s="104">
        <f t="shared" si="0"/>
        <v>262138.17999999996</v>
      </c>
      <c r="AF54" s="104">
        <f t="shared" si="0"/>
        <v>19</v>
      </c>
      <c r="AG54" s="104">
        <f t="shared" si="0"/>
        <v>123028.93000000002</v>
      </c>
      <c r="AH54" s="104">
        <f t="shared" si="0"/>
        <v>2</v>
      </c>
      <c r="AI54" s="104">
        <f t="shared" si="0"/>
        <v>357706.27</v>
      </c>
      <c r="AJ54" s="104">
        <f t="shared" si="0"/>
        <v>0</v>
      </c>
      <c r="AK54" s="104">
        <f t="shared" si="0"/>
        <v>65</v>
      </c>
      <c r="AL54" s="104">
        <f t="shared" si="0"/>
        <v>264351.26999999996</v>
      </c>
      <c r="AM54" s="124"/>
      <c r="AN54" s="124"/>
      <c r="AO54" s="124"/>
      <c r="AP54" s="124"/>
      <c r="AQ54" s="124"/>
      <c r="AR54" s="124"/>
      <c r="AS54" s="124"/>
      <c r="AT54" s="124"/>
      <c r="AU54" s="124"/>
      <c r="AV54" s="124"/>
      <c r="AW54" s="124"/>
      <c r="AX54" s="124"/>
      <c r="AY54" s="124"/>
      <c r="AZ54" s="124"/>
      <c r="BA54" s="124"/>
      <c r="BB54" s="124"/>
      <c r="BC54" s="124"/>
      <c r="BD54" s="124"/>
      <c r="BE54" s="124"/>
      <c r="BF54" s="124"/>
      <c r="BG54" s="124"/>
      <c r="BH54" s="124"/>
      <c r="BI54" s="124"/>
      <c r="BJ54" s="124"/>
      <c r="BK54" s="124"/>
      <c r="BL54" s="124"/>
      <c r="BM54" s="124"/>
      <c r="BN54" s="124"/>
      <c r="BO54" s="124"/>
      <c r="BP54" s="124"/>
      <c r="BQ54" s="124"/>
      <c r="BR54" s="124"/>
      <c r="BS54" s="124"/>
      <c r="BT54" s="124"/>
      <c r="BU54" s="124"/>
      <c r="BV54" s="124"/>
      <c r="BW54" s="124"/>
      <c r="BX54" s="124"/>
      <c r="BY54" s="124"/>
      <c r="BZ54" s="124"/>
      <c r="CA54" s="124"/>
      <c r="CB54" s="124"/>
      <c r="CC54" s="124"/>
      <c r="CD54" s="124"/>
      <c r="CE54" s="124"/>
      <c r="CF54" s="124"/>
      <c r="CG54" s="124"/>
      <c r="CH54" s="124"/>
      <c r="CI54" s="124"/>
      <c r="CJ54" s="124"/>
      <c r="CK54" s="124"/>
      <c r="CL54" s="124"/>
      <c r="CM54" s="124"/>
      <c r="CN54" s="124"/>
      <c r="CO54" s="124"/>
      <c r="CP54" s="124"/>
      <c r="CQ54" s="124"/>
      <c r="CR54" s="124"/>
      <c r="CS54" s="124"/>
      <c r="CT54" s="124"/>
      <c r="CU54" s="124"/>
      <c r="CV54" s="124"/>
      <c r="CW54" s="124"/>
      <c r="CX54" s="124"/>
      <c r="CY54" s="124"/>
      <c r="CZ54" s="124"/>
      <c r="DA54" s="124"/>
      <c r="DB54" s="124"/>
      <c r="DC54" s="124"/>
      <c r="DD54" s="124"/>
      <c r="DE54" s="124"/>
      <c r="DF54" s="124"/>
      <c r="DG54" s="124"/>
      <c r="DH54" s="124"/>
      <c r="DI54" s="124"/>
      <c r="DJ54" s="124"/>
      <c r="DK54" s="124"/>
      <c r="DL54" s="124"/>
      <c r="DM54" s="124"/>
      <c r="DN54" s="124"/>
      <c r="DO54" s="124"/>
      <c r="DP54" s="124"/>
      <c r="DQ54" s="124"/>
      <c r="DR54" s="124"/>
      <c r="DS54" s="124"/>
      <c r="DT54" s="124"/>
      <c r="DU54" s="124"/>
      <c r="DV54" s="124"/>
      <c r="DW54" s="124"/>
      <c r="DX54" s="124"/>
      <c r="DY54" s="124"/>
      <c r="DZ54" s="124"/>
      <c r="EA54" s="124"/>
      <c r="EB54" s="124"/>
      <c r="EC54" s="124"/>
      <c r="ED54" s="124"/>
      <c r="EE54" s="124"/>
      <c r="EF54" s="124"/>
      <c r="EG54" s="124"/>
      <c r="EH54" s="124"/>
      <c r="EI54" s="124"/>
      <c r="EJ54" s="124"/>
      <c r="EK54" s="124"/>
      <c r="EL54" s="124"/>
      <c r="EM54" s="124"/>
      <c r="EN54" s="124"/>
      <c r="EO54" s="124"/>
      <c r="EP54" s="124"/>
      <c r="EQ54" s="124"/>
      <c r="ER54" s="124"/>
      <c r="ES54" s="124"/>
      <c r="ET54" s="124"/>
      <c r="EU54" s="124"/>
      <c r="EV54" s="124"/>
      <c r="EW54" s="124"/>
      <c r="EX54" s="124"/>
      <c r="EY54" s="124"/>
      <c r="EZ54" s="124"/>
      <c r="FA54" s="124"/>
      <c r="FB54" s="124"/>
      <c r="FC54" s="124"/>
      <c r="FD54" s="124"/>
      <c r="FE54" s="124"/>
      <c r="FF54" s="124"/>
      <c r="FG54" s="124"/>
      <c r="FH54" s="124"/>
      <c r="FI54" s="124"/>
      <c r="FJ54" s="124"/>
      <c r="FK54" s="124"/>
      <c r="FL54" s="124"/>
      <c r="FM54" s="124"/>
      <c r="FN54" s="124"/>
      <c r="FO54" s="124"/>
      <c r="FP54" s="124"/>
      <c r="FQ54" s="124"/>
      <c r="FR54" s="124"/>
      <c r="FS54" s="124"/>
      <c r="FT54" s="124"/>
      <c r="FU54" s="124"/>
      <c r="FV54" s="124"/>
      <c r="FW54" s="124"/>
      <c r="FX54" s="124"/>
      <c r="FY54" s="124"/>
      <c r="FZ54" s="124"/>
      <c r="GA54" s="124"/>
      <c r="GB54" s="124"/>
      <c r="GC54" s="124"/>
      <c r="GD54" s="124"/>
      <c r="GE54" s="124"/>
      <c r="GF54" s="124"/>
      <c r="GG54" s="124"/>
      <c r="GH54" s="124"/>
      <c r="GI54" s="124"/>
      <c r="GJ54" s="124"/>
      <c r="GK54" s="124"/>
      <c r="GL54" s="124"/>
      <c r="GM54" s="124"/>
      <c r="GN54" s="124"/>
      <c r="GO54" s="124"/>
      <c r="GP54" s="124"/>
      <c r="GQ54" s="124"/>
      <c r="GR54" s="124"/>
      <c r="GS54" s="124"/>
      <c r="GT54" s="124"/>
      <c r="GU54" s="124"/>
      <c r="GV54" s="124"/>
      <c r="GW54" s="124"/>
      <c r="GX54" s="124"/>
      <c r="GY54" s="124"/>
      <c r="GZ54" s="124"/>
      <c r="HA54" s="124"/>
      <c r="HB54" s="124"/>
      <c r="HC54" s="124"/>
      <c r="HD54" s="124"/>
      <c r="HE54" s="124"/>
      <c r="HF54" s="124"/>
      <c r="HG54" s="124"/>
      <c r="HH54" s="124"/>
      <c r="HI54" s="124"/>
      <c r="HJ54" s="124"/>
      <c r="HK54" s="124"/>
      <c r="HL54" s="124"/>
      <c r="HM54" s="124"/>
      <c r="HN54" s="124"/>
      <c r="HO54" s="124"/>
      <c r="HP54" s="124"/>
      <c r="HQ54" s="124"/>
      <c r="HR54" s="124"/>
      <c r="HS54" s="124"/>
      <c r="HT54" s="124"/>
      <c r="HU54" s="124"/>
      <c r="HV54" s="124"/>
      <c r="HW54" s="124"/>
      <c r="HX54" s="124"/>
      <c r="HY54" s="124"/>
      <c r="HZ54" s="124"/>
      <c r="IA54" s="124"/>
      <c r="IB54" s="124"/>
      <c r="IC54" s="124"/>
      <c r="ID54" s="124"/>
      <c r="IE54" s="124"/>
      <c r="IF54" s="124"/>
    </row>
    <row r="55" spans="1:240" x14ac:dyDescent="0.35">
      <c r="D55" s="84"/>
      <c r="E55" s="85"/>
      <c r="F55" s="84"/>
      <c r="G55" s="86"/>
      <c r="I55" s="84"/>
      <c r="J55" s="86"/>
      <c r="K55" s="87"/>
      <c r="L55" s="85"/>
      <c r="M55" s="84"/>
      <c r="N55" s="86"/>
      <c r="P55" s="84"/>
      <c r="Q55" s="88"/>
      <c r="R55" s="121"/>
      <c r="S55" s="88"/>
      <c r="T55" s="121"/>
      <c r="U55" s="88"/>
      <c r="W55" s="121"/>
      <c r="X55" s="88"/>
      <c r="Y55" s="121"/>
      <c r="Z55" s="88"/>
      <c r="AA55" s="121"/>
      <c r="AB55" s="88"/>
      <c r="AD55" s="121"/>
      <c r="AE55" s="88"/>
    </row>
    <row r="56" spans="1:240" x14ac:dyDescent="0.35">
      <c r="B56" s="212"/>
      <c r="C56" s="489" t="s">
        <v>996</v>
      </c>
      <c r="D56" s="490"/>
      <c r="E56" s="489" t="s">
        <v>997</v>
      </c>
      <c r="F56" s="490"/>
      <c r="G56" s="489" t="s">
        <v>998</v>
      </c>
      <c r="H56" s="490"/>
      <c r="I56" s="489" t="s">
        <v>999</v>
      </c>
      <c r="J56" s="490"/>
      <c r="K56" s="489" t="s">
        <v>1000</v>
      </c>
      <c r="L56" s="490"/>
      <c r="M56" s="487" t="s">
        <v>1001</v>
      </c>
      <c r="N56" s="488"/>
    </row>
    <row r="57" spans="1:240" x14ac:dyDescent="0.35">
      <c r="B57" s="212" t="s">
        <v>1002</v>
      </c>
      <c r="C57" s="98" t="s">
        <v>1003</v>
      </c>
      <c r="D57" s="98" t="s">
        <v>1004</v>
      </c>
      <c r="E57" s="98" t="s">
        <v>1003</v>
      </c>
      <c r="F57" s="98" t="s">
        <v>1004</v>
      </c>
      <c r="G57" s="98" t="s">
        <v>1003</v>
      </c>
      <c r="H57" s="98" t="s">
        <v>1004</v>
      </c>
      <c r="I57" s="98" t="s">
        <v>1003</v>
      </c>
      <c r="J57" s="98" t="s">
        <v>1004</v>
      </c>
      <c r="K57" s="98" t="s">
        <v>1003</v>
      </c>
      <c r="L57" s="98" t="s">
        <v>1004</v>
      </c>
      <c r="M57" s="98" t="s">
        <v>1003</v>
      </c>
      <c r="N57" s="98" t="s">
        <v>1004</v>
      </c>
    </row>
    <row r="58" spans="1:240" x14ac:dyDescent="0.35">
      <c r="B58" s="125" t="s">
        <v>1005</v>
      </c>
      <c r="C58" s="126">
        <f>D54+F54+H54+I54</f>
        <v>1247</v>
      </c>
      <c r="D58" s="105">
        <f>E54+G54+J54</f>
        <v>1041829.7100000015</v>
      </c>
      <c r="E58" s="126">
        <f>K54+M54+O54+P54</f>
        <v>687</v>
      </c>
      <c r="F58" s="105">
        <f>L54+N54+Q54</f>
        <v>1009498.1099999999</v>
      </c>
      <c r="G58" s="126">
        <f>R54+T54+V54+W54</f>
        <v>763</v>
      </c>
      <c r="H58" s="105">
        <f>S54+U54+X54</f>
        <v>1395393.9700000002</v>
      </c>
      <c r="I58" s="126">
        <f>Y54+AA54+AC54+AD54</f>
        <v>154</v>
      </c>
      <c r="J58" s="105">
        <f>Z54+AB54+AE54</f>
        <v>372303.58999999997</v>
      </c>
      <c r="K58" s="126">
        <f>AF54+AH54+AJ54+AK54</f>
        <v>86</v>
      </c>
      <c r="L58" s="105">
        <f>AG54+AI54+AL54</f>
        <v>745086.47</v>
      </c>
      <c r="M58" s="126">
        <f>C58+E58+G58+I58+K58</f>
        <v>2937</v>
      </c>
      <c r="N58" s="105">
        <f>D58+F58+H58+J58+L58</f>
        <v>4564111.8500000015</v>
      </c>
    </row>
    <row r="59" spans="1:240" x14ac:dyDescent="0.35">
      <c r="A59" s="103"/>
      <c r="B59" s="125" t="s">
        <v>1006</v>
      </c>
      <c r="C59" s="126">
        <f>F54</f>
        <v>56</v>
      </c>
      <c r="D59" s="105">
        <f>G54</f>
        <v>-69358.5</v>
      </c>
      <c r="E59" s="126">
        <f>M54</f>
        <v>51</v>
      </c>
      <c r="F59" s="105">
        <f>N54</f>
        <v>101236.47</v>
      </c>
      <c r="G59" s="126">
        <f>T54</f>
        <v>20</v>
      </c>
      <c r="H59" s="105">
        <f>U54</f>
        <v>239600.65000000002</v>
      </c>
      <c r="I59" s="126">
        <f>AA54</f>
        <v>1</v>
      </c>
      <c r="J59" s="105">
        <f>AB54</f>
        <v>1994.46</v>
      </c>
      <c r="K59" s="126">
        <f>AH54</f>
        <v>2</v>
      </c>
      <c r="L59" s="105">
        <f>AI54</f>
        <v>357706.27</v>
      </c>
      <c r="M59" s="126">
        <f>C59+E59+G59+I59+K59</f>
        <v>130</v>
      </c>
      <c r="N59" s="105">
        <f t="shared" ref="N59:N61" si="1">D59+F59+H59+J59+L59</f>
        <v>631179.35000000009</v>
      </c>
    </row>
    <row r="60" spans="1:240" x14ac:dyDescent="0.35">
      <c r="B60" s="125" t="s">
        <v>1007</v>
      </c>
      <c r="C60" s="126">
        <f>D54+I54</f>
        <v>1191</v>
      </c>
      <c r="D60" s="105">
        <f>E54+J54</f>
        <v>1111188.2100000014</v>
      </c>
      <c r="E60" s="126">
        <f>K54+P54</f>
        <v>636</v>
      </c>
      <c r="F60" s="105">
        <f>L54+Q54</f>
        <v>908261.6399999999</v>
      </c>
      <c r="G60" s="126">
        <f>R54+W54</f>
        <v>743</v>
      </c>
      <c r="H60" s="105">
        <f>S54+X54</f>
        <v>1155793.3200000003</v>
      </c>
      <c r="I60" s="126">
        <f>Y54+AD54</f>
        <v>153</v>
      </c>
      <c r="J60" s="105">
        <f>Z54+AE54</f>
        <v>370309.12999999995</v>
      </c>
      <c r="K60" s="126">
        <f>AF54+AK54</f>
        <v>84</v>
      </c>
      <c r="L60" s="105">
        <f>AG54+AL54</f>
        <v>387380.19999999995</v>
      </c>
      <c r="M60" s="126">
        <f>C60+E60+G60+I60+K60</f>
        <v>2807</v>
      </c>
      <c r="N60" s="105">
        <f t="shared" si="1"/>
        <v>3932932.5000000019</v>
      </c>
    </row>
    <row r="61" spans="1:240" x14ac:dyDescent="0.35">
      <c r="B61" s="125" t="s">
        <v>1008</v>
      </c>
      <c r="C61" s="126">
        <f t="shared" ref="C61:L61" si="2">C60+C59</f>
        <v>1247</v>
      </c>
      <c r="D61" s="105">
        <f t="shared" si="2"/>
        <v>1041829.7100000014</v>
      </c>
      <c r="E61" s="126">
        <f t="shared" si="2"/>
        <v>687</v>
      </c>
      <c r="F61" s="105">
        <f t="shared" si="2"/>
        <v>1009498.1099999999</v>
      </c>
      <c r="G61" s="126">
        <f t="shared" si="2"/>
        <v>763</v>
      </c>
      <c r="H61" s="105">
        <f t="shared" si="2"/>
        <v>1395393.9700000002</v>
      </c>
      <c r="I61" s="126">
        <f t="shared" si="2"/>
        <v>154</v>
      </c>
      <c r="J61" s="105">
        <f t="shared" si="2"/>
        <v>372303.58999999997</v>
      </c>
      <c r="K61" s="126">
        <f t="shared" si="2"/>
        <v>86</v>
      </c>
      <c r="L61" s="105">
        <f t="shared" si="2"/>
        <v>745086.47</v>
      </c>
      <c r="M61" s="126">
        <f>C61+E61+G61+I61+K61</f>
        <v>2937</v>
      </c>
      <c r="N61" s="105">
        <f t="shared" si="1"/>
        <v>4564111.8500000015</v>
      </c>
    </row>
    <row r="62" spans="1:240" x14ac:dyDescent="0.35">
      <c r="E62" s="127"/>
      <c r="F62" s="128"/>
      <c r="G62" s="129"/>
      <c r="H62" s="127"/>
      <c r="I62" s="127"/>
      <c r="J62" s="127"/>
      <c r="K62" s="127"/>
      <c r="L62" s="127"/>
      <c r="M62" s="128"/>
      <c r="N62" s="129"/>
    </row>
    <row r="63" spans="1:240" s="86" customFormat="1" x14ac:dyDescent="0.35">
      <c r="B63" s="143"/>
      <c r="C63" s="489" t="s">
        <v>996</v>
      </c>
      <c r="D63" s="490"/>
      <c r="E63" s="489" t="s">
        <v>997</v>
      </c>
      <c r="F63" s="490"/>
      <c r="G63" s="489" t="s">
        <v>998</v>
      </c>
      <c r="H63" s="490"/>
      <c r="I63" s="489" t="s">
        <v>999</v>
      </c>
      <c r="J63" s="490"/>
      <c r="K63" s="489" t="s">
        <v>1000</v>
      </c>
      <c r="L63" s="490"/>
      <c r="M63" s="487" t="s">
        <v>1001</v>
      </c>
      <c r="N63" s="488"/>
    </row>
    <row r="64" spans="1:240" s="86" customFormat="1" x14ac:dyDescent="0.35">
      <c r="B64" s="212" t="s">
        <v>279</v>
      </c>
      <c r="C64" s="98" t="s">
        <v>1003</v>
      </c>
      <c r="D64" s="98" t="s">
        <v>1004</v>
      </c>
      <c r="E64" s="98" t="s">
        <v>1003</v>
      </c>
      <c r="F64" s="98" t="s">
        <v>1004</v>
      </c>
      <c r="G64" s="98" t="s">
        <v>1003</v>
      </c>
      <c r="H64" s="98" t="s">
        <v>1004</v>
      </c>
      <c r="I64" s="98" t="s">
        <v>1003</v>
      </c>
      <c r="J64" s="98" t="s">
        <v>1004</v>
      </c>
      <c r="K64" s="98" t="s">
        <v>1003</v>
      </c>
      <c r="L64" s="98" t="s">
        <v>1004</v>
      </c>
      <c r="M64" s="98" t="s">
        <v>1003</v>
      </c>
      <c r="N64" s="98" t="s">
        <v>1004</v>
      </c>
    </row>
    <row r="65" spans="2:15" s="86" customFormat="1" x14ac:dyDescent="0.35">
      <c r="B65" s="125" t="s">
        <v>1005</v>
      </c>
      <c r="C65" s="126">
        <v>519</v>
      </c>
      <c r="D65" s="105">
        <v>451699.67000000057</v>
      </c>
      <c r="E65" s="126">
        <v>277</v>
      </c>
      <c r="F65" s="105">
        <v>424313.69000000006</v>
      </c>
      <c r="G65" s="126">
        <v>340</v>
      </c>
      <c r="H65" s="105">
        <v>574798.90000000014</v>
      </c>
      <c r="I65" s="106">
        <v>57</v>
      </c>
      <c r="J65" s="105">
        <v>102323.11</v>
      </c>
      <c r="K65" s="106">
        <v>36</v>
      </c>
      <c r="L65" s="105">
        <v>113909.57999999997</v>
      </c>
      <c r="M65" s="126">
        <v>1229</v>
      </c>
      <c r="N65" s="105">
        <v>1667044.9500000009</v>
      </c>
    </row>
    <row r="66" spans="2:15" s="86" customFormat="1" x14ac:dyDescent="0.35">
      <c r="B66" s="125" t="s">
        <v>1006</v>
      </c>
      <c r="C66" s="126">
        <v>19</v>
      </c>
      <c r="D66" s="105">
        <v>-28657.739999999998</v>
      </c>
      <c r="E66" s="126">
        <v>19</v>
      </c>
      <c r="F66" s="105">
        <v>36796.15</v>
      </c>
      <c r="G66" s="126">
        <v>12</v>
      </c>
      <c r="H66" s="105">
        <v>48435.13</v>
      </c>
      <c r="I66" s="106">
        <v>0</v>
      </c>
      <c r="J66" s="105">
        <v>0</v>
      </c>
      <c r="K66" s="106">
        <v>1</v>
      </c>
      <c r="L66" s="105">
        <v>1253.07</v>
      </c>
      <c r="M66" s="126">
        <v>51</v>
      </c>
      <c r="N66" s="105">
        <v>57826.61</v>
      </c>
    </row>
    <row r="67" spans="2:15" s="86" customFormat="1" x14ac:dyDescent="0.35">
      <c r="B67" s="125" t="s">
        <v>1007</v>
      </c>
      <c r="C67" s="126">
        <v>500</v>
      </c>
      <c r="D67" s="105">
        <v>480357.41000000056</v>
      </c>
      <c r="E67" s="126">
        <v>258</v>
      </c>
      <c r="F67" s="105">
        <v>387517.54000000004</v>
      </c>
      <c r="G67" s="126">
        <v>328</v>
      </c>
      <c r="H67" s="105">
        <v>526363.77</v>
      </c>
      <c r="I67" s="106">
        <v>57</v>
      </c>
      <c r="J67" s="105">
        <v>102323.11</v>
      </c>
      <c r="K67" s="106">
        <v>35</v>
      </c>
      <c r="L67" s="105">
        <v>112656.50999999998</v>
      </c>
      <c r="M67" s="126">
        <v>1178</v>
      </c>
      <c r="N67" s="105">
        <v>1609218.3400000008</v>
      </c>
    </row>
    <row r="68" spans="2:15" s="86" customFormat="1" x14ac:dyDescent="0.35">
      <c r="B68" s="125" t="s">
        <v>1008</v>
      </c>
      <c r="C68" s="126">
        <v>519</v>
      </c>
      <c r="D68" s="105">
        <v>451699.67000000057</v>
      </c>
      <c r="E68" s="126">
        <v>277</v>
      </c>
      <c r="F68" s="105">
        <v>424313.69000000006</v>
      </c>
      <c r="G68" s="126">
        <v>340</v>
      </c>
      <c r="H68" s="105">
        <v>574798.9</v>
      </c>
      <c r="I68" s="106">
        <v>57</v>
      </c>
      <c r="J68" s="105">
        <v>102323.11</v>
      </c>
      <c r="K68" s="106">
        <v>36</v>
      </c>
      <c r="L68" s="105">
        <v>113909.57999999999</v>
      </c>
      <c r="M68" s="126">
        <v>1229</v>
      </c>
      <c r="N68" s="105">
        <v>1667044.9500000009</v>
      </c>
    </row>
    <row r="69" spans="2:15" s="86" customFormat="1" x14ac:dyDescent="0.35">
      <c r="B69" s="21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</row>
    <row r="70" spans="2:15" s="86" customFormat="1" x14ac:dyDescent="0.35">
      <c r="B70" s="143"/>
      <c r="C70" s="489" t="s">
        <v>996</v>
      </c>
      <c r="D70" s="490"/>
      <c r="E70" s="489" t="s">
        <v>997</v>
      </c>
      <c r="F70" s="490"/>
      <c r="G70" s="489" t="s">
        <v>998</v>
      </c>
      <c r="H70" s="490"/>
      <c r="I70" s="489" t="s">
        <v>999</v>
      </c>
      <c r="J70" s="490"/>
      <c r="K70" s="489" t="s">
        <v>1000</v>
      </c>
      <c r="L70" s="490"/>
      <c r="M70" s="487" t="s">
        <v>1001</v>
      </c>
      <c r="N70" s="488"/>
    </row>
    <row r="71" spans="2:15" s="86" customFormat="1" x14ac:dyDescent="0.35">
      <c r="B71" s="212" t="s">
        <v>1071</v>
      </c>
      <c r="C71" s="98" t="s">
        <v>1003</v>
      </c>
      <c r="D71" s="98" t="s">
        <v>1004</v>
      </c>
      <c r="E71" s="98" t="s">
        <v>1003</v>
      </c>
      <c r="F71" s="98" t="s">
        <v>1004</v>
      </c>
      <c r="G71" s="98" t="s">
        <v>1003</v>
      </c>
      <c r="H71" s="98" t="s">
        <v>1004</v>
      </c>
      <c r="I71" s="98" t="s">
        <v>1003</v>
      </c>
      <c r="J71" s="98" t="s">
        <v>1004</v>
      </c>
      <c r="K71" s="98" t="s">
        <v>1003</v>
      </c>
      <c r="L71" s="98" t="s">
        <v>1004</v>
      </c>
      <c r="M71" s="98" t="s">
        <v>1003</v>
      </c>
      <c r="N71" s="98" t="s">
        <v>1004</v>
      </c>
    </row>
    <row r="72" spans="2:15" s="86" customFormat="1" x14ac:dyDescent="0.35">
      <c r="B72" s="125" t="s">
        <v>1005</v>
      </c>
      <c r="C72" s="126">
        <f t="shared" ref="C72:N75" si="3">C58-C65</f>
        <v>728</v>
      </c>
      <c r="D72" s="105">
        <f t="shared" si="3"/>
        <v>590130.04000000097</v>
      </c>
      <c r="E72" s="126">
        <f t="shared" si="3"/>
        <v>410</v>
      </c>
      <c r="F72" s="105">
        <f t="shared" si="3"/>
        <v>585184.41999999981</v>
      </c>
      <c r="G72" s="126">
        <f t="shared" si="3"/>
        <v>423</v>
      </c>
      <c r="H72" s="105">
        <f t="shared" si="3"/>
        <v>820595.07000000007</v>
      </c>
      <c r="I72" s="126">
        <f t="shared" si="3"/>
        <v>97</v>
      </c>
      <c r="J72" s="105">
        <f t="shared" si="3"/>
        <v>269980.48</v>
      </c>
      <c r="K72" s="126">
        <f t="shared" si="3"/>
        <v>50</v>
      </c>
      <c r="L72" s="105">
        <f t="shared" si="3"/>
        <v>631176.89</v>
      </c>
      <c r="M72" s="126">
        <f t="shared" si="3"/>
        <v>1708</v>
      </c>
      <c r="N72" s="105">
        <f t="shared" si="3"/>
        <v>2897066.9000000004</v>
      </c>
    </row>
    <row r="73" spans="2:15" s="86" customFormat="1" x14ac:dyDescent="0.35">
      <c r="B73" s="125" t="s">
        <v>1006</v>
      </c>
      <c r="C73" s="126">
        <f t="shared" si="3"/>
        <v>37</v>
      </c>
      <c r="D73" s="105">
        <f t="shared" si="3"/>
        <v>-40700.76</v>
      </c>
      <c r="E73" s="126">
        <f t="shared" si="3"/>
        <v>32</v>
      </c>
      <c r="F73" s="105">
        <f t="shared" si="3"/>
        <v>64440.32</v>
      </c>
      <c r="G73" s="126">
        <f t="shared" si="3"/>
        <v>8</v>
      </c>
      <c r="H73" s="105">
        <f t="shared" si="3"/>
        <v>191165.52000000002</v>
      </c>
      <c r="I73" s="126">
        <f t="shared" si="3"/>
        <v>1</v>
      </c>
      <c r="J73" s="105">
        <f t="shared" si="3"/>
        <v>1994.46</v>
      </c>
      <c r="K73" s="126">
        <f t="shared" si="3"/>
        <v>1</v>
      </c>
      <c r="L73" s="105">
        <f t="shared" si="3"/>
        <v>356453.2</v>
      </c>
      <c r="M73" s="126">
        <f t="shared" si="3"/>
        <v>79</v>
      </c>
      <c r="N73" s="105">
        <f t="shared" si="3"/>
        <v>573352.74000000011</v>
      </c>
    </row>
    <row r="74" spans="2:15" s="86" customFormat="1" x14ac:dyDescent="0.35">
      <c r="B74" s="125" t="s">
        <v>1007</v>
      </c>
      <c r="C74" s="126">
        <f t="shared" si="3"/>
        <v>691</v>
      </c>
      <c r="D74" s="105">
        <f t="shared" si="3"/>
        <v>630830.80000000075</v>
      </c>
      <c r="E74" s="126">
        <f t="shared" si="3"/>
        <v>378</v>
      </c>
      <c r="F74" s="105">
        <f t="shared" si="3"/>
        <v>520744.09999999986</v>
      </c>
      <c r="G74" s="126">
        <f t="shared" si="3"/>
        <v>415</v>
      </c>
      <c r="H74" s="105">
        <f t="shared" si="3"/>
        <v>629429.55000000028</v>
      </c>
      <c r="I74" s="126">
        <f t="shared" si="3"/>
        <v>96</v>
      </c>
      <c r="J74" s="105">
        <f t="shared" si="3"/>
        <v>267986.01999999996</v>
      </c>
      <c r="K74" s="126">
        <f t="shared" si="3"/>
        <v>49</v>
      </c>
      <c r="L74" s="105">
        <f t="shared" si="3"/>
        <v>274723.68999999994</v>
      </c>
      <c r="M74" s="126">
        <f t="shared" si="3"/>
        <v>1629</v>
      </c>
      <c r="N74" s="105">
        <f t="shared" si="3"/>
        <v>2323714.1600000011</v>
      </c>
    </row>
    <row r="75" spans="2:15" s="86" customFormat="1" x14ac:dyDescent="0.35">
      <c r="B75" s="125" t="s">
        <v>1008</v>
      </c>
      <c r="C75" s="126">
        <f t="shared" si="3"/>
        <v>728</v>
      </c>
      <c r="D75" s="105">
        <f t="shared" si="3"/>
        <v>590130.04000000074</v>
      </c>
      <c r="E75" s="126">
        <f t="shared" si="3"/>
        <v>410</v>
      </c>
      <c r="F75" s="105">
        <f t="shared" si="3"/>
        <v>585184.41999999981</v>
      </c>
      <c r="G75" s="126">
        <f t="shared" si="3"/>
        <v>423</v>
      </c>
      <c r="H75" s="105">
        <f t="shared" si="3"/>
        <v>820595.07000000018</v>
      </c>
      <c r="I75" s="126">
        <f t="shared" si="3"/>
        <v>97</v>
      </c>
      <c r="J75" s="105">
        <f t="shared" si="3"/>
        <v>269980.48</v>
      </c>
      <c r="K75" s="126">
        <f t="shared" si="3"/>
        <v>50</v>
      </c>
      <c r="L75" s="105">
        <f t="shared" si="3"/>
        <v>631176.89</v>
      </c>
      <c r="M75" s="126">
        <f t="shared" si="3"/>
        <v>1708</v>
      </c>
      <c r="N75" s="105">
        <f t="shared" si="3"/>
        <v>2897066.9000000004</v>
      </c>
    </row>
  </sheetData>
  <mergeCells count="18">
    <mergeCell ref="M56:N56"/>
    <mergeCell ref="C56:D56"/>
    <mergeCell ref="E56:F56"/>
    <mergeCell ref="G56:H56"/>
    <mergeCell ref="I56:J56"/>
    <mergeCell ref="K56:L56"/>
    <mergeCell ref="M70:N70"/>
    <mergeCell ref="C63:D63"/>
    <mergeCell ref="E63:F63"/>
    <mergeCell ref="G63:H63"/>
    <mergeCell ref="I63:J63"/>
    <mergeCell ref="K63:L63"/>
    <mergeCell ref="M63:N63"/>
    <mergeCell ref="C70:D70"/>
    <mergeCell ref="E70:F70"/>
    <mergeCell ref="G70:H70"/>
    <mergeCell ref="I70:J70"/>
    <mergeCell ref="K70:L70"/>
  </mergeCells>
  <conditionalFormatting sqref="B1:B2 C43:C47 C52 C11:C13 C27:C32 C15:C25 J6:J52 Q6:Q52 C6:C8">
    <cfRule type="cellIs" dxfId="527" priority="12" stopIfTrue="1" operator="equal">
      <formula>"&lt;&gt;"""""</formula>
    </cfRule>
  </conditionalFormatting>
  <conditionalFormatting sqref="A54:C54">
    <cfRule type="cellIs" dxfId="526" priority="11" stopIfTrue="1" operator="equal">
      <formula>"&lt;&gt;"""""</formula>
    </cfRule>
  </conditionalFormatting>
  <conditionalFormatting sqref="J5">
    <cfRule type="cellIs" dxfId="525" priority="10" stopIfTrue="1" operator="equal">
      <formula>"&lt;&gt;"""""</formula>
    </cfRule>
  </conditionalFormatting>
  <conditionalFormatting sqref="Q5">
    <cfRule type="cellIs" dxfId="524" priority="9" stopIfTrue="1" operator="equal">
      <formula>"&lt;&gt;"""""</formula>
    </cfRule>
  </conditionalFormatting>
  <conditionalFormatting sqref="C24 C27:C48">
    <cfRule type="cellIs" dxfId="523" priority="8" stopIfTrue="1" operator="equal">
      <formula>"&lt;&gt;"""""</formula>
    </cfRule>
  </conditionalFormatting>
  <conditionalFormatting sqref="C48:C51">
    <cfRule type="cellIs" dxfId="522" priority="7" stopIfTrue="1" operator="equal">
      <formula>"&lt;&gt;"""""</formula>
    </cfRule>
  </conditionalFormatting>
  <conditionalFormatting sqref="C5">
    <cfRule type="cellIs" dxfId="521" priority="6" stopIfTrue="1" operator="equal">
      <formula>"&lt;&gt;"""""</formula>
    </cfRule>
  </conditionalFormatting>
  <conditionalFormatting sqref="C14">
    <cfRule type="cellIs" dxfId="520" priority="5" stopIfTrue="1" operator="equal">
      <formula>"&lt;&gt;"""""</formula>
    </cfRule>
  </conditionalFormatting>
  <conditionalFormatting sqref="C9">
    <cfRule type="cellIs" dxfId="519" priority="4" stopIfTrue="1" operator="equal">
      <formula>"&lt;&gt;"""""</formula>
    </cfRule>
  </conditionalFormatting>
  <conditionalFormatting sqref="C9">
    <cfRule type="cellIs" dxfId="518" priority="3" stopIfTrue="1" operator="equal">
      <formula>"&lt;&gt;"""""</formula>
    </cfRule>
  </conditionalFormatting>
  <conditionalFormatting sqref="C26">
    <cfRule type="cellIs" dxfId="517" priority="2" stopIfTrue="1" operator="equal">
      <formula>"&lt;&gt;"""""</formula>
    </cfRule>
  </conditionalFormatting>
  <conditionalFormatting sqref="C10">
    <cfRule type="cellIs" dxfId="516" priority="1" stopIfTrue="1" operator="equal">
      <formula>"&lt;&gt;"""""</formula>
    </cfRule>
  </conditionalFormatting>
  <pageMargins left="0.7" right="0.7" top="0.75" bottom="0.75" header="0.3" footer="0.3"/>
  <pageSetup paperSize="9" orientation="portrait" verticalDpi="0" r:id="rId1"/>
  <headerFooter>
    <oddFooter xml:space="preserve">&amp;C&amp;"arial,Regular"&amp;8&amp;K990000Internal&amp;8&amp;K000000
</oddFooter>
    <evenFooter xml:space="preserve">&amp;C&amp;"arial,Regular"&amp;8&amp;K990000Internal&amp;8&amp;K000000
</evenFooter>
    <firstFooter xml:space="preserve">&amp;C&amp;"arial,Regular"&amp;8&amp;K990000Internal&amp;8&amp;K000000
</first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/>
  </sheetViews>
  <sheetFormatPr defaultColWidth="9.1796875" defaultRowHeight="10" x14ac:dyDescent="0.2"/>
  <cols>
    <col min="1" max="1" width="72.26953125" style="329" customWidth="1"/>
    <col min="2" max="2" width="22.7265625" style="329" customWidth="1"/>
    <col min="3" max="3" width="14.54296875" style="329" bestFit="1" customWidth="1"/>
    <col min="4" max="4" width="30.1796875" style="329" bestFit="1" customWidth="1"/>
    <col min="5" max="5" width="21.1796875" style="329" bestFit="1" customWidth="1"/>
    <col min="6" max="6" width="12.1796875" style="329" bestFit="1" customWidth="1"/>
    <col min="7" max="7" width="16.26953125" style="329" bestFit="1" customWidth="1"/>
    <col min="8" max="8" width="16" style="329" bestFit="1" customWidth="1"/>
    <col min="9" max="9" width="12.453125" style="329" bestFit="1" customWidth="1"/>
    <col min="10" max="10" width="20.26953125" style="329" bestFit="1" customWidth="1"/>
    <col min="11" max="11" width="13.1796875" style="329" bestFit="1" customWidth="1"/>
    <col min="12" max="16384" width="9.1796875" style="329"/>
  </cols>
  <sheetData>
    <row r="1" spans="1:11" s="326" customFormat="1" ht="10.5" x14ac:dyDescent="0.35">
      <c r="A1" s="261" t="s">
        <v>1011</v>
      </c>
      <c r="B1" s="257" t="s">
        <v>1012</v>
      </c>
      <c r="C1" s="323"/>
      <c r="D1" s="323"/>
      <c r="E1" s="323"/>
      <c r="F1" s="324"/>
      <c r="G1" s="325"/>
      <c r="H1" s="324"/>
      <c r="I1" s="324"/>
      <c r="J1" s="325"/>
    </row>
    <row r="2" spans="1:11" s="326" customFormat="1" ht="10.5" x14ac:dyDescent="0.35">
      <c r="A2" s="261" t="s">
        <v>1013</v>
      </c>
      <c r="B2" s="257">
        <v>2018</v>
      </c>
      <c r="C2" s="323"/>
      <c r="D2" s="323"/>
      <c r="E2" s="323"/>
      <c r="F2" s="324"/>
      <c r="G2" s="325"/>
      <c r="H2" s="324"/>
      <c r="I2" s="324"/>
      <c r="J2" s="325"/>
    </row>
    <row r="3" spans="1:11" s="326" customFormat="1" ht="10.5" x14ac:dyDescent="0.35">
      <c r="A3" s="327"/>
      <c r="B3" s="327"/>
      <c r="C3" s="327"/>
      <c r="D3" s="327"/>
      <c r="E3" s="328"/>
      <c r="F3" s="328"/>
      <c r="G3" s="328"/>
      <c r="H3" s="328"/>
      <c r="I3" s="328"/>
      <c r="J3" s="328"/>
    </row>
    <row r="4" spans="1:11" ht="21" x14ac:dyDescent="0.2">
      <c r="A4" s="261" t="s">
        <v>962</v>
      </c>
      <c r="B4" s="261" t="s">
        <v>963</v>
      </c>
      <c r="C4" s="259" t="s">
        <v>342</v>
      </c>
      <c r="D4" s="261" t="s">
        <v>964</v>
      </c>
      <c r="E4" s="261" t="s">
        <v>1014</v>
      </c>
      <c r="F4" s="261" t="s">
        <v>1015</v>
      </c>
      <c r="G4" s="261" t="s">
        <v>1016</v>
      </c>
      <c r="H4" s="261" t="s">
        <v>1017</v>
      </c>
      <c r="I4" s="261" t="s">
        <v>1018</v>
      </c>
      <c r="J4" s="261" t="s">
        <v>1019</v>
      </c>
      <c r="K4" s="261" t="s">
        <v>1020</v>
      </c>
    </row>
    <row r="5" spans="1:11" ht="10.5" x14ac:dyDescent="0.2">
      <c r="A5" s="330" t="s">
        <v>24</v>
      </c>
      <c r="B5" s="331"/>
      <c r="C5" s="331" t="s">
        <v>972</v>
      </c>
      <c r="D5" s="332" t="s">
        <v>1021</v>
      </c>
      <c r="E5" s="333">
        <v>277</v>
      </c>
      <c r="F5" s="334">
        <v>95504.099999999962</v>
      </c>
      <c r="G5" s="333"/>
      <c r="H5" s="334"/>
      <c r="I5" s="333"/>
      <c r="J5" s="335"/>
      <c r="K5" s="333">
        <v>43</v>
      </c>
    </row>
    <row r="6" spans="1:11" ht="10.5" x14ac:dyDescent="0.2">
      <c r="A6" s="330" t="s">
        <v>976</v>
      </c>
      <c r="B6" s="331"/>
      <c r="C6" s="331" t="s">
        <v>972</v>
      </c>
      <c r="D6" s="332" t="s">
        <v>977</v>
      </c>
      <c r="E6" s="333">
        <v>627</v>
      </c>
      <c r="F6" s="334">
        <v>352817.00000000023</v>
      </c>
      <c r="G6" s="333"/>
      <c r="H6" s="334"/>
      <c r="I6" s="333"/>
      <c r="J6" s="335"/>
      <c r="K6" s="333">
        <v>45</v>
      </c>
    </row>
    <row r="7" spans="1:11" ht="10.5" x14ac:dyDescent="0.2">
      <c r="A7" s="330" t="s">
        <v>978</v>
      </c>
      <c r="B7" s="331"/>
      <c r="C7" s="331" t="s">
        <v>972</v>
      </c>
      <c r="D7" s="332" t="s">
        <v>979</v>
      </c>
      <c r="E7" s="333">
        <v>45</v>
      </c>
      <c r="F7" s="334">
        <v>22235.630000000005</v>
      </c>
      <c r="G7" s="333"/>
      <c r="H7" s="334"/>
      <c r="I7" s="333"/>
      <c r="J7" s="335"/>
      <c r="K7" s="333">
        <v>5</v>
      </c>
    </row>
    <row r="8" spans="1:11" ht="10.5" x14ac:dyDescent="0.2">
      <c r="A8" s="330" t="s">
        <v>980</v>
      </c>
      <c r="B8" s="331"/>
      <c r="C8" s="331" t="s">
        <v>972</v>
      </c>
      <c r="D8" s="332" t="s">
        <v>981</v>
      </c>
      <c r="E8" s="333">
        <v>2</v>
      </c>
      <c r="F8" s="334">
        <v>884.43000000000006</v>
      </c>
      <c r="G8" s="333"/>
      <c r="H8" s="334"/>
      <c r="I8" s="333"/>
      <c r="J8" s="335"/>
      <c r="K8" s="333"/>
    </row>
    <row r="9" spans="1:11" ht="10.5" x14ac:dyDescent="0.2">
      <c r="A9" s="330" t="s">
        <v>982</v>
      </c>
      <c r="B9" s="331"/>
      <c r="C9" s="331" t="s">
        <v>972</v>
      </c>
      <c r="D9" s="332" t="s">
        <v>983</v>
      </c>
      <c r="E9" s="333">
        <v>3</v>
      </c>
      <c r="F9" s="334">
        <v>1522.56</v>
      </c>
      <c r="G9" s="333"/>
      <c r="H9" s="334"/>
      <c r="I9" s="333"/>
      <c r="J9" s="335"/>
      <c r="K9" s="333">
        <v>1</v>
      </c>
    </row>
    <row r="10" spans="1:11" ht="10.5" x14ac:dyDescent="0.2">
      <c r="A10" s="330" t="s">
        <v>987</v>
      </c>
      <c r="B10" s="331"/>
      <c r="C10" s="331" t="s">
        <v>972</v>
      </c>
      <c r="D10" s="332" t="s">
        <v>1022</v>
      </c>
      <c r="E10" s="333">
        <v>2</v>
      </c>
      <c r="F10" s="334">
        <v>930.7</v>
      </c>
      <c r="G10" s="333"/>
      <c r="H10" s="334"/>
      <c r="I10" s="333"/>
      <c r="J10" s="335"/>
      <c r="K10" s="333"/>
    </row>
    <row r="11" spans="1:11" ht="10.5" x14ac:dyDescent="0.2">
      <c r="A11" s="330" t="s">
        <v>41</v>
      </c>
      <c r="B11" s="331"/>
      <c r="C11" s="331" t="s">
        <v>972</v>
      </c>
      <c r="D11" s="332" t="s">
        <v>277</v>
      </c>
      <c r="E11" s="333">
        <v>3</v>
      </c>
      <c r="F11" s="334">
        <v>1009.4100000000001</v>
      </c>
      <c r="G11" s="333"/>
      <c r="H11" s="334"/>
      <c r="I11" s="333"/>
      <c r="J11" s="335"/>
      <c r="K11" s="333"/>
    </row>
    <row r="12" spans="1:11" ht="10.5" x14ac:dyDescent="0.2">
      <c r="A12" s="330" t="s">
        <v>29</v>
      </c>
      <c r="B12" s="331"/>
      <c r="C12" s="331" t="s">
        <v>972</v>
      </c>
      <c r="D12" s="332" t="s">
        <v>989</v>
      </c>
      <c r="E12" s="333">
        <v>391</v>
      </c>
      <c r="F12" s="334">
        <v>227571.30000000019</v>
      </c>
      <c r="G12" s="333"/>
      <c r="H12" s="334"/>
      <c r="I12" s="333">
        <v>1</v>
      </c>
      <c r="J12" s="337">
        <v>400</v>
      </c>
      <c r="K12" s="333">
        <v>43</v>
      </c>
    </row>
    <row r="13" spans="1:11" ht="10.5" x14ac:dyDescent="0.2">
      <c r="A13" s="330" t="s">
        <v>18</v>
      </c>
      <c r="B13" s="331"/>
      <c r="C13" s="331" t="s">
        <v>972</v>
      </c>
      <c r="D13" s="332" t="s">
        <v>1023</v>
      </c>
      <c r="E13" s="333">
        <v>5</v>
      </c>
      <c r="F13" s="334">
        <v>1992.7</v>
      </c>
      <c r="G13" s="333"/>
      <c r="H13" s="334"/>
      <c r="I13" s="333"/>
      <c r="J13" s="337"/>
      <c r="K13" s="333"/>
    </row>
    <row r="14" spans="1:11" ht="10.5" x14ac:dyDescent="0.2">
      <c r="A14" s="331"/>
      <c r="B14" s="331"/>
      <c r="C14" s="331"/>
      <c r="D14" s="332"/>
      <c r="E14" s="333"/>
      <c r="F14" s="334"/>
      <c r="G14" s="333"/>
      <c r="H14" s="334"/>
      <c r="I14" s="333"/>
      <c r="J14" s="335"/>
      <c r="K14" s="333"/>
    </row>
    <row r="15" spans="1:11" ht="10.5" x14ac:dyDescent="0.2">
      <c r="A15" s="331"/>
      <c r="B15" s="331"/>
      <c r="C15" s="331"/>
      <c r="D15" s="332"/>
      <c r="E15" s="333"/>
      <c r="F15" s="334"/>
      <c r="G15" s="333"/>
      <c r="H15" s="334"/>
      <c r="I15" s="333"/>
      <c r="J15" s="337"/>
      <c r="K15" s="333"/>
    </row>
    <row r="16" spans="1:11" ht="10.5" x14ac:dyDescent="0.2">
      <c r="A16" s="331"/>
      <c r="B16" s="331"/>
      <c r="C16" s="331"/>
      <c r="D16" s="331"/>
      <c r="E16" s="333"/>
      <c r="F16" s="334"/>
      <c r="G16" s="333"/>
      <c r="H16" s="334"/>
      <c r="I16" s="333"/>
      <c r="J16" s="337"/>
      <c r="K16" s="333"/>
    </row>
    <row r="17" spans="1:11" ht="10.5" x14ac:dyDescent="0.2">
      <c r="A17" s="331"/>
      <c r="B17" s="331"/>
      <c r="C17" s="331"/>
      <c r="D17" s="331"/>
      <c r="E17" s="333"/>
      <c r="F17" s="334"/>
      <c r="G17" s="333"/>
      <c r="H17" s="334"/>
      <c r="I17" s="333"/>
      <c r="J17" s="337"/>
      <c r="K17" s="333"/>
    </row>
    <row r="18" spans="1:11" ht="10.5" x14ac:dyDescent="0.2">
      <c r="A18" s="331"/>
      <c r="B18" s="331"/>
      <c r="C18" s="331"/>
      <c r="D18" s="331"/>
      <c r="E18" s="333"/>
      <c r="F18" s="334"/>
      <c r="G18" s="333"/>
      <c r="H18" s="334"/>
      <c r="I18" s="333"/>
      <c r="J18" s="337"/>
      <c r="K18" s="333"/>
    </row>
    <row r="19" spans="1:11" ht="10.5" x14ac:dyDescent="0.2">
      <c r="A19" s="331"/>
      <c r="B19" s="331"/>
      <c r="C19" s="331"/>
      <c r="D19" s="331"/>
      <c r="E19" s="333"/>
      <c r="F19" s="334"/>
      <c r="G19" s="333"/>
      <c r="H19" s="334"/>
      <c r="I19" s="333"/>
      <c r="J19" s="337"/>
      <c r="K19" s="333"/>
    </row>
    <row r="20" spans="1:11" ht="10.5" x14ac:dyDescent="0.2">
      <c r="A20" s="331"/>
      <c r="B20" s="331"/>
      <c r="C20" s="331"/>
      <c r="D20" s="331"/>
      <c r="E20" s="333"/>
      <c r="F20" s="334"/>
      <c r="G20" s="333"/>
      <c r="H20" s="334"/>
      <c r="I20" s="333"/>
      <c r="J20" s="337"/>
      <c r="K20" s="333"/>
    </row>
    <row r="21" spans="1:11" ht="10.5" x14ac:dyDescent="0.2">
      <c r="A21" s="331"/>
      <c r="B21" s="331"/>
      <c r="C21" s="331"/>
      <c r="D21" s="331"/>
      <c r="E21" s="333"/>
      <c r="F21" s="334"/>
      <c r="G21" s="333"/>
      <c r="H21" s="334"/>
      <c r="I21" s="333"/>
      <c r="J21" s="337"/>
      <c r="K21" s="333"/>
    </row>
    <row r="22" spans="1:11" ht="10.5" x14ac:dyDescent="0.2">
      <c r="A22" s="331"/>
      <c r="B22" s="331"/>
      <c r="C22" s="331"/>
      <c r="D22" s="331"/>
      <c r="E22" s="333"/>
      <c r="F22" s="334"/>
      <c r="G22" s="333"/>
      <c r="H22" s="334"/>
      <c r="I22" s="333"/>
      <c r="J22" s="337"/>
      <c r="K22" s="333"/>
    </row>
    <row r="23" spans="1:11" ht="10.5" x14ac:dyDescent="0.2">
      <c r="A23" s="331"/>
      <c r="B23" s="331"/>
      <c r="C23" s="331"/>
      <c r="D23" s="331"/>
      <c r="E23" s="333"/>
      <c r="F23" s="334"/>
      <c r="G23" s="333"/>
      <c r="H23" s="334"/>
      <c r="I23" s="333"/>
      <c r="J23" s="337"/>
      <c r="K23" s="333"/>
    </row>
    <row r="24" spans="1:11" ht="10.5" x14ac:dyDescent="0.2">
      <c r="A24" s="331"/>
      <c r="B24" s="331"/>
      <c r="C24" s="331"/>
      <c r="D24" s="331"/>
      <c r="E24" s="333"/>
      <c r="F24" s="334"/>
      <c r="G24" s="333"/>
      <c r="H24" s="334"/>
      <c r="I24" s="333"/>
      <c r="J24" s="337"/>
      <c r="K24" s="333"/>
    </row>
    <row r="25" spans="1:11" ht="10.5" x14ac:dyDescent="0.2">
      <c r="A25" s="331"/>
      <c r="B25" s="331"/>
      <c r="C25" s="331"/>
      <c r="D25" s="331"/>
      <c r="E25" s="333"/>
      <c r="F25" s="334"/>
      <c r="G25" s="333"/>
      <c r="H25" s="334"/>
      <c r="I25" s="333"/>
      <c r="J25" s="337"/>
      <c r="K25" s="333"/>
    </row>
    <row r="26" spans="1:11" ht="10.5" x14ac:dyDescent="0.2">
      <c r="A26" s="338"/>
      <c r="B26" s="338"/>
      <c r="C26" s="338"/>
      <c r="D26" s="331"/>
      <c r="E26" s="333"/>
      <c r="F26" s="334"/>
      <c r="G26" s="333"/>
      <c r="H26" s="334"/>
      <c r="I26" s="333"/>
      <c r="J26" s="337"/>
      <c r="K26" s="333"/>
    </row>
    <row r="27" spans="1:11" ht="10.5" x14ac:dyDescent="0.25">
      <c r="A27" s="339"/>
      <c r="B27" s="339"/>
      <c r="C27" s="339"/>
      <c r="E27" s="340"/>
      <c r="F27" s="340"/>
      <c r="G27" s="340"/>
      <c r="H27" s="340"/>
      <c r="I27" s="340"/>
      <c r="J27" s="340"/>
      <c r="K27" s="340"/>
    </row>
    <row r="28" spans="1:11" ht="10.5" x14ac:dyDescent="0.2">
      <c r="A28" s="339"/>
      <c r="B28" s="339"/>
      <c r="C28" s="339"/>
      <c r="D28" s="341" t="s">
        <v>276</v>
      </c>
      <c r="E28" s="342">
        <f>+SUM(E5:E26)</f>
        <v>1355</v>
      </c>
      <c r="F28" s="334">
        <f t="shared" ref="F28:K28" si="0">+SUM(F5:F26)</f>
        <v>704467.83000000031</v>
      </c>
      <c r="G28" s="342">
        <f t="shared" si="0"/>
        <v>0</v>
      </c>
      <c r="H28" s="342">
        <f t="shared" si="0"/>
        <v>0</v>
      </c>
      <c r="I28" s="342">
        <f t="shared" si="0"/>
        <v>1</v>
      </c>
      <c r="J28" s="334">
        <f t="shared" si="0"/>
        <v>400</v>
      </c>
      <c r="K28" s="342">
        <f t="shared" si="0"/>
        <v>137</v>
      </c>
    </row>
    <row r="29" spans="1:11" x14ac:dyDescent="0.2">
      <c r="A29" s="339"/>
      <c r="B29" s="339"/>
      <c r="C29" s="339"/>
    </row>
    <row r="30" spans="1:11" x14ac:dyDescent="0.2">
      <c r="A30" s="339"/>
      <c r="B30" s="339"/>
      <c r="C30" s="339"/>
    </row>
    <row r="31" spans="1:11" ht="10.5" x14ac:dyDescent="0.2">
      <c r="A31" s="339"/>
      <c r="B31" s="344"/>
      <c r="C31" s="344"/>
      <c r="D31" s="345"/>
      <c r="E31" s="268"/>
    </row>
    <row r="32" spans="1:11" ht="10.5" x14ac:dyDescent="0.2">
      <c r="B32" s="346"/>
      <c r="C32" s="346"/>
      <c r="D32" s="291"/>
      <c r="E32" s="289"/>
    </row>
    <row r="33" spans="2:7" ht="10.5" x14ac:dyDescent="0.2">
      <c r="B33" s="491"/>
      <c r="C33" s="491"/>
      <c r="D33" s="291"/>
      <c r="E33" s="289"/>
    </row>
    <row r="34" spans="2:7" ht="10.5" x14ac:dyDescent="0.2">
      <c r="B34" s="491"/>
      <c r="C34" s="491"/>
      <c r="D34" s="291"/>
      <c r="E34" s="289"/>
    </row>
    <row r="35" spans="2:7" ht="10.5" x14ac:dyDescent="0.2">
      <c r="B35" s="491"/>
      <c r="C35" s="491"/>
      <c r="D35" s="291"/>
      <c r="E35" s="289"/>
      <c r="G35" s="347"/>
    </row>
    <row r="36" spans="2:7" x14ac:dyDescent="0.2">
      <c r="G36" s="348"/>
    </row>
    <row r="40" spans="2:7" x14ac:dyDescent="0.2">
      <c r="D40" s="339"/>
    </row>
  </sheetData>
  <mergeCells count="3">
    <mergeCell ref="B33:C33"/>
    <mergeCell ref="B34:C34"/>
    <mergeCell ref="B35:C35"/>
  </mergeCells>
  <conditionalFormatting sqref="B1:B2 B5:K15">
    <cfRule type="cellIs" dxfId="515" priority="16" stopIfTrue="1" operator="equal">
      <formula>"&lt;&gt;"""""</formula>
    </cfRule>
  </conditionalFormatting>
  <conditionalFormatting sqref="D28">
    <cfRule type="cellIs" dxfId="514" priority="15" stopIfTrue="1" operator="equal">
      <formula>"&lt;&gt;"""""</formula>
    </cfRule>
  </conditionalFormatting>
  <conditionalFormatting sqref="E28 G28:I28 K28">
    <cfRule type="cellIs" dxfId="513" priority="14" stopIfTrue="1" operator="equal">
      <formula>"&lt;&gt;"""""</formula>
    </cfRule>
  </conditionalFormatting>
  <conditionalFormatting sqref="G16:I16">
    <cfRule type="cellIs" dxfId="512" priority="13" stopIfTrue="1" operator="equal">
      <formula>"&lt;&gt;"""""</formula>
    </cfRule>
  </conditionalFormatting>
  <conditionalFormatting sqref="F16 B16:C16 C17:C26">
    <cfRule type="cellIs" dxfId="511" priority="12" stopIfTrue="1" operator="equal">
      <formula>"&lt;&gt;"""""</formula>
    </cfRule>
  </conditionalFormatting>
  <conditionalFormatting sqref="E16">
    <cfRule type="cellIs" dxfId="510" priority="11" stopIfTrue="1" operator="equal">
      <formula>"&lt;&gt;"""""</formula>
    </cfRule>
  </conditionalFormatting>
  <conditionalFormatting sqref="K16">
    <cfRule type="cellIs" dxfId="509" priority="10" stopIfTrue="1" operator="equal">
      <formula>"&lt;&gt;"""""</formula>
    </cfRule>
  </conditionalFormatting>
  <conditionalFormatting sqref="J16">
    <cfRule type="cellIs" dxfId="508" priority="9" stopIfTrue="1" operator="equal">
      <formula>"&lt;&gt;"""""</formula>
    </cfRule>
  </conditionalFormatting>
  <conditionalFormatting sqref="G17:I26">
    <cfRule type="cellIs" dxfId="507" priority="8" stopIfTrue="1" operator="equal">
      <formula>"&lt;&gt;"""""</formula>
    </cfRule>
  </conditionalFormatting>
  <conditionalFormatting sqref="F17:F26 B17:B26">
    <cfRule type="cellIs" dxfId="506" priority="7" stopIfTrue="1" operator="equal">
      <formula>"&lt;&gt;"""""</formula>
    </cfRule>
  </conditionalFormatting>
  <conditionalFormatting sqref="E17:E26">
    <cfRule type="cellIs" dxfId="505" priority="6" stopIfTrue="1" operator="equal">
      <formula>"&lt;&gt;"""""</formula>
    </cfRule>
  </conditionalFormatting>
  <conditionalFormatting sqref="K17:K26">
    <cfRule type="cellIs" dxfId="504" priority="5" stopIfTrue="1" operator="equal">
      <formula>"&lt;&gt;"""""</formula>
    </cfRule>
  </conditionalFormatting>
  <conditionalFormatting sqref="J17:J26">
    <cfRule type="cellIs" dxfId="503" priority="4" stopIfTrue="1" operator="equal">
      <formula>"&lt;&gt;"""""</formula>
    </cfRule>
  </conditionalFormatting>
  <conditionalFormatting sqref="D16:D26">
    <cfRule type="cellIs" dxfId="502" priority="3" stopIfTrue="1" operator="equal">
      <formula>"&lt;&gt;"""""</formula>
    </cfRule>
  </conditionalFormatting>
  <conditionalFormatting sqref="F28">
    <cfRule type="cellIs" dxfId="501" priority="2" stopIfTrue="1" operator="equal">
      <formula>"&lt;&gt;"""""</formula>
    </cfRule>
  </conditionalFormatting>
  <conditionalFormatting sqref="J28">
    <cfRule type="cellIs" dxfId="500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6"/>
  <sheetViews>
    <sheetView showGridLines="0" zoomScale="85" zoomScaleNormal="85" workbookViewId="0">
      <pane ySplit="4" topLeftCell="A5" activePane="bottomLeft" state="frozen"/>
      <selection activeCell="A195" sqref="A195:B195"/>
      <selection pane="bottomLeft"/>
    </sheetView>
  </sheetViews>
  <sheetFormatPr defaultColWidth="9.1796875" defaultRowHeight="12" x14ac:dyDescent="0.35"/>
  <cols>
    <col min="1" max="1" width="35.7265625" style="88" customWidth="1"/>
    <col min="2" max="2" width="40.54296875" style="88" customWidth="1"/>
    <col min="3" max="3" width="20" style="151" customWidth="1"/>
    <col min="4" max="4" width="14.26953125" style="147" customWidth="1"/>
    <col min="5" max="5" width="14.26953125" style="146" customWidth="1"/>
    <col min="6" max="6" width="14.26953125" style="147" customWidth="1"/>
    <col min="7" max="7" width="14.26953125" style="146" customWidth="1"/>
    <col min="8" max="9" width="14.26953125" style="147" customWidth="1"/>
    <col min="10" max="10" width="14.26953125" style="146" customWidth="1"/>
    <col min="11" max="11" width="25.7265625" style="88" customWidth="1"/>
    <col min="12" max="24" width="18.7265625" style="88" customWidth="1"/>
    <col min="25" max="16384" width="9.1796875" style="88"/>
  </cols>
  <sheetData>
    <row r="1" spans="1:11" s="75" customFormat="1" x14ac:dyDescent="0.3">
      <c r="A1" s="68" t="s">
        <v>1011</v>
      </c>
      <c r="B1" s="79" t="s">
        <v>1012</v>
      </c>
      <c r="C1" s="130"/>
      <c r="D1" s="77"/>
      <c r="E1" s="131"/>
      <c r="F1" s="77"/>
      <c r="G1" s="131"/>
      <c r="H1" s="131"/>
      <c r="I1" s="77"/>
    </row>
    <row r="2" spans="1:11" s="75" customFormat="1" x14ac:dyDescent="0.3">
      <c r="A2" s="68" t="s">
        <v>1013</v>
      </c>
      <c r="B2" s="79">
        <v>2018</v>
      </c>
      <c r="C2" s="130"/>
      <c r="D2" s="77"/>
      <c r="E2" s="131"/>
      <c r="F2" s="77"/>
      <c r="G2" s="131"/>
      <c r="H2" s="131"/>
      <c r="I2" s="77"/>
    </row>
    <row r="3" spans="1:11" s="75" customFormat="1" x14ac:dyDescent="0.3">
      <c r="A3" s="132"/>
      <c r="B3" s="133"/>
      <c r="C3" s="130"/>
      <c r="D3" s="77"/>
      <c r="E3" s="131"/>
      <c r="F3" s="77"/>
      <c r="G3" s="131"/>
      <c r="H3" s="131"/>
      <c r="I3" s="77"/>
    </row>
    <row r="4" spans="1:11" s="75" customFormat="1" ht="24" x14ac:dyDescent="0.3">
      <c r="A4" s="68" t="s">
        <v>962</v>
      </c>
      <c r="B4" s="68" t="s">
        <v>963</v>
      </c>
      <c r="C4" s="68" t="s">
        <v>964</v>
      </c>
      <c r="D4" s="98" t="s">
        <v>1016</v>
      </c>
      <c r="E4" s="68" t="s">
        <v>1017</v>
      </c>
      <c r="F4" s="98" t="s">
        <v>1018</v>
      </c>
      <c r="G4" s="68" t="s">
        <v>1019</v>
      </c>
      <c r="H4" s="98" t="s">
        <v>1020</v>
      </c>
      <c r="I4" s="98" t="s">
        <v>1014</v>
      </c>
      <c r="J4" s="68" t="s">
        <v>1015</v>
      </c>
      <c r="K4" s="68" t="s">
        <v>1072</v>
      </c>
    </row>
    <row r="5" spans="1:11" s="132" customFormat="1" ht="24" x14ac:dyDescent="0.3">
      <c r="A5" s="103" t="s">
        <v>9</v>
      </c>
      <c r="B5" s="103" t="s">
        <v>23</v>
      </c>
      <c r="C5" s="110"/>
      <c r="D5" s="82"/>
      <c r="E5" s="105"/>
      <c r="F5" s="82"/>
      <c r="G5" s="105"/>
      <c r="H5" s="82"/>
      <c r="I5" s="82"/>
      <c r="J5" s="105"/>
      <c r="K5" s="70"/>
    </row>
    <row r="6" spans="1:11" s="132" customFormat="1" ht="24" x14ac:dyDescent="0.3">
      <c r="A6" s="103" t="s">
        <v>9</v>
      </c>
      <c r="B6" s="103" t="s">
        <v>23</v>
      </c>
      <c r="C6" s="110"/>
      <c r="D6" s="82"/>
      <c r="E6" s="105"/>
      <c r="F6" s="82"/>
      <c r="G6" s="105"/>
      <c r="H6" s="82"/>
      <c r="I6" s="82"/>
      <c r="J6" s="105"/>
      <c r="K6" s="70"/>
    </row>
    <row r="7" spans="1:11" s="132" customFormat="1" ht="24" x14ac:dyDescent="0.3">
      <c r="A7" s="103" t="s">
        <v>9</v>
      </c>
      <c r="B7" s="103" t="s">
        <v>23</v>
      </c>
      <c r="C7" s="110"/>
      <c r="D7" s="82"/>
      <c r="E7" s="105"/>
      <c r="F7" s="82"/>
      <c r="G7" s="105"/>
      <c r="H7" s="82"/>
      <c r="I7" s="82"/>
      <c r="J7" s="105"/>
      <c r="K7" s="70"/>
    </row>
    <row r="8" spans="1:11" s="132" customFormat="1" ht="24" x14ac:dyDescent="0.3">
      <c r="A8" s="103" t="s">
        <v>9</v>
      </c>
      <c r="B8" s="103" t="s">
        <v>23</v>
      </c>
      <c r="C8" s="110"/>
      <c r="D8" s="82"/>
      <c r="E8" s="105"/>
      <c r="F8" s="82"/>
      <c r="G8" s="105"/>
      <c r="H8" s="82"/>
      <c r="I8" s="82"/>
      <c r="J8" s="105"/>
      <c r="K8" s="70"/>
    </row>
    <row r="9" spans="1:11" s="132" customFormat="1" ht="24" x14ac:dyDescent="0.3">
      <c r="A9" s="103" t="s">
        <v>9</v>
      </c>
      <c r="B9" s="103" t="s">
        <v>23</v>
      </c>
      <c r="C9" s="110"/>
      <c r="D9" s="82"/>
      <c r="E9" s="105"/>
      <c r="F9" s="82"/>
      <c r="G9" s="105"/>
      <c r="H9" s="82"/>
      <c r="I9" s="82"/>
      <c r="J9" s="105"/>
      <c r="K9" s="70"/>
    </row>
    <row r="10" spans="1:11" s="132" customFormat="1" ht="24" x14ac:dyDescent="0.3">
      <c r="A10" s="103" t="s">
        <v>9</v>
      </c>
      <c r="B10" s="103" t="s">
        <v>23</v>
      </c>
      <c r="C10" s="110"/>
      <c r="D10" s="82"/>
      <c r="E10" s="105"/>
      <c r="F10" s="82"/>
      <c r="G10" s="105"/>
      <c r="H10" s="82"/>
      <c r="I10" s="82"/>
      <c r="J10" s="105"/>
      <c r="K10" s="70"/>
    </row>
    <row r="11" spans="1:11" s="132" customFormat="1" ht="24" x14ac:dyDescent="0.3">
      <c r="A11" s="103" t="s">
        <v>9</v>
      </c>
      <c r="B11" s="103" t="s">
        <v>23</v>
      </c>
      <c r="C11" s="110"/>
      <c r="D11" s="82"/>
      <c r="E11" s="105"/>
      <c r="F11" s="82"/>
      <c r="G11" s="105"/>
      <c r="H11" s="82"/>
      <c r="I11" s="82"/>
      <c r="J11" s="105"/>
      <c r="K11" s="70"/>
    </row>
    <row r="12" spans="1:11" s="132" customFormat="1" ht="24" x14ac:dyDescent="0.3">
      <c r="A12" s="103" t="s">
        <v>9</v>
      </c>
      <c r="B12" s="103" t="s">
        <v>23</v>
      </c>
      <c r="C12" s="110"/>
      <c r="D12" s="82"/>
      <c r="E12" s="105"/>
      <c r="F12" s="82"/>
      <c r="G12" s="105"/>
      <c r="H12" s="82"/>
      <c r="I12" s="82"/>
      <c r="J12" s="105"/>
      <c r="K12" s="70"/>
    </row>
    <row r="13" spans="1:11" s="132" customFormat="1" ht="24" x14ac:dyDescent="0.3">
      <c r="A13" s="103" t="s">
        <v>9</v>
      </c>
      <c r="B13" s="103" t="s">
        <v>23</v>
      </c>
      <c r="C13" s="110"/>
      <c r="D13" s="82"/>
      <c r="E13" s="105"/>
      <c r="F13" s="82"/>
      <c r="G13" s="105"/>
      <c r="H13" s="82"/>
      <c r="I13" s="82"/>
      <c r="J13" s="105"/>
      <c r="K13" s="70"/>
    </row>
    <row r="14" spans="1:11" s="132" customFormat="1" ht="24" x14ac:dyDescent="0.3">
      <c r="A14" s="103" t="s">
        <v>9</v>
      </c>
      <c r="B14" s="103" t="s">
        <v>23</v>
      </c>
      <c r="C14" s="110"/>
      <c r="D14" s="82"/>
      <c r="E14" s="105"/>
      <c r="F14" s="82"/>
      <c r="G14" s="105"/>
      <c r="H14" s="82"/>
      <c r="I14" s="82"/>
      <c r="J14" s="105"/>
      <c r="K14" s="70"/>
    </row>
    <row r="15" spans="1:11" s="132" customFormat="1" ht="24" x14ac:dyDescent="0.3">
      <c r="A15" s="103" t="s">
        <v>9</v>
      </c>
      <c r="B15" s="103" t="s">
        <v>23</v>
      </c>
      <c r="C15" s="110"/>
      <c r="D15" s="82"/>
      <c r="E15" s="105"/>
      <c r="F15" s="82"/>
      <c r="G15" s="105"/>
      <c r="H15" s="82"/>
      <c r="I15" s="82"/>
      <c r="J15" s="105"/>
      <c r="K15" s="70"/>
    </row>
    <row r="16" spans="1:11" s="132" customFormat="1" ht="24" x14ac:dyDescent="0.3">
      <c r="A16" s="103" t="s">
        <v>9</v>
      </c>
      <c r="B16" s="103" t="s">
        <v>23</v>
      </c>
      <c r="C16" s="110"/>
      <c r="D16" s="82"/>
      <c r="E16" s="105"/>
      <c r="F16" s="82"/>
      <c r="G16" s="105"/>
      <c r="H16" s="82"/>
      <c r="I16" s="82"/>
      <c r="J16" s="105"/>
      <c r="K16" s="70"/>
    </row>
    <row r="17" spans="1:11" s="132" customFormat="1" ht="24" x14ac:dyDescent="0.3">
      <c r="A17" s="103" t="s">
        <v>9</v>
      </c>
      <c r="B17" s="103" t="s">
        <v>23</v>
      </c>
      <c r="C17" s="110"/>
      <c r="D17" s="82"/>
      <c r="E17" s="105"/>
      <c r="F17" s="82"/>
      <c r="G17" s="105"/>
      <c r="H17" s="82"/>
      <c r="I17" s="82"/>
      <c r="J17" s="105"/>
      <c r="K17" s="70"/>
    </row>
    <row r="18" spans="1:11" s="132" customFormat="1" ht="24" x14ac:dyDescent="0.3">
      <c r="A18" s="103" t="s">
        <v>9</v>
      </c>
      <c r="B18" s="103" t="s">
        <v>23</v>
      </c>
      <c r="C18" s="110"/>
      <c r="D18" s="82"/>
      <c r="E18" s="105"/>
      <c r="F18" s="82"/>
      <c r="G18" s="105"/>
      <c r="H18" s="82"/>
      <c r="I18" s="82"/>
      <c r="J18" s="105"/>
      <c r="K18" s="70"/>
    </row>
    <row r="19" spans="1:11" s="132" customFormat="1" ht="24" x14ac:dyDescent="0.3">
      <c r="A19" s="103" t="s">
        <v>9</v>
      </c>
      <c r="B19" s="103" t="s">
        <v>23</v>
      </c>
      <c r="C19" s="110"/>
      <c r="D19" s="82"/>
      <c r="E19" s="105"/>
      <c r="F19" s="82"/>
      <c r="G19" s="105"/>
      <c r="H19" s="82"/>
      <c r="I19" s="82"/>
      <c r="J19" s="105"/>
      <c r="K19" s="70"/>
    </row>
    <row r="20" spans="1:11" s="132" customFormat="1" ht="24" x14ac:dyDescent="0.3">
      <c r="A20" s="103" t="s">
        <v>9</v>
      </c>
      <c r="B20" s="103" t="s">
        <v>23</v>
      </c>
      <c r="C20" s="110"/>
      <c r="D20" s="82"/>
      <c r="E20" s="105"/>
      <c r="F20" s="82"/>
      <c r="G20" s="105"/>
      <c r="H20" s="82"/>
      <c r="I20" s="82"/>
      <c r="J20" s="105"/>
      <c r="K20" s="70"/>
    </row>
    <row r="21" spans="1:11" s="132" customFormat="1" ht="24" x14ac:dyDescent="0.3">
      <c r="A21" s="103" t="s">
        <v>9</v>
      </c>
      <c r="B21" s="103" t="s">
        <v>23</v>
      </c>
      <c r="C21" s="110"/>
      <c r="D21" s="82"/>
      <c r="E21" s="105"/>
      <c r="F21" s="82"/>
      <c r="G21" s="105"/>
      <c r="H21" s="82"/>
      <c r="I21" s="82"/>
      <c r="J21" s="105"/>
      <c r="K21" s="70"/>
    </row>
    <row r="22" spans="1:11" s="132" customFormat="1" ht="24" x14ac:dyDescent="0.3">
      <c r="A22" s="103" t="s">
        <v>9</v>
      </c>
      <c r="B22" s="103" t="s">
        <v>23</v>
      </c>
      <c r="C22" s="110"/>
      <c r="D22" s="82"/>
      <c r="E22" s="105"/>
      <c r="F22" s="82"/>
      <c r="G22" s="105"/>
      <c r="H22" s="82"/>
      <c r="I22" s="82"/>
      <c r="J22" s="105"/>
      <c r="K22" s="70"/>
    </row>
    <row r="23" spans="1:11" s="132" customFormat="1" ht="24" x14ac:dyDescent="0.3">
      <c r="A23" s="103" t="s">
        <v>9</v>
      </c>
      <c r="B23" s="103" t="s">
        <v>23</v>
      </c>
      <c r="C23" s="110"/>
      <c r="D23" s="82"/>
      <c r="E23" s="105"/>
      <c r="F23" s="82"/>
      <c r="G23" s="105"/>
      <c r="H23" s="82"/>
      <c r="I23" s="82"/>
      <c r="J23" s="105"/>
      <c r="K23" s="70"/>
    </row>
    <row r="24" spans="1:11" s="132" customFormat="1" ht="24" x14ac:dyDescent="0.3">
      <c r="A24" s="103" t="s">
        <v>9</v>
      </c>
      <c r="B24" s="103" t="s">
        <v>23</v>
      </c>
      <c r="C24" s="110"/>
      <c r="D24" s="82"/>
      <c r="E24" s="105"/>
      <c r="F24" s="82"/>
      <c r="G24" s="105"/>
      <c r="H24" s="82"/>
      <c r="I24" s="82"/>
      <c r="J24" s="105"/>
      <c r="K24" s="70"/>
    </row>
    <row r="25" spans="1:11" s="132" customFormat="1" ht="24" x14ac:dyDescent="0.3">
      <c r="A25" s="103" t="s">
        <v>9</v>
      </c>
      <c r="B25" s="103" t="s">
        <v>23</v>
      </c>
      <c r="C25" s="110"/>
      <c r="D25" s="82"/>
      <c r="E25" s="105"/>
      <c r="F25" s="82"/>
      <c r="G25" s="105"/>
      <c r="H25" s="82"/>
      <c r="I25" s="82"/>
      <c r="J25" s="105"/>
      <c r="K25" s="70"/>
    </row>
    <row r="26" spans="1:11" s="132" customFormat="1" ht="24" x14ac:dyDescent="0.3">
      <c r="A26" s="103" t="s">
        <v>9</v>
      </c>
      <c r="B26" s="103" t="s">
        <v>23</v>
      </c>
      <c r="C26" s="110"/>
      <c r="D26" s="82"/>
      <c r="E26" s="105"/>
      <c r="F26" s="82"/>
      <c r="G26" s="105"/>
      <c r="H26" s="82"/>
      <c r="I26" s="82"/>
      <c r="J26" s="105"/>
      <c r="K26" s="70"/>
    </row>
    <row r="27" spans="1:11" s="132" customFormat="1" ht="24" x14ac:dyDescent="0.3">
      <c r="A27" s="103" t="s">
        <v>9</v>
      </c>
      <c r="B27" s="103" t="s">
        <v>23</v>
      </c>
      <c r="C27" s="110"/>
      <c r="D27" s="82"/>
      <c r="E27" s="105"/>
      <c r="F27" s="82"/>
      <c r="G27" s="105"/>
      <c r="H27" s="82"/>
      <c r="I27" s="82"/>
      <c r="J27" s="105"/>
      <c r="K27" s="70"/>
    </row>
    <row r="28" spans="1:11" s="132" customFormat="1" ht="24" x14ac:dyDescent="0.3">
      <c r="A28" s="103" t="s">
        <v>9</v>
      </c>
      <c r="B28" s="103" t="s">
        <v>23</v>
      </c>
      <c r="C28" s="110"/>
      <c r="D28" s="82"/>
      <c r="E28" s="105"/>
      <c r="F28" s="82"/>
      <c r="G28" s="105"/>
      <c r="H28" s="82"/>
      <c r="I28" s="82"/>
      <c r="J28" s="105"/>
      <c r="K28" s="70"/>
    </row>
    <row r="29" spans="1:11" s="132" customFormat="1" ht="24" x14ac:dyDescent="0.3">
      <c r="A29" s="103" t="s">
        <v>9</v>
      </c>
      <c r="B29" s="103" t="s">
        <v>23</v>
      </c>
      <c r="C29" s="110"/>
      <c r="D29" s="82"/>
      <c r="E29" s="105"/>
      <c r="F29" s="82"/>
      <c r="G29" s="105"/>
      <c r="H29" s="82"/>
      <c r="I29" s="82"/>
      <c r="J29" s="105"/>
      <c r="K29" s="70"/>
    </row>
    <row r="30" spans="1:11" s="132" customFormat="1" ht="24" x14ac:dyDescent="0.3">
      <c r="A30" s="103" t="s">
        <v>9</v>
      </c>
      <c r="B30" s="103" t="s">
        <v>23</v>
      </c>
      <c r="C30" s="110"/>
      <c r="D30" s="82"/>
      <c r="E30" s="105"/>
      <c r="F30" s="82"/>
      <c r="G30" s="105"/>
      <c r="H30" s="82"/>
      <c r="I30" s="82"/>
      <c r="J30" s="105"/>
      <c r="K30" s="70"/>
    </row>
    <row r="31" spans="1:11" s="132" customFormat="1" ht="24" x14ac:dyDescent="0.3">
      <c r="A31" s="103" t="s">
        <v>9</v>
      </c>
      <c r="B31" s="103" t="s">
        <v>23</v>
      </c>
      <c r="C31" s="110"/>
      <c r="D31" s="82"/>
      <c r="E31" s="105"/>
      <c r="F31" s="82"/>
      <c r="G31" s="105"/>
      <c r="H31" s="82"/>
      <c r="I31" s="82"/>
      <c r="J31" s="105"/>
      <c r="K31" s="70"/>
    </row>
    <row r="32" spans="1:11" s="132" customFormat="1" ht="24" x14ac:dyDescent="0.3">
      <c r="A32" s="103" t="s">
        <v>9</v>
      </c>
      <c r="B32" s="103" t="s">
        <v>23</v>
      </c>
      <c r="C32" s="110"/>
      <c r="D32" s="82"/>
      <c r="E32" s="105"/>
      <c r="F32" s="82"/>
      <c r="G32" s="105"/>
      <c r="H32" s="82"/>
      <c r="I32" s="82"/>
      <c r="J32" s="105"/>
      <c r="K32" s="70"/>
    </row>
    <row r="33" spans="1:11" s="132" customFormat="1" ht="24" x14ac:dyDescent="0.3">
      <c r="A33" s="103" t="s">
        <v>9</v>
      </c>
      <c r="B33" s="103" t="s">
        <v>23</v>
      </c>
      <c r="C33" s="110"/>
      <c r="D33" s="82"/>
      <c r="E33" s="105"/>
      <c r="F33" s="82"/>
      <c r="G33" s="105"/>
      <c r="H33" s="82"/>
      <c r="I33" s="82"/>
      <c r="J33" s="105"/>
      <c r="K33" s="70"/>
    </row>
    <row r="34" spans="1:11" s="132" customFormat="1" ht="24" x14ac:dyDescent="0.3">
      <c r="A34" s="103" t="s">
        <v>9</v>
      </c>
      <c r="B34" s="103" t="s">
        <v>23</v>
      </c>
      <c r="C34" s="110"/>
      <c r="D34" s="82"/>
      <c r="E34" s="105"/>
      <c r="F34" s="82"/>
      <c r="G34" s="105"/>
      <c r="H34" s="82"/>
      <c r="I34" s="82"/>
      <c r="J34" s="105"/>
      <c r="K34" s="70"/>
    </row>
    <row r="35" spans="1:11" s="132" customFormat="1" ht="24" x14ac:dyDescent="0.3">
      <c r="A35" s="103" t="s">
        <v>9</v>
      </c>
      <c r="B35" s="103" t="s">
        <v>23</v>
      </c>
      <c r="C35" s="110"/>
      <c r="D35" s="82"/>
      <c r="E35" s="105"/>
      <c r="F35" s="82"/>
      <c r="G35" s="105"/>
      <c r="H35" s="82"/>
      <c r="I35" s="82"/>
      <c r="J35" s="105"/>
      <c r="K35" s="70"/>
    </row>
    <row r="36" spans="1:11" s="132" customFormat="1" ht="24" x14ac:dyDescent="0.3">
      <c r="A36" s="103" t="s">
        <v>9</v>
      </c>
      <c r="B36" s="103" t="s">
        <v>23</v>
      </c>
      <c r="C36" s="110"/>
      <c r="D36" s="82"/>
      <c r="E36" s="105"/>
      <c r="F36" s="82"/>
      <c r="G36" s="105"/>
      <c r="H36" s="82"/>
      <c r="I36" s="82"/>
      <c r="J36" s="105"/>
      <c r="K36" s="70"/>
    </row>
    <row r="37" spans="1:11" s="132" customFormat="1" ht="24" x14ac:dyDescent="0.3">
      <c r="A37" s="103" t="s">
        <v>9</v>
      </c>
      <c r="B37" s="103" t="s">
        <v>23</v>
      </c>
      <c r="C37" s="110"/>
      <c r="D37" s="82"/>
      <c r="E37" s="105"/>
      <c r="F37" s="82"/>
      <c r="G37" s="105"/>
      <c r="H37" s="82"/>
      <c r="I37" s="82"/>
      <c r="J37" s="105"/>
      <c r="K37" s="70"/>
    </row>
    <row r="38" spans="1:11" s="132" customFormat="1" ht="24" x14ac:dyDescent="0.3">
      <c r="A38" s="103" t="s">
        <v>9</v>
      </c>
      <c r="B38" s="103" t="s">
        <v>23</v>
      </c>
      <c r="C38" s="110"/>
      <c r="D38" s="82"/>
      <c r="E38" s="105"/>
      <c r="F38" s="82"/>
      <c r="G38" s="105"/>
      <c r="H38" s="82"/>
      <c r="I38" s="82"/>
      <c r="J38" s="105"/>
      <c r="K38" s="70"/>
    </row>
    <row r="39" spans="1:11" s="132" customFormat="1" ht="24" x14ac:dyDescent="0.3">
      <c r="A39" s="103" t="s">
        <v>9</v>
      </c>
      <c r="B39" s="103" t="s">
        <v>23</v>
      </c>
      <c r="C39" s="110"/>
      <c r="D39" s="82"/>
      <c r="E39" s="105"/>
      <c r="F39" s="82"/>
      <c r="G39" s="105"/>
      <c r="H39" s="82"/>
      <c r="I39" s="82"/>
      <c r="J39" s="105"/>
      <c r="K39" s="70"/>
    </row>
    <row r="40" spans="1:11" s="132" customFormat="1" ht="24" x14ac:dyDescent="0.3">
      <c r="A40" s="103" t="s">
        <v>9</v>
      </c>
      <c r="B40" s="103" t="s">
        <v>23</v>
      </c>
      <c r="C40" s="110"/>
      <c r="D40" s="82"/>
      <c r="E40" s="105"/>
      <c r="F40" s="82"/>
      <c r="G40" s="105"/>
      <c r="H40" s="82"/>
      <c r="I40" s="82"/>
      <c r="J40" s="105"/>
      <c r="K40" s="70"/>
    </row>
    <row r="41" spans="1:11" s="132" customFormat="1" ht="24" x14ac:dyDescent="0.3">
      <c r="A41" s="103" t="s">
        <v>9</v>
      </c>
      <c r="B41" s="103" t="s">
        <v>23</v>
      </c>
      <c r="C41" s="110"/>
      <c r="D41" s="82"/>
      <c r="E41" s="105"/>
      <c r="F41" s="82"/>
      <c r="G41" s="105"/>
      <c r="H41" s="82"/>
      <c r="I41" s="82"/>
      <c r="J41" s="105"/>
      <c r="K41" s="70"/>
    </row>
    <row r="42" spans="1:11" s="132" customFormat="1" ht="24" x14ac:dyDescent="0.3">
      <c r="A42" s="103" t="s">
        <v>9</v>
      </c>
      <c r="B42" s="103" t="s">
        <v>23</v>
      </c>
      <c r="C42" s="110"/>
      <c r="D42" s="82"/>
      <c r="E42" s="105"/>
      <c r="F42" s="82"/>
      <c r="G42" s="105"/>
      <c r="H42" s="82"/>
      <c r="I42" s="82"/>
      <c r="J42" s="105"/>
      <c r="K42" s="70"/>
    </row>
    <row r="43" spans="1:11" s="132" customFormat="1" ht="24" x14ac:dyDescent="0.3">
      <c r="A43" s="103" t="s">
        <v>9</v>
      </c>
      <c r="B43" s="103" t="s">
        <v>23</v>
      </c>
      <c r="C43" s="110"/>
      <c r="D43" s="71"/>
      <c r="E43" s="71"/>
      <c r="F43" s="71"/>
      <c r="G43" s="71"/>
      <c r="H43" s="71"/>
      <c r="I43" s="71"/>
      <c r="J43" s="71"/>
      <c r="K43" s="71"/>
    </row>
    <row r="44" spans="1:11" s="132" customFormat="1" ht="24" x14ac:dyDescent="0.3">
      <c r="A44" s="103" t="s">
        <v>9</v>
      </c>
      <c r="B44" s="103" t="s">
        <v>23</v>
      </c>
      <c r="C44" s="110"/>
      <c r="D44" s="71"/>
      <c r="E44" s="71"/>
      <c r="F44" s="71"/>
      <c r="G44" s="71"/>
      <c r="H44" s="71"/>
      <c r="I44" s="71"/>
      <c r="J44" s="71"/>
      <c r="K44" s="71"/>
    </row>
    <row r="45" spans="1:11" s="132" customFormat="1" ht="24" x14ac:dyDescent="0.3">
      <c r="A45" s="103" t="s">
        <v>9</v>
      </c>
      <c r="B45" s="103" t="s">
        <v>23</v>
      </c>
      <c r="C45" s="110"/>
      <c r="D45" s="82"/>
      <c r="E45" s="105"/>
      <c r="F45" s="114"/>
      <c r="G45" s="112"/>
      <c r="H45" s="114"/>
      <c r="I45" s="114"/>
      <c r="J45" s="112"/>
      <c r="K45" s="70"/>
    </row>
    <row r="46" spans="1:11" s="132" customFormat="1" ht="24" x14ac:dyDescent="0.3">
      <c r="A46" s="103" t="s">
        <v>9</v>
      </c>
      <c r="B46" s="103" t="s">
        <v>23</v>
      </c>
      <c r="C46" s="110"/>
      <c r="D46" s="82"/>
      <c r="E46" s="105"/>
      <c r="F46" s="82"/>
      <c r="G46" s="105"/>
      <c r="H46" s="82"/>
      <c r="I46" s="82"/>
      <c r="J46" s="105"/>
      <c r="K46" s="70"/>
    </row>
    <row r="47" spans="1:11" s="132" customFormat="1" ht="24" x14ac:dyDescent="0.3">
      <c r="A47" s="103" t="s">
        <v>9</v>
      </c>
      <c r="B47" s="103" t="s">
        <v>23</v>
      </c>
      <c r="C47" s="110"/>
      <c r="D47" s="82"/>
      <c r="E47" s="105"/>
      <c r="F47" s="82"/>
      <c r="G47" s="105"/>
      <c r="H47" s="82"/>
      <c r="I47" s="82"/>
      <c r="J47" s="105"/>
      <c r="K47" s="70"/>
    </row>
    <row r="48" spans="1:11" s="132" customFormat="1" ht="24" x14ac:dyDescent="0.3">
      <c r="A48" s="103" t="s">
        <v>9</v>
      </c>
      <c r="B48" s="103" t="s">
        <v>23</v>
      </c>
      <c r="C48" s="110"/>
      <c r="D48" s="82"/>
      <c r="E48" s="105"/>
      <c r="F48" s="82"/>
      <c r="G48" s="105"/>
      <c r="H48" s="82"/>
      <c r="I48" s="82"/>
      <c r="J48" s="105"/>
      <c r="K48" s="70"/>
    </row>
    <row r="49" spans="1:11" s="132" customFormat="1" ht="24" x14ac:dyDescent="0.3">
      <c r="A49" s="103" t="s">
        <v>9</v>
      </c>
      <c r="B49" s="103" t="s">
        <v>23</v>
      </c>
      <c r="C49" s="110"/>
      <c r="D49" s="82"/>
      <c r="E49" s="105"/>
      <c r="F49" s="82"/>
      <c r="G49" s="105"/>
      <c r="H49" s="82"/>
      <c r="I49" s="82"/>
      <c r="J49" s="105"/>
      <c r="K49" s="70"/>
    </row>
    <row r="50" spans="1:11" s="132" customFormat="1" ht="24" x14ac:dyDescent="0.3">
      <c r="A50" s="103" t="s">
        <v>9</v>
      </c>
      <c r="B50" s="103" t="s">
        <v>23</v>
      </c>
      <c r="C50" s="110"/>
      <c r="D50" s="82"/>
      <c r="E50" s="105"/>
      <c r="F50" s="82"/>
      <c r="G50" s="105"/>
      <c r="H50" s="82"/>
      <c r="I50" s="82"/>
      <c r="J50" s="105"/>
      <c r="K50" s="70"/>
    </row>
    <row r="51" spans="1:11" s="132" customFormat="1" ht="24" x14ac:dyDescent="0.3">
      <c r="A51" s="103" t="s">
        <v>9</v>
      </c>
      <c r="B51" s="103" t="s">
        <v>23</v>
      </c>
      <c r="C51" s="110"/>
      <c r="D51" s="82"/>
      <c r="E51" s="105"/>
      <c r="F51" s="82"/>
      <c r="G51" s="105"/>
      <c r="H51" s="82"/>
      <c r="I51" s="82"/>
      <c r="J51" s="105"/>
      <c r="K51" s="70"/>
    </row>
    <row r="52" spans="1:11" s="132" customFormat="1" ht="24" x14ac:dyDescent="0.3">
      <c r="A52" s="103" t="s">
        <v>9</v>
      </c>
      <c r="B52" s="103" t="s">
        <v>23</v>
      </c>
      <c r="C52" s="110"/>
      <c r="D52" s="82"/>
      <c r="E52" s="105"/>
      <c r="F52" s="82"/>
      <c r="G52" s="105"/>
      <c r="H52" s="82"/>
      <c r="I52" s="82"/>
      <c r="J52" s="105"/>
      <c r="K52" s="70"/>
    </row>
    <row r="53" spans="1:11" s="132" customFormat="1" ht="24" x14ac:dyDescent="0.3">
      <c r="A53" s="103" t="s">
        <v>9</v>
      </c>
      <c r="B53" s="103" t="s">
        <v>23</v>
      </c>
      <c r="C53" s="110"/>
      <c r="D53" s="82"/>
      <c r="E53" s="105"/>
      <c r="F53" s="82"/>
      <c r="G53" s="105"/>
      <c r="H53" s="82"/>
      <c r="I53" s="82"/>
      <c r="J53" s="105"/>
      <c r="K53" s="70"/>
    </row>
    <row r="54" spans="1:11" s="132" customFormat="1" ht="24" x14ac:dyDescent="0.3">
      <c r="A54" s="103" t="s">
        <v>9</v>
      </c>
      <c r="B54" s="103" t="s">
        <v>23</v>
      </c>
      <c r="C54" s="110"/>
      <c r="D54" s="82"/>
      <c r="E54" s="105"/>
      <c r="F54" s="82"/>
      <c r="G54" s="105"/>
      <c r="H54" s="82"/>
      <c r="I54" s="82"/>
      <c r="J54" s="105"/>
      <c r="K54" s="70"/>
    </row>
    <row r="55" spans="1:11" s="132" customFormat="1" ht="24" x14ac:dyDescent="0.3">
      <c r="A55" s="103" t="s">
        <v>9</v>
      </c>
      <c r="B55" s="103" t="s">
        <v>23</v>
      </c>
      <c r="C55" s="110"/>
      <c r="D55" s="82"/>
      <c r="E55" s="105"/>
      <c r="F55" s="82"/>
      <c r="G55" s="105"/>
      <c r="H55" s="82"/>
      <c r="I55" s="82"/>
      <c r="J55" s="105"/>
      <c r="K55" s="70"/>
    </row>
    <row r="56" spans="1:11" s="132" customFormat="1" ht="24" x14ac:dyDescent="0.3">
      <c r="A56" s="103" t="s">
        <v>9</v>
      </c>
      <c r="B56" s="103" t="s">
        <v>23</v>
      </c>
      <c r="C56" s="110"/>
      <c r="D56" s="82"/>
      <c r="E56" s="105"/>
      <c r="F56" s="82"/>
      <c r="G56" s="105"/>
      <c r="H56" s="82"/>
      <c r="I56" s="82"/>
      <c r="J56" s="105"/>
      <c r="K56" s="70"/>
    </row>
    <row r="57" spans="1:11" s="132" customFormat="1" ht="24" x14ac:dyDescent="0.3">
      <c r="A57" s="103" t="s">
        <v>9</v>
      </c>
      <c r="B57" s="103" t="s">
        <v>23</v>
      </c>
      <c r="C57" s="110"/>
      <c r="D57" s="82"/>
      <c r="E57" s="105"/>
      <c r="F57" s="82"/>
      <c r="G57" s="105"/>
      <c r="H57" s="82"/>
      <c r="I57" s="82"/>
      <c r="J57" s="105"/>
      <c r="K57" s="70"/>
    </row>
    <row r="58" spans="1:11" s="132" customFormat="1" ht="24" x14ac:dyDescent="0.3">
      <c r="A58" s="103" t="s">
        <v>9</v>
      </c>
      <c r="B58" s="103" t="s">
        <v>23</v>
      </c>
      <c r="C58" s="110"/>
      <c r="D58" s="82"/>
      <c r="E58" s="105"/>
      <c r="F58" s="82"/>
      <c r="G58" s="105"/>
      <c r="H58" s="82"/>
      <c r="I58" s="82"/>
      <c r="J58" s="105"/>
      <c r="K58" s="70"/>
    </row>
    <row r="59" spans="1:11" s="132" customFormat="1" ht="24" x14ac:dyDescent="0.3">
      <c r="A59" s="103" t="s">
        <v>9</v>
      </c>
      <c r="B59" s="103" t="s">
        <v>23</v>
      </c>
      <c r="C59" s="110"/>
      <c r="D59" s="82"/>
      <c r="E59" s="105"/>
      <c r="F59" s="82"/>
      <c r="G59" s="105"/>
      <c r="H59" s="82"/>
      <c r="I59" s="82"/>
      <c r="J59" s="105"/>
      <c r="K59" s="70"/>
    </row>
    <row r="60" spans="1:11" s="132" customFormat="1" ht="24" x14ac:dyDescent="0.3">
      <c r="A60" s="103" t="s">
        <v>9</v>
      </c>
      <c r="B60" s="103" t="s">
        <v>23</v>
      </c>
      <c r="C60" s="110"/>
      <c r="D60" s="82"/>
      <c r="E60" s="105"/>
      <c r="F60" s="82"/>
      <c r="G60" s="105"/>
      <c r="H60" s="82"/>
      <c r="I60" s="82"/>
      <c r="J60" s="105"/>
      <c r="K60" s="70"/>
    </row>
    <row r="61" spans="1:11" s="132" customFormat="1" ht="24" x14ac:dyDescent="0.3">
      <c r="A61" s="103" t="s">
        <v>9</v>
      </c>
      <c r="B61" s="103" t="s">
        <v>23</v>
      </c>
      <c r="C61" s="110"/>
      <c r="D61" s="82"/>
      <c r="E61" s="105"/>
      <c r="F61" s="82"/>
      <c r="G61" s="105"/>
      <c r="H61" s="82"/>
      <c r="I61" s="82"/>
      <c r="J61" s="105"/>
      <c r="K61" s="70"/>
    </row>
    <row r="62" spans="1:11" s="132" customFormat="1" ht="24" x14ac:dyDescent="0.3">
      <c r="A62" s="103" t="s">
        <v>9</v>
      </c>
      <c r="B62" s="103" t="s">
        <v>23</v>
      </c>
      <c r="C62" s="110"/>
      <c r="D62" s="82"/>
      <c r="E62" s="105"/>
      <c r="F62" s="82"/>
      <c r="G62" s="105"/>
      <c r="H62" s="82"/>
      <c r="I62" s="82"/>
      <c r="J62" s="105"/>
      <c r="K62" s="70"/>
    </row>
    <row r="63" spans="1:11" s="132" customFormat="1" ht="24" x14ac:dyDescent="0.3">
      <c r="A63" s="103" t="s">
        <v>9</v>
      </c>
      <c r="B63" s="103" t="s">
        <v>23</v>
      </c>
      <c r="C63" s="110"/>
      <c r="D63" s="82"/>
      <c r="E63" s="105"/>
      <c r="F63" s="82"/>
      <c r="G63" s="105"/>
      <c r="H63" s="82"/>
      <c r="I63" s="82"/>
      <c r="J63" s="105"/>
      <c r="K63" s="70"/>
    </row>
    <row r="64" spans="1:11" s="132" customFormat="1" ht="24" x14ac:dyDescent="0.3">
      <c r="A64" s="103" t="s">
        <v>9</v>
      </c>
      <c r="B64" s="103" t="s">
        <v>23</v>
      </c>
      <c r="C64" s="110"/>
      <c r="D64" s="82"/>
      <c r="E64" s="105"/>
      <c r="F64" s="82"/>
      <c r="G64" s="105"/>
      <c r="H64" s="82"/>
      <c r="I64" s="82"/>
      <c r="J64" s="105"/>
      <c r="K64" s="70"/>
    </row>
    <row r="65" spans="1:11" s="132" customFormat="1" ht="24" x14ac:dyDescent="0.3">
      <c r="A65" s="103" t="s">
        <v>9</v>
      </c>
      <c r="B65" s="103" t="s">
        <v>23</v>
      </c>
      <c r="C65" s="110"/>
      <c r="D65" s="82"/>
      <c r="E65" s="105"/>
      <c r="F65" s="82"/>
      <c r="G65" s="105"/>
      <c r="H65" s="82"/>
      <c r="I65" s="82"/>
      <c r="J65" s="105"/>
      <c r="K65" s="70"/>
    </row>
    <row r="66" spans="1:11" s="132" customFormat="1" ht="24" x14ac:dyDescent="0.3">
      <c r="A66" s="103" t="s">
        <v>9</v>
      </c>
      <c r="B66" s="103" t="s">
        <v>23</v>
      </c>
      <c r="C66" s="110"/>
      <c r="D66" s="82"/>
      <c r="E66" s="105"/>
      <c r="F66" s="82"/>
      <c r="G66" s="105"/>
      <c r="H66" s="82"/>
      <c r="I66" s="82"/>
      <c r="J66" s="105"/>
      <c r="K66" s="70"/>
    </row>
    <row r="67" spans="1:11" s="132" customFormat="1" ht="24" x14ac:dyDescent="0.3">
      <c r="A67" s="103" t="s">
        <v>1052</v>
      </c>
      <c r="B67" s="103" t="s">
        <v>1073</v>
      </c>
      <c r="C67" s="110">
        <v>700937</v>
      </c>
      <c r="D67" s="82"/>
      <c r="E67" s="105"/>
      <c r="F67" s="82"/>
      <c r="G67" s="105"/>
      <c r="H67" s="82">
        <v>937</v>
      </c>
      <c r="I67" s="82"/>
      <c r="J67" s="105"/>
      <c r="K67" s="70"/>
    </row>
    <row r="68" spans="1:11" s="132" customFormat="1" ht="24" x14ac:dyDescent="0.3">
      <c r="A68" s="103" t="s">
        <v>9</v>
      </c>
      <c r="B68" s="103" t="s">
        <v>1074</v>
      </c>
      <c r="C68" s="118"/>
      <c r="D68" s="82"/>
      <c r="E68" s="105"/>
      <c r="F68" s="82"/>
      <c r="G68" s="105"/>
      <c r="H68" s="82"/>
      <c r="I68" s="82"/>
      <c r="J68" s="105"/>
      <c r="K68" s="70"/>
    </row>
    <row r="69" spans="1:11" s="132" customFormat="1" ht="36" x14ac:dyDescent="0.3">
      <c r="A69" s="103" t="s">
        <v>29</v>
      </c>
      <c r="B69" s="103" t="s">
        <v>1075</v>
      </c>
      <c r="C69" s="110">
        <v>700935</v>
      </c>
      <c r="D69" s="82"/>
      <c r="E69" s="105"/>
      <c r="F69" s="82">
        <v>1</v>
      </c>
      <c r="G69" s="105">
        <v>1060</v>
      </c>
      <c r="H69" s="82"/>
      <c r="I69" s="82"/>
      <c r="J69" s="105"/>
      <c r="K69" s="70"/>
    </row>
    <row r="70" spans="1:11" s="132" customFormat="1" ht="24" x14ac:dyDescent="0.3">
      <c r="A70" s="109" t="s">
        <v>70</v>
      </c>
      <c r="B70" s="109" t="s">
        <v>1055</v>
      </c>
      <c r="C70" s="110"/>
      <c r="D70" s="82"/>
      <c r="E70" s="105"/>
      <c r="F70" s="82"/>
      <c r="G70" s="105"/>
      <c r="H70" s="82"/>
      <c r="I70" s="82"/>
      <c r="J70" s="105"/>
      <c r="K70" s="70"/>
    </row>
    <row r="71" spans="1:11" s="132" customFormat="1" ht="24" x14ac:dyDescent="0.3">
      <c r="A71" s="109" t="s">
        <v>1052</v>
      </c>
      <c r="B71" s="109" t="s">
        <v>25</v>
      </c>
      <c r="C71" s="110"/>
      <c r="D71" s="82"/>
      <c r="E71" s="105"/>
      <c r="F71" s="82"/>
      <c r="G71" s="105"/>
      <c r="H71" s="82"/>
      <c r="I71" s="82"/>
      <c r="J71" s="105"/>
      <c r="K71" s="70"/>
    </row>
    <row r="72" spans="1:11" s="132" customFormat="1" ht="36" x14ac:dyDescent="0.3">
      <c r="A72" s="103" t="s">
        <v>9</v>
      </c>
      <c r="B72" s="103" t="s">
        <v>1056</v>
      </c>
      <c r="C72" s="110"/>
      <c r="D72" s="82"/>
      <c r="E72" s="105"/>
      <c r="F72" s="82"/>
      <c r="G72" s="105"/>
      <c r="H72" s="82"/>
      <c r="I72" s="82"/>
      <c r="J72" s="105"/>
      <c r="K72" s="70"/>
    </row>
    <row r="73" spans="1:11" s="132" customFormat="1" ht="24" x14ac:dyDescent="0.3">
      <c r="A73" s="103" t="s">
        <v>9</v>
      </c>
      <c r="B73" s="103" t="s">
        <v>39</v>
      </c>
      <c r="C73" s="134"/>
      <c r="D73" s="82"/>
      <c r="E73" s="105"/>
      <c r="F73" s="82"/>
      <c r="G73" s="105"/>
      <c r="H73" s="82"/>
      <c r="I73" s="82"/>
      <c r="J73" s="105"/>
      <c r="K73" s="70"/>
    </row>
    <row r="74" spans="1:11" s="132" customFormat="1" ht="36" x14ac:dyDescent="0.3">
      <c r="A74" s="109" t="s">
        <v>29</v>
      </c>
      <c r="B74" s="109" t="s">
        <v>717</v>
      </c>
      <c r="C74" s="110"/>
      <c r="D74" s="114"/>
      <c r="E74" s="112"/>
      <c r="F74" s="114"/>
      <c r="G74" s="112"/>
      <c r="H74" s="114"/>
      <c r="I74" s="114"/>
      <c r="J74" s="112"/>
      <c r="K74" s="70"/>
    </row>
    <row r="75" spans="1:11" s="132" customFormat="1" ht="36" x14ac:dyDescent="0.3">
      <c r="A75" s="103" t="s">
        <v>41</v>
      </c>
      <c r="B75" s="103" t="s">
        <v>1057</v>
      </c>
      <c r="C75" s="135"/>
      <c r="D75" s="82"/>
      <c r="E75" s="105"/>
      <c r="F75" s="82"/>
      <c r="G75" s="105"/>
      <c r="H75" s="82"/>
      <c r="I75" s="82"/>
      <c r="J75" s="105"/>
      <c r="K75" s="70"/>
    </row>
    <row r="76" spans="1:11" s="132" customFormat="1" ht="24" x14ac:dyDescent="0.3">
      <c r="A76" s="103" t="s">
        <v>41</v>
      </c>
      <c r="B76" s="103" t="s">
        <v>42</v>
      </c>
      <c r="C76" s="110"/>
      <c r="D76" s="82"/>
      <c r="E76" s="105"/>
      <c r="F76" s="82"/>
      <c r="G76" s="105"/>
      <c r="H76" s="82"/>
      <c r="I76" s="82"/>
      <c r="J76" s="105"/>
      <c r="K76" s="70"/>
    </row>
    <row r="77" spans="1:11" s="132" customFormat="1" ht="36" x14ac:dyDescent="0.3">
      <c r="A77" s="109" t="s">
        <v>79</v>
      </c>
      <c r="B77" s="103" t="s">
        <v>1058</v>
      </c>
      <c r="C77" s="110"/>
      <c r="D77" s="114"/>
      <c r="E77" s="112"/>
      <c r="F77" s="114"/>
      <c r="G77" s="112"/>
      <c r="H77" s="114"/>
      <c r="I77" s="114"/>
      <c r="J77" s="112"/>
      <c r="K77" s="70"/>
    </row>
    <row r="78" spans="1:11" s="132" customFormat="1" ht="36" x14ac:dyDescent="0.3">
      <c r="A78" s="103" t="s">
        <v>9</v>
      </c>
      <c r="B78" s="103" t="s">
        <v>16</v>
      </c>
      <c r="C78" s="110"/>
      <c r="D78" s="82"/>
      <c r="E78" s="105"/>
      <c r="F78" s="82"/>
      <c r="G78" s="105"/>
      <c r="H78" s="82"/>
      <c r="I78" s="82"/>
      <c r="J78" s="105"/>
      <c r="K78" s="70"/>
    </row>
    <row r="79" spans="1:11" s="132" customFormat="1" ht="24" x14ac:dyDescent="0.3">
      <c r="A79" s="103" t="s">
        <v>1052</v>
      </c>
      <c r="B79" s="103" t="s">
        <v>25</v>
      </c>
      <c r="C79" s="110"/>
      <c r="D79" s="82"/>
      <c r="E79" s="105"/>
      <c r="F79" s="82"/>
      <c r="G79" s="105"/>
      <c r="H79" s="82"/>
      <c r="I79" s="82"/>
      <c r="J79" s="105"/>
      <c r="K79" s="70"/>
    </row>
    <row r="80" spans="1:11" s="132" customFormat="1" ht="24" x14ac:dyDescent="0.3">
      <c r="A80" s="103" t="s">
        <v>1052</v>
      </c>
      <c r="B80" s="103" t="s">
        <v>25</v>
      </c>
      <c r="C80" s="110"/>
      <c r="D80" s="82"/>
      <c r="E80" s="105"/>
      <c r="F80" s="82"/>
      <c r="G80" s="105"/>
      <c r="H80" s="82"/>
      <c r="I80" s="82"/>
      <c r="J80" s="105"/>
      <c r="K80" s="70"/>
    </row>
    <row r="81" spans="1:11" s="132" customFormat="1" ht="24" x14ac:dyDescent="0.3">
      <c r="A81" s="103" t="s">
        <v>9</v>
      </c>
      <c r="B81" s="103" t="s">
        <v>1060</v>
      </c>
      <c r="C81" s="110"/>
      <c r="D81" s="82"/>
      <c r="E81" s="105"/>
      <c r="F81" s="114"/>
      <c r="G81" s="112"/>
      <c r="H81" s="114"/>
      <c r="I81" s="114"/>
      <c r="J81" s="112"/>
      <c r="K81" s="70"/>
    </row>
    <row r="82" spans="1:11" s="132" customFormat="1" ht="24" x14ac:dyDescent="0.3">
      <c r="A82" s="103" t="s">
        <v>9</v>
      </c>
      <c r="B82" s="103" t="s">
        <v>1060</v>
      </c>
      <c r="C82" s="110"/>
      <c r="D82" s="82"/>
      <c r="E82" s="105"/>
      <c r="F82" s="82"/>
      <c r="G82" s="105"/>
      <c r="H82" s="82"/>
      <c r="I82" s="82"/>
      <c r="J82" s="105"/>
      <c r="K82" s="70"/>
    </row>
    <row r="83" spans="1:11" s="132" customFormat="1" x14ac:dyDescent="0.3">
      <c r="A83" s="103"/>
      <c r="B83" s="103" t="s">
        <v>1076</v>
      </c>
      <c r="C83" s="110"/>
      <c r="D83" s="82"/>
      <c r="E83" s="105"/>
      <c r="F83" s="82"/>
      <c r="G83" s="105"/>
      <c r="H83" s="82"/>
      <c r="I83" s="82"/>
      <c r="J83" s="105"/>
      <c r="K83" s="70"/>
    </row>
    <row r="84" spans="1:11" s="132" customFormat="1" ht="36" x14ac:dyDescent="0.3">
      <c r="A84" s="103" t="s">
        <v>29</v>
      </c>
      <c r="B84" s="103" t="s">
        <v>717</v>
      </c>
      <c r="C84" s="110"/>
      <c r="D84" s="82"/>
      <c r="E84" s="105"/>
      <c r="F84" s="82"/>
      <c r="G84" s="105"/>
      <c r="H84" s="82"/>
      <c r="I84" s="82"/>
      <c r="J84" s="105"/>
      <c r="K84" s="70"/>
    </row>
    <row r="85" spans="1:11" s="132" customFormat="1" ht="36" x14ac:dyDescent="0.3">
      <c r="A85" s="103" t="s">
        <v>9</v>
      </c>
      <c r="B85" s="103" t="s">
        <v>1056</v>
      </c>
      <c r="C85" s="110"/>
      <c r="D85" s="82"/>
      <c r="E85" s="105"/>
      <c r="F85" s="82"/>
      <c r="G85" s="105"/>
      <c r="H85" s="82"/>
      <c r="I85" s="82"/>
      <c r="J85" s="105"/>
      <c r="K85" s="70"/>
    </row>
    <row r="86" spans="1:11" s="132" customFormat="1" x14ac:dyDescent="0.3">
      <c r="A86" s="103" t="s">
        <v>253</v>
      </c>
      <c r="B86" s="103" t="s">
        <v>19</v>
      </c>
      <c r="C86" s="118"/>
      <c r="D86" s="82"/>
      <c r="E86" s="105"/>
      <c r="F86" s="82"/>
      <c r="G86" s="105"/>
      <c r="H86" s="82"/>
      <c r="I86" s="82"/>
      <c r="J86" s="105"/>
      <c r="K86" s="70"/>
    </row>
    <row r="87" spans="1:11" s="132" customFormat="1" x14ac:dyDescent="0.3">
      <c r="A87" s="103" t="s">
        <v>70</v>
      </c>
      <c r="B87" s="109" t="s">
        <v>1061</v>
      </c>
      <c r="C87" s="110"/>
      <c r="D87" s="82"/>
      <c r="E87" s="105"/>
      <c r="F87" s="114"/>
      <c r="G87" s="112"/>
      <c r="H87" s="114"/>
      <c r="I87" s="114"/>
      <c r="J87" s="112"/>
      <c r="K87" s="70"/>
    </row>
    <row r="88" spans="1:11" s="132" customFormat="1" ht="24" x14ac:dyDescent="0.3">
      <c r="A88" s="103" t="s">
        <v>70</v>
      </c>
      <c r="B88" s="109" t="s">
        <v>1062</v>
      </c>
      <c r="C88" s="110"/>
      <c r="D88" s="82"/>
      <c r="E88" s="105"/>
      <c r="F88" s="114"/>
      <c r="G88" s="112"/>
      <c r="H88" s="114"/>
      <c r="I88" s="114"/>
      <c r="J88" s="112"/>
      <c r="K88" s="70"/>
    </row>
    <row r="89" spans="1:11" s="132" customFormat="1" ht="24" x14ac:dyDescent="0.3">
      <c r="A89" s="103" t="s">
        <v>70</v>
      </c>
      <c r="B89" s="109" t="s">
        <v>1063</v>
      </c>
      <c r="C89" s="110"/>
      <c r="D89" s="82"/>
      <c r="E89" s="105"/>
      <c r="F89" s="114"/>
      <c r="G89" s="112"/>
      <c r="H89" s="114"/>
      <c r="I89" s="114"/>
      <c r="J89" s="112"/>
      <c r="K89" s="70"/>
    </row>
    <row r="90" spans="1:11" s="132" customFormat="1" ht="36" x14ac:dyDescent="0.3">
      <c r="A90" s="103" t="s">
        <v>67</v>
      </c>
      <c r="B90" s="103" t="s">
        <v>721</v>
      </c>
      <c r="C90" s="118"/>
      <c r="D90" s="82"/>
      <c r="E90" s="105"/>
      <c r="F90" s="82"/>
      <c r="G90" s="105"/>
      <c r="H90" s="82"/>
      <c r="I90" s="82"/>
      <c r="J90" s="105"/>
      <c r="K90" s="70"/>
    </row>
    <row r="91" spans="1:11" s="132" customFormat="1" ht="24" x14ac:dyDescent="0.3">
      <c r="A91" s="103" t="s">
        <v>49</v>
      </c>
      <c r="B91" s="109" t="s">
        <v>50</v>
      </c>
      <c r="C91" s="118"/>
      <c r="D91" s="82"/>
      <c r="E91" s="105"/>
      <c r="F91" s="82"/>
      <c r="G91" s="105"/>
      <c r="H91" s="82"/>
      <c r="I91" s="82"/>
      <c r="J91" s="105"/>
      <c r="K91" s="70"/>
    </row>
    <row r="92" spans="1:11" s="132" customFormat="1" ht="24" x14ac:dyDescent="0.3">
      <c r="A92" s="103" t="s">
        <v>49</v>
      </c>
      <c r="B92" s="109" t="s">
        <v>50</v>
      </c>
      <c r="C92" s="118"/>
      <c r="D92" s="82"/>
      <c r="E92" s="105"/>
      <c r="F92" s="82"/>
      <c r="G92" s="105"/>
      <c r="H92" s="82"/>
      <c r="I92" s="82"/>
      <c r="J92" s="105"/>
      <c r="K92" s="70"/>
    </row>
    <row r="93" spans="1:11" s="132" customFormat="1" ht="24" x14ac:dyDescent="0.3">
      <c r="A93" s="103" t="s">
        <v>49</v>
      </c>
      <c r="B93" s="109" t="s">
        <v>50</v>
      </c>
      <c r="C93" s="110"/>
      <c r="D93" s="82"/>
      <c r="E93" s="105"/>
      <c r="F93" s="82"/>
      <c r="G93" s="105"/>
      <c r="H93" s="82"/>
      <c r="I93" s="82"/>
      <c r="J93" s="105"/>
      <c r="K93" s="70"/>
    </row>
    <row r="94" spans="1:11" s="132" customFormat="1" ht="24" x14ac:dyDescent="0.3">
      <c r="A94" s="103" t="s">
        <v>49</v>
      </c>
      <c r="B94" s="109" t="s">
        <v>50</v>
      </c>
      <c r="C94" s="118"/>
      <c r="D94" s="82"/>
      <c r="E94" s="105"/>
      <c r="F94" s="82"/>
      <c r="G94" s="105"/>
      <c r="H94" s="82"/>
      <c r="I94" s="82"/>
      <c r="J94" s="105"/>
      <c r="K94" s="70"/>
    </row>
    <row r="95" spans="1:11" s="132" customFormat="1" ht="24" x14ac:dyDescent="0.3">
      <c r="A95" s="103" t="s">
        <v>49</v>
      </c>
      <c r="B95" s="109" t="s">
        <v>50</v>
      </c>
      <c r="C95" s="118"/>
      <c r="D95" s="82"/>
      <c r="E95" s="105"/>
      <c r="F95" s="82"/>
      <c r="G95" s="105"/>
      <c r="H95" s="82"/>
      <c r="I95" s="82"/>
      <c r="J95" s="105"/>
      <c r="K95" s="70"/>
    </row>
    <row r="96" spans="1:11" s="132" customFormat="1" ht="24" x14ac:dyDescent="0.3">
      <c r="A96" s="103" t="s">
        <v>49</v>
      </c>
      <c r="B96" s="109" t="s">
        <v>50</v>
      </c>
      <c r="C96" s="110"/>
      <c r="D96" s="82"/>
      <c r="E96" s="105"/>
      <c r="F96" s="82"/>
      <c r="G96" s="105"/>
      <c r="H96" s="82"/>
      <c r="I96" s="82"/>
      <c r="J96" s="105"/>
      <c r="K96" s="70"/>
    </row>
    <row r="97" spans="1:11" s="132" customFormat="1" ht="24" x14ac:dyDescent="0.3">
      <c r="A97" s="103" t="s">
        <v>49</v>
      </c>
      <c r="B97" s="109" t="s">
        <v>50</v>
      </c>
      <c r="C97" s="118"/>
      <c r="D97" s="82"/>
      <c r="E97" s="105"/>
      <c r="F97" s="82"/>
      <c r="G97" s="105"/>
      <c r="H97" s="82"/>
      <c r="I97" s="82"/>
      <c r="J97" s="105"/>
      <c r="K97" s="70"/>
    </row>
    <row r="98" spans="1:11" s="132" customFormat="1" ht="24" x14ac:dyDescent="0.3">
      <c r="A98" s="103" t="s">
        <v>49</v>
      </c>
      <c r="B98" s="109" t="s">
        <v>50</v>
      </c>
      <c r="C98" s="118"/>
      <c r="D98" s="82"/>
      <c r="E98" s="105"/>
      <c r="F98" s="82"/>
      <c r="G98" s="105"/>
      <c r="H98" s="82"/>
      <c r="I98" s="82"/>
      <c r="J98" s="105"/>
      <c r="K98" s="70"/>
    </row>
    <row r="99" spans="1:11" s="132" customFormat="1" ht="24" x14ac:dyDescent="0.3">
      <c r="A99" s="103" t="s">
        <v>49</v>
      </c>
      <c r="B99" s="109" t="s">
        <v>50</v>
      </c>
      <c r="C99" s="118"/>
      <c r="D99" s="82"/>
      <c r="E99" s="105"/>
      <c r="F99" s="82"/>
      <c r="G99" s="105"/>
      <c r="H99" s="82"/>
      <c r="I99" s="82"/>
      <c r="J99" s="105"/>
      <c r="K99" s="70"/>
    </row>
    <row r="100" spans="1:11" s="132" customFormat="1" ht="24" x14ac:dyDescent="0.3">
      <c r="A100" s="103" t="s">
        <v>49</v>
      </c>
      <c r="B100" s="109" t="s">
        <v>50</v>
      </c>
      <c r="C100" s="118"/>
      <c r="D100" s="82"/>
      <c r="E100" s="105"/>
      <c r="F100" s="82"/>
      <c r="G100" s="105"/>
      <c r="H100" s="82"/>
      <c r="I100" s="82"/>
      <c r="J100" s="105"/>
      <c r="K100" s="70"/>
    </row>
    <row r="101" spans="1:11" s="132" customFormat="1" ht="24" x14ac:dyDescent="0.3">
      <c r="A101" s="103" t="s">
        <v>49</v>
      </c>
      <c r="B101" s="109" t="s">
        <v>50</v>
      </c>
      <c r="C101" s="110"/>
      <c r="D101" s="82"/>
      <c r="E101" s="105"/>
      <c r="F101" s="82"/>
      <c r="G101" s="105"/>
      <c r="H101" s="82"/>
      <c r="I101" s="82"/>
      <c r="J101" s="105"/>
      <c r="K101" s="70"/>
    </row>
    <row r="102" spans="1:11" s="132" customFormat="1" ht="24" x14ac:dyDescent="0.3">
      <c r="A102" s="103" t="s">
        <v>49</v>
      </c>
      <c r="B102" s="109" t="s">
        <v>50</v>
      </c>
      <c r="C102" s="110"/>
      <c r="D102" s="82"/>
      <c r="E102" s="105"/>
      <c r="F102" s="82"/>
      <c r="G102" s="105"/>
      <c r="H102" s="82"/>
      <c r="I102" s="82"/>
      <c r="J102" s="105"/>
      <c r="K102" s="70"/>
    </row>
    <row r="103" spans="1:11" s="132" customFormat="1" ht="24" x14ac:dyDescent="0.3">
      <c r="A103" s="103" t="s">
        <v>49</v>
      </c>
      <c r="B103" s="109" t="s">
        <v>50</v>
      </c>
      <c r="C103" s="110"/>
      <c r="D103" s="82"/>
      <c r="E103" s="105"/>
      <c r="F103" s="82"/>
      <c r="G103" s="105"/>
      <c r="H103" s="82"/>
      <c r="I103" s="82"/>
      <c r="J103" s="105"/>
      <c r="K103" s="70"/>
    </row>
    <row r="104" spans="1:11" s="132" customFormat="1" ht="24" x14ac:dyDescent="0.3">
      <c r="A104" s="103" t="s">
        <v>49</v>
      </c>
      <c r="B104" s="109" t="s">
        <v>50</v>
      </c>
      <c r="C104" s="110"/>
      <c r="D104" s="82"/>
      <c r="E104" s="105"/>
      <c r="F104" s="82"/>
      <c r="G104" s="105"/>
      <c r="H104" s="82"/>
      <c r="I104" s="82"/>
      <c r="J104" s="105"/>
      <c r="K104" s="70"/>
    </row>
    <row r="105" spans="1:11" s="132" customFormat="1" ht="24" x14ac:dyDescent="0.3">
      <c r="A105" s="103" t="s">
        <v>49</v>
      </c>
      <c r="B105" s="109" t="s">
        <v>50</v>
      </c>
      <c r="C105" s="118"/>
      <c r="D105" s="82"/>
      <c r="E105" s="105"/>
      <c r="F105" s="82"/>
      <c r="G105" s="105"/>
      <c r="H105" s="82"/>
      <c r="I105" s="82"/>
      <c r="J105" s="105"/>
      <c r="K105" s="70"/>
    </row>
    <row r="106" spans="1:11" s="132" customFormat="1" ht="24" x14ac:dyDescent="0.3">
      <c r="A106" s="103" t="s">
        <v>49</v>
      </c>
      <c r="B106" s="109" t="s">
        <v>50</v>
      </c>
      <c r="C106" s="118"/>
      <c r="D106" s="82"/>
      <c r="E106" s="105"/>
      <c r="F106" s="82"/>
      <c r="G106" s="105"/>
      <c r="H106" s="82"/>
      <c r="I106" s="82"/>
      <c r="J106" s="105"/>
      <c r="K106" s="70"/>
    </row>
    <row r="107" spans="1:11" s="132" customFormat="1" ht="24" x14ac:dyDescent="0.3">
      <c r="A107" s="103" t="s">
        <v>79</v>
      </c>
      <c r="B107" s="103" t="s">
        <v>1077</v>
      </c>
      <c r="C107" s="110">
        <v>700909</v>
      </c>
      <c r="D107" s="82"/>
      <c r="E107" s="105"/>
      <c r="F107" s="82">
        <v>1</v>
      </c>
      <c r="G107" s="105">
        <v>1060</v>
      </c>
      <c r="H107" s="82"/>
      <c r="I107" s="82"/>
      <c r="J107" s="105"/>
      <c r="K107" s="70"/>
    </row>
    <row r="108" spans="1:11" s="132" customFormat="1" ht="24" x14ac:dyDescent="0.3">
      <c r="A108" s="103" t="s">
        <v>79</v>
      </c>
      <c r="B108" s="103" t="s">
        <v>1067</v>
      </c>
      <c r="C108" s="110"/>
      <c r="D108" s="114"/>
      <c r="E108" s="112"/>
      <c r="F108" s="114"/>
      <c r="G108" s="112"/>
      <c r="H108" s="114"/>
      <c r="I108" s="114"/>
      <c r="J108" s="112"/>
      <c r="K108" s="70"/>
    </row>
    <row r="109" spans="1:11" s="132" customFormat="1" ht="24" x14ac:dyDescent="0.3">
      <c r="A109" s="103" t="s">
        <v>79</v>
      </c>
      <c r="B109" s="103" t="s">
        <v>1067</v>
      </c>
      <c r="C109" s="110"/>
      <c r="D109" s="114"/>
      <c r="E109" s="112"/>
      <c r="F109" s="114"/>
      <c r="G109" s="112"/>
      <c r="H109" s="114"/>
      <c r="I109" s="114"/>
      <c r="J109" s="112"/>
      <c r="K109" s="70"/>
    </row>
    <row r="110" spans="1:11" s="132" customFormat="1" ht="24" x14ac:dyDescent="0.3">
      <c r="A110" s="103" t="s">
        <v>79</v>
      </c>
      <c r="B110" s="103" t="s">
        <v>1067</v>
      </c>
      <c r="C110" s="118"/>
      <c r="D110" s="82"/>
      <c r="E110" s="105"/>
      <c r="F110" s="82"/>
      <c r="G110" s="105"/>
      <c r="H110" s="82"/>
      <c r="I110" s="82"/>
      <c r="J110" s="105"/>
      <c r="K110" s="70"/>
    </row>
    <row r="111" spans="1:11" s="132" customFormat="1" ht="24" x14ac:dyDescent="0.3">
      <c r="A111" s="103" t="s">
        <v>79</v>
      </c>
      <c r="B111" s="103" t="s">
        <v>1067</v>
      </c>
      <c r="C111" s="118"/>
      <c r="D111" s="82"/>
      <c r="E111" s="105"/>
      <c r="F111" s="82"/>
      <c r="G111" s="105"/>
      <c r="H111" s="82"/>
      <c r="I111" s="82"/>
      <c r="J111" s="105"/>
      <c r="K111" s="70"/>
    </row>
    <row r="112" spans="1:11" s="132" customFormat="1" x14ac:dyDescent="0.3">
      <c r="A112" s="103" t="s">
        <v>253</v>
      </c>
      <c r="B112" s="103" t="s">
        <v>21</v>
      </c>
      <c r="C112" s="118"/>
      <c r="D112" s="82"/>
      <c r="E112" s="105"/>
      <c r="F112" s="82"/>
      <c r="G112" s="105"/>
      <c r="H112" s="82"/>
      <c r="I112" s="82"/>
      <c r="J112" s="105"/>
      <c r="K112" s="70"/>
    </row>
    <row r="113" spans="1:11" s="132" customFormat="1" ht="24" x14ac:dyDescent="0.3">
      <c r="A113" s="103" t="s">
        <v>9</v>
      </c>
      <c r="B113" s="103" t="s">
        <v>1068</v>
      </c>
      <c r="C113" s="118"/>
      <c r="D113" s="82"/>
      <c r="E113" s="105"/>
      <c r="F113" s="82"/>
      <c r="G113" s="105"/>
      <c r="H113" s="82"/>
      <c r="I113" s="82"/>
      <c r="J113" s="105"/>
      <c r="K113" s="70"/>
    </row>
    <row r="114" spans="1:11" s="132" customFormat="1" ht="30" customHeight="1" x14ac:dyDescent="0.3">
      <c r="A114" s="109" t="s">
        <v>9</v>
      </c>
      <c r="B114" s="109" t="s">
        <v>34</v>
      </c>
      <c r="C114" s="118"/>
      <c r="D114" s="82"/>
      <c r="E114" s="105"/>
      <c r="F114" s="82"/>
      <c r="G114" s="105"/>
      <c r="H114" s="82"/>
      <c r="I114" s="82"/>
      <c r="J114" s="105"/>
      <c r="K114" s="70"/>
    </row>
    <row r="115" spans="1:11" s="132" customFormat="1" ht="36" x14ac:dyDescent="0.3">
      <c r="A115" s="103" t="s">
        <v>275</v>
      </c>
      <c r="B115" s="103" t="s">
        <v>840</v>
      </c>
      <c r="C115" s="118"/>
      <c r="D115" s="82"/>
      <c r="E115" s="105"/>
      <c r="F115" s="82"/>
      <c r="G115" s="105"/>
      <c r="H115" s="82"/>
      <c r="I115" s="82"/>
      <c r="J115" s="105"/>
      <c r="K115" s="70"/>
    </row>
    <row r="116" spans="1:11" ht="24" customHeight="1" x14ac:dyDescent="0.35">
      <c r="C116" s="136"/>
      <c r="D116" s="137"/>
      <c r="E116" s="138"/>
      <c r="F116" s="137"/>
      <c r="G116" s="138"/>
      <c r="H116" s="138"/>
      <c r="I116" s="137"/>
      <c r="J116" s="88"/>
    </row>
    <row r="117" spans="1:11" s="142" customFormat="1" x14ac:dyDescent="0.3">
      <c r="A117" s="88"/>
      <c r="B117" s="88"/>
      <c r="C117" s="139" t="s">
        <v>1079</v>
      </c>
      <c r="D117" s="140">
        <f t="shared" ref="D117:J117" si="0">SUM(D5:D115)</f>
        <v>0</v>
      </c>
      <c r="E117" s="140">
        <f t="shared" si="0"/>
        <v>0</v>
      </c>
      <c r="F117" s="140">
        <f t="shared" si="0"/>
        <v>2</v>
      </c>
      <c r="G117" s="140">
        <f t="shared" si="0"/>
        <v>2120</v>
      </c>
      <c r="H117" s="140">
        <f t="shared" si="0"/>
        <v>937</v>
      </c>
      <c r="I117" s="140">
        <f t="shared" si="0"/>
        <v>0</v>
      </c>
      <c r="J117" s="140">
        <f t="shared" si="0"/>
        <v>0</v>
      </c>
    </row>
    <row r="118" spans="1:11" x14ac:dyDescent="0.35">
      <c r="C118" s="143"/>
      <c r="D118" s="137"/>
      <c r="E118" s="138"/>
      <c r="F118" s="137"/>
      <c r="G118" s="138"/>
      <c r="H118" s="138"/>
      <c r="I118" s="137"/>
      <c r="J118" s="88"/>
    </row>
    <row r="119" spans="1:11" x14ac:dyDescent="0.35">
      <c r="B119" s="144" t="s">
        <v>1002</v>
      </c>
      <c r="C119" s="145" t="s">
        <v>1003</v>
      </c>
      <c r="D119" s="81" t="s">
        <v>1004</v>
      </c>
      <c r="F119" s="482"/>
      <c r="G119" s="482"/>
      <c r="J119" s="88"/>
    </row>
    <row r="120" spans="1:11" x14ac:dyDescent="0.35">
      <c r="B120" s="148" t="s">
        <v>1005</v>
      </c>
      <c r="C120" s="149">
        <f>H117+I117+F117</f>
        <v>939</v>
      </c>
      <c r="D120" s="105">
        <f>G117</f>
        <v>2120</v>
      </c>
      <c r="G120" s="88"/>
      <c r="J120" s="88"/>
    </row>
    <row r="121" spans="1:11" x14ac:dyDescent="0.35">
      <c r="B121" s="148" t="s">
        <v>1006</v>
      </c>
      <c r="C121" s="149">
        <f>F117</f>
        <v>2</v>
      </c>
      <c r="D121" s="105">
        <f>G117</f>
        <v>2120</v>
      </c>
      <c r="G121" s="88"/>
      <c r="J121" s="88"/>
    </row>
    <row r="122" spans="1:11" x14ac:dyDescent="0.35">
      <c r="B122" s="148" t="s">
        <v>1007</v>
      </c>
      <c r="C122" s="149">
        <f>I117</f>
        <v>0</v>
      </c>
      <c r="D122" s="105">
        <f>I117</f>
        <v>0</v>
      </c>
      <c r="J122" s="88"/>
    </row>
    <row r="123" spans="1:11" x14ac:dyDescent="0.35">
      <c r="B123" s="148" t="s">
        <v>1008</v>
      </c>
      <c r="C123" s="149">
        <f>F117+I117</f>
        <v>2</v>
      </c>
      <c r="D123" s="105">
        <f>J117+G117</f>
        <v>2120</v>
      </c>
    </row>
    <row r="124" spans="1:11" x14ac:dyDescent="0.35">
      <c r="C124" s="147"/>
    </row>
    <row r="125" spans="1:11" x14ac:dyDescent="0.35">
      <c r="B125" s="144" t="s">
        <v>279</v>
      </c>
      <c r="C125" s="145" t="s">
        <v>1003</v>
      </c>
      <c r="D125" s="81" t="s">
        <v>1004</v>
      </c>
    </row>
    <row r="126" spans="1:11" x14ac:dyDescent="0.35">
      <c r="B126" s="148" t="s">
        <v>1005</v>
      </c>
      <c r="C126" s="149">
        <v>1</v>
      </c>
      <c r="D126" s="105">
        <f>G107</f>
        <v>1060</v>
      </c>
    </row>
    <row r="127" spans="1:11" x14ac:dyDescent="0.35">
      <c r="B127" s="148" t="s">
        <v>1006</v>
      </c>
      <c r="C127" s="149">
        <v>1</v>
      </c>
      <c r="D127" s="105">
        <f>G107</f>
        <v>1060</v>
      </c>
    </row>
    <row r="128" spans="1:11" x14ac:dyDescent="0.35">
      <c r="B128" s="148" t="s">
        <v>1007</v>
      </c>
      <c r="C128" s="149">
        <v>0</v>
      </c>
      <c r="D128" s="105">
        <v>0</v>
      </c>
    </row>
    <row r="129" spans="2:10" s="147" customFormat="1" x14ac:dyDescent="0.35">
      <c r="B129" s="148" t="s">
        <v>1008</v>
      </c>
      <c r="C129" s="149">
        <v>1</v>
      </c>
      <c r="D129" s="105">
        <f>D127+D128</f>
        <v>1060</v>
      </c>
      <c r="E129" s="146"/>
      <c r="G129" s="146"/>
      <c r="J129" s="146"/>
    </row>
    <row r="130" spans="2:10" s="147" customFormat="1" x14ac:dyDescent="0.35">
      <c r="B130" s="150"/>
      <c r="D130" s="146"/>
      <c r="E130" s="146"/>
      <c r="G130" s="146"/>
      <c r="J130" s="146"/>
    </row>
    <row r="131" spans="2:10" s="147" customFormat="1" x14ac:dyDescent="0.35">
      <c r="B131" s="144" t="s">
        <v>1071</v>
      </c>
      <c r="C131" s="145" t="s">
        <v>1003</v>
      </c>
      <c r="D131" s="81" t="s">
        <v>1004</v>
      </c>
      <c r="E131" s="146"/>
      <c r="G131" s="146"/>
      <c r="J131" s="146"/>
    </row>
    <row r="132" spans="2:10" s="147" customFormat="1" x14ac:dyDescent="0.35">
      <c r="B132" s="148" t="s">
        <v>1005</v>
      </c>
      <c r="C132" s="149">
        <f>C120-C126</f>
        <v>938</v>
      </c>
      <c r="D132" s="105">
        <f>D120-D126</f>
        <v>1060</v>
      </c>
      <c r="E132" s="146"/>
      <c r="G132" s="146"/>
      <c r="J132" s="146"/>
    </row>
    <row r="133" spans="2:10" s="147" customFormat="1" x14ac:dyDescent="0.35">
      <c r="B133" s="148" t="s">
        <v>1006</v>
      </c>
      <c r="C133" s="149">
        <f t="shared" ref="C133:D135" si="1">C121-C127</f>
        <v>1</v>
      </c>
      <c r="D133" s="105">
        <f t="shared" si="1"/>
        <v>1060</v>
      </c>
      <c r="E133" s="146"/>
      <c r="G133" s="146"/>
      <c r="J133" s="146"/>
    </row>
    <row r="134" spans="2:10" s="147" customFormat="1" x14ac:dyDescent="0.35">
      <c r="B134" s="148" t="s">
        <v>1007</v>
      </c>
      <c r="C134" s="149">
        <f t="shared" si="1"/>
        <v>0</v>
      </c>
      <c r="D134" s="105">
        <f t="shared" si="1"/>
        <v>0</v>
      </c>
      <c r="E134" s="146"/>
      <c r="G134" s="146"/>
      <c r="J134" s="146"/>
    </row>
    <row r="135" spans="2:10" s="147" customFormat="1" x14ac:dyDescent="0.35">
      <c r="B135" s="148" t="s">
        <v>1008</v>
      </c>
      <c r="C135" s="149">
        <f t="shared" si="1"/>
        <v>1</v>
      </c>
      <c r="D135" s="105">
        <f t="shared" si="1"/>
        <v>1060</v>
      </c>
      <c r="E135" s="146"/>
      <c r="G135" s="146"/>
      <c r="J135" s="146"/>
    </row>
    <row r="136" spans="2:10" s="147" customFormat="1" x14ac:dyDescent="0.35">
      <c r="B136" s="88"/>
      <c r="C136" s="88"/>
      <c r="D136" s="151"/>
      <c r="G136" s="146"/>
      <c r="J136" s="146"/>
    </row>
  </sheetData>
  <autoFilter ref="A4:K115"/>
  <mergeCells count="1">
    <mergeCell ref="F119:G119"/>
  </mergeCells>
  <conditionalFormatting sqref="D91:J115 K84:K87 D63:L64 D5:J62 D65:J89">
    <cfRule type="cellIs" dxfId="499" priority="23" stopIfTrue="1" operator="equal">
      <formula>"&lt;&gt;"""""</formula>
    </cfRule>
  </conditionalFormatting>
  <conditionalFormatting sqref="C117">
    <cfRule type="cellIs" dxfId="498" priority="22" stopIfTrue="1" operator="equal">
      <formula>"&lt;&gt;"""""</formula>
    </cfRule>
  </conditionalFormatting>
  <conditionalFormatting sqref="D117">
    <cfRule type="cellIs" dxfId="497" priority="21" stopIfTrue="1" operator="equal">
      <formula>"&lt;&gt;"""""</formula>
    </cfRule>
  </conditionalFormatting>
  <conditionalFormatting sqref="D121:D123">
    <cfRule type="cellIs" dxfId="496" priority="17" stopIfTrue="1" operator="equal">
      <formula>"&lt;&gt;"""""</formula>
    </cfRule>
  </conditionalFormatting>
  <conditionalFormatting sqref="D132:D135">
    <cfRule type="cellIs" dxfId="495" priority="11" stopIfTrue="1" operator="equal">
      <formula>"&lt;&gt;"""""</formula>
    </cfRule>
  </conditionalFormatting>
  <conditionalFormatting sqref="C120">
    <cfRule type="cellIs" dxfId="494" priority="20" stopIfTrue="1" operator="equal">
      <formula>"&lt;&gt;"""""</formula>
    </cfRule>
  </conditionalFormatting>
  <conditionalFormatting sqref="C121:C123">
    <cfRule type="cellIs" dxfId="493" priority="19" stopIfTrue="1" operator="equal">
      <formula>"&lt;&gt;"""""</formula>
    </cfRule>
  </conditionalFormatting>
  <conditionalFormatting sqref="D120">
    <cfRule type="cellIs" dxfId="492" priority="18" stopIfTrue="1" operator="equal">
      <formula>"&lt;&gt;"""""</formula>
    </cfRule>
  </conditionalFormatting>
  <conditionalFormatting sqref="C126">
    <cfRule type="cellIs" dxfId="491" priority="16" stopIfTrue="1" operator="equal">
      <formula>"&lt;&gt;"""""</formula>
    </cfRule>
  </conditionalFormatting>
  <conditionalFormatting sqref="C127:C129">
    <cfRule type="cellIs" dxfId="490" priority="15" stopIfTrue="1" operator="equal">
      <formula>"&lt;&gt;"""""</formula>
    </cfRule>
  </conditionalFormatting>
  <conditionalFormatting sqref="D126">
    <cfRule type="cellIs" dxfId="489" priority="14" stopIfTrue="1" operator="equal">
      <formula>"&lt;&gt;"""""</formula>
    </cfRule>
  </conditionalFormatting>
  <conditionalFormatting sqref="D127:D129">
    <cfRule type="cellIs" dxfId="488" priority="13" stopIfTrue="1" operator="equal">
      <formula>"&lt;&gt;"""""</formula>
    </cfRule>
  </conditionalFormatting>
  <conditionalFormatting sqref="C132:C135">
    <cfRule type="cellIs" dxfId="487" priority="12" stopIfTrue="1" operator="equal">
      <formula>"&lt;&gt;"""""</formula>
    </cfRule>
  </conditionalFormatting>
  <conditionalFormatting sqref="D90:J90">
    <cfRule type="cellIs" dxfId="486" priority="10" stopIfTrue="1" operator="equal">
      <formula>"&lt;&gt;"""""</formula>
    </cfRule>
  </conditionalFormatting>
  <conditionalFormatting sqref="C67:C94 C105:C115">
    <cfRule type="cellIs" dxfId="485" priority="9" stopIfTrue="1" operator="equal">
      <formula>"&lt;&gt;"""""</formula>
    </cfRule>
  </conditionalFormatting>
  <conditionalFormatting sqref="C95:C104">
    <cfRule type="cellIs" dxfId="484" priority="8" stopIfTrue="1" operator="equal">
      <formula>"&lt;&gt;"""""</formula>
    </cfRule>
  </conditionalFormatting>
  <conditionalFormatting sqref="C5:C67">
    <cfRule type="cellIs" dxfId="483" priority="7" stopIfTrue="1" operator="equal">
      <formula>"&lt;&gt;"""""</formula>
    </cfRule>
  </conditionalFormatting>
  <conditionalFormatting sqref="E117">
    <cfRule type="cellIs" dxfId="482" priority="6" stopIfTrue="1" operator="equal">
      <formula>"&lt;&gt;"""""</formula>
    </cfRule>
  </conditionalFormatting>
  <conditionalFormatting sqref="F117">
    <cfRule type="cellIs" dxfId="481" priority="5" stopIfTrue="1" operator="equal">
      <formula>"&lt;&gt;"""""</formula>
    </cfRule>
  </conditionalFormatting>
  <conditionalFormatting sqref="G117">
    <cfRule type="cellIs" dxfId="480" priority="4" stopIfTrue="1" operator="equal">
      <formula>"&lt;&gt;"""""</formula>
    </cfRule>
  </conditionalFormatting>
  <conditionalFormatting sqref="H117">
    <cfRule type="cellIs" dxfId="479" priority="3" stopIfTrue="1" operator="equal">
      <formula>"&lt;&gt;"""""</formula>
    </cfRule>
  </conditionalFormatting>
  <conditionalFormatting sqref="I117">
    <cfRule type="cellIs" dxfId="478" priority="2" stopIfTrue="1" operator="equal">
      <formula>"&lt;&gt;"""""</formula>
    </cfRule>
  </conditionalFormatting>
  <conditionalFormatting sqref="J117">
    <cfRule type="cellIs" dxfId="477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7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8"/>
  <sheetViews>
    <sheetView showGridLines="0" zoomScale="110" zoomScaleNormal="110" zoomScaleSheetLayoutView="100" workbookViewId="0"/>
  </sheetViews>
  <sheetFormatPr defaultColWidth="22" defaultRowHeight="10.5" x14ac:dyDescent="0.25"/>
  <cols>
    <col min="1" max="1" width="24.453125" style="2" customWidth="1"/>
    <col min="2" max="2" width="14.81640625" style="3" bestFit="1" customWidth="1"/>
    <col min="3" max="3" width="15" style="3" bestFit="1" customWidth="1"/>
    <col min="4" max="4" width="22.453125" style="3" customWidth="1"/>
    <col min="5" max="5" width="19.7265625" style="5" customWidth="1"/>
    <col min="6" max="6" width="14" style="5" customWidth="1"/>
    <col min="7" max="7" width="13.81640625" style="5" customWidth="1"/>
    <col min="8" max="11" width="15" style="5" customWidth="1"/>
    <col min="12" max="12" width="20.26953125" style="5" customWidth="1"/>
    <col min="13" max="33" width="15" style="5" customWidth="1"/>
    <col min="34" max="34" width="17.1796875" style="5" customWidth="1"/>
    <col min="35" max="40" width="15" style="5" customWidth="1"/>
    <col min="41" max="41" width="17.36328125" style="5" customWidth="1"/>
    <col min="42" max="16384" width="22" style="3"/>
  </cols>
  <sheetData>
    <row r="1" spans="1:41" ht="6" customHeight="1" thickBot="1" x14ac:dyDescent="0.3">
      <c r="Y1" s="4"/>
    </row>
    <row r="2" spans="1:41" s="6" customFormat="1" ht="17" thickTop="1" thickBot="1" x14ac:dyDescent="0.4">
      <c r="A2" s="473"/>
      <c r="B2" s="474" t="s">
        <v>831</v>
      </c>
      <c r="C2" s="474" t="s">
        <v>279</v>
      </c>
      <c r="D2" s="475" t="s">
        <v>832</v>
      </c>
      <c r="E2" s="67" t="s">
        <v>79</v>
      </c>
      <c r="F2" s="476" t="s">
        <v>845</v>
      </c>
      <c r="G2" s="476"/>
      <c r="H2" s="476"/>
      <c r="I2" s="476"/>
      <c r="J2" s="476"/>
      <c r="K2" s="476"/>
      <c r="L2" s="476"/>
      <c r="M2" s="476"/>
      <c r="N2" s="476"/>
      <c r="O2" s="476"/>
      <c r="P2" s="476"/>
      <c r="Q2" s="476"/>
      <c r="R2" s="476"/>
      <c r="S2" s="476"/>
      <c r="T2" s="67" t="s">
        <v>178</v>
      </c>
      <c r="U2" s="476" t="s">
        <v>155</v>
      </c>
      <c r="V2" s="476"/>
      <c r="W2" s="476"/>
      <c r="X2" s="476"/>
      <c r="Y2" s="476"/>
      <c r="Z2" s="67" t="s">
        <v>837</v>
      </c>
      <c r="AA2" s="476" t="s">
        <v>70</v>
      </c>
      <c r="AB2" s="476"/>
      <c r="AC2" s="476" t="s">
        <v>29</v>
      </c>
      <c r="AD2" s="476"/>
      <c r="AE2" s="67" t="s">
        <v>185</v>
      </c>
      <c r="AF2" s="476" t="s">
        <v>41</v>
      </c>
      <c r="AG2" s="476"/>
      <c r="AH2" s="67" t="s">
        <v>844</v>
      </c>
      <c r="AI2" s="476" t="s">
        <v>18</v>
      </c>
      <c r="AJ2" s="476"/>
      <c r="AK2" s="67" t="s">
        <v>824</v>
      </c>
      <c r="AL2" s="67" t="s">
        <v>49</v>
      </c>
      <c r="AM2" s="67" t="s">
        <v>169</v>
      </c>
      <c r="AN2" s="67" t="s">
        <v>275</v>
      </c>
      <c r="AO2" s="67" t="s">
        <v>843</v>
      </c>
    </row>
    <row r="3" spans="1:41" s="6" customFormat="1" ht="64.5" thickTop="1" x14ac:dyDescent="0.35">
      <c r="A3" s="473"/>
      <c r="B3" s="474"/>
      <c r="C3" s="474"/>
      <c r="D3" s="474"/>
      <c r="E3" s="62" t="s">
        <v>841</v>
      </c>
      <c r="F3" s="63" t="s">
        <v>703</v>
      </c>
      <c r="G3" s="63" t="s">
        <v>825</v>
      </c>
      <c r="H3" s="63" t="s">
        <v>704</v>
      </c>
      <c r="I3" s="63" t="s">
        <v>705</v>
      </c>
      <c r="J3" s="63" t="s">
        <v>349</v>
      </c>
      <c r="K3" s="63" t="s">
        <v>706</v>
      </c>
      <c r="L3" s="63" t="s">
        <v>707</v>
      </c>
      <c r="M3" s="63" t="s">
        <v>829</v>
      </c>
      <c r="N3" s="63" t="s">
        <v>708</v>
      </c>
      <c r="O3" s="63" t="s">
        <v>607</v>
      </c>
      <c r="P3" s="63" t="s">
        <v>609</v>
      </c>
      <c r="Q3" s="63" t="s">
        <v>709</v>
      </c>
      <c r="R3" s="64" t="s">
        <v>846</v>
      </c>
      <c r="S3" s="63" t="s">
        <v>710</v>
      </c>
      <c r="T3" s="65" t="s">
        <v>842</v>
      </c>
      <c r="U3" s="66" t="s">
        <v>711</v>
      </c>
      <c r="V3" s="66" t="s">
        <v>712</v>
      </c>
      <c r="W3" s="66" t="s">
        <v>713</v>
      </c>
      <c r="X3" s="66" t="s">
        <v>714</v>
      </c>
      <c r="Y3" s="63" t="s">
        <v>715</v>
      </c>
      <c r="Z3" s="62" t="s">
        <v>716</v>
      </c>
      <c r="AA3" s="63" t="s">
        <v>826</v>
      </c>
      <c r="AB3" s="63" t="s">
        <v>172</v>
      </c>
      <c r="AC3" s="62" t="s">
        <v>827</v>
      </c>
      <c r="AD3" s="62" t="s">
        <v>717</v>
      </c>
      <c r="AE3" s="63" t="s">
        <v>718</v>
      </c>
      <c r="AF3" s="62" t="s">
        <v>719</v>
      </c>
      <c r="AG3" s="62" t="s">
        <v>720</v>
      </c>
      <c r="AH3" s="63" t="s">
        <v>828</v>
      </c>
      <c r="AI3" s="62" t="s">
        <v>19</v>
      </c>
      <c r="AJ3" s="62" t="s">
        <v>21</v>
      </c>
      <c r="AK3" s="63" t="s">
        <v>722</v>
      </c>
      <c r="AL3" s="62" t="s">
        <v>50</v>
      </c>
      <c r="AM3" s="63" t="s">
        <v>839</v>
      </c>
      <c r="AN3" s="62" t="s">
        <v>840</v>
      </c>
      <c r="AO3" s="63" t="s">
        <v>838</v>
      </c>
    </row>
    <row r="4" spans="1:41" s="7" customFormat="1" x14ac:dyDescent="0.25">
      <c r="A4" s="17" t="s">
        <v>723</v>
      </c>
      <c r="B4" s="18"/>
      <c r="C4" s="18"/>
      <c r="D4" s="18"/>
      <c r="E4" s="18"/>
      <c r="F4" s="18"/>
      <c r="G4" s="19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20"/>
      <c r="V4" s="20"/>
      <c r="W4" s="20"/>
      <c r="X4" s="20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s="7" customFormat="1" x14ac:dyDescent="0.25">
      <c r="A5" s="21" t="s">
        <v>724</v>
      </c>
      <c r="B5" s="22">
        <v>12</v>
      </c>
      <c r="C5" s="22">
        <v>272</v>
      </c>
      <c r="D5" s="22">
        <v>284</v>
      </c>
      <c r="E5" s="23">
        <v>272</v>
      </c>
      <c r="F5" s="23">
        <v>0</v>
      </c>
      <c r="G5" s="24">
        <v>0</v>
      </c>
      <c r="H5" s="23">
        <v>0</v>
      </c>
      <c r="I5" s="23">
        <v>0</v>
      </c>
      <c r="J5" s="23">
        <v>0</v>
      </c>
      <c r="K5" s="23">
        <v>0</v>
      </c>
      <c r="L5" s="23">
        <v>0</v>
      </c>
      <c r="M5" s="23">
        <v>0</v>
      </c>
      <c r="N5" s="23">
        <v>0</v>
      </c>
      <c r="O5" s="23">
        <v>0</v>
      </c>
      <c r="P5" s="23">
        <v>0</v>
      </c>
      <c r="Q5" s="23">
        <v>0</v>
      </c>
      <c r="R5" s="23">
        <v>0</v>
      </c>
      <c r="S5" s="23">
        <v>0</v>
      </c>
      <c r="T5" s="23">
        <v>0</v>
      </c>
      <c r="U5" s="23">
        <v>0</v>
      </c>
      <c r="V5" s="23">
        <v>0</v>
      </c>
      <c r="W5" s="23">
        <v>0</v>
      </c>
      <c r="X5" s="23">
        <v>0</v>
      </c>
      <c r="Y5" s="23">
        <v>0</v>
      </c>
      <c r="Z5" s="25">
        <v>10</v>
      </c>
      <c r="AA5" s="26">
        <v>0</v>
      </c>
      <c r="AB5" s="23">
        <v>0</v>
      </c>
      <c r="AC5" s="23">
        <v>0</v>
      </c>
      <c r="AD5" s="22">
        <v>2</v>
      </c>
      <c r="AE5" s="23">
        <v>0</v>
      </c>
      <c r="AF5" s="23">
        <v>0</v>
      </c>
      <c r="AG5" s="23">
        <v>0</v>
      </c>
      <c r="AH5" s="23">
        <v>0</v>
      </c>
      <c r="AI5" s="23">
        <v>0</v>
      </c>
      <c r="AJ5" s="23">
        <v>0</v>
      </c>
      <c r="AK5" s="23">
        <v>0</v>
      </c>
      <c r="AL5" s="23">
        <v>0</v>
      </c>
      <c r="AM5" s="23">
        <v>0</v>
      </c>
      <c r="AN5" s="23">
        <v>0</v>
      </c>
      <c r="AO5" s="23">
        <v>0</v>
      </c>
    </row>
    <row r="6" spans="1:41" s="7" customFormat="1" x14ac:dyDescent="0.25">
      <c r="A6" s="21" t="s">
        <v>725</v>
      </c>
      <c r="B6" s="22">
        <v>56</v>
      </c>
      <c r="C6" s="22">
        <v>256</v>
      </c>
      <c r="D6" s="22">
        <v>312</v>
      </c>
      <c r="E6" s="23">
        <v>256</v>
      </c>
      <c r="F6" s="23">
        <v>2</v>
      </c>
      <c r="G6" s="24">
        <v>0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5">
        <v>6</v>
      </c>
      <c r="AA6" s="26">
        <v>0</v>
      </c>
      <c r="AB6" s="23">
        <v>0</v>
      </c>
      <c r="AC6" s="23">
        <v>0</v>
      </c>
      <c r="AD6" s="22">
        <v>48</v>
      </c>
      <c r="AE6" s="23">
        <v>0</v>
      </c>
      <c r="AF6" s="23">
        <v>0</v>
      </c>
      <c r="AG6" s="23">
        <v>0</v>
      </c>
      <c r="AH6" s="23">
        <v>0</v>
      </c>
      <c r="AI6" s="23">
        <v>0</v>
      </c>
      <c r="AJ6" s="23">
        <v>0</v>
      </c>
      <c r="AK6" s="23">
        <v>0</v>
      </c>
      <c r="AL6" s="23">
        <v>0</v>
      </c>
      <c r="AM6" s="23">
        <v>0</v>
      </c>
      <c r="AN6" s="23">
        <v>0</v>
      </c>
      <c r="AO6" s="23">
        <v>0</v>
      </c>
    </row>
    <row r="7" spans="1:41" s="7" customFormat="1" x14ac:dyDescent="0.25">
      <c r="A7" s="21" t="s">
        <v>726</v>
      </c>
      <c r="B7" s="22">
        <v>682</v>
      </c>
      <c r="C7" s="22">
        <v>2824</v>
      </c>
      <c r="D7" s="22">
        <v>3506</v>
      </c>
      <c r="E7" s="23">
        <v>2824</v>
      </c>
      <c r="F7" s="23">
        <v>95</v>
      </c>
      <c r="G7" s="24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5">
        <v>376</v>
      </c>
      <c r="AA7" s="23">
        <v>44</v>
      </c>
      <c r="AB7" s="23">
        <v>0</v>
      </c>
      <c r="AC7" s="23">
        <v>0</v>
      </c>
      <c r="AD7" s="22">
        <v>161</v>
      </c>
      <c r="AE7" s="23">
        <v>0</v>
      </c>
      <c r="AF7" s="23">
        <v>0</v>
      </c>
      <c r="AG7" s="23">
        <v>3</v>
      </c>
      <c r="AH7" s="23">
        <v>0</v>
      </c>
      <c r="AI7" s="23">
        <v>0</v>
      </c>
      <c r="AJ7" s="23">
        <v>0</v>
      </c>
      <c r="AK7" s="23">
        <v>0</v>
      </c>
      <c r="AL7" s="23">
        <v>0</v>
      </c>
      <c r="AM7" s="23">
        <v>0</v>
      </c>
      <c r="AN7" s="23">
        <v>3</v>
      </c>
      <c r="AO7" s="23">
        <v>0</v>
      </c>
    </row>
    <row r="8" spans="1:41" s="7" customFormat="1" x14ac:dyDescent="0.25">
      <c r="A8" s="21" t="s">
        <v>727</v>
      </c>
      <c r="B8" s="22">
        <v>4884</v>
      </c>
      <c r="C8" s="22">
        <v>5410</v>
      </c>
      <c r="D8" s="22">
        <v>10294</v>
      </c>
      <c r="E8" s="23">
        <v>5410</v>
      </c>
      <c r="F8" s="23">
        <v>334</v>
      </c>
      <c r="G8" s="24">
        <v>23</v>
      </c>
      <c r="H8" s="22">
        <v>2</v>
      </c>
      <c r="I8" s="23">
        <v>0</v>
      </c>
      <c r="J8" s="23">
        <v>6</v>
      </c>
      <c r="K8" s="23">
        <v>1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5">
        <v>1451</v>
      </c>
      <c r="AA8" s="23">
        <v>725</v>
      </c>
      <c r="AB8" s="23">
        <v>0</v>
      </c>
      <c r="AC8" s="23">
        <v>0</v>
      </c>
      <c r="AD8" s="22">
        <v>2247</v>
      </c>
      <c r="AE8" s="23">
        <v>0</v>
      </c>
      <c r="AF8" s="23">
        <v>0</v>
      </c>
      <c r="AG8" s="23">
        <v>89</v>
      </c>
      <c r="AH8" s="23">
        <v>0</v>
      </c>
      <c r="AI8" s="23">
        <v>2</v>
      </c>
      <c r="AJ8" s="23">
        <v>0</v>
      </c>
      <c r="AK8" s="23">
        <v>0</v>
      </c>
      <c r="AL8" s="23">
        <v>3</v>
      </c>
      <c r="AM8" s="23">
        <v>0</v>
      </c>
      <c r="AN8" s="23">
        <v>1</v>
      </c>
      <c r="AO8" s="23">
        <v>0</v>
      </c>
    </row>
    <row r="9" spans="1:41" s="7" customFormat="1" x14ac:dyDescent="0.25">
      <c r="A9" s="21" t="s">
        <v>728</v>
      </c>
      <c r="B9" s="22">
        <v>6773</v>
      </c>
      <c r="C9" s="22">
        <v>3036</v>
      </c>
      <c r="D9" s="22">
        <v>9809</v>
      </c>
      <c r="E9" s="23">
        <v>3036</v>
      </c>
      <c r="F9" s="23">
        <v>189</v>
      </c>
      <c r="G9" s="24">
        <v>14</v>
      </c>
      <c r="H9" s="23">
        <v>0</v>
      </c>
      <c r="I9" s="23">
        <v>0</v>
      </c>
      <c r="J9" s="23">
        <v>18</v>
      </c>
      <c r="K9" s="23">
        <v>0</v>
      </c>
      <c r="L9" s="27">
        <v>5</v>
      </c>
      <c r="M9" s="23">
        <v>0</v>
      </c>
      <c r="N9" s="23">
        <v>1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5">
        <v>2138</v>
      </c>
      <c r="AA9" s="23">
        <v>681</v>
      </c>
      <c r="AB9" s="23">
        <v>0</v>
      </c>
      <c r="AC9" s="23">
        <v>0</v>
      </c>
      <c r="AD9" s="22">
        <v>3684</v>
      </c>
      <c r="AE9" s="23">
        <v>0</v>
      </c>
      <c r="AF9" s="23">
        <v>0</v>
      </c>
      <c r="AG9" s="23">
        <v>30</v>
      </c>
      <c r="AH9" s="23">
        <v>4</v>
      </c>
      <c r="AI9" s="23">
        <v>0</v>
      </c>
      <c r="AJ9" s="23">
        <v>0</v>
      </c>
      <c r="AK9" s="23">
        <v>0</v>
      </c>
      <c r="AL9" s="23">
        <v>5</v>
      </c>
      <c r="AM9" s="23">
        <v>0</v>
      </c>
      <c r="AN9" s="23">
        <v>4</v>
      </c>
      <c r="AO9" s="23">
        <v>0</v>
      </c>
    </row>
    <row r="10" spans="1:41" s="7" customFormat="1" x14ac:dyDescent="0.25">
      <c r="A10" s="21" t="s">
        <v>729</v>
      </c>
      <c r="B10" s="22">
        <v>5907</v>
      </c>
      <c r="C10" s="22">
        <v>1059</v>
      </c>
      <c r="D10" s="22">
        <v>6966</v>
      </c>
      <c r="E10" s="23">
        <v>1059</v>
      </c>
      <c r="F10" s="23">
        <v>115</v>
      </c>
      <c r="G10" s="24">
        <v>6</v>
      </c>
      <c r="H10" s="23">
        <v>0</v>
      </c>
      <c r="I10" s="23">
        <v>0</v>
      </c>
      <c r="J10" s="23">
        <v>3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5">
        <v>2090</v>
      </c>
      <c r="AA10" s="23">
        <v>566</v>
      </c>
      <c r="AB10" s="23">
        <v>0</v>
      </c>
      <c r="AC10" s="23">
        <v>0</v>
      </c>
      <c r="AD10" s="22">
        <v>3123</v>
      </c>
      <c r="AE10" s="23">
        <v>0</v>
      </c>
      <c r="AF10" s="23">
        <v>0</v>
      </c>
      <c r="AG10" s="23">
        <v>4</v>
      </c>
      <c r="AH10" s="23">
        <v>0</v>
      </c>
      <c r="AI10" s="23">
        <v>0</v>
      </c>
      <c r="AJ10" s="23">
        <v>0</v>
      </c>
      <c r="AK10" s="23">
        <v>0</v>
      </c>
      <c r="AL10" s="23">
        <v>0</v>
      </c>
      <c r="AM10" s="23">
        <v>0</v>
      </c>
      <c r="AN10" s="23">
        <v>0</v>
      </c>
      <c r="AO10" s="23">
        <v>0</v>
      </c>
    </row>
    <row r="11" spans="1:41" s="7" customFormat="1" x14ac:dyDescent="0.25">
      <c r="A11" s="21" t="s">
        <v>730</v>
      </c>
      <c r="B11" s="22">
        <v>8996</v>
      </c>
      <c r="C11" s="22">
        <v>6531</v>
      </c>
      <c r="D11" s="22">
        <v>15527</v>
      </c>
      <c r="E11" s="23">
        <v>6531</v>
      </c>
      <c r="F11" s="23">
        <v>89</v>
      </c>
      <c r="G11" s="24">
        <v>13</v>
      </c>
      <c r="H11" s="23">
        <v>0</v>
      </c>
      <c r="I11" s="23">
        <v>0</v>
      </c>
      <c r="J11" s="23">
        <v>1</v>
      </c>
      <c r="K11" s="23">
        <v>0</v>
      </c>
      <c r="L11" s="27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5">
        <v>2077</v>
      </c>
      <c r="AA11" s="23">
        <v>790</v>
      </c>
      <c r="AB11" s="23">
        <v>0</v>
      </c>
      <c r="AC11" s="23">
        <v>0</v>
      </c>
      <c r="AD11" s="22">
        <v>5980</v>
      </c>
      <c r="AE11" s="23">
        <v>0</v>
      </c>
      <c r="AF11" s="23">
        <v>0</v>
      </c>
      <c r="AG11" s="23">
        <v>19</v>
      </c>
      <c r="AH11" s="23">
        <v>2</v>
      </c>
      <c r="AI11" s="23">
        <v>6</v>
      </c>
      <c r="AJ11" s="23">
        <v>0</v>
      </c>
      <c r="AK11" s="23">
        <v>0</v>
      </c>
      <c r="AL11" s="23">
        <v>14</v>
      </c>
      <c r="AM11" s="23">
        <v>0</v>
      </c>
      <c r="AN11" s="23">
        <v>5</v>
      </c>
      <c r="AO11" s="23">
        <v>0</v>
      </c>
    </row>
    <row r="12" spans="1:41" s="7" customFormat="1" x14ac:dyDescent="0.25">
      <c r="A12" s="21" t="s">
        <v>731</v>
      </c>
      <c r="B12" s="22">
        <v>5161</v>
      </c>
      <c r="C12" s="22">
        <v>3826</v>
      </c>
      <c r="D12" s="22">
        <v>8987</v>
      </c>
      <c r="E12" s="28">
        <v>3826</v>
      </c>
      <c r="F12" s="28">
        <v>165</v>
      </c>
      <c r="G12" s="24">
        <v>1</v>
      </c>
      <c r="H12" s="23">
        <v>0</v>
      </c>
      <c r="I12" s="23">
        <v>0</v>
      </c>
      <c r="J12" s="28">
        <v>1</v>
      </c>
      <c r="K12" s="28">
        <v>0</v>
      </c>
      <c r="L12" s="28">
        <v>0</v>
      </c>
      <c r="M12" s="28">
        <v>1</v>
      </c>
      <c r="N12" s="28">
        <v>1</v>
      </c>
      <c r="O12" s="28">
        <v>0</v>
      </c>
      <c r="P12" s="28">
        <v>0</v>
      </c>
      <c r="Q12" s="28">
        <v>0</v>
      </c>
      <c r="R12" s="23">
        <v>0</v>
      </c>
      <c r="S12" s="28">
        <v>0</v>
      </c>
      <c r="T12" s="28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9">
        <v>493</v>
      </c>
      <c r="AA12" s="23">
        <v>994</v>
      </c>
      <c r="AB12" s="23">
        <v>0</v>
      </c>
      <c r="AC12" s="23">
        <v>0</v>
      </c>
      <c r="AD12" s="22">
        <v>3471</v>
      </c>
      <c r="AE12" s="23">
        <v>0</v>
      </c>
      <c r="AF12" s="23">
        <v>0</v>
      </c>
      <c r="AG12" s="28">
        <v>3</v>
      </c>
      <c r="AH12" s="28">
        <v>0</v>
      </c>
      <c r="AI12" s="28">
        <v>14</v>
      </c>
      <c r="AJ12" s="28">
        <v>0</v>
      </c>
      <c r="AK12" s="23">
        <v>0</v>
      </c>
      <c r="AL12" s="28">
        <v>13</v>
      </c>
      <c r="AM12" s="23">
        <v>0</v>
      </c>
      <c r="AN12" s="28">
        <v>4</v>
      </c>
      <c r="AO12" s="28">
        <v>0</v>
      </c>
    </row>
    <row r="13" spans="1:41" s="7" customFormat="1" x14ac:dyDescent="0.25">
      <c r="A13" s="30" t="s">
        <v>732</v>
      </c>
      <c r="B13" s="31">
        <v>32471</v>
      </c>
      <c r="C13" s="22">
        <v>23214</v>
      </c>
      <c r="D13" s="32">
        <v>55685</v>
      </c>
      <c r="E13" s="31">
        <v>23214</v>
      </c>
      <c r="F13" s="31">
        <v>989</v>
      </c>
      <c r="G13" s="33">
        <v>57</v>
      </c>
      <c r="H13" s="31">
        <v>2</v>
      </c>
      <c r="I13" s="31">
        <v>0</v>
      </c>
      <c r="J13" s="31">
        <v>29</v>
      </c>
      <c r="K13" s="31">
        <v>1</v>
      </c>
      <c r="L13" s="31">
        <v>5</v>
      </c>
      <c r="M13" s="31">
        <v>1</v>
      </c>
      <c r="N13" s="31">
        <v>2</v>
      </c>
      <c r="O13" s="31">
        <v>0</v>
      </c>
      <c r="P13" s="31">
        <v>0</v>
      </c>
      <c r="Q13" s="31">
        <v>0</v>
      </c>
      <c r="R13" s="31">
        <v>0</v>
      </c>
      <c r="S13" s="31">
        <v>0</v>
      </c>
      <c r="T13" s="31">
        <v>0</v>
      </c>
      <c r="U13" s="31">
        <v>0</v>
      </c>
      <c r="V13" s="31">
        <v>0</v>
      </c>
      <c r="W13" s="31">
        <v>0</v>
      </c>
      <c r="X13" s="31">
        <v>0</v>
      </c>
      <c r="Y13" s="31">
        <v>0</v>
      </c>
      <c r="Z13" s="31">
        <v>8641</v>
      </c>
      <c r="AA13" s="31">
        <v>3800</v>
      </c>
      <c r="AB13" s="31">
        <v>0</v>
      </c>
      <c r="AC13" s="31">
        <v>0</v>
      </c>
      <c r="AD13" s="22">
        <v>18716</v>
      </c>
      <c r="AE13" s="31">
        <v>0</v>
      </c>
      <c r="AF13" s="31">
        <v>0</v>
      </c>
      <c r="AG13" s="31">
        <v>148</v>
      </c>
      <c r="AH13" s="31">
        <v>6</v>
      </c>
      <c r="AI13" s="31">
        <v>22</v>
      </c>
      <c r="AJ13" s="31">
        <v>0</v>
      </c>
      <c r="AK13" s="31">
        <v>0</v>
      </c>
      <c r="AL13" s="31">
        <v>35</v>
      </c>
      <c r="AM13" s="31">
        <v>0</v>
      </c>
      <c r="AN13" s="31">
        <v>17</v>
      </c>
      <c r="AO13" s="31">
        <v>0</v>
      </c>
    </row>
    <row r="14" spans="1:41" s="61" customFormat="1" x14ac:dyDescent="0.25">
      <c r="A14" s="60"/>
      <c r="B14" s="22"/>
      <c r="C14" s="22"/>
      <c r="D14" s="22"/>
      <c r="E14" s="36">
        <v>10748882</v>
      </c>
      <c r="F14" s="36">
        <v>410213</v>
      </c>
      <c r="G14" s="37">
        <v>22769</v>
      </c>
      <c r="H14" s="36">
        <v>628</v>
      </c>
      <c r="I14" s="36">
        <v>0</v>
      </c>
      <c r="J14" s="36">
        <v>11427</v>
      </c>
      <c r="K14" s="36">
        <v>314</v>
      </c>
      <c r="L14" s="36">
        <v>1945</v>
      </c>
      <c r="M14" s="36">
        <v>635</v>
      </c>
      <c r="N14" s="36">
        <v>1024</v>
      </c>
      <c r="O14" s="36">
        <v>0</v>
      </c>
      <c r="P14" s="36">
        <v>0</v>
      </c>
      <c r="Q14" s="36">
        <v>0</v>
      </c>
      <c r="R14" s="36">
        <v>0</v>
      </c>
      <c r="S14" s="36">
        <v>0</v>
      </c>
      <c r="T14" s="36">
        <v>0</v>
      </c>
      <c r="U14" s="36">
        <v>0</v>
      </c>
      <c r="V14" s="36">
        <v>0</v>
      </c>
      <c r="W14" s="36">
        <v>0</v>
      </c>
      <c r="X14" s="36">
        <v>0</v>
      </c>
      <c r="Y14" s="36">
        <v>0</v>
      </c>
      <c r="Z14" s="36">
        <v>3749523</v>
      </c>
      <c r="AA14" s="36">
        <v>1805149</v>
      </c>
      <c r="AB14" s="36">
        <v>0</v>
      </c>
      <c r="AC14" s="36">
        <v>0</v>
      </c>
      <c r="AD14" s="36">
        <v>8923906</v>
      </c>
      <c r="AE14" s="36">
        <v>0</v>
      </c>
      <c r="AF14" s="36">
        <v>0</v>
      </c>
      <c r="AG14" s="36">
        <v>54010</v>
      </c>
      <c r="AH14" s="36">
        <v>2584</v>
      </c>
      <c r="AI14" s="36">
        <v>12602</v>
      </c>
      <c r="AJ14" s="36">
        <v>0</v>
      </c>
      <c r="AK14" s="36">
        <v>0</v>
      </c>
      <c r="AL14" s="36">
        <v>18338</v>
      </c>
      <c r="AM14" s="36">
        <v>0</v>
      </c>
      <c r="AN14" s="36">
        <v>7847</v>
      </c>
      <c r="AO14" s="36">
        <v>0</v>
      </c>
    </row>
    <row r="15" spans="1:41" s="7" customFormat="1" x14ac:dyDescent="0.25">
      <c r="A15" s="17" t="s">
        <v>733</v>
      </c>
      <c r="B15" s="18"/>
      <c r="C15" s="18"/>
      <c r="D15" s="18"/>
      <c r="E15" s="18"/>
      <c r="F15" s="18"/>
      <c r="G15" s="3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</row>
    <row r="16" spans="1:41" s="7" customFormat="1" x14ac:dyDescent="0.25">
      <c r="A16" s="21" t="s">
        <v>734</v>
      </c>
      <c r="B16" s="22">
        <v>461</v>
      </c>
      <c r="C16" s="22">
        <v>1486</v>
      </c>
      <c r="D16" s="22">
        <v>1947</v>
      </c>
      <c r="E16" s="23">
        <v>1486</v>
      </c>
      <c r="F16" s="23">
        <v>0</v>
      </c>
      <c r="G16" s="24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5">
        <v>98</v>
      </c>
      <c r="AA16" s="23">
        <v>0</v>
      </c>
      <c r="AB16" s="23">
        <v>0</v>
      </c>
      <c r="AC16" s="23">
        <v>0</v>
      </c>
      <c r="AD16" s="23">
        <v>363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</row>
    <row r="17" spans="1:41" s="7" customFormat="1" x14ac:dyDescent="0.25">
      <c r="A17" s="21" t="s">
        <v>735</v>
      </c>
      <c r="B17" s="22">
        <v>1</v>
      </c>
      <c r="C17" s="22">
        <v>15</v>
      </c>
      <c r="D17" s="22">
        <v>16</v>
      </c>
      <c r="E17" s="23">
        <v>15</v>
      </c>
      <c r="F17" s="23">
        <v>0</v>
      </c>
      <c r="G17" s="24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5">
        <v>0</v>
      </c>
      <c r="AA17" s="23">
        <v>0</v>
      </c>
      <c r="AB17" s="23">
        <v>0</v>
      </c>
      <c r="AC17" s="23">
        <v>0</v>
      </c>
      <c r="AD17" s="23">
        <v>1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0</v>
      </c>
    </row>
    <row r="18" spans="1:41" s="7" customFormat="1" x14ac:dyDescent="0.25">
      <c r="A18" s="21" t="s">
        <v>736</v>
      </c>
      <c r="B18" s="22">
        <v>40</v>
      </c>
      <c r="C18" s="22">
        <v>1</v>
      </c>
      <c r="D18" s="22">
        <v>41</v>
      </c>
      <c r="E18" s="23">
        <v>1</v>
      </c>
      <c r="F18" s="23">
        <v>0</v>
      </c>
      <c r="G18" s="24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5">
        <v>32</v>
      </c>
      <c r="AA18" s="23">
        <v>1</v>
      </c>
      <c r="AB18" s="23">
        <v>0</v>
      </c>
      <c r="AC18" s="23">
        <v>0</v>
      </c>
      <c r="AD18" s="23">
        <v>7</v>
      </c>
      <c r="AE18" s="23">
        <v>0</v>
      </c>
      <c r="AF18" s="23">
        <v>0</v>
      </c>
      <c r="AG18" s="23">
        <v>0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3">
        <v>0</v>
      </c>
      <c r="AN18" s="23">
        <v>0</v>
      </c>
      <c r="AO18" s="23">
        <v>0</v>
      </c>
    </row>
    <row r="19" spans="1:41" s="7" customFormat="1" x14ac:dyDescent="0.25">
      <c r="A19" s="21" t="s">
        <v>737</v>
      </c>
      <c r="B19" s="22">
        <v>1</v>
      </c>
      <c r="C19" s="22">
        <v>16</v>
      </c>
      <c r="D19" s="22">
        <v>17</v>
      </c>
      <c r="E19" s="23">
        <v>16</v>
      </c>
      <c r="F19" s="23">
        <v>0</v>
      </c>
      <c r="G19" s="24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5">
        <v>0</v>
      </c>
      <c r="AA19" s="23">
        <v>1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3">
        <v>0</v>
      </c>
      <c r="AN19" s="23">
        <v>0</v>
      </c>
      <c r="AO19" s="23">
        <v>0</v>
      </c>
    </row>
    <row r="20" spans="1:41" s="7" customFormat="1" x14ac:dyDescent="0.25">
      <c r="A20" s="21" t="s">
        <v>738</v>
      </c>
      <c r="B20" s="22">
        <v>4</v>
      </c>
      <c r="C20" s="22">
        <v>155</v>
      </c>
      <c r="D20" s="22">
        <v>159</v>
      </c>
      <c r="E20" s="23">
        <v>155</v>
      </c>
      <c r="F20" s="23">
        <v>1</v>
      </c>
      <c r="G20" s="24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5">
        <v>2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1</v>
      </c>
      <c r="AJ20" s="23">
        <v>0</v>
      </c>
      <c r="AK20" s="23">
        <v>0</v>
      </c>
      <c r="AL20" s="23">
        <v>0</v>
      </c>
      <c r="AM20" s="23">
        <v>0</v>
      </c>
      <c r="AN20" s="23">
        <v>0</v>
      </c>
      <c r="AO20" s="23">
        <v>0</v>
      </c>
    </row>
    <row r="21" spans="1:41" s="7" customFormat="1" x14ac:dyDescent="0.25">
      <c r="A21" s="21" t="s">
        <v>739</v>
      </c>
      <c r="B21" s="22">
        <v>4</v>
      </c>
      <c r="C21" s="22">
        <v>264</v>
      </c>
      <c r="D21" s="22">
        <v>268</v>
      </c>
      <c r="E21" s="28">
        <v>264</v>
      </c>
      <c r="F21" s="23">
        <v>3</v>
      </c>
      <c r="G21" s="24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5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1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</row>
    <row r="22" spans="1:41" s="7" customFormat="1" x14ac:dyDescent="0.25">
      <c r="A22" s="21" t="s">
        <v>740</v>
      </c>
      <c r="B22" s="22">
        <v>9</v>
      </c>
      <c r="C22" s="22">
        <v>3</v>
      </c>
      <c r="D22" s="22">
        <v>12</v>
      </c>
      <c r="E22" s="23">
        <v>3</v>
      </c>
      <c r="F22" s="23">
        <v>4</v>
      </c>
      <c r="G22" s="24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5">
        <v>2</v>
      </c>
      <c r="AA22" s="23">
        <v>0</v>
      </c>
      <c r="AB22" s="23">
        <v>0</v>
      </c>
      <c r="AC22" s="23">
        <v>0</v>
      </c>
      <c r="AD22" s="23">
        <v>3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</row>
    <row r="23" spans="1:41" s="7" customFormat="1" x14ac:dyDescent="0.25">
      <c r="A23" s="21" t="s">
        <v>741</v>
      </c>
      <c r="B23" s="22">
        <v>54</v>
      </c>
      <c r="C23" s="22">
        <v>217</v>
      </c>
      <c r="D23" s="22">
        <v>271</v>
      </c>
      <c r="E23" s="23">
        <v>217</v>
      </c>
      <c r="F23" s="23">
        <v>0</v>
      </c>
      <c r="G23" s="24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5">
        <v>16</v>
      </c>
      <c r="AA23" s="23">
        <v>35</v>
      </c>
      <c r="AB23" s="23">
        <v>0</v>
      </c>
      <c r="AC23" s="23">
        <v>0</v>
      </c>
      <c r="AD23" s="23">
        <v>3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0</v>
      </c>
      <c r="AO23" s="23">
        <v>0</v>
      </c>
    </row>
    <row r="24" spans="1:41" s="7" customFormat="1" x14ac:dyDescent="0.25">
      <c r="A24" s="21" t="s">
        <v>742</v>
      </c>
      <c r="B24" s="22">
        <v>75</v>
      </c>
      <c r="C24" s="22">
        <v>128</v>
      </c>
      <c r="D24" s="22">
        <v>203</v>
      </c>
      <c r="E24" s="23">
        <v>128</v>
      </c>
      <c r="F24" s="23">
        <v>1</v>
      </c>
      <c r="G24" s="24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5">
        <v>73</v>
      </c>
      <c r="AA24" s="23">
        <v>1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</row>
    <row r="25" spans="1:41" s="7" customFormat="1" x14ac:dyDescent="0.25">
      <c r="A25" s="21" t="s">
        <v>743</v>
      </c>
      <c r="B25" s="22">
        <v>1</v>
      </c>
      <c r="C25" s="22">
        <v>28</v>
      </c>
      <c r="D25" s="22">
        <v>29</v>
      </c>
      <c r="E25" s="23">
        <v>28</v>
      </c>
      <c r="F25" s="23">
        <v>0</v>
      </c>
      <c r="G25" s="24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5">
        <v>0</v>
      </c>
      <c r="AA25" s="23">
        <v>0</v>
      </c>
      <c r="AB25" s="23">
        <v>0</v>
      </c>
      <c r="AC25" s="23">
        <v>0</v>
      </c>
      <c r="AD25" s="23">
        <v>1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</row>
    <row r="26" spans="1:41" s="7" customFormat="1" x14ac:dyDescent="0.25">
      <c r="A26" s="21" t="s">
        <v>744</v>
      </c>
      <c r="B26" s="22">
        <v>2</v>
      </c>
      <c r="C26" s="22">
        <v>25</v>
      </c>
      <c r="D26" s="22">
        <v>27</v>
      </c>
      <c r="E26" s="23">
        <v>25</v>
      </c>
      <c r="F26" s="23">
        <v>1</v>
      </c>
      <c r="G26" s="24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5">
        <v>0</v>
      </c>
      <c r="AA26" s="23">
        <v>1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</row>
    <row r="27" spans="1:41" s="7" customFormat="1" x14ac:dyDescent="0.25">
      <c r="A27" s="21" t="s">
        <v>745</v>
      </c>
      <c r="B27" s="22">
        <v>158</v>
      </c>
      <c r="C27" s="22">
        <v>482</v>
      </c>
      <c r="D27" s="22">
        <v>640</v>
      </c>
      <c r="E27" s="28">
        <v>482</v>
      </c>
      <c r="F27" s="23">
        <v>1</v>
      </c>
      <c r="G27" s="24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5">
        <v>21</v>
      </c>
      <c r="AA27" s="23">
        <v>13</v>
      </c>
      <c r="AB27" s="23">
        <v>0</v>
      </c>
      <c r="AC27" s="23">
        <v>0</v>
      </c>
      <c r="AD27" s="23">
        <v>123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</row>
    <row r="28" spans="1:41" s="7" customFormat="1" x14ac:dyDescent="0.25">
      <c r="A28" s="21" t="s">
        <v>746</v>
      </c>
      <c r="B28" s="22">
        <v>0</v>
      </c>
      <c r="C28" s="22">
        <v>22</v>
      </c>
      <c r="D28" s="22">
        <v>22</v>
      </c>
      <c r="E28" s="23">
        <v>22</v>
      </c>
      <c r="F28" s="23">
        <v>0</v>
      </c>
      <c r="G28" s="24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5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</row>
    <row r="29" spans="1:41" s="7" customFormat="1" x14ac:dyDescent="0.25">
      <c r="A29" s="21" t="s">
        <v>747</v>
      </c>
      <c r="B29" s="22">
        <v>19</v>
      </c>
      <c r="C29" s="22">
        <v>0</v>
      </c>
      <c r="D29" s="22">
        <v>19</v>
      </c>
      <c r="E29" s="23">
        <v>0</v>
      </c>
      <c r="F29" s="23">
        <v>0</v>
      </c>
      <c r="G29" s="24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5">
        <v>19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</row>
    <row r="30" spans="1:41" s="7" customFormat="1" x14ac:dyDescent="0.25">
      <c r="A30" s="21" t="s">
        <v>748</v>
      </c>
      <c r="B30" s="22">
        <v>3</v>
      </c>
      <c r="C30" s="22">
        <v>71</v>
      </c>
      <c r="D30" s="22">
        <v>74</v>
      </c>
      <c r="E30" s="23">
        <v>71</v>
      </c>
      <c r="F30" s="23">
        <v>0</v>
      </c>
      <c r="G30" s="24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5">
        <v>0</v>
      </c>
      <c r="AA30" s="23">
        <v>2</v>
      </c>
      <c r="AB30" s="23">
        <v>0</v>
      </c>
      <c r="AC30" s="23">
        <v>0</v>
      </c>
      <c r="AD30" s="23">
        <v>1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</row>
    <row r="31" spans="1:41" s="7" customFormat="1" x14ac:dyDescent="0.25">
      <c r="A31" s="21" t="s">
        <v>749</v>
      </c>
      <c r="B31" s="22">
        <v>141</v>
      </c>
      <c r="C31" s="22">
        <v>462</v>
      </c>
      <c r="D31" s="22">
        <v>603</v>
      </c>
      <c r="E31" s="23">
        <v>462</v>
      </c>
      <c r="F31" s="23">
        <v>1</v>
      </c>
      <c r="G31" s="24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5">
        <v>24</v>
      </c>
      <c r="AA31" s="23">
        <v>21</v>
      </c>
      <c r="AB31" s="23">
        <v>0</v>
      </c>
      <c r="AC31" s="23">
        <v>0</v>
      </c>
      <c r="AD31" s="23">
        <v>95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</row>
    <row r="32" spans="1:41" s="7" customFormat="1" x14ac:dyDescent="0.25">
      <c r="A32" s="21" t="s">
        <v>750</v>
      </c>
      <c r="B32" s="22">
        <v>0</v>
      </c>
      <c r="C32" s="22">
        <v>7</v>
      </c>
      <c r="D32" s="22">
        <v>7</v>
      </c>
      <c r="E32" s="23">
        <v>7</v>
      </c>
      <c r="F32" s="23">
        <v>0</v>
      </c>
      <c r="G32" s="24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9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</row>
    <row r="33" spans="1:41" s="9" customFormat="1" x14ac:dyDescent="0.25">
      <c r="A33" s="30" t="s">
        <v>751</v>
      </c>
      <c r="B33" s="31">
        <v>973</v>
      </c>
      <c r="C33" s="22">
        <v>3382</v>
      </c>
      <c r="D33" s="31">
        <v>4355</v>
      </c>
      <c r="E33" s="31">
        <v>3382</v>
      </c>
      <c r="F33" s="31">
        <v>12</v>
      </c>
      <c r="G33" s="33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287</v>
      </c>
      <c r="AA33" s="31">
        <v>75</v>
      </c>
      <c r="AB33" s="31">
        <v>0</v>
      </c>
      <c r="AC33" s="31">
        <v>0</v>
      </c>
      <c r="AD33" s="31">
        <v>597</v>
      </c>
      <c r="AE33" s="31">
        <v>0</v>
      </c>
      <c r="AF33" s="31">
        <v>0</v>
      </c>
      <c r="AG33" s="31">
        <v>0</v>
      </c>
      <c r="AH33" s="31">
        <v>0</v>
      </c>
      <c r="AI33" s="31">
        <v>2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</row>
    <row r="34" spans="1:41" s="8" customFormat="1" x14ac:dyDescent="0.25">
      <c r="A34" s="34"/>
      <c r="B34" s="22"/>
      <c r="C34" s="22"/>
      <c r="D34" s="22"/>
      <c r="E34" s="36">
        <v>665291</v>
      </c>
      <c r="F34" s="36">
        <v>2344</v>
      </c>
      <c r="G34" s="37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54559</v>
      </c>
      <c r="AA34" s="36">
        <v>16806</v>
      </c>
      <c r="AB34" s="36">
        <v>0</v>
      </c>
      <c r="AC34" s="36">
        <v>0</v>
      </c>
      <c r="AD34" s="36">
        <v>114968</v>
      </c>
      <c r="AE34" s="36">
        <v>0</v>
      </c>
      <c r="AF34" s="36">
        <v>0</v>
      </c>
      <c r="AG34" s="36">
        <v>0</v>
      </c>
      <c r="AH34" s="36">
        <v>0</v>
      </c>
      <c r="AI34" s="36">
        <v>346</v>
      </c>
      <c r="AJ34" s="36">
        <v>0</v>
      </c>
      <c r="AK34" s="36">
        <v>0</v>
      </c>
      <c r="AL34" s="36">
        <v>0</v>
      </c>
      <c r="AM34" s="36">
        <v>0</v>
      </c>
      <c r="AN34" s="36">
        <v>0</v>
      </c>
      <c r="AO34" s="36">
        <v>0</v>
      </c>
    </row>
    <row r="35" spans="1:41" s="7" customFormat="1" x14ac:dyDescent="0.25">
      <c r="A35" s="17" t="s">
        <v>752</v>
      </c>
      <c r="B35" s="18"/>
      <c r="C35" s="18"/>
      <c r="D35" s="18"/>
      <c r="E35" s="18"/>
      <c r="F35" s="18"/>
      <c r="G35" s="3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</row>
    <row r="36" spans="1:41" s="7" customFormat="1" x14ac:dyDescent="0.25">
      <c r="A36" s="21" t="s">
        <v>753</v>
      </c>
      <c r="B36" s="22">
        <v>360</v>
      </c>
      <c r="C36" s="22">
        <v>616</v>
      </c>
      <c r="D36" s="22">
        <v>976</v>
      </c>
      <c r="E36" s="23">
        <v>616</v>
      </c>
      <c r="F36" s="23">
        <v>0</v>
      </c>
      <c r="G36" s="24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5">
        <v>18</v>
      </c>
      <c r="AA36" s="23">
        <v>44</v>
      </c>
      <c r="AB36" s="23">
        <v>0</v>
      </c>
      <c r="AC36" s="23">
        <v>0</v>
      </c>
      <c r="AD36" s="23">
        <v>269</v>
      </c>
      <c r="AE36" s="23">
        <v>0</v>
      </c>
      <c r="AF36" s="23">
        <v>0</v>
      </c>
      <c r="AG36" s="23">
        <v>0</v>
      </c>
      <c r="AH36" s="23">
        <v>0</v>
      </c>
      <c r="AI36" s="23">
        <v>27</v>
      </c>
      <c r="AJ36" s="23">
        <v>0</v>
      </c>
      <c r="AK36" s="23">
        <v>0</v>
      </c>
      <c r="AL36" s="23">
        <v>2</v>
      </c>
      <c r="AM36" s="23">
        <v>0</v>
      </c>
      <c r="AN36" s="23">
        <v>0</v>
      </c>
      <c r="AO36" s="23">
        <v>0</v>
      </c>
    </row>
    <row r="37" spans="1:41" s="7" customFormat="1" x14ac:dyDescent="0.25">
      <c r="A37" s="21" t="s">
        <v>754</v>
      </c>
      <c r="B37" s="22">
        <v>275</v>
      </c>
      <c r="C37" s="22">
        <v>772</v>
      </c>
      <c r="D37" s="22">
        <v>1047</v>
      </c>
      <c r="E37" s="23">
        <v>772</v>
      </c>
      <c r="F37" s="23">
        <v>0</v>
      </c>
      <c r="G37" s="24">
        <v>2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5">
        <v>41</v>
      </c>
      <c r="AA37" s="23">
        <v>69</v>
      </c>
      <c r="AB37" s="23">
        <v>0</v>
      </c>
      <c r="AC37" s="23">
        <v>0</v>
      </c>
      <c r="AD37" s="23">
        <v>157</v>
      </c>
      <c r="AE37" s="23">
        <v>0</v>
      </c>
      <c r="AF37" s="23">
        <v>0</v>
      </c>
      <c r="AG37" s="23">
        <v>0</v>
      </c>
      <c r="AH37" s="23">
        <v>0</v>
      </c>
      <c r="AI37" s="23">
        <v>2</v>
      </c>
      <c r="AJ37" s="23">
        <v>0</v>
      </c>
      <c r="AK37" s="23">
        <v>0</v>
      </c>
      <c r="AL37" s="23">
        <v>1</v>
      </c>
      <c r="AM37" s="23">
        <v>0</v>
      </c>
      <c r="AN37" s="23">
        <v>3</v>
      </c>
      <c r="AO37" s="23">
        <v>0</v>
      </c>
    </row>
    <row r="38" spans="1:41" s="7" customFormat="1" x14ac:dyDescent="0.25">
      <c r="A38" s="21" t="s">
        <v>755</v>
      </c>
      <c r="B38" s="22">
        <v>374</v>
      </c>
      <c r="C38" s="22">
        <v>1320</v>
      </c>
      <c r="D38" s="22">
        <v>1694</v>
      </c>
      <c r="E38" s="23">
        <v>1320</v>
      </c>
      <c r="F38" s="23">
        <v>16</v>
      </c>
      <c r="G38" s="24">
        <v>8</v>
      </c>
      <c r="H38" s="23">
        <v>0</v>
      </c>
      <c r="I38" s="23">
        <v>1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5">
        <v>177</v>
      </c>
      <c r="AA38" s="23">
        <v>48</v>
      </c>
      <c r="AB38" s="23">
        <v>0</v>
      </c>
      <c r="AC38" s="23">
        <v>0</v>
      </c>
      <c r="AD38" s="23">
        <v>91</v>
      </c>
      <c r="AE38" s="23">
        <v>0</v>
      </c>
      <c r="AF38" s="23">
        <v>0</v>
      </c>
      <c r="AG38" s="23">
        <v>0</v>
      </c>
      <c r="AH38" s="23">
        <v>0</v>
      </c>
      <c r="AI38" s="23">
        <v>24</v>
      </c>
      <c r="AJ38" s="23">
        <v>0</v>
      </c>
      <c r="AK38" s="23">
        <v>0</v>
      </c>
      <c r="AL38" s="23">
        <v>1</v>
      </c>
      <c r="AM38" s="23">
        <v>0</v>
      </c>
      <c r="AN38" s="23">
        <v>8</v>
      </c>
      <c r="AO38" s="23">
        <v>0</v>
      </c>
    </row>
    <row r="39" spans="1:41" s="7" customFormat="1" x14ac:dyDescent="0.25">
      <c r="A39" s="21" t="s">
        <v>756</v>
      </c>
      <c r="B39" s="22">
        <v>137</v>
      </c>
      <c r="C39" s="22">
        <v>3790</v>
      </c>
      <c r="D39" s="22">
        <v>3927</v>
      </c>
      <c r="E39" s="23">
        <v>3790</v>
      </c>
      <c r="F39" s="23">
        <v>7</v>
      </c>
      <c r="G39" s="24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5">
        <v>48</v>
      </c>
      <c r="AA39" s="23">
        <v>49</v>
      </c>
      <c r="AB39" s="23">
        <v>0</v>
      </c>
      <c r="AC39" s="23">
        <v>0</v>
      </c>
      <c r="AD39" s="23">
        <v>33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</row>
    <row r="40" spans="1:41" s="7" customFormat="1" x14ac:dyDescent="0.25">
      <c r="A40" s="21" t="s">
        <v>757</v>
      </c>
      <c r="B40" s="22">
        <v>67</v>
      </c>
      <c r="C40" s="22">
        <v>3544</v>
      </c>
      <c r="D40" s="22">
        <v>3611</v>
      </c>
      <c r="E40" s="23">
        <v>3544</v>
      </c>
      <c r="F40" s="23">
        <v>0</v>
      </c>
      <c r="G40" s="24">
        <v>25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5">
        <v>9</v>
      </c>
      <c r="AA40" s="23">
        <v>19</v>
      </c>
      <c r="AB40" s="23">
        <v>0</v>
      </c>
      <c r="AC40" s="23">
        <v>0</v>
      </c>
      <c r="AD40" s="23">
        <v>14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</row>
    <row r="41" spans="1:41" s="7" customFormat="1" x14ac:dyDescent="0.25">
      <c r="A41" s="21" t="s">
        <v>758</v>
      </c>
      <c r="B41" s="22">
        <v>20</v>
      </c>
      <c r="C41" s="22">
        <v>104</v>
      </c>
      <c r="D41" s="22">
        <v>124</v>
      </c>
      <c r="E41" s="28">
        <v>104</v>
      </c>
      <c r="F41" s="23">
        <v>0</v>
      </c>
      <c r="G41" s="24">
        <v>0</v>
      </c>
      <c r="H41" s="23">
        <v>0</v>
      </c>
      <c r="I41" s="23">
        <v>0</v>
      </c>
      <c r="J41" s="23">
        <v>2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5">
        <v>4</v>
      </c>
      <c r="AA41" s="23">
        <v>0</v>
      </c>
      <c r="AB41" s="23">
        <v>0</v>
      </c>
      <c r="AC41" s="23">
        <v>0</v>
      </c>
      <c r="AD41" s="23">
        <v>14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</row>
    <row r="42" spans="1:41" s="9" customFormat="1" x14ac:dyDescent="0.25">
      <c r="A42" s="30" t="s">
        <v>759</v>
      </c>
      <c r="B42" s="31">
        <v>1233</v>
      </c>
      <c r="C42" s="22">
        <v>10146</v>
      </c>
      <c r="D42" s="31">
        <v>11379</v>
      </c>
      <c r="E42" s="31">
        <v>10146</v>
      </c>
      <c r="F42" s="31">
        <v>23</v>
      </c>
      <c r="G42" s="33">
        <v>35</v>
      </c>
      <c r="H42" s="31">
        <v>0</v>
      </c>
      <c r="I42" s="31">
        <v>1</v>
      </c>
      <c r="J42" s="31">
        <v>2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297</v>
      </c>
      <c r="AA42" s="31">
        <v>229</v>
      </c>
      <c r="AB42" s="31">
        <v>0</v>
      </c>
      <c r="AC42" s="31">
        <v>0</v>
      </c>
      <c r="AD42" s="31">
        <v>578</v>
      </c>
      <c r="AE42" s="31">
        <v>0</v>
      </c>
      <c r="AF42" s="31">
        <v>0</v>
      </c>
      <c r="AG42" s="31">
        <v>0</v>
      </c>
      <c r="AH42" s="31">
        <v>0</v>
      </c>
      <c r="AI42" s="31">
        <v>53</v>
      </c>
      <c r="AJ42" s="31">
        <v>0</v>
      </c>
      <c r="AK42" s="31">
        <v>0</v>
      </c>
      <c r="AL42" s="31">
        <v>4</v>
      </c>
      <c r="AM42" s="31">
        <v>0</v>
      </c>
      <c r="AN42" s="31">
        <v>11</v>
      </c>
      <c r="AO42" s="31">
        <v>0</v>
      </c>
    </row>
    <row r="43" spans="1:41" s="7" customFormat="1" x14ac:dyDescent="0.25">
      <c r="A43" s="34"/>
      <c r="B43" s="22"/>
      <c r="C43" s="22"/>
      <c r="D43" s="22"/>
      <c r="E43" s="36">
        <v>1172030</v>
      </c>
      <c r="F43" s="36">
        <v>2330</v>
      </c>
      <c r="G43" s="37">
        <v>4409</v>
      </c>
      <c r="H43" s="36">
        <v>0</v>
      </c>
      <c r="I43" s="36">
        <v>101</v>
      </c>
      <c r="J43" s="36">
        <v>508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0</v>
      </c>
      <c r="U43" s="36">
        <v>0</v>
      </c>
      <c r="V43" s="36">
        <v>0</v>
      </c>
      <c r="W43" s="36">
        <v>0</v>
      </c>
      <c r="X43" s="36">
        <v>0</v>
      </c>
      <c r="Y43" s="36">
        <v>0</v>
      </c>
      <c r="Z43" s="36">
        <v>29836</v>
      </c>
      <c r="AA43" s="36">
        <v>21469</v>
      </c>
      <c r="AB43" s="36">
        <v>0</v>
      </c>
      <c r="AC43" s="36">
        <v>0</v>
      </c>
      <c r="AD43" s="36">
        <v>49870</v>
      </c>
      <c r="AE43" s="36">
        <v>0</v>
      </c>
      <c r="AF43" s="36">
        <v>0</v>
      </c>
      <c r="AG43" s="36">
        <v>0</v>
      </c>
      <c r="AH43" s="36">
        <v>0</v>
      </c>
      <c r="AI43" s="36">
        <v>4409</v>
      </c>
      <c r="AJ43" s="36">
        <v>0</v>
      </c>
      <c r="AK43" s="36">
        <v>0</v>
      </c>
      <c r="AL43" s="36">
        <v>323</v>
      </c>
      <c r="AM43" s="36">
        <v>0</v>
      </c>
      <c r="AN43" s="36">
        <v>1072</v>
      </c>
      <c r="AO43" s="36">
        <v>0</v>
      </c>
    </row>
    <row r="44" spans="1:41" s="7" customFormat="1" x14ac:dyDescent="0.25">
      <c r="A44" s="17" t="s">
        <v>760</v>
      </c>
      <c r="B44" s="18"/>
      <c r="C44" s="18"/>
      <c r="D44" s="18"/>
      <c r="E44" s="18"/>
      <c r="F44" s="18"/>
      <c r="G44" s="3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</row>
    <row r="45" spans="1:41" s="10" customFormat="1" x14ac:dyDescent="0.2">
      <c r="A45" s="39" t="s">
        <v>761</v>
      </c>
      <c r="B45" s="22">
        <v>451</v>
      </c>
      <c r="C45" s="22">
        <v>1270</v>
      </c>
      <c r="D45" s="22">
        <v>1721</v>
      </c>
      <c r="E45" s="23">
        <v>1270</v>
      </c>
      <c r="F45" s="23">
        <v>2</v>
      </c>
      <c r="G45" s="24">
        <v>1</v>
      </c>
      <c r="H45" s="23">
        <v>0</v>
      </c>
      <c r="I45" s="23">
        <v>0</v>
      </c>
      <c r="J45" s="27">
        <v>1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3">
        <v>0</v>
      </c>
      <c r="S45" s="27">
        <v>0</v>
      </c>
      <c r="T45" s="27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5">
        <v>307</v>
      </c>
      <c r="AA45" s="23">
        <v>44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96</v>
      </c>
      <c r="AM45" s="23">
        <v>0</v>
      </c>
      <c r="AN45" s="23">
        <v>0</v>
      </c>
      <c r="AO45" s="23">
        <v>0</v>
      </c>
    </row>
    <row r="46" spans="1:41" s="10" customFormat="1" x14ac:dyDescent="0.2">
      <c r="A46" s="39" t="s">
        <v>762</v>
      </c>
      <c r="B46" s="22">
        <v>106</v>
      </c>
      <c r="C46" s="22">
        <v>3185</v>
      </c>
      <c r="D46" s="22">
        <v>3291</v>
      </c>
      <c r="E46" s="23">
        <v>3185</v>
      </c>
      <c r="F46" s="23">
        <v>4</v>
      </c>
      <c r="G46" s="24">
        <v>0</v>
      </c>
      <c r="H46" s="23">
        <v>0</v>
      </c>
      <c r="I46" s="23">
        <v>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3">
        <v>0</v>
      </c>
      <c r="S46" s="27">
        <v>0</v>
      </c>
      <c r="T46" s="27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9">
        <v>71</v>
      </c>
      <c r="AA46" s="23">
        <v>31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</row>
    <row r="47" spans="1:41" s="11" customFormat="1" x14ac:dyDescent="0.35">
      <c r="A47" s="40" t="s">
        <v>763</v>
      </c>
      <c r="B47" s="31">
        <v>557</v>
      </c>
      <c r="C47" s="22">
        <v>4455</v>
      </c>
      <c r="D47" s="31">
        <v>5012</v>
      </c>
      <c r="E47" s="31">
        <v>4455</v>
      </c>
      <c r="F47" s="31">
        <v>6</v>
      </c>
      <c r="G47" s="33">
        <v>1</v>
      </c>
      <c r="H47" s="31">
        <v>0</v>
      </c>
      <c r="I47" s="31">
        <v>0</v>
      </c>
      <c r="J47" s="31">
        <v>1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  <c r="P47" s="31">
        <v>0</v>
      </c>
      <c r="Q47" s="31">
        <v>0</v>
      </c>
      <c r="R47" s="31">
        <v>0</v>
      </c>
      <c r="S47" s="31">
        <v>0</v>
      </c>
      <c r="T47" s="31">
        <v>0</v>
      </c>
      <c r="U47" s="31">
        <v>0</v>
      </c>
      <c r="V47" s="31">
        <v>0</v>
      </c>
      <c r="W47" s="31">
        <v>0</v>
      </c>
      <c r="X47" s="31">
        <v>0</v>
      </c>
      <c r="Y47" s="31">
        <v>0</v>
      </c>
      <c r="Z47" s="31">
        <v>378</v>
      </c>
      <c r="AA47" s="31">
        <v>75</v>
      </c>
      <c r="AB47" s="31">
        <v>0</v>
      </c>
      <c r="AC47" s="31">
        <v>0</v>
      </c>
      <c r="AD47" s="31">
        <v>0</v>
      </c>
      <c r="AE47" s="31">
        <v>0</v>
      </c>
      <c r="AF47" s="31">
        <v>0</v>
      </c>
      <c r="AG47" s="31">
        <v>0</v>
      </c>
      <c r="AH47" s="31">
        <v>0</v>
      </c>
      <c r="AI47" s="31">
        <v>0</v>
      </c>
      <c r="AJ47" s="31">
        <v>0</v>
      </c>
      <c r="AK47" s="31">
        <v>0</v>
      </c>
      <c r="AL47" s="31">
        <v>96</v>
      </c>
      <c r="AM47" s="31">
        <v>0</v>
      </c>
      <c r="AN47" s="31">
        <v>0</v>
      </c>
      <c r="AO47" s="31">
        <v>0</v>
      </c>
    </row>
    <row r="48" spans="1:41" s="11" customFormat="1" x14ac:dyDescent="0.35">
      <c r="A48" s="40"/>
      <c r="B48" s="22"/>
      <c r="C48" s="22"/>
      <c r="D48" s="22"/>
      <c r="E48" s="36">
        <v>200515</v>
      </c>
      <c r="F48" s="36">
        <v>352</v>
      </c>
      <c r="G48" s="37">
        <v>44</v>
      </c>
      <c r="H48" s="36">
        <v>0</v>
      </c>
      <c r="I48" s="36">
        <v>0</v>
      </c>
      <c r="J48" s="36">
        <v>44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18194</v>
      </c>
      <c r="AA48" s="36">
        <v>3982</v>
      </c>
      <c r="AB48" s="36">
        <v>0</v>
      </c>
      <c r="AC48" s="36">
        <v>0</v>
      </c>
      <c r="AD48" s="36">
        <v>0</v>
      </c>
      <c r="AE48" s="36">
        <v>0</v>
      </c>
      <c r="AF48" s="36">
        <v>0</v>
      </c>
      <c r="AG48" s="36">
        <v>0</v>
      </c>
      <c r="AH48" s="36">
        <v>0</v>
      </c>
      <c r="AI48" s="36">
        <v>0</v>
      </c>
      <c r="AJ48" s="36">
        <v>0</v>
      </c>
      <c r="AK48" s="36">
        <v>0</v>
      </c>
      <c r="AL48" s="36">
        <v>4224</v>
      </c>
      <c r="AM48" s="36">
        <v>0</v>
      </c>
      <c r="AN48" s="36">
        <v>0</v>
      </c>
      <c r="AO48" s="36">
        <v>0</v>
      </c>
    </row>
    <row r="49" spans="1:41" s="7" customFormat="1" x14ac:dyDescent="0.25">
      <c r="A49" s="17" t="s">
        <v>764</v>
      </c>
      <c r="B49" s="18"/>
      <c r="C49" s="18"/>
      <c r="D49" s="18"/>
      <c r="E49" s="18"/>
      <c r="F49" s="18"/>
      <c r="G49" s="3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</row>
    <row r="50" spans="1:41" s="10" customFormat="1" x14ac:dyDescent="0.35">
      <c r="A50" s="39" t="s">
        <v>761</v>
      </c>
      <c r="B50" s="22">
        <v>942</v>
      </c>
      <c r="C50" s="22">
        <v>609</v>
      </c>
      <c r="D50" s="22">
        <v>1551</v>
      </c>
      <c r="E50" s="23">
        <v>609</v>
      </c>
      <c r="F50" s="27">
        <v>0</v>
      </c>
      <c r="G50" s="24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16</v>
      </c>
      <c r="AA50" s="23">
        <v>926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7">
        <v>0</v>
      </c>
      <c r="AI50" s="27">
        <v>0</v>
      </c>
      <c r="AJ50" s="27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</row>
    <row r="51" spans="1:41" s="10" customFormat="1" x14ac:dyDescent="0.35">
      <c r="A51" s="39" t="s">
        <v>762</v>
      </c>
      <c r="B51" s="22">
        <v>162</v>
      </c>
      <c r="C51" s="22">
        <v>7</v>
      </c>
      <c r="D51" s="22">
        <v>169</v>
      </c>
      <c r="E51" s="23">
        <v>7</v>
      </c>
      <c r="F51" s="27">
        <v>0</v>
      </c>
      <c r="G51" s="24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/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162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7">
        <v>0</v>
      </c>
      <c r="AI51" s="27">
        <v>0</v>
      </c>
      <c r="AJ51" s="27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</row>
    <row r="52" spans="1:41" s="11" customFormat="1" x14ac:dyDescent="0.35">
      <c r="A52" s="40" t="s">
        <v>765</v>
      </c>
      <c r="B52" s="31">
        <v>1104</v>
      </c>
      <c r="C52" s="22">
        <v>616</v>
      </c>
      <c r="D52" s="31">
        <v>1720</v>
      </c>
      <c r="E52" s="31">
        <v>616</v>
      </c>
      <c r="F52" s="31">
        <v>0</v>
      </c>
      <c r="G52" s="41">
        <v>0</v>
      </c>
      <c r="H52" s="32">
        <v>0</v>
      </c>
      <c r="I52" s="32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31">
        <v>0</v>
      </c>
      <c r="U52" s="31">
        <v>0</v>
      </c>
      <c r="V52" s="31">
        <v>0</v>
      </c>
      <c r="W52" s="31">
        <v>0</v>
      </c>
      <c r="X52" s="31">
        <v>0</v>
      </c>
      <c r="Y52" s="31">
        <v>0</v>
      </c>
      <c r="Z52" s="31">
        <v>16</v>
      </c>
      <c r="AA52" s="31">
        <v>1088</v>
      </c>
      <c r="AB52" s="31">
        <v>0</v>
      </c>
      <c r="AC52" s="31">
        <v>0</v>
      </c>
      <c r="AD52" s="31">
        <v>0</v>
      </c>
      <c r="AE52" s="31">
        <v>0</v>
      </c>
      <c r="AF52" s="31">
        <v>0</v>
      </c>
      <c r="AG52" s="31">
        <v>0</v>
      </c>
      <c r="AH52" s="31">
        <v>0</v>
      </c>
      <c r="AI52" s="31">
        <v>0</v>
      </c>
      <c r="AJ52" s="31">
        <v>0</v>
      </c>
      <c r="AK52" s="31">
        <v>0</v>
      </c>
      <c r="AL52" s="31">
        <v>0</v>
      </c>
      <c r="AM52" s="31">
        <v>0</v>
      </c>
      <c r="AN52" s="31">
        <v>0</v>
      </c>
      <c r="AO52" s="31">
        <v>0</v>
      </c>
    </row>
    <row r="53" spans="1:41" s="12" customFormat="1" x14ac:dyDescent="0.35">
      <c r="A53" s="42"/>
      <c r="B53" s="22"/>
      <c r="C53" s="22"/>
      <c r="D53" s="22"/>
      <c r="E53" s="36">
        <v>24766</v>
      </c>
      <c r="F53" s="36">
        <v>0</v>
      </c>
      <c r="G53" s="37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576</v>
      </c>
      <c r="AA53" s="36">
        <v>41922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  <c r="AG53" s="36">
        <v>0</v>
      </c>
      <c r="AH53" s="36">
        <v>0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v>0</v>
      </c>
      <c r="AO53" s="36">
        <v>0</v>
      </c>
    </row>
    <row r="54" spans="1:41" s="7" customFormat="1" x14ac:dyDescent="0.25">
      <c r="A54" s="17" t="s">
        <v>766</v>
      </c>
      <c r="B54" s="18"/>
      <c r="C54" s="18"/>
      <c r="D54" s="18"/>
      <c r="E54" s="18"/>
      <c r="F54" s="18"/>
      <c r="G54" s="3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</row>
    <row r="55" spans="1:41" s="12" customFormat="1" x14ac:dyDescent="0.35">
      <c r="A55" s="39" t="s">
        <v>767</v>
      </c>
      <c r="B55" s="22">
        <v>1</v>
      </c>
      <c r="C55" s="22">
        <v>2</v>
      </c>
      <c r="D55" s="22">
        <v>3</v>
      </c>
      <c r="E55" s="23">
        <v>2</v>
      </c>
      <c r="F55" s="27">
        <v>0</v>
      </c>
      <c r="G55" s="24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1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</row>
    <row r="56" spans="1:41" s="12" customFormat="1" x14ac:dyDescent="0.35">
      <c r="A56" s="39" t="s">
        <v>768</v>
      </c>
      <c r="B56" s="22">
        <v>0</v>
      </c>
      <c r="C56" s="22">
        <v>7</v>
      </c>
      <c r="D56" s="22">
        <v>7</v>
      </c>
      <c r="E56" s="23">
        <v>7</v>
      </c>
      <c r="F56" s="27">
        <v>0</v>
      </c>
      <c r="G56" s="24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</row>
    <row r="57" spans="1:41" s="12" customFormat="1" x14ac:dyDescent="0.35">
      <c r="A57" s="39" t="s">
        <v>769</v>
      </c>
      <c r="B57" s="22">
        <v>0</v>
      </c>
      <c r="C57" s="22">
        <v>1</v>
      </c>
      <c r="D57" s="22">
        <v>1</v>
      </c>
      <c r="E57" s="23">
        <v>1</v>
      </c>
      <c r="F57" s="27">
        <v>0</v>
      </c>
      <c r="G57" s="24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</row>
    <row r="58" spans="1:41" s="12" customFormat="1" x14ac:dyDescent="0.35">
      <c r="A58" s="39" t="s">
        <v>770</v>
      </c>
      <c r="B58" s="22">
        <v>0</v>
      </c>
      <c r="C58" s="22">
        <v>0</v>
      </c>
      <c r="D58" s="22">
        <v>0</v>
      </c>
      <c r="E58" s="23">
        <v>0</v>
      </c>
      <c r="F58" s="27">
        <v>0</v>
      </c>
      <c r="G58" s="24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</row>
    <row r="59" spans="1:41" s="12" customFormat="1" x14ac:dyDescent="0.35">
      <c r="A59" s="39" t="s">
        <v>771</v>
      </c>
      <c r="B59" s="22">
        <v>0</v>
      </c>
      <c r="C59" s="22">
        <v>0</v>
      </c>
      <c r="D59" s="22">
        <v>0</v>
      </c>
      <c r="E59" s="23">
        <v>0</v>
      </c>
      <c r="F59" s="27">
        <v>0</v>
      </c>
      <c r="G59" s="24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</row>
    <row r="60" spans="1:41" s="12" customFormat="1" x14ac:dyDescent="0.35">
      <c r="A60" s="39" t="s">
        <v>772</v>
      </c>
      <c r="B60" s="22">
        <v>0</v>
      </c>
      <c r="C60" s="22">
        <v>0</v>
      </c>
      <c r="D60" s="22">
        <v>0</v>
      </c>
      <c r="E60" s="28">
        <v>0</v>
      </c>
      <c r="F60" s="27">
        <v>0</v>
      </c>
      <c r="G60" s="24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</row>
    <row r="61" spans="1:41" s="13" customFormat="1" ht="13.5" customHeight="1" x14ac:dyDescent="0.35">
      <c r="A61" s="43" t="s">
        <v>773</v>
      </c>
      <c r="B61" s="31">
        <v>1</v>
      </c>
      <c r="C61" s="22">
        <v>10</v>
      </c>
      <c r="D61" s="31">
        <v>11</v>
      </c>
      <c r="E61" s="31">
        <v>10</v>
      </c>
      <c r="F61" s="31">
        <v>0</v>
      </c>
      <c r="G61" s="33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1</v>
      </c>
      <c r="AB61" s="31">
        <v>0</v>
      </c>
      <c r="AC61" s="31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</row>
    <row r="62" spans="1:41" s="12" customFormat="1" x14ac:dyDescent="0.35">
      <c r="A62" s="42"/>
      <c r="B62" s="22"/>
      <c r="C62" s="22"/>
      <c r="D62" s="22"/>
      <c r="E62" s="36">
        <v>1818</v>
      </c>
      <c r="F62" s="36">
        <v>0</v>
      </c>
      <c r="G62" s="37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138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</row>
    <row r="63" spans="1:41" s="7" customFormat="1" x14ac:dyDescent="0.25">
      <c r="A63" s="17" t="s">
        <v>774</v>
      </c>
      <c r="B63" s="18"/>
      <c r="C63" s="18"/>
      <c r="D63" s="18"/>
      <c r="E63" s="18"/>
      <c r="F63" s="18"/>
      <c r="G63" s="3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</row>
    <row r="64" spans="1:41" s="10" customFormat="1" x14ac:dyDescent="0.35">
      <c r="A64" s="39" t="s">
        <v>775</v>
      </c>
      <c r="B64" s="22">
        <v>0</v>
      </c>
      <c r="C64" s="22">
        <v>7</v>
      </c>
      <c r="D64" s="22">
        <v>7</v>
      </c>
      <c r="E64" s="23">
        <v>7</v>
      </c>
      <c r="F64" s="27">
        <v>0</v>
      </c>
      <c r="G64" s="24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</row>
    <row r="65" spans="1:41" s="10" customFormat="1" x14ac:dyDescent="0.35">
      <c r="A65" s="39" t="s">
        <v>776</v>
      </c>
      <c r="B65" s="22">
        <v>0</v>
      </c>
      <c r="C65" s="22">
        <v>1</v>
      </c>
      <c r="D65" s="22">
        <v>1</v>
      </c>
      <c r="E65" s="23">
        <v>1</v>
      </c>
      <c r="F65" s="27">
        <v>0</v>
      </c>
      <c r="G65" s="24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</row>
    <row r="66" spans="1:41" s="10" customFormat="1" x14ac:dyDescent="0.35">
      <c r="A66" s="39" t="s">
        <v>777</v>
      </c>
      <c r="B66" s="22">
        <v>9</v>
      </c>
      <c r="C66" s="22">
        <v>4</v>
      </c>
      <c r="D66" s="22">
        <v>13</v>
      </c>
      <c r="E66" s="23">
        <v>4</v>
      </c>
      <c r="F66" s="27">
        <v>0</v>
      </c>
      <c r="G66" s="24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9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</row>
    <row r="67" spans="1:41" s="10" customFormat="1" x14ac:dyDescent="0.35">
      <c r="A67" s="39" t="s">
        <v>778</v>
      </c>
      <c r="B67" s="22">
        <v>6</v>
      </c>
      <c r="C67" s="22">
        <v>45</v>
      </c>
      <c r="D67" s="22">
        <v>51</v>
      </c>
      <c r="E67" s="23">
        <v>45</v>
      </c>
      <c r="F67" s="27">
        <v>0</v>
      </c>
      <c r="G67" s="24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6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</row>
    <row r="68" spans="1:41" s="10" customFormat="1" x14ac:dyDescent="0.35">
      <c r="A68" s="39" t="s">
        <v>779</v>
      </c>
      <c r="B68" s="22">
        <v>1</v>
      </c>
      <c r="C68" s="22">
        <v>9</v>
      </c>
      <c r="D68" s="22">
        <v>10</v>
      </c>
      <c r="E68" s="23">
        <v>9</v>
      </c>
      <c r="F68" s="27">
        <v>0</v>
      </c>
      <c r="G68" s="24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1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</row>
    <row r="69" spans="1:41" s="11" customFormat="1" x14ac:dyDescent="0.35">
      <c r="A69" s="40" t="s">
        <v>780</v>
      </c>
      <c r="B69" s="31">
        <v>16</v>
      </c>
      <c r="C69" s="22">
        <v>66</v>
      </c>
      <c r="D69" s="31">
        <v>82</v>
      </c>
      <c r="E69" s="31">
        <v>66</v>
      </c>
      <c r="F69" s="31">
        <v>0</v>
      </c>
      <c r="G69" s="33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1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31">
        <v>15</v>
      </c>
      <c r="AB69" s="31">
        <v>0</v>
      </c>
      <c r="AC69" s="31">
        <v>0</v>
      </c>
      <c r="AD69" s="31">
        <v>0</v>
      </c>
      <c r="AE69" s="31">
        <v>0</v>
      </c>
      <c r="AF69" s="31">
        <v>0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</row>
    <row r="70" spans="1:41" s="12" customFormat="1" x14ac:dyDescent="0.35">
      <c r="A70" s="42"/>
      <c r="B70" s="22"/>
      <c r="C70" s="22"/>
      <c r="D70" s="22"/>
      <c r="E70" s="36">
        <v>3338</v>
      </c>
      <c r="F70" s="44">
        <v>0</v>
      </c>
      <c r="G70" s="45">
        <v>0</v>
      </c>
      <c r="H70" s="44">
        <v>0</v>
      </c>
      <c r="I70" s="44">
        <v>0</v>
      </c>
      <c r="J70" s="44">
        <v>0</v>
      </c>
      <c r="K70" s="44">
        <v>0</v>
      </c>
      <c r="L70" s="44">
        <v>0</v>
      </c>
      <c r="M70" s="44">
        <v>0</v>
      </c>
      <c r="N70" s="44">
        <v>48</v>
      </c>
      <c r="O70" s="44">
        <v>0</v>
      </c>
      <c r="P70" s="44">
        <v>0</v>
      </c>
      <c r="Q70" s="44">
        <v>0</v>
      </c>
      <c r="R70" s="44">
        <v>0</v>
      </c>
      <c r="S70" s="44">
        <v>0</v>
      </c>
      <c r="T70" s="44">
        <v>0</v>
      </c>
      <c r="U70" s="44">
        <v>0</v>
      </c>
      <c r="V70" s="44">
        <v>0</v>
      </c>
      <c r="W70" s="44">
        <v>0</v>
      </c>
      <c r="X70" s="44">
        <v>0</v>
      </c>
      <c r="Y70" s="44">
        <v>0</v>
      </c>
      <c r="Z70" s="44">
        <v>0</v>
      </c>
      <c r="AA70" s="44">
        <v>618</v>
      </c>
      <c r="AB70" s="44">
        <v>0</v>
      </c>
      <c r="AC70" s="44">
        <v>0</v>
      </c>
      <c r="AD70" s="44">
        <v>0</v>
      </c>
      <c r="AE70" s="44">
        <v>0</v>
      </c>
      <c r="AF70" s="44">
        <v>0</v>
      </c>
      <c r="AG70" s="44">
        <v>0</v>
      </c>
      <c r="AH70" s="44">
        <v>0</v>
      </c>
      <c r="AI70" s="44">
        <v>0</v>
      </c>
      <c r="AJ70" s="44">
        <v>0</v>
      </c>
      <c r="AK70" s="44">
        <v>0</v>
      </c>
      <c r="AL70" s="44">
        <v>0</v>
      </c>
      <c r="AM70" s="44">
        <v>0</v>
      </c>
      <c r="AN70" s="44">
        <v>0</v>
      </c>
      <c r="AO70" s="44">
        <v>0</v>
      </c>
    </row>
    <row r="71" spans="1:41" s="7" customFormat="1" x14ac:dyDescent="0.25">
      <c r="A71" s="17" t="s">
        <v>781</v>
      </c>
      <c r="B71" s="18"/>
      <c r="C71" s="18"/>
      <c r="D71" s="18"/>
      <c r="E71" s="18"/>
      <c r="F71" s="18"/>
      <c r="G71" s="3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</row>
    <row r="72" spans="1:41" s="10" customFormat="1" x14ac:dyDescent="0.2">
      <c r="A72" s="39" t="s">
        <v>775</v>
      </c>
      <c r="B72" s="22">
        <v>65</v>
      </c>
      <c r="C72" s="22">
        <v>24</v>
      </c>
      <c r="D72" s="22">
        <v>89</v>
      </c>
      <c r="E72" s="23">
        <v>24</v>
      </c>
      <c r="F72" s="23">
        <v>24</v>
      </c>
      <c r="G72" s="24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5">
        <v>8</v>
      </c>
      <c r="AA72" s="23">
        <v>16</v>
      </c>
      <c r="AB72" s="23">
        <v>0</v>
      </c>
      <c r="AC72" s="23">
        <v>0</v>
      </c>
      <c r="AD72" s="23">
        <v>17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</row>
    <row r="73" spans="1:41" s="10" customFormat="1" x14ac:dyDescent="0.2">
      <c r="A73" s="39" t="s">
        <v>776</v>
      </c>
      <c r="B73" s="22">
        <v>143</v>
      </c>
      <c r="C73" s="22">
        <v>61</v>
      </c>
      <c r="D73" s="22">
        <v>204</v>
      </c>
      <c r="E73" s="23">
        <v>61</v>
      </c>
      <c r="F73" s="23">
        <v>10</v>
      </c>
      <c r="G73" s="24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5">
        <v>28</v>
      </c>
      <c r="AA73" s="23">
        <v>2</v>
      </c>
      <c r="AB73" s="23">
        <v>0</v>
      </c>
      <c r="AC73" s="23">
        <v>0</v>
      </c>
      <c r="AD73" s="23">
        <v>102</v>
      </c>
      <c r="AE73" s="23">
        <v>0</v>
      </c>
      <c r="AF73" s="23">
        <v>0</v>
      </c>
      <c r="AG73" s="23">
        <v>0</v>
      </c>
      <c r="AH73" s="23">
        <v>0</v>
      </c>
      <c r="AI73" s="23">
        <v>1</v>
      </c>
      <c r="AJ73" s="23">
        <v>0</v>
      </c>
      <c r="AK73" s="23">
        <v>0</v>
      </c>
      <c r="AL73" s="23">
        <v>0</v>
      </c>
      <c r="AM73" s="23">
        <v>0</v>
      </c>
      <c r="AN73" s="23">
        <v>0</v>
      </c>
      <c r="AO73" s="23">
        <v>0</v>
      </c>
    </row>
    <row r="74" spans="1:41" s="10" customFormat="1" x14ac:dyDescent="0.2">
      <c r="A74" s="39" t="s">
        <v>782</v>
      </c>
      <c r="B74" s="22">
        <v>490</v>
      </c>
      <c r="C74" s="22">
        <v>1072</v>
      </c>
      <c r="D74" s="22">
        <v>1562</v>
      </c>
      <c r="E74" s="23">
        <v>1072</v>
      </c>
      <c r="F74" s="23">
        <v>0</v>
      </c>
      <c r="G74" s="24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5">
        <v>159</v>
      </c>
      <c r="AA74" s="23">
        <v>8</v>
      </c>
      <c r="AB74" s="23">
        <v>0</v>
      </c>
      <c r="AC74" s="23">
        <v>0</v>
      </c>
      <c r="AD74" s="23">
        <v>311</v>
      </c>
      <c r="AE74" s="23">
        <v>0</v>
      </c>
      <c r="AF74" s="23">
        <v>0</v>
      </c>
      <c r="AG74" s="23">
        <v>0</v>
      </c>
      <c r="AH74" s="23">
        <v>0</v>
      </c>
      <c r="AI74" s="23">
        <v>12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</row>
    <row r="75" spans="1:41" s="10" customFormat="1" x14ac:dyDescent="0.2">
      <c r="A75" s="39" t="s">
        <v>783</v>
      </c>
      <c r="B75" s="22">
        <v>2087</v>
      </c>
      <c r="C75" s="22">
        <v>1009</v>
      </c>
      <c r="D75" s="22">
        <v>3096</v>
      </c>
      <c r="E75" s="23">
        <v>1009</v>
      </c>
      <c r="F75" s="23">
        <v>0</v>
      </c>
      <c r="G75" s="24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5">
        <v>139</v>
      </c>
      <c r="AA75" s="23">
        <v>126</v>
      </c>
      <c r="AB75" s="23">
        <v>0</v>
      </c>
      <c r="AC75" s="23">
        <v>0</v>
      </c>
      <c r="AD75" s="23">
        <v>1822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</row>
    <row r="76" spans="1:41" s="10" customFormat="1" x14ac:dyDescent="0.35">
      <c r="A76" s="39" t="s">
        <v>784</v>
      </c>
      <c r="B76" s="22">
        <v>76</v>
      </c>
      <c r="C76" s="22">
        <v>72</v>
      </c>
      <c r="D76" s="22">
        <v>148</v>
      </c>
      <c r="E76" s="23">
        <v>72</v>
      </c>
      <c r="F76" s="23">
        <v>0</v>
      </c>
      <c r="G76" s="24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46">
        <v>8</v>
      </c>
      <c r="AA76" s="23">
        <v>26</v>
      </c>
      <c r="AB76" s="23">
        <v>0</v>
      </c>
      <c r="AC76" s="23">
        <v>0</v>
      </c>
      <c r="AD76" s="23">
        <v>42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</row>
    <row r="77" spans="1:41" s="10" customFormat="1" x14ac:dyDescent="0.35">
      <c r="A77" s="39" t="s">
        <v>785</v>
      </c>
      <c r="B77" s="22">
        <v>3</v>
      </c>
      <c r="C77" s="22">
        <v>19</v>
      </c>
      <c r="D77" s="22">
        <v>22</v>
      </c>
      <c r="E77" s="28">
        <v>19</v>
      </c>
      <c r="F77" s="23">
        <v>0</v>
      </c>
      <c r="G77" s="24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46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3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</row>
    <row r="78" spans="1:41" s="10" customFormat="1" x14ac:dyDescent="0.2">
      <c r="A78" s="39" t="s">
        <v>786</v>
      </c>
      <c r="B78" s="22">
        <v>92</v>
      </c>
      <c r="C78" s="22">
        <v>170</v>
      </c>
      <c r="D78" s="22">
        <v>262</v>
      </c>
      <c r="E78" s="23">
        <v>170</v>
      </c>
      <c r="F78" s="23">
        <v>0</v>
      </c>
      <c r="G78" s="24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9">
        <v>37</v>
      </c>
      <c r="AA78" s="23">
        <v>0</v>
      </c>
      <c r="AB78" s="23">
        <v>0</v>
      </c>
      <c r="AC78" s="23">
        <v>0</v>
      </c>
      <c r="AD78" s="23">
        <v>55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3">
        <v>0</v>
      </c>
      <c r="AO78" s="23">
        <v>0</v>
      </c>
    </row>
    <row r="79" spans="1:41" s="11" customFormat="1" x14ac:dyDescent="0.35">
      <c r="A79" s="40" t="s">
        <v>787</v>
      </c>
      <c r="B79" s="31">
        <v>2956</v>
      </c>
      <c r="C79" s="22">
        <v>2427</v>
      </c>
      <c r="D79" s="31">
        <v>5383</v>
      </c>
      <c r="E79" s="31">
        <v>2427</v>
      </c>
      <c r="F79" s="31">
        <v>34</v>
      </c>
      <c r="G79" s="33"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1">
        <v>0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31">
        <v>0</v>
      </c>
      <c r="U79" s="31">
        <v>0</v>
      </c>
      <c r="V79" s="31">
        <v>0</v>
      </c>
      <c r="W79" s="31">
        <v>0</v>
      </c>
      <c r="X79" s="31">
        <v>0</v>
      </c>
      <c r="Y79" s="31">
        <v>0</v>
      </c>
      <c r="Z79" s="31">
        <v>379</v>
      </c>
      <c r="AA79" s="31">
        <v>178</v>
      </c>
      <c r="AB79" s="31">
        <v>0</v>
      </c>
      <c r="AC79" s="31">
        <v>0</v>
      </c>
      <c r="AD79" s="31">
        <v>2349</v>
      </c>
      <c r="AE79" s="31">
        <v>0</v>
      </c>
      <c r="AF79" s="31">
        <v>0</v>
      </c>
      <c r="AG79" s="31">
        <v>0</v>
      </c>
      <c r="AH79" s="31">
        <v>0</v>
      </c>
      <c r="AI79" s="31">
        <v>16</v>
      </c>
      <c r="AJ79" s="31">
        <v>0</v>
      </c>
      <c r="AK79" s="31">
        <v>0</v>
      </c>
      <c r="AL79" s="31">
        <v>0</v>
      </c>
      <c r="AM79" s="31">
        <v>0</v>
      </c>
      <c r="AN79" s="31">
        <v>0</v>
      </c>
      <c r="AO79" s="31">
        <v>0</v>
      </c>
    </row>
    <row r="80" spans="1:41" s="12" customFormat="1" x14ac:dyDescent="0.35">
      <c r="A80" s="42"/>
      <c r="B80" s="22"/>
      <c r="C80" s="22"/>
      <c r="D80" s="22"/>
      <c r="E80" s="36">
        <v>151570</v>
      </c>
      <c r="F80" s="36">
        <v>1880</v>
      </c>
      <c r="G80" s="37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6">
        <v>0</v>
      </c>
      <c r="N80" s="36">
        <v>0</v>
      </c>
      <c r="O80" s="36">
        <v>0</v>
      </c>
      <c r="P80" s="36">
        <v>0</v>
      </c>
      <c r="Q80" s="36">
        <v>0</v>
      </c>
      <c r="R80" s="36">
        <v>0</v>
      </c>
      <c r="S80" s="36">
        <v>0</v>
      </c>
      <c r="T80" s="36">
        <v>0</v>
      </c>
      <c r="U80" s="36">
        <v>0</v>
      </c>
      <c r="V80" s="36">
        <v>0</v>
      </c>
      <c r="W80" s="36">
        <v>0</v>
      </c>
      <c r="X80" s="36">
        <v>0</v>
      </c>
      <c r="Y80" s="36">
        <v>0</v>
      </c>
      <c r="Z80" s="36">
        <v>24352</v>
      </c>
      <c r="AA80" s="36">
        <v>12116</v>
      </c>
      <c r="AB80" s="36">
        <v>0</v>
      </c>
      <c r="AC80" s="36">
        <v>0</v>
      </c>
      <c r="AD80" s="36">
        <v>165145</v>
      </c>
      <c r="AE80" s="36">
        <v>0</v>
      </c>
      <c r="AF80" s="36">
        <v>0</v>
      </c>
      <c r="AG80" s="36">
        <v>0</v>
      </c>
      <c r="AH80" s="36">
        <v>0</v>
      </c>
      <c r="AI80" s="36">
        <v>884</v>
      </c>
      <c r="AJ80" s="36">
        <v>0</v>
      </c>
      <c r="AK80" s="36">
        <v>0</v>
      </c>
      <c r="AL80" s="36">
        <v>0</v>
      </c>
      <c r="AM80" s="36">
        <v>0</v>
      </c>
      <c r="AN80" s="36">
        <v>0</v>
      </c>
      <c r="AO80" s="36">
        <v>0</v>
      </c>
    </row>
    <row r="81" spans="1:41" s="7" customFormat="1" ht="16.5" x14ac:dyDescent="0.25">
      <c r="A81" s="47" t="s">
        <v>788</v>
      </c>
      <c r="B81" s="18"/>
      <c r="C81" s="18"/>
      <c r="D81" s="18"/>
      <c r="E81" s="18"/>
      <c r="F81" s="18"/>
      <c r="G81" s="3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</row>
    <row r="82" spans="1:41" s="10" customFormat="1" x14ac:dyDescent="0.35">
      <c r="A82" s="39" t="s">
        <v>789</v>
      </c>
      <c r="B82" s="22">
        <v>30</v>
      </c>
      <c r="C82" s="22">
        <v>0</v>
      </c>
      <c r="D82" s="22">
        <v>30</v>
      </c>
      <c r="E82" s="23">
        <v>0</v>
      </c>
      <c r="F82" s="23">
        <v>17</v>
      </c>
      <c r="G82" s="24">
        <v>0</v>
      </c>
      <c r="H82" s="23">
        <v>0</v>
      </c>
      <c r="I82" s="23">
        <v>1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1</v>
      </c>
      <c r="AA82" s="23">
        <v>7</v>
      </c>
      <c r="AB82" s="23">
        <v>0</v>
      </c>
      <c r="AC82" s="23">
        <v>0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0</v>
      </c>
      <c r="AL82" s="23">
        <v>0</v>
      </c>
      <c r="AM82" s="23">
        <v>0</v>
      </c>
      <c r="AN82" s="23">
        <v>4</v>
      </c>
      <c r="AO82" s="23">
        <v>0</v>
      </c>
    </row>
    <row r="83" spans="1:41" s="10" customFormat="1" x14ac:dyDescent="0.35">
      <c r="A83" s="39" t="s">
        <v>790</v>
      </c>
      <c r="B83" s="22">
        <v>279</v>
      </c>
      <c r="C83" s="22">
        <v>61</v>
      </c>
      <c r="D83" s="22">
        <v>340</v>
      </c>
      <c r="E83" s="23">
        <v>61</v>
      </c>
      <c r="F83" s="23">
        <v>107</v>
      </c>
      <c r="G83" s="24">
        <v>3</v>
      </c>
      <c r="H83" s="23">
        <v>0</v>
      </c>
      <c r="I83" s="23">
        <v>3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v>9</v>
      </c>
      <c r="AA83" s="23">
        <v>2</v>
      </c>
      <c r="AB83" s="23">
        <v>0</v>
      </c>
      <c r="AC83" s="23">
        <v>0</v>
      </c>
      <c r="AD83" s="23">
        <v>146</v>
      </c>
      <c r="AE83" s="23">
        <v>0</v>
      </c>
      <c r="AF83" s="23">
        <v>0</v>
      </c>
      <c r="AG83" s="23">
        <v>0</v>
      </c>
      <c r="AH83" s="23">
        <v>0</v>
      </c>
      <c r="AI83" s="23">
        <v>0</v>
      </c>
      <c r="AJ83" s="23">
        <v>0</v>
      </c>
      <c r="AK83" s="23">
        <v>0</v>
      </c>
      <c r="AL83" s="23">
        <v>0</v>
      </c>
      <c r="AM83" s="23">
        <v>0</v>
      </c>
      <c r="AN83" s="23">
        <v>9</v>
      </c>
      <c r="AO83" s="23">
        <v>0</v>
      </c>
    </row>
    <row r="84" spans="1:41" s="10" customFormat="1" x14ac:dyDescent="0.35">
      <c r="A84" s="39" t="s">
        <v>791</v>
      </c>
      <c r="B84" s="22">
        <v>288</v>
      </c>
      <c r="C84" s="22">
        <v>875</v>
      </c>
      <c r="D84" s="22">
        <v>1163</v>
      </c>
      <c r="E84" s="23">
        <v>875</v>
      </c>
      <c r="F84" s="23">
        <v>112</v>
      </c>
      <c r="G84" s="24">
        <v>7</v>
      </c>
      <c r="H84" s="23">
        <v>0</v>
      </c>
      <c r="I84" s="23">
        <v>1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81</v>
      </c>
      <c r="AA84" s="23">
        <v>22</v>
      </c>
      <c r="AB84" s="23">
        <v>0</v>
      </c>
      <c r="AC84" s="23">
        <v>0</v>
      </c>
      <c r="AD84" s="23">
        <v>63</v>
      </c>
      <c r="AE84" s="23">
        <v>0</v>
      </c>
      <c r="AF84" s="23">
        <v>0</v>
      </c>
      <c r="AG84" s="23">
        <v>0</v>
      </c>
      <c r="AH84" s="23">
        <v>0</v>
      </c>
      <c r="AI84" s="23">
        <v>0</v>
      </c>
      <c r="AJ84" s="23">
        <v>0</v>
      </c>
      <c r="AK84" s="23">
        <v>0</v>
      </c>
      <c r="AL84" s="23">
        <v>0</v>
      </c>
      <c r="AM84" s="23">
        <v>0</v>
      </c>
      <c r="AN84" s="23">
        <v>2</v>
      </c>
      <c r="AO84" s="23">
        <v>0</v>
      </c>
    </row>
    <row r="85" spans="1:41" s="10" customFormat="1" x14ac:dyDescent="0.35">
      <c r="A85" s="39" t="s">
        <v>792</v>
      </c>
      <c r="B85" s="22">
        <v>145</v>
      </c>
      <c r="C85" s="22">
        <v>234</v>
      </c>
      <c r="D85" s="22">
        <v>379</v>
      </c>
      <c r="E85" s="23">
        <v>234</v>
      </c>
      <c r="F85" s="23">
        <v>114</v>
      </c>
      <c r="G85" s="24">
        <v>1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7</v>
      </c>
      <c r="AA85" s="23">
        <v>3</v>
      </c>
      <c r="AB85" s="23">
        <v>0</v>
      </c>
      <c r="AC85" s="23">
        <v>0</v>
      </c>
      <c r="AD85" s="23">
        <v>20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  <c r="AM85" s="23">
        <v>0</v>
      </c>
      <c r="AN85" s="23">
        <v>0</v>
      </c>
      <c r="AO85" s="23">
        <v>0</v>
      </c>
    </row>
    <row r="86" spans="1:41" s="10" customFormat="1" x14ac:dyDescent="0.35">
      <c r="A86" s="39" t="s">
        <v>793</v>
      </c>
      <c r="B86" s="22">
        <v>285</v>
      </c>
      <c r="C86" s="22">
        <v>229</v>
      </c>
      <c r="D86" s="22">
        <v>514</v>
      </c>
      <c r="E86" s="23">
        <v>229</v>
      </c>
      <c r="F86" s="23">
        <v>182</v>
      </c>
      <c r="G86" s="24">
        <v>0</v>
      </c>
      <c r="H86" s="23">
        <v>0</v>
      </c>
      <c r="I86" s="23">
        <v>8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36</v>
      </c>
      <c r="AA86" s="23">
        <v>4</v>
      </c>
      <c r="AB86" s="23">
        <v>0</v>
      </c>
      <c r="AC86" s="23">
        <v>0</v>
      </c>
      <c r="AD86" s="23">
        <v>54</v>
      </c>
      <c r="AE86" s="23">
        <v>0</v>
      </c>
      <c r="AF86" s="23">
        <v>0</v>
      </c>
      <c r="AG86" s="23">
        <v>0</v>
      </c>
      <c r="AH86" s="23">
        <v>0</v>
      </c>
      <c r="AI86" s="23">
        <v>0</v>
      </c>
      <c r="AJ86" s="23">
        <v>0</v>
      </c>
      <c r="AK86" s="23">
        <v>0</v>
      </c>
      <c r="AL86" s="23">
        <v>0</v>
      </c>
      <c r="AM86" s="23">
        <v>0</v>
      </c>
      <c r="AN86" s="23">
        <v>1</v>
      </c>
      <c r="AO86" s="23">
        <v>0</v>
      </c>
    </row>
    <row r="87" spans="1:41" s="10" customFormat="1" x14ac:dyDescent="0.35">
      <c r="A87" s="39" t="s">
        <v>794</v>
      </c>
      <c r="B87" s="22">
        <v>40</v>
      </c>
      <c r="C87" s="22">
        <v>100</v>
      </c>
      <c r="D87" s="22">
        <v>140</v>
      </c>
      <c r="E87" s="23">
        <v>100</v>
      </c>
      <c r="F87" s="23">
        <v>30</v>
      </c>
      <c r="G87" s="24">
        <v>0</v>
      </c>
      <c r="H87" s="23">
        <v>0</v>
      </c>
      <c r="I87" s="23">
        <v>1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23">
        <v>0</v>
      </c>
      <c r="Z87" s="23">
        <v>3</v>
      </c>
      <c r="AA87" s="23">
        <v>6</v>
      </c>
      <c r="AB87" s="23">
        <v>0</v>
      </c>
      <c r="AC87" s="23">
        <v>0</v>
      </c>
      <c r="AD87" s="23">
        <v>0</v>
      </c>
      <c r="AE87" s="23">
        <v>0</v>
      </c>
      <c r="AF87" s="23">
        <v>0</v>
      </c>
      <c r="AG87" s="23">
        <v>0</v>
      </c>
      <c r="AH87" s="23">
        <v>0</v>
      </c>
      <c r="AI87" s="23">
        <v>0</v>
      </c>
      <c r="AJ87" s="23">
        <v>0</v>
      </c>
      <c r="AK87" s="23">
        <v>0</v>
      </c>
      <c r="AL87" s="23">
        <v>0</v>
      </c>
      <c r="AM87" s="23">
        <v>0</v>
      </c>
      <c r="AN87" s="23">
        <v>0</v>
      </c>
      <c r="AO87" s="23">
        <v>0</v>
      </c>
    </row>
    <row r="88" spans="1:41" s="10" customFormat="1" x14ac:dyDescent="0.35">
      <c r="A88" s="39" t="s">
        <v>795</v>
      </c>
      <c r="B88" s="22">
        <v>41</v>
      </c>
      <c r="C88" s="22">
        <v>158</v>
      </c>
      <c r="D88" s="22">
        <v>199</v>
      </c>
      <c r="E88" s="23">
        <v>158</v>
      </c>
      <c r="F88" s="23">
        <v>0</v>
      </c>
      <c r="G88" s="24">
        <v>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41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23">
        <v>0</v>
      </c>
      <c r="AH88" s="23">
        <v>0</v>
      </c>
      <c r="AI88" s="23">
        <v>0</v>
      </c>
      <c r="AJ88" s="23">
        <v>0</v>
      </c>
      <c r="AK88" s="23">
        <v>0</v>
      </c>
      <c r="AL88" s="23">
        <v>0</v>
      </c>
      <c r="AM88" s="23">
        <v>0</v>
      </c>
      <c r="AN88" s="23">
        <v>0</v>
      </c>
      <c r="AO88" s="23">
        <v>0</v>
      </c>
    </row>
    <row r="89" spans="1:41" s="10" customFormat="1" x14ac:dyDescent="0.35">
      <c r="A89" s="39" t="s">
        <v>796</v>
      </c>
      <c r="B89" s="22">
        <v>24</v>
      </c>
      <c r="C89" s="22">
        <v>49</v>
      </c>
      <c r="D89" s="22">
        <v>73</v>
      </c>
      <c r="E89" s="23">
        <v>49</v>
      </c>
      <c r="F89" s="23">
        <v>0</v>
      </c>
      <c r="G89" s="24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24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3">
        <v>0</v>
      </c>
      <c r="AI89" s="23">
        <v>0</v>
      </c>
      <c r="AJ89" s="23">
        <v>0</v>
      </c>
      <c r="AK89" s="23">
        <v>0</v>
      </c>
      <c r="AL89" s="23">
        <v>0</v>
      </c>
      <c r="AM89" s="23">
        <v>0</v>
      </c>
      <c r="AN89" s="23">
        <v>0</v>
      </c>
      <c r="AO89" s="23">
        <v>0</v>
      </c>
    </row>
    <row r="90" spans="1:41" s="10" customFormat="1" x14ac:dyDescent="0.35">
      <c r="A90" s="39" t="s">
        <v>797</v>
      </c>
      <c r="B90" s="22">
        <v>250</v>
      </c>
      <c r="C90" s="22">
        <v>120</v>
      </c>
      <c r="D90" s="22">
        <v>370</v>
      </c>
      <c r="E90" s="23">
        <v>120</v>
      </c>
      <c r="F90" s="23">
        <v>0</v>
      </c>
      <c r="G90" s="24">
        <v>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250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23">
        <v>0</v>
      </c>
      <c r="AG90" s="23">
        <v>0</v>
      </c>
      <c r="AH90" s="23">
        <v>0</v>
      </c>
      <c r="AI90" s="23">
        <v>0</v>
      </c>
      <c r="AJ90" s="23">
        <v>0</v>
      </c>
      <c r="AK90" s="23">
        <v>0</v>
      </c>
      <c r="AL90" s="23">
        <v>0</v>
      </c>
      <c r="AM90" s="23">
        <v>0</v>
      </c>
      <c r="AN90" s="23">
        <v>0</v>
      </c>
      <c r="AO90" s="23">
        <v>0</v>
      </c>
    </row>
    <row r="91" spans="1:41" s="10" customFormat="1" x14ac:dyDescent="0.35">
      <c r="A91" s="39" t="s">
        <v>798</v>
      </c>
      <c r="B91" s="22">
        <v>27</v>
      </c>
      <c r="C91" s="22">
        <v>254</v>
      </c>
      <c r="D91" s="22">
        <v>281</v>
      </c>
      <c r="E91" s="23">
        <v>254</v>
      </c>
      <c r="F91" s="23">
        <v>0</v>
      </c>
      <c r="G91" s="24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27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23">
        <v>0</v>
      </c>
      <c r="AH91" s="23">
        <v>0</v>
      </c>
      <c r="AI91" s="23">
        <v>0</v>
      </c>
      <c r="AJ91" s="23">
        <v>0</v>
      </c>
      <c r="AK91" s="23">
        <v>0</v>
      </c>
      <c r="AL91" s="23">
        <v>0</v>
      </c>
      <c r="AM91" s="23">
        <v>0</v>
      </c>
      <c r="AN91" s="23">
        <v>0</v>
      </c>
      <c r="AO91" s="23">
        <v>0</v>
      </c>
    </row>
    <row r="92" spans="1:41" s="11" customFormat="1" x14ac:dyDescent="0.35">
      <c r="A92" s="40" t="s">
        <v>799</v>
      </c>
      <c r="B92" s="31">
        <v>1409</v>
      </c>
      <c r="C92" s="22">
        <v>2080</v>
      </c>
      <c r="D92" s="31">
        <v>3489</v>
      </c>
      <c r="E92" s="31">
        <v>2080</v>
      </c>
      <c r="F92" s="31">
        <v>562</v>
      </c>
      <c r="G92" s="33">
        <v>11</v>
      </c>
      <c r="H92" s="31">
        <v>0</v>
      </c>
      <c r="I92" s="31">
        <v>14</v>
      </c>
      <c r="J92" s="31">
        <v>0</v>
      </c>
      <c r="K92" s="31">
        <v>0</v>
      </c>
      <c r="L92" s="31">
        <v>0</v>
      </c>
      <c r="M92" s="31">
        <v>0</v>
      </c>
      <c r="N92" s="31">
        <v>0</v>
      </c>
      <c r="O92" s="31">
        <v>0</v>
      </c>
      <c r="P92" s="31">
        <v>0</v>
      </c>
      <c r="Q92" s="31">
        <v>0</v>
      </c>
      <c r="R92" s="31">
        <v>0</v>
      </c>
      <c r="S92" s="31">
        <v>0</v>
      </c>
      <c r="T92" s="31">
        <v>0</v>
      </c>
      <c r="U92" s="31">
        <v>0</v>
      </c>
      <c r="V92" s="31">
        <v>0</v>
      </c>
      <c r="W92" s="31">
        <v>0</v>
      </c>
      <c r="X92" s="31">
        <v>0</v>
      </c>
      <c r="Y92" s="31">
        <v>0</v>
      </c>
      <c r="Z92" s="31">
        <v>479</v>
      </c>
      <c r="AA92" s="31">
        <v>44</v>
      </c>
      <c r="AB92" s="31">
        <v>0</v>
      </c>
      <c r="AC92" s="31">
        <v>0</v>
      </c>
      <c r="AD92" s="31">
        <v>283</v>
      </c>
      <c r="AE92" s="31">
        <v>0</v>
      </c>
      <c r="AF92" s="31">
        <v>0</v>
      </c>
      <c r="AG92" s="31">
        <v>0</v>
      </c>
      <c r="AH92" s="31">
        <v>0</v>
      </c>
      <c r="AI92" s="31">
        <v>0</v>
      </c>
      <c r="AJ92" s="31">
        <v>0</v>
      </c>
      <c r="AK92" s="31">
        <v>0</v>
      </c>
      <c r="AL92" s="31">
        <v>0</v>
      </c>
      <c r="AM92" s="31">
        <v>0</v>
      </c>
      <c r="AN92" s="31">
        <v>16</v>
      </c>
      <c r="AO92" s="31">
        <v>0</v>
      </c>
    </row>
    <row r="93" spans="1:41" s="12" customFormat="1" x14ac:dyDescent="0.35">
      <c r="A93" s="39"/>
      <c r="B93" s="22"/>
      <c r="C93" s="22"/>
      <c r="D93" s="22"/>
      <c r="E93" s="36">
        <v>21276</v>
      </c>
      <c r="F93" s="36">
        <v>3569</v>
      </c>
      <c r="G93" s="37">
        <v>56</v>
      </c>
      <c r="H93" s="36">
        <v>0</v>
      </c>
      <c r="I93" s="36">
        <v>96</v>
      </c>
      <c r="J93" s="36">
        <v>0</v>
      </c>
      <c r="K93" s="36">
        <v>0</v>
      </c>
      <c r="L93" s="36">
        <v>0</v>
      </c>
      <c r="M93" s="36">
        <v>0</v>
      </c>
      <c r="N93" s="36">
        <v>0</v>
      </c>
      <c r="O93" s="36">
        <v>0</v>
      </c>
      <c r="P93" s="36">
        <v>0</v>
      </c>
      <c r="Q93" s="36">
        <v>0</v>
      </c>
      <c r="R93" s="36">
        <v>0</v>
      </c>
      <c r="S93" s="36">
        <v>0</v>
      </c>
      <c r="T93" s="36">
        <v>0</v>
      </c>
      <c r="U93" s="36">
        <v>0</v>
      </c>
      <c r="V93" s="36">
        <v>0</v>
      </c>
      <c r="W93" s="36">
        <v>0</v>
      </c>
      <c r="X93" s="36">
        <v>0</v>
      </c>
      <c r="Y93" s="36">
        <v>0</v>
      </c>
      <c r="Z93" s="36">
        <v>5251</v>
      </c>
      <c r="AA93" s="36">
        <v>244</v>
      </c>
      <c r="AB93" s="36">
        <v>0</v>
      </c>
      <c r="AC93" s="36">
        <v>0</v>
      </c>
      <c r="AD93" s="36">
        <v>1597</v>
      </c>
      <c r="AE93" s="36">
        <v>0</v>
      </c>
      <c r="AF93" s="36">
        <v>0</v>
      </c>
      <c r="AG93" s="36">
        <v>0</v>
      </c>
      <c r="AH93" s="36">
        <v>0</v>
      </c>
      <c r="AI93" s="36">
        <v>0</v>
      </c>
      <c r="AJ93" s="36">
        <v>0</v>
      </c>
      <c r="AK93" s="36">
        <v>0</v>
      </c>
      <c r="AL93" s="36">
        <v>0</v>
      </c>
      <c r="AM93" s="36">
        <v>0</v>
      </c>
      <c r="AN93" s="36">
        <v>71</v>
      </c>
      <c r="AO93" s="36">
        <v>0</v>
      </c>
    </row>
    <row r="94" spans="1:41" s="7" customFormat="1" x14ac:dyDescent="0.25">
      <c r="A94" s="17" t="s">
        <v>800</v>
      </c>
      <c r="B94" s="18"/>
      <c r="C94" s="18"/>
      <c r="D94" s="18"/>
      <c r="E94" s="18"/>
      <c r="F94" s="18"/>
      <c r="G94" s="3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</row>
    <row r="95" spans="1:41" s="10" customFormat="1" x14ac:dyDescent="0.35">
      <c r="A95" s="39" t="s">
        <v>801</v>
      </c>
      <c r="B95" s="22">
        <v>87</v>
      </c>
      <c r="C95" s="22">
        <v>9</v>
      </c>
      <c r="D95" s="22">
        <v>96</v>
      </c>
      <c r="E95" s="23">
        <v>9</v>
      </c>
      <c r="F95" s="23">
        <v>27</v>
      </c>
      <c r="G95" s="24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>
        <v>0</v>
      </c>
      <c r="Z95" s="23">
        <v>59</v>
      </c>
      <c r="AA95" s="23">
        <v>1</v>
      </c>
      <c r="AB95" s="23">
        <v>0</v>
      </c>
      <c r="AC95" s="23">
        <v>0</v>
      </c>
      <c r="AD95" s="23">
        <v>0</v>
      </c>
      <c r="AE95" s="23">
        <v>0</v>
      </c>
      <c r="AF95" s="23">
        <v>0</v>
      </c>
      <c r="AG95" s="23">
        <v>0</v>
      </c>
      <c r="AH95" s="23">
        <v>0</v>
      </c>
      <c r="AI95" s="23">
        <v>0</v>
      </c>
      <c r="AJ95" s="23">
        <v>0</v>
      </c>
      <c r="AK95" s="23">
        <v>0</v>
      </c>
      <c r="AL95" s="23">
        <v>0</v>
      </c>
      <c r="AM95" s="23">
        <v>0</v>
      </c>
      <c r="AN95" s="23">
        <v>0</v>
      </c>
      <c r="AO95" s="23">
        <v>0</v>
      </c>
    </row>
    <row r="96" spans="1:41" s="10" customFormat="1" x14ac:dyDescent="0.35">
      <c r="A96" s="39" t="s">
        <v>802</v>
      </c>
      <c r="B96" s="22">
        <v>16</v>
      </c>
      <c r="C96" s="22">
        <v>55</v>
      </c>
      <c r="D96" s="22">
        <v>71</v>
      </c>
      <c r="E96" s="23">
        <v>55</v>
      </c>
      <c r="F96" s="23">
        <v>4</v>
      </c>
      <c r="G96" s="24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  <c r="W96" s="23">
        <v>0</v>
      </c>
      <c r="X96" s="23">
        <v>0</v>
      </c>
      <c r="Y96" s="23">
        <v>0</v>
      </c>
      <c r="Z96" s="23">
        <v>12</v>
      </c>
      <c r="AA96" s="23">
        <v>0</v>
      </c>
      <c r="AB96" s="23">
        <v>0</v>
      </c>
      <c r="AC96" s="23">
        <v>0</v>
      </c>
      <c r="AD96" s="23">
        <v>0</v>
      </c>
      <c r="AE96" s="23">
        <v>0</v>
      </c>
      <c r="AF96" s="23">
        <v>0</v>
      </c>
      <c r="AG96" s="23">
        <v>0</v>
      </c>
      <c r="AH96" s="23">
        <v>0</v>
      </c>
      <c r="AI96" s="23">
        <v>0</v>
      </c>
      <c r="AJ96" s="23">
        <v>0</v>
      </c>
      <c r="AK96" s="23">
        <v>0</v>
      </c>
      <c r="AL96" s="23">
        <v>0</v>
      </c>
      <c r="AM96" s="23">
        <v>0</v>
      </c>
      <c r="AN96" s="23">
        <v>0</v>
      </c>
      <c r="AO96" s="23">
        <v>0</v>
      </c>
    </row>
    <row r="97" spans="1:41" s="10" customFormat="1" x14ac:dyDescent="0.35">
      <c r="A97" s="39" t="s">
        <v>803</v>
      </c>
      <c r="B97" s="22">
        <v>4</v>
      </c>
      <c r="C97" s="22">
        <v>79</v>
      </c>
      <c r="D97" s="22">
        <v>83</v>
      </c>
      <c r="E97" s="23">
        <v>79</v>
      </c>
      <c r="F97" s="23">
        <v>3</v>
      </c>
      <c r="G97" s="24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23">
        <v>0</v>
      </c>
      <c r="Z97" s="23">
        <v>1</v>
      </c>
      <c r="AA97" s="23">
        <v>0</v>
      </c>
      <c r="AB97" s="23">
        <v>0</v>
      </c>
      <c r="AC97" s="23">
        <v>0</v>
      </c>
      <c r="AD97" s="23">
        <v>0</v>
      </c>
      <c r="AE97" s="23">
        <v>0</v>
      </c>
      <c r="AF97" s="23">
        <v>0</v>
      </c>
      <c r="AG97" s="23">
        <v>0</v>
      </c>
      <c r="AH97" s="23">
        <v>0</v>
      </c>
      <c r="AI97" s="23">
        <v>0</v>
      </c>
      <c r="AJ97" s="23">
        <v>0</v>
      </c>
      <c r="AK97" s="23">
        <v>0</v>
      </c>
      <c r="AL97" s="23">
        <v>0</v>
      </c>
      <c r="AM97" s="23">
        <v>0</v>
      </c>
      <c r="AN97" s="23">
        <v>0</v>
      </c>
      <c r="AO97" s="23">
        <v>0</v>
      </c>
    </row>
    <row r="98" spans="1:41" s="11" customFormat="1" x14ac:dyDescent="0.35">
      <c r="A98" s="40" t="s">
        <v>804</v>
      </c>
      <c r="B98" s="31">
        <v>107</v>
      </c>
      <c r="C98" s="22">
        <v>143</v>
      </c>
      <c r="D98" s="31">
        <v>250</v>
      </c>
      <c r="E98" s="31">
        <v>143</v>
      </c>
      <c r="F98" s="31">
        <v>34</v>
      </c>
      <c r="G98" s="33"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31">
        <v>0</v>
      </c>
      <c r="P98" s="31">
        <v>0</v>
      </c>
      <c r="Q98" s="31">
        <v>0</v>
      </c>
      <c r="R98" s="31">
        <v>0</v>
      </c>
      <c r="S98" s="31">
        <v>0</v>
      </c>
      <c r="T98" s="31">
        <v>0</v>
      </c>
      <c r="U98" s="31">
        <v>0</v>
      </c>
      <c r="V98" s="31">
        <v>0</v>
      </c>
      <c r="W98" s="31">
        <v>0</v>
      </c>
      <c r="X98" s="31">
        <v>0</v>
      </c>
      <c r="Y98" s="31">
        <v>0</v>
      </c>
      <c r="Z98" s="31">
        <v>72</v>
      </c>
      <c r="AA98" s="31">
        <v>1</v>
      </c>
      <c r="AB98" s="31">
        <v>0</v>
      </c>
      <c r="AC98" s="31">
        <v>0</v>
      </c>
      <c r="AD98" s="31">
        <v>0</v>
      </c>
      <c r="AE98" s="31">
        <v>0</v>
      </c>
      <c r="AF98" s="31">
        <v>0</v>
      </c>
      <c r="AG98" s="31">
        <v>0</v>
      </c>
      <c r="AH98" s="31">
        <v>0</v>
      </c>
      <c r="AI98" s="31">
        <v>0</v>
      </c>
      <c r="AJ98" s="31">
        <v>0</v>
      </c>
      <c r="AK98" s="31">
        <v>0</v>
      </c>
      <c r="AL98" s="31">
        <v>0</v>
      </c>
      <c r="AM98" s="31">
        <v>0</v>
      </c>
      <c r="AN98" s="31">
        <v>0</v>
      </c>
      <c r="AO98" s="31">
        <v>0</v>
      </c>
    </row>
    <row r="99" spans="1:41" s="12" customFormat="1" x14ac:dyDescent="0.35">
      <c r="A99" s="42"/>
      <c r="B99" s="22"/>
      <c r="C99" s="22"/>
      <c r="D99" s="22"/>
      <c r="E99" s="36">
        <v>97914</v>
      </c>
      <c r="F99" s="36">
        <v>18310</v>
      </c>
      <c r="G99" s="37">
        <v>0</v>
      </c>
      <c r="H99" s="36">
        <v>0</v>
      </c>
      <c r="I99" s="36">
        <v>0</v>
      </c>
      <c r="J99" s="36">
        <v>0</v>
      </c>
      <c r="K99" s="36">
        <v>0</v>
      </c>
      <c r="L99" s="36">
        <v>0</v>
      </c>
      <c r="M99" s="36">
        <v>0</v>
      </c>
      <c r="N99" s="36">
        <v>0</v>
      </c>
      <c r="O99" s="36">
        <v>0</v>
      </c>
      <c r="P99" s="36">
        <v>0</v>
      </c>
      <c r="Q99" s="36">
        <v>0</v>
      </c>
      <c r="R99" s="36">
        <v>0</v>
      </c>
      <c r="S99" s="36">
        <v>0</v>
      </c>
      <c r="T99" s="36">
        <v>0</v>
      </c>
      <c r="U99" s="36">
        <v>0</v>
      </c>
      <c r="V99" s="36">
        <v>0</v>
      </c>
      <c r="W99" s="36">
        <v>0</v>
      </c>
      <c r="X99" s="36">
        <v>0</v>
      </c>
      <c r="Y99" s="36">
        <v>0</v>
      </c>
      <c r="Z99" s="36">
        <v>37926</v>
      </c>
      <c r="AA99" s="36">
        <v>498</v>
      </c>
      <c r="AB99" s="36">
        <v>0</v>
      </c>
      <c r="AC99" s="36">
        <v>0</v>
      </c>
      <c r="AD99" s="36">
        <v>0</v>
      </c>
      <c r="AE99" s="36">
        <v>0</v>
      </c>
      <c r="AF99" s="36">
        <v>0</v>
      </c>
      <c r="AG99" s="36">
        <v>0</v>
      </c>
      <c r="AH99" s="36">
        <v>0</v>
      </c>
      <c r="AI99" s="36">
        <v>0</v>
      </c>
      <c r="AJ99" s="36">
        <v>0</v>
      </c>
      <c r="AK99" s="36">
        <v>0</v>
      </c>
      <c r="AL99" s="36">
        <v>0</v>
      </c>
      <c r="AM99" s="36">
        <v>0</v>
      </c>
      <c r="AN99" s="36">
        <v>0</v>
      </c>
      <c r="AO99" s="36">
        <v>0</v>
      </c>
    </row>
    <row r="100" spans="1:41" s="7" customFormat="1" x14ac:dyDescent="0.25">
      <c r="A100" s="17" t="s">
        <v>805</v>
      </c>
      <c r="B100" s="18"/>
      <c r="C100" s="18"/>
      <c r="D100" s="18"/>
      <c r="E100" s="18"/>
      <c r="F100" s="18"/>
      <c r="G100" s="3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</row>
    <row r="101" spans="1:41" s="10" customFormat="1" x14ac:dyDescent="0.2">
      <c r="A101" s="39" t="s">
        <v>806</v>
      </c>
      <c r="B101" s="22">
        <v>221</v>
      </c>
      <c r="C101" s="22">
        <v>1008</v>
      </c>
      <c r="D101" s="22">
        <v>1229</v>
      </c>
      <c r="E101" s="23">
        <v>1008</v>
      </c>
      <c r="F101" s="23">
        <v>136</v>
      </c>
      <c r="G101" s="24">
        <v>0</v>
      </c>
      <c r="H101" s="23">
        <v>0</v>
      </c>
      <c r="I101" s="23">
        <v>2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23">
        <v>0</v>
      </c>
      <c r="Z101" s="25">
        <v>26</v>
      </c>
      <c r="AA101" s="23">
        <v>3</v>
      </c>
      <c r="AB101" s="23">
        <v>0</v>
      </c>
      <c r="AC101" s="23">
        <v>0</v>
      </c>
      <c r="AD101" s="23">
        <v>38</v>
      </c>
      <c r="AE101" s="23">
        <v>0</v>
      </c>
      <c r="AF101" s="23">
        <v>0</v>
      </c>
      <c r="AG101" s="23">
        <v>0</v>
      </c>
      <c r="AH101" s="23">
        <v>0</v>
      </c>
      <c r="AI101" s="23">
        <v>2</v>
      </c>
      <c r="AJ101" s="23">
        <v>7</v>
      </c>
      <c r="AK101" s="23">
        <v>0</v>
      </c>
      <c r="AL101" s="23">
        <v>0</v>
      </c>
      <c r="AM101" s="23">
        <v>0</v>
      </c>
      <c r="AN101" s="23">
        <v>7</v>
      </c>
      <c r="AO101" s="23">
        <v>0</v>
      </c>
    </row>
    <row r="102" spans="1:41" s="10" customFormat="1" x14ac:dyDescent="0.2">
      <c r="A102" s="39" t="s">
        <v>807</v>
      </c>
      <c r="B102" s="22">
        <v>204</v>
      </c>
      <c r="C102" s="22">
        <v>1033</v>
      </c>
      <c r="D102" s="22">
        <v>1237</v>
      </c>
      <c r="E102" s="23">
        <v>1033</v>
      </c>
      <c r="F102" s="23">
        <v>2</v>
      </c>
      <c r="G102" s="24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0</v>
      </c>
      <c r="Z102" s="25">
        <v>20</v>
      </c>
      <c r="AA102" s="23">
        <v>1</v>
      </c>
      <c r="AB102" s="23">
        <v>0</v>
      </c>
      <c r="AC102" s="23">
        <v>0</v>
      </c>
      <c r="AD102" s="23">
        <v>180</v>
      </c>
      <c r="AE102" s="23">
        <v>0</v>
      </c>
      <c r="AF102" s="23">
        <v>0</v>
      </c>
      <c r="AG102" s="23">
        <v>0</v>
      </c>
      <c r="AH102" s="23">
        <v>0</v>
      </c>
      <c r="AI102" s="23">
        <v>1</v>
      </c>
      <c r="AJ102" s="23">
        <v>0</v>
      </c>
      <c r="AK102" s="23">
        <v>0</v>
      </c>
      <c r="AL102" s="23">
        <v>0</v>
      </c>
      <c r="AM102" s="23">
        <v>0</v>
      </c>
      <c r="AN102" s="23">
        <v>0</v>
      </c>
      <c r="AO102" s="23">
        <v>0</v>
      </c>
    </row>
    <row r="103" spans="1:41" s="10" customFormat="1" x14ac:dyDescent="0.2">
      <c r="A103" s="39" t="s">
        <v>808</v>
      </c>
      <c r="B103" s="22">
        <v>97</v>
      </c>
      <c r="C103" s="22">
        <v>627</v>
      </c>
      <c r="D103" s="22">
        <v>724</v>
      </c>
      <c r="E103" s="23">
        <v>627</v>
      </c>
      <c r="F103" s="23">
        <v>2</v>
      </c>
      <c r="G103" s="24">
        <v>0</v>
      </c>
      <c r="H103" s="23">
        <v>0</v>
      </c>
      <c r="I103" s="23">
        <v>2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23">
        <v>0</v>
      </c>
      <c r="Z103" s="25">
        <v>13</v>
      </c>
      <c r="AA103" s="23">
        <v>3</v>
      </c>
      <c r="AB103" s="23">
        <v>0</v>
      </c>
      <c r="AC103" s="23">
        <v>0</v>
      </c>
      <c r="AD103" s="23">
        <v>75</v>
      </c>
      <c r="AE103" s="23">
        <v>0</v>
      </c>
      <c r="AF103" s="23">
        <v>0</v>
      </c>
      <c r="AG103" s="23">
        <v>0</v>
      </c>
      <c r="AH103" s="23">
        <v>0</v>
      </c>
      <c r="AI103" s="23">
        <v>1</v>
      </c>
      <c r="AJ103" s="23">
        <v>1</v>
      </c>
      <c r="AK103" s="23">
        <v>0</v>
      </c>
      <c r="AL103" s="23">
        <v>0</v>
      </c>
      <c r="AM103" s="23">
        <v>0</v>
      </c>
      <c r="AN103" s="23">
        <v>0</v>
      </c>
      <c r="AO103" s="23">
        <v>0</v>
      </c>
    </row>
    <row r="104" spans="1:41" s="10" customFormat="1" x14ac:dyDescent="0.2">
      <c r="A104" s="39" t="s">
        <v>809</v>
      </c>
      <c r="B104" s="22">
        <v>43</v>
      </c>
      <c r="C104" s="22">
        <v>308</v>
      </c>
      <c r="D104" s="22">
        <v>351</v>
      </c>
      <c r="E104" s="23">
        <v>308</v>
      </c>
      <c r="F104" s="23">
        <v>2</v>
      </c>
      <c r="G104" s="24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23">
        <v>0</v>
      </c>
      <c r="Z104" s="25">
        <v>3</v>
      </c>
      <c r="AA104" s="23">
        <v>0</v>
      </c>
      <c r="AB104" s="23">
        <v>0</v>
      </c>
      <c r="AC104" s="23">
        <v>0</v>
      </c>
      <c r="AD104" s="23">
        <v>37</v>
      </c>
      <c r="AE104" s="23">
        <v>0</v>
      </c>
      <c r="AF104" s="23">
        <v>0</v>
      </c>
      <c r="AG104" s="23">
        <v>0</v>
      </c>
      <c r="AH104" s="23">
        <v>0</v>
      </c>
      <c r="AI104" s="23">
        <v>0</v>
      </c>
      <c r="AJ104" s="23">
        <v>1</v>
      </c>
      <c r="AK104" s="23">
        <v>0</v>
      </c>
      <c r="AL104" s="23">
        <v>0</v>
      </c>
      <c r="AM104" s="23">
        <v>0</v>
      </c>
      <c r="AN104" s="23">
        <v>0</v>
      </c>
      <c r="AO104" s="23">
        <v>0</v>
      </c>
    </row>
    <row r="105" spans="1:41" s="10" customFormat="1" x14ac:dyDescent="0.35">
      <c r="A105" s="39" t="s">
        <v>810</v>
      </c>
      <c r="B105" s="22">
        <v>28</v>
      </c>
      <c r="C105" s="22">
        <v>38</v>
      </c>
      <c r="D105" s="22">
        <v>66</v>
      </c>
      <c r="E105" s="23">
        <v>38</v>
      </c>
      <c r="F105" s="27">
        <v>0</v>
      </c>
      <c r="G105" s="24">
        <v>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23">
        <v>0</v>
      </c>
      <c r="Z105" s="48">
        <v>0</v>
      </c>
      <c r="AA105" s="23">
        <v>0</v>
      </c>
      <c r="AB105" s="23">
        <v>0</v>
      </c>
      <c r="AC105" s="23">
        <v>0</v>
      </c>
      <c r="AD105" s="23">
        <v>28</v>
      </c>
      <c r="AE105" s="23">
        <v>0</v>
      </c>
      <c r="AF105" s="23">
        <v>0</v>
      </c>
      <c r="AG105" s="23">
        <v>0</v>
      </c>
      <c r="AH105" s="23">
        <v>0</v>
      </c>
      <c r="AI105" s="23">
        <v>0</v>
      </c>
      <c r="AJ105" s="23">
        <v>0</v>
      </c>
      <c r="AK105" s="23">
        <v>0</v>
      </c>
      <c r="AL105" s="23">
        <v>0</v>
      </c>
      <c r="AM105" s="23">
        <v>0</v>
      </c>
      <c r="AN105" s="23">
        <v>0</v>
      </c>
      <c r="AO105" s="23">
        <v>0</v>
      </c>
    </row>
    <row r="106" spans="1:41" s="10" customFormat="1" x14ac:dyDescent="0.35">
      <c r="A106" s="39" t="s">
        <v>811</v>
      </c>
      <c r="B106" s="22">
        <v>2</v>
      </c>
      <c r="C106" s="22">
        <v>31</v>
      </c>
      <c r="D106" s="22">
        <v>33</v>
      </c>
      <c r="E106" s="23">
        <v>31</v>
      </c>
      <c r="F106" s="27">
        <v>0</v>
      </c>
      <c r="G106" s="24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23">
        <v>0</v>
      </c>
      <c r="Z106" s="23">
        <v>0</v>
      </c>
      <c r="AA106" s="23">
        <v>0</v>
      </c>
      <c r="AB106" s="23">
        <v>0</v>
      </c>
      <c r="AC106" s="23">
        <v>0</v>
      </c>
      <c r="AD106" s="23">
        <v>0</v>
      </c>
      <c r="AE106" s="23">
        <v>0</v>
      </c>
      <c r="AF106" s="23">
        <v>0</v>
      </c>
      <c r="AG106" s="23">
        <v>0</v>
      </c>
      <c r="AH106" s="23">
        <v>0</v>
      </c>
      <c r="AI106" s="23">
        <v>0</v>
      </c>
      <c r="AJ106" s="23">
        <v>2</v>
      </c>
      <c r="AK106" s="23">
        <v>0</v>
      </c>
      <c r="AL106" s="23">
        <v>0</v>
      </c>
      <c r="AM106" s="23">
        <v>0</v>
      </c>
      <c r="AN106" s="23">
        <v>0</v>
      </c>
      <c r="AO106" s="23">
        <v>0</v>
      </c>
    </row>
    <row r="107" spans="1:41" s="10" customFormat="1" x14ac:dyDescent="0.35">
      <c r="A107" s="39" t="s">
        <v>812</v>
      </c>
      <c r="B107" s="22">
        <v>0</v>
      </c>
      <c r="C107" s="22">
        <v>28</v>
      </c>
      <c r="D107" s="22">
        <v>28</v>
      </c>
      <c r="E107" s="23">
        <v>28</v>
      </c>
      <c r="F107" s="27">
        <v>0</v>
      </c>
      <c r="G107" s="24">
        <v>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  <c r="W107" s="23">
        <v>0</v>
      </c>
      <c r="X107" s="23">
        <v>0</v>
      </c>
      <c r="Y107" s="23">
        <v>0</v>
      </c>
      <c r="Z107" s="23">
        <v>0</v>
      </c>
      <c r="AA107" s="23">
        <v>0</v>
      </c>
      <c r="AB107" s="23">
        <v>0</v>
      </c>
      <c r="AC107" s="23">
        <v>0</v>
      </c>
      <c r="AD107" s="23">
        <v>0</v>
      </c>
      <c r="AE107" s="23">
        <v>0</v>
      </c>
      <c r="AF107" s="23">
        <v>0</v>
      </c>
      <c r="AG107" s="23">
        <v>0</v>
      </c>
      <c r="AH107" s="23">
        <v>0</v>
      </c>
      <c r="AI107" s="23">
        <v>0</v>
      </c>
      <c r="AJ107" s="23">
        <v>0</v>
      </c>
      <c r="AK107" s="23">
        <v>0</v>
      </c>
      <c r="AL107" s="23">
        <v>0</v>
      </c>
      <c r="AM107" s="23">
        <v>0</v>
      </c>
      <c r="AN107" s="23">
        <v>0</v>
      </c>
      <c r="AO107" s="23">
        <v>0</v>
      </c>
    </row>
    <row r="108" spans="1:41" s="10" customFormat="1" x14ac:dyDescent="0.35">
      <c r="A108" s="39" t="s">
        <v>813</v>
      </c>
      <c r="B108" s="22">
        <v>0</v>
      </c>
      <c r="C108" s="22">
        <v>13</v>
      </c>
      <c r="D108" s="22">
        <v>13</v>
      </c>
      <c r="E108" s="23">
        <v>13</v>
      </c>
      <c r="F108" s="27">
        <v>0</v>
      </c>
      <c r="G108" s="24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23">
        <v>0</v>
      </c>
      <c r="Z108" s="23">
        <v>0</v>
      </c>
      <c r="AA108" s="23">
        <v>0</v>
      </c>
      <c r="AB108" s="23">
        <v>0</v>
      </c>
      <c r="AC108" s="23">
        <v>0</v>
      </c>
      <c r="AD108" s="23">
        <v>0</v>
      </c>
      <c r="AE108" s="23">
        <v>0</v>
      </c>
      <c r="AF108" s="23">
        <v>0</v>
      </c>
      <c r="AG108" s="23">
        <v>0</v>
      </c>
      <c r="AH108" s="23">
        <v>0</v>
      </c>
      <c r="AI108" s="23">
        <v>0</v>
      </c>
      <c r="AJ108" s="23">
        <v>0</v>
      </c>
      <c r="AK108" s="23">
        <v>0</v>
      </c>
      <c r="AL108" s="23">
        <v>0</v>
      </c>
      <c r="AM108" s="23">
        <v>0</v>
      </c>
      <c r="AN108" s="23">
        <v>0</v>
      </c>
      <c r="AO108" s="23">
        <v>0</v>
      </c>
    </row>
    <row r="109" spans="1:41" s="11" customFormat="1" x14ac:dyDescent="0.35">
      <c r="A109" s="40" t="s">
        <v>814</v>
      </c>
      <c r="B109" s="31">
        <v>595</v>
      </c>
      <c r="C109" s="22">
        <v>3086</v>
      </c>
      <c r="D109" s="31">
        <v>3681</v>
      </c>
      <c r="E109" s="31">
        <v>3086</v>
      </c>
      <c r="F109" s="31">
        <v>142</v>
      </c>
      <c r="G109" s="33">
        <v>0</v>
      </c>
      <c r="H109" s="31">
        <v>0</v>
      </c>
      <c r="I109" s="31">
        <v>4</v>
      </c>
      <c r="J109" s="31">
        <v>0</v>
      </c>
      <c r="K109" s="31">
        <v>0</v>
      </c>
      <c r="L109" s="31">
        <v>0</v>
      </c>
      <c r="M109" s="31">
        <v>0</v>
      </c>
      <c r="N109" s="31">
        <v>0</v>
      </c>
      <c r="O109" s="31">
        <v>0</v>
      </c>
      <c r="P109" s="31">
        <v>0</v>
      </c>
      <c r="Q109" s="31">
        <v>0</v>
      </c>
      <c r="R109" s="31">
        <v>0</v>
      </c>
      <c r="S109" s="31">
        <v>0</v>
      </c>
      <c r="T109" s="31">
        <v>0</v>
      </c>
      <c r="U109" s="31">
        <v>0</v>
      </c>
      <c r="V109" s="31">
        <v>0</v>
      </c>
      <c r="W109" s="31">
        <v>0</v>
      </c>
      <c r="X109" s="31">
        <v>0</v>
      </c>
      <c r="Y109" s="31">
        <v>0</v>
      </c>
      <c r="Z109" s="31">
        <v>62</v>
      </c>
      <c r="AA109" s="31">
        <v>7</v>
      </c>
      <c r="AB109" s="31">
        <v>0</v>
      </c>
      <c r="AC109" s="31">
        <v>0</v>
      </c>
      <c r="AD109" s="31">
        <v>358</v>
      </c>
      <c r="AE109" s="31">
        <v>0</v>
      </c>
      <c r="AF109" s="31">
        <v>0</v>
      </c>
      <c r="AG109" s="31">
        <v>0</v>
      </c>
      <c r="AH109" s="31">
        <v>0</v>
      </c>
      <c r="AI109" s="31">
        <v>4</v>
      </c>
      <c r="AJ109" s="31">
        <v>11</v>
      </c>
      <c r="AK109" s="31">
        <v>0</v>
      </c>
      <c r="AL109" s="31">
        <v>0</v>
      </c>
      <c r="AM109" s="31">
        <v>0</v>
      </c>
      <c r="AN109" s="31">
        <v>7</v>
      </c>
      <c r="AO109" s="31">
        <v>0</v>
      </c>
    </row>
    <row r="110" spans="1:41" s="10" customFormat="1" x14ac:dyDescent="0.35">
      <c r="A110" s="42"/>
      <c r="B110" s="22"/>
      <c r="C110" s="22"/>
      <c r="D110" s="22"/>
      <c r="E110" s="36">
        <v>104421</v>
      </c>
      <c r="F110" s="36">
        <v>1778</v>
      </c>
      <c r="G110" s="37">
        <v>0</v>
      </c>
      <c r="H110" s="36">
        <v>0</v>
      </c>
      <c r="I110" s="36">
        <v>70</v>
      </c>
      <c r="J110" s="36">
        <v>0</v>
      </c>
      <c r="K110" s="36">
        <v>0</v>
      </c>
      <c r="L110" s="36">
        <v>0</v>
      </c>
      <c r="M110" s="36">
        <v>0</v>
      </c>
      <c r="N110" s="36">
        <v>0</v>
      </c>
      <c r="O110" s="36">
        <v>0</v>
      </c>
      <c r="P110" s="36">
        <v>0</v>
      </c>
      <c r="Q110" s="36">
        <v>0</v>
      </c>
      <c r="R110" s="36">
        <v>0</v>
      </c>
      <c r="S110" s="36">
        <v>0</v>
      </c>
      <c r="T110" s="36">
        <v>0</v>
      </c>
      <c r="U110" s="36">
        <v>0</v>
      </c>
      <c r="V110" s="36">
        <v>0</v>
      </c>
      <c r="W110" s="36">
        <v>0</v>
      </c>
      <c r="X110" s="36">
        <v>0</v>
      </c>
      <c r="Y110" s="36">
        <v>0</v>
      </c>
      <c r="Z110" s="36">
        <v>1033</v>
      </c>
      <c r="AA110" s="36">
        <v>121</v>
      </c>
      <c r="AB110" s="36">
        <v>0</v>
      </c>
      <c r="AC110" s="36">
        <v>0</v>
      </c>
      <c r="AD110" s="36">
        <v>6711</v>
      </c>
      <c r="AE110" s="36">
        <v>0</v>
      </c>
      <c r="AF110" s="36">
        <v>0</v>
      </c>
      <c r="AG110" s="36">
        <v>0</v>
      </c>
      <c r="AH110" s="36">
        <v>0</v>
      </c>
      <c r="AI110" s="36">
        <v>63</v>
      </c>
      <c r="AJ110" s="36">
        <v>177</v>
      </c>
      <c r="AK110" s="36">
        <v>0</v>
      </c>
      <c r="AL110" s="36">
        <v>0</v>
      </c>
      <c r="AM110" s="36">
        <v>0</v>
      </c>
      <c r="AN110" s="36">
        <v>84</v>
      </c>
      <c r="AO110" s="36">
        <v>0</v>
      </c>
    </row>
    <row r="111" spans="1:41" s="7" customFormat="1" x14ac:dyDescent="0.25">
      <c r="A111" s="17" t="s">
        <v>815</v>
      </c>
      <c r="B111" s="49">
        <v>0</v>
      </c>
      <c r="C111" s="18">
        <v>41</v>
      </c>
      <c r="D111" s="18">
        <v>41</v>
      </c>
      <c r="E111" s="18">
        <v>41</v>
      </c>
      <c r="F111" s="18">
        <v>0</v>
      </c>
      <c r="G111" s="3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8">
        <v>0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8">
        <v>0</v>
      </c>
      <c r="AJ111" s="18">
        <v>0</v>
      </c>
      <c r="AK111" s="18">
        <v>0</v>
      </c>
      <c r="AL111" s="18">
        <v>0</v>
      </c>
      <c r="AM111" s="18">
        <v>0</v>
      </c>
      <c r="AN111" s="18">
        <v>0</v>
      </c>
      <c r="AO111" s="18">
        <v>0</v>
      </c>
    </row>
    <row r="112" spans="1:41" s="12" customFormat="1" x14ac:dyDescent="0.35">
      <c r="A112" s="42"/>
      <c r="B112" s="22"/>
      <c r="C112" s="22"/>
      <c r="D112" s="22"/>
      <c r="E112" s="36">
        <v>246</v>
      </c>
      <c r="F112" s="36">
        <v>0</v>
      </c>
      <c r="G112" s="37">
        <v>0</v>
      </c>
      <c r="H112" s="36">
        <v>0</v>
      </c>
      <c r="I112" s="36">
        <v>0</v>
      </c>
      <c r="J112" s="36">
        <v>0</v>
      </c>
      <c r="K112" s="36">
        <v>0</v>
      </c>
      <c r="L112" s="36">
        <v>0</v>
      </c>
      <c r="M112" s="36">
        <v>0</v>
      </c>
      <c r="N112" s="36">
        <v>0</v>
      </c>
      <c r="O112" s="36">
        <v>0</v>
      </c>
      <c r="P112" s="36">
        <v>0</v>
      </c>
      <c r="Q112" s="36">
        <v>0</v>
      </c>
      <c r="R112" s="36">
        <v>0</v>
      </c>
      <c r="S112" s="36">
        <v>0</v>
      </c>
      <c r="T112" s="36">
        <v>0</v>
      </c>
      <c r="U112" s="36">
        <v>0</v>
      </c>
      <c r="V112" s="36">
        <v>0</v>
      </c>
      <c r="W112" s="36">
        <v>0</v>
      </c>
      <c r="X112" s="36">
        <v>0</v>
      </c>
      <c r="Y112" s="36">
        <v>0</v>
      </c>
      <c r="Z112" s="36">
        <v>0</v>
      </c>
      <c r="AA112" s="36">
        <v>0</v>
      </c>
      <c r="AB112" s="36">
        <v>0</v>
      </c>
      <c r="AC112" s="36">
        <v>0</v>
      </c>
      <c r="AD112" s="36">
        <v>0</v>
      </c>
      <c r="AE112" s="36">
        <v>0</v>
      </c>
      <c r="AF112" s="36">
        <v>0</v>
      </c>
      <c r="AG112" s="36">
        <v>0</v>
      </c>
      <c r="AH112" s="36">
        <v>0</v>
      </c>
      <c r="AI112" s="36">
        <v>0</v>
      </c>
      <c r="AJ112" s="36">
        <v>0</v>
      </c>
      <c r="AK112" s="36">
        <v>0</v>
      </c>
      <c r="AL112" s="36">
        <v>0</v>
      </c>
      <c r="AM112" s="36">
        <v>0</v>
      </c>
      <c r="AN112" s="36">
        <v>0</v>
      </c>
      <c r="AO112" s="36">
        <v>0</v>
      </c>
    </row>
    <row r="113" spans="1:41" s="7" customFormat="1" x14ac:dyDescent="0.25">
      <c r="A113" s="17" t="s">
        <v>816</v>
      </c>
      <c r="B113" s="49">
        <v>97</v>
      </c>
      <c r="C113" s="49">
        <v>341</v>
      </c>
      <c r="D113" s="18">
        <v>438</v>
      </c>
      <c r="E113" s="18">
        <v>341</v>
      </c>
      <c r="F113" s="18">
        <v>0</v>
      </c>
      <c r="G113" s="38">
        <v>0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75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8">
        <v>0</v>
      </c>
      <c r="AH113" s="18">
        <v>0</v>
      </c>
      <c r="AI113" s="18">
        <v>0</v>
      </c>
      <c r="AJ113" s="18">
        <v>22</v>
      </c>
      <c r="AK113" s="18">
        <v>0</v>
      </c>
      <c r="AL113" s="18">
        <v>0</v>
      </c>
      <c r="AM113" s="18">
        <v>0</v>
      </c>
      <c r="AN113" s="18">
        <v>0</v>
      </c>
      <c r="AO113" s="18">
        <v>0</v>
      </c>
    </row>
    <row r="114" spans="1:41" s="10" customFormat="1" x14ac:dyDescent="0.35">
      <c r="A114" s="42"/>
      <c r="B114" s="22"/>
      <c r="C114" s="22"/>
      <c r="D114" s="22"/>
      <c r="E114" s="36">
        <v>1705</v>
      </c>
      <c r="F114" s="36">
        <v>0</v>
      </c>
      <c r="G114" s="37">
        <v>0</v>
      </c>
      <c r="H114" s="36">
        <v>0</v>
      </c>
      <c r="I114" s="36">
        <v>0</v>
      </c>
      <c r="J114" s="36">
        <v>0</v>
      </c>
      <c r="K114" s="36">
        <v>0</v>
      </c>
      <c r="L114" s="36">
        <v>0</v>
      </c>
      <c r="M114" s="36">
        <v>0</v>
      </c>
      <c r="N114" s="36">
        <v>0</v>
      </c>
      <c r="O114" s="36">
        <v>0</v>
      </c>
      <c r="P114" s="36">
        <v>0</v>
      </c>
      <c r="Q114" s="36">
        <v>0</v>
      </c>
      <c r="R114" s="36">
        <v>0</v>
      </c>
      <c r="S114" s="36">
        <v>0</v>
      </c>
      <c r="T114" s="36">
        <v>0</v>
      </c>
      <c r="U114" s="36">
        <v>0</v>
      </c>
      <c r="V114" s="36">
        <v>0</v>
      </c>
      <c r="W114" s="36">
        <v>0</v>
      </c>
      <c r="X114" s="36">
        <v>0</v>
      </c>
      <c r="Y114" s="36">
        <v>0</v>
      </c>
      <c r="Z114" s="36">
        <v>0</v>
      </c>
      <c r="AA114" s="36">
        <v>375</v>
      </c>
      <c r="AB114" s="36">
        <v>0</v>
      </c>
      <c r="AC114" s="36">
        <v>0</v>
      </c>
      <c r="AD114" s="36">
        <v>0</v>
      </c>
      <c r="AE114" s="36">
        <v>0</v>
      </c>
      <c r="AF114" s="36">
        <v>0</v>
      </c>
      <c r="AG114" s="36">
        <v>0</v>
      </c>
      <c r="AH114" s="36">
        <v>0</v>
      </c>
      <c r="AI114" s="36">
        <v>0</v>
      </c>
      <c r="AJ114" s="36">
        <v>110</v>
      </c>
      <c r="AK114" s="36">
        <v>0</v>
      </c>
      <c r="AL114" s="36">
        <v>0</v>
      </c>
      <c r="AM114" s="36">
        <v>0</v>
      </c>
      <c r="AN114" s="36">
        <v>0</v>
      </c>
      <c r="AO114" s="36">
        <v>0</v>
      </c>
    </row>
    <row r="115" spans="1:41" s="7" customFormat="1" x14ac:dyDescent="0.25">
      <c r="A115" s="17" t="s">
        <v>817</v>
      </c>
      <c r="B115" s="49">
        <v>549</v>
      </c>
      <c r="C115" s="49">
        <v>2426</v>
      </c>
      <c r="D115" s="18">
        <v>2975</v>
      </c>
      <c r="E115" s="18">
        <v>2426</v>
      </c>
      <c r="F115" s="18">
        <v>0</v>
      </c>
      <c r="G115" s="38">
        <v>27</v>
      </c>
      <c r="H115" s="18">
        <v>0</v>
      </c>
      <c r="I115" s="18">
        <v>0</v>
      </c>
      <c r="J115" s="18">
        <v>0</v>
      </c>
      <c r="K115" s="18">
        <v>1</v>
      </c>
      <c r="L115" s="18">
        <v>0</v>
      </c>
      <c r="M115" s="18">
        <v>0</v>
      </c>
      <c r="N115" s="18">
        <v>0</v>
      </c>
      <c r="O115" s="18">
        <v>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119</v>
      </c>
      <c r="AA115" s="18">
        <v>55</v>
      </c>
      <c r="AB115" s="18">
        <v>0</v>
      </c>
      <c r="AC115" s="18">
        <v>0</v>
      </c>
      <c r="AD115" s="18">
        <v>335</v>
      </c>
      <c r="AE115" s="18">
        <v>0</v>
      </c>
      <c r="AF115" s="18">
        <v>0</v>
      </c>
      <c r="AG115" s="18">
        <v>0</v>
      </c>
      <c r="AH115" s="18">
        <v>0</v>
      </c>
      <c r="AI115" s="18">
        <v>0</v>
      </c>
      <c r="AJ115" s="18">
        <v>11</v>
      </c>
      <c r="AK115" s="18">
        <v>0</v>
      </c>
      <c r="AL115" s="18">
        <v>1</v>
      </c>
      <c r="AM115" s="18">
        <v>0</v>
      </c>
      <c r="AN115" s="18">
        <v>0</v>
      </c>
      <c r="AO115" s="18">
        <v>0</v>
      </c>
    </row>
    <row r="116" spans="1:41" s="10" customFormat="1" x14ac:dyDescent="0.35">
      <c r="A116" s="42"/>
      <c r="B116" s="22"/>
      <c r="C116" s="22"/>
      <c r="D116" s="22"/>
      <c r="E116" s="36">
        <v>2426</v>
      </c>
      <c r="F116" s="36">
        <v>0</v>
      </c>
      <c r="G116" s="37">
        <v>27</v>
      </c>
      <c r="H116" s="36">
        <v>0</v>
      </c>
      <c r="I116" s="36">
        <v>0</v>
      </c>
      <c r="J116" s="36">
        <v>0</v>
      </c>
      <c r="K116" s="36">
        <v>1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>
        <v>0</v>
      </c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119</v>
      </c>
      <c r="AA116" s="36">
        <v>55</v>
      </c>
      <c r="AB116" s="36">
        <v>0</v>
      </c>
      <c r="AC116" s="36">
        <v>0</v>
      </c>
      <c r="AD116" s="36">
        <v>335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11</v>
      </c>
      <c r="AK116" s="36">
        <v>0</v>
      </c>
      <c r="AL116" s="36">
        <v>1</v>
      </c>
      <c r="AM116" s="36">
        <v>0</v>
      </c>
      <c r="AN116" s="36">
        <v>0</v>
      </c>
      <c r="AO116" s="36">
        <v>0</v>
      </c>
    </row>
    <row r="117" spans="1:41" s="7" customFormat="1" x14ac:dyDescent="0.25">
      <c r="A117" s="17" t="s">
        <v>818</v>
      </c>
      <c r="B117" s="49">
        <v>94</v>
      </c>
      <c r="C117" s="49">
        <v>2141</v>
      </c>
      <c r="D117" s="18">
        <v>2235</v>
      </c>
      <c r="E117" s="18">
        <v>2141</v>
      </c>
      <c r="F117" s="18">
        <v>0</v>
      </c>
      <c r="G117" s="38">
        <v>0</v>
      </c>
      <c r="H117" s="18">
        <v>0</v>
      </c>
      <c r="I117" s="18">
        <v>0</v>
      </c>
      <c r="J117" s="18">
        <v>3</v>
      </c>
      <c r="K117" s="18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5</v>
      </c>
      <c r="AA117" s="18">
        <v>5</v>
      </c>
      <c r="AB117" s="18">
        <v>0</v>
      </c>
      <c r="AC117" s="18">
        <v>0</v>
      </c>
      <c r="AD117" s="18">
        <v>81</v>
      </c>
      <c r="AE117" s="18">
        <v>0</v>
      </c>
      <c r="AF117" s="18">
        <v>0</v>
      </c>
      <c r="AG117" s="18">
        <v>0</v>
      </c>
      <c r="AH117" s="18">
        <v>0</v>
      </c>
      <c r="AI117" s="18">
        <v>0</v>
      </c>
      <c r="AJ117" s="18">
        <v>0</v>
      </c>
      <c r="AK117" s="18">
        <v>0</v>
      </c>
      <c r="AL117" s="18">
        <v>0</v>
      </c>
      <c r="AM117" s="18">
        <v>0</v>
      </c>
      <c r="AN117" s="18">
        <v>0</v>
      </c>
      <c r="AO117" s="18">
        <v>0</v>
      </c>
    </row>
    <row r="118" spans="1:41" s="10" customFormat="1" x14ac:dyDescent="0.35">
      <c r="A118" s="39"/>
      <c r="B118" s="22"/>
      <c r="C118" s="22"/>
      <c r="D118" s="22"/>
      <c r="E118" s="36">
        <v>2141</v>
      </c>
      <c r="F118" s="36">
        <v>0</v>
      </c>
      <c r="G118" s="37">
        <v>0</v>
      </c>
      <c r="H118" s="36">
        <v>0</v>
      </c>
      <c r="I118" s="36">
        <v>0</v>
      </c>
      <c r="J118" s="36">
        <v>3</v>
      </c>
      <c r="K118" s="36">
        <v>0</v>
      </c>
      <c r="L118" s="36">
        <v>0</v>
      </c>
      <c r="M118" s="36">
        <v>0</v>
      </c>
      <c r="N118" s="36">
        <v>0</v>
      </c>
      <c r="O118" s="36">
        <v>0</v>
      </c>
      <c r="P118" s="36">
        <v>0</v>
      </c>
      <c r="Q118" s="36">
        <v>0</v>
      </c>
      <c r="R118" s="36">
        <v>0</v>
      </c>
      <c r="S118" s="36">
        <v>0</v>
      </c>
      <c r="T118" s="36">
        <v>0</v>
      </c>
      <c r="U118" s="36">
        <v>0</v>
      </c>
      <c r="V118" s="36">
        <v>0</v>
      </c>
      <c r="W118" s="36">
        <v>0</v>
      </c>
      <c r="X118" s="36">
        <v>0</v>
      </c>
      <c r="Y118" s="36">
        <v>0</v>
      </c>
      <c r="Z118" s="36">
        <v>5</v>
      </c>
      <c r="AA118" s="36">
        <v>5</v>
      </c>
      <c r="AB118" s="36">
        <v>0</v>
      </c>
      <c r="AC118" s="36">
        <v>0</v>
      </c>
      <c r="AD118" s="36">
        <v>81</v>
      </c>
      <c r="AE118" s="36">
        <v>0</v>
      </c>
      <c r="AF118" s="36">
        <v>0</v>
      </c>
      <c r="AG118" s="36">
        <v>0</v>
      </c>
      <c r="AH118" s="36">
        <v>0</v>
      </c>
      <c r="AI118" s="36">
        <v>0</v>
      </c>
      <c r="AJ118" s="36">
        <v>0</v>
      </c>
      <c r="AK118" s="36">
        <v>0</v>
      </c>
      <c r="AL118" s="36">
        <v>0</v>
      </c>
      <c r="AM118" s="36">
        <v>0</v>
      </c>
      <c r="AN118" s="36">
        <v>0</v>
      </c>
      <c r="AO118" s="36">
        <v>0</v>
      </c>
    </row>
    <row r="119" spans="1:41" s="7" customFormat="1" x14ac:dyDescent="0.25">
      <c r="A119" s="17" t="s">
        <v>819</v>
      </c>
      <c r="B119" s="49">
        <v>110</v>
      </c>
      <c r="C119" s="49">
        <v>72</v>
      </c>
      <c r="D119" s="18">
        <v>182</v>
      </c>
      <c r="E119" s="18">
        <v>72</v>
      </c>
      <c r="F119" s="18">
        <v>0</v>
      </c>
      <c r="G119" s="3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8">
        <v>0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8">
        <v>0</v>
      </c>
      <c r="X119" s="18">
        <v>0</v>
      </c>
      <c r="Y119" s="18">
        <v>0</v>
      </c>
      <c r="Z119" s="18">
        <v>4</v>
      </c>
      <c r="AA119" s="18">
        <v>7</v>
      </c>
      <c r="AB119" s="18">
        <v>0</v>
      </c>
      <c r="AC119" s="18">
        <v>0</v>
      </c>
      <c r="AD119" s="18">
        <v>99</v>
      </c>
      <c r="AE119" s="18">
        <v>0</v>
      </c>
      <c r="AF119" s="18">
        <v>0</v>
      </c>
      <c r="AG119" s="18">
        <v>0</v>
      </c>
      <c r="AH119" s="18">
        <v>0</v>
      </c>
      <c r="AI119" s="18">
        <v>0</v>
      </c>
      <c r="AJ119" s="18">
        <v>0</v>
      </c>
      <c r="AK119" s="18">
        <v>0</v>
      </c>
      <c r="AL119" s="18">
        <v>0</v>
      </c>
      <c r="AM119" s="18">
        <v>0</v>
      </c>
      <c r="AN119" s="18">
        <v>0</v>
      </c>
      <c r="AO119" s="18">
        <v>0</v>
      </c>
    </row>
    <row r="120" spans="1:41" s="10" customFormat="1" x14ac:dyDescent="0.35">
      <c r="A120" s="39"/>
      <c r="B120" s="22"/>
      <c r="C120" s="22"/>
      <c r="D120" s="22"/>
      <c r="E120" s="36">
        <v>2160</v>
      </c>
      <c r="F120" s="36">
        <v>0</v>
      </c>
      <c r="G120" s="37">
        <v>0</v>
      </c>
      <c r="H120" s="36">
        <v>0</v>
      </c>
      <c r="I120" s="36">
        <v>0</v>
      </c>
      <c r="J120" s="36">
        <v>0</v>
      </c>
      <c r="K120" s="36">
        <v>0</v>
      </c>
      <c r="L120" s="36">
        <v>0</v>
      </c>
      <c r="M120" s="36">
        <v>0</v>
      </c>
      <c r="N120" s="36">
        <v>0</v>
      </c>
      <c r="O120" s="36">
        <v>0</v>
      </c>
      <c r="P120" s="36">
        <v>0</v>
      </c>
      <c r="Q120" s="36">
        <v>0</v>
      </c>
      <c r="R120" s="36">
        <v>0</v>
      </c>
      <c r="S120" s="36">
        <v>0</v>
      </c>
      <c r="T120" s="36">
        <v>0</v>
      </c>
      <c r="U120" s="36">
        <v>0</v>
      </c>
      <c r="V120" s="36">
        <v>0</v>
      </c>
      <c r="W120" s="36">
        <v>0</v>
      </c>
      <c r="X120" s="36">
        <v>0</v>
      </c>
      <c r="Y120" s="36">
        <v>0</v>
      </c>
      <c r="Z120" s="36">
        <v>116</v>
      </c>
      <c r="AA120" s="36">
        <v>203</v>
      </c>
      <c r="AB120" s="36">
        <v>0</v>
      </c>
      <c r="AC120" s="36">
        <v>0</v>
      </c>
      <c r="AD120" s="36">
        <v>2871</v>
      </c>
      <c r="AE120" s="36">
        <v>0</v>
      </c>
      <c r="AF120" s="36">
        <v>0</v>
      </c>
      <c r="AG120" s="36">
        <v>0</v>
      </c>
      <c r="AH120" s="36">
        <v>0</v>
      </c>
      <c r="AI120" s="36">
        <v>0</v>
      </c>
      <c r="AJ120" s="36">
        <v>0</v>
      </c>
      <c r="AK120" s="36">
        <v>0</v>
      </c>
      <c r="AL120" s="36">
        <v>0</v>
      </c>
      <c r="AM120" s="36">
        <v>0</v>
      </c>
      <c r="AN120" s="36">
        <v>0</v>
      </c>
      <c r="AO120" s="36">
        <v>0</v>
      </c>
    </row>
    <row r="121" spans="1:41" s="7" customFormat="1" x14ac:dyDescent="0.25">
      <c r="A121" s="17" t="s">
        <v>820</v>
      </c>
      <c r="B121" s="49">
        <v>0</v>
      </c>
      <c r="C121" s="49">
        <v>22</v>
      </c>
      <c r="D121" s="18">
        <v>22</v>
      </c>
      <c r="E121" s="18">
        <v>22</v>
      </c>
      <c r="F121" s="18">
        <v>0</v>
      </c>
      <c r="G121" s="3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8">
        <v>0</v>
      </c>
      <c r="AH121" s="18">
        <v>0</v>
      </c>
      <c r="AI121" s="18">
        <v>0</v>
      </c>
      <c r="AJ121" s="18">
        <v>0</v>
      </c>
      <c r="AK121" s="18">
        <v>0</v>
      </c>
      <c r="AL121" s="18">
        <v>0</v>
      </c>
      <c r="AM121" s="18">
        <v>0</v>
      </c>
      <c r="AN121" s="18">
        <v>0</v>
      </c>
      <c r="AO121" s="18">
        <v>0</v>
      </c>
    </row>
    <row r="122" spans="1:41" s="12" customFormat="1" x14ac:dyDescent="0.35">
      <c r="A122" s="42"/>
      <c r="B122" s="22"/>
      <c r="C122" s="22"/>
      <c r="D122" s="22"/>
      <c r="E122" s="36">
        <v>506</v>
      </c>
      <c r="F122" s="36">
        <v>0</v>
      </c>
      <c r="G122" s="37">
        <v>0</v>
      </c>
      <c r="H122" s="36">
        <v>0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6">
        <v>0</v>
      </c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6">
        <v>0</v>
      </c>
      <c r="AB122" s="36">
        <v>0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</row>
    <row r="123" spans="1:41" s="9" customFormat="1" x14ac:dyDescent="0.25">
      <c r="A123" s="17" t="s">
        <v>276</v>
      </c>
      <c r="B123" s="49">
        <v>42272</v>
      </c>
      <c r="C123" s="49">
        <v>54668</v>
      </c>
      <c r="D123" s="49">
        <v>96940</v>
      </c>
      <c r="E123" s="50">
        <v>54668</v>
      </c>
      <c r="F123" s="51">
        <v>1802</v>
      </c>
      <c r="G123" s="52">
        <v>131</v>
      </c>
      <c r="H123" s="51">
        <v>2</v>
      </c>
      <c r="I123" s="51">
        <v>19</v>
      </c>
      <c r="J123" s="51">
        <v>35</v>
      </c>
      <c r="K123" s="51">
        <v>2</v>
      </c>
      <c r="L123" s="51">
        <v>5</v>
      </c>
      <c r="M123" s="51">
        <v>1</v>
      </c>
      <c r="N123" s="51">
        <v>3</v>
      </c>
      <c r="O123" s="51">
        <v>0</v>
      </c>
      <c r="P123" s="51">
        <v>0</v>
      </c>
      <c r="Q123" s="51">
        <v>0</v>
      </c>
      <c r="R123" s="51">
        <v>0</v>
      </c>
      <c r="S123" s="51">
        <v>0</v>
      </c>
      <c r="T123" s="51">
        <v>0</v>
      </c>
      <c r="U123" s="51">
        <v>0</v>
      </c>
      <c r="V123" s="51">
        <v>0</v>
      </c>
      <c r="W123" s="51">
        <v>0</v>
      </c>
      <c r="X123" s="51">
        <v>0</v>
      </c>
      <c r="Y123" s="51">
        <v>0</v>
      </c>
      <c r="Z123" s="18">
        <v>10739</v>
      </c>
      <c r="AA123" s="51">
        <v>5655</v>
      </c>
      <c r="AB123" s="51">
        <v>0</v>
      </c>
      <c r="AC123" s="51">
        <v>0</v>
      </c>
      <c r="AD123" s="51">
        <v>23396</v>
      </c>
      <c r="AE123" s="51">
        <v>0</v>
      </c>
      <c r="AF123" s="51">
        <v>0</v>
      </c>
      <c r="AG123" s="51">
        <v>148</v>
      </c>
      <c r="AH123" s="51">
        <v>6</v>
      </c>
      <c r="AI123" s="51">
        <v>97</v>
      </c>
      <c r="AJ123" s="51">
        <v>44</v>
      </c>
      <c r="AK123" s="18">
        <v>0</v>
      </c>
      <c r="AL123" s="51">
        <v>136</v>
      </c>
      <c r="AM123" s="51">
        <v>0</v>
      </c>
      <c r="AN123" s="51">
        <v>51</v>
      </c>
      <c r="AO123" s="51">
        <v>0</v>
      </c>
    </row>
    <row r="124" spans="1:41" s="10" customFormat="1" x14ac:dyDescent="0.35">
      <c r="A124" s="39"/>
      <c r="B124" s="22"/>
      <c r="C124" s="22"/>
      <c r="D124" s="22"/>
      <c r="E124" s="53"/>
      <c r="F124" s="53"/>
      <c r="G124" s="54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  <c r="AM124" s="53"/>
      <c r="AN124" s="53"/>
      <c r="AO124" s="53"/>
    </row>
    <row r="125" spans="1:41" s="14" customFormat="1" x14ac:dyDescent="0.25">
      <c r="A125" s="17" t="s">
        <v>821</v>
      </c>
      <c r="B125" s="49">
        <v>22404365</v>
      </c>
      <c r="C125" s="49">
        <v>0</v>
      </c>
      <c r="D125" s="49">
        <v>22404365</v>
      </c>
      <c r="E125" s="49">
        <v>0</v>
      </c>
      <c r="F125" s="49">
        <v>0</v>
      </c>
      <c r="G125" s="55">
        <v>7070000</v>
      </c>
      <c r="H125" s="49">
        <v>0</v>
      </c>
      <c r="I125" s="49">
        <v>25786</v>
      </c>
      <c r="J125" s="49">
        <v>300000</v>
      </c>
      <c r="K125" s="49">
        <v>7460</v>
      </c>
      <c r="L125" s="49">
        <v>24050</v>
      </c>
      <c r="M125" s="49">
        <v>25095</v>
      </c>
      <c r="N125" s="49">
        <v>118854</v>
      </c>
      <c r="O125" s="49">
        <v>145000</v>
      </c>
      <c r="P125" s="49">
        <v>101600</v>
      </c>
      <c r="Q125" s="49">
        <v>45000</v>
      </c>
      <c r="R125" s="49">
        <v>20000</v>
      </c>
      <c r="S125" s="49">
        <v>42000</v>
      </c>
      <c r="T125" s="49">
        <v>12946763</v>
      </c>
      <c r="U125" s="49">
        <v>0</v>
      </c>
      <c r="V125" s="49">
        <v>2282</v>
      </c>
      <c r="W125" s="49">
        <v>79147</v>
      </c>
      <c r="X125" s="49">
        <v>284</v>
      </c>
      <c r="Y125" s="49">
        <v>42862</v>
      </c>
      <c r="Z125" s="49">
        <v>0</v>
      </c>
      <c r="AA125" s="49">
        <v>0</v>
      </c>
      <c r="AB125" s="49">
        <v>252282</v>
      </c>
      <c r="AC125" s="49">
        <v>100000</v>
      </c>
      <c r="AD125" s="49">
        <v>0</v>
      </c>
      <c r="AE125" s="49">
        <v>116000</v>
      </c>
      <c r="AF125" s="49">
        <v>2000</v>
      </c>
      <c r="AG125" s="49">
        <v>200000</v>
      </c>
      <c r="AH125" s="49">
        <v>1000</v>
      </c>
      <c r="AI125" s="49">
        <v>0</v>
      </c>
      <c r="AJ125" s="49">
        <v>0</v>
      </c>
      <c r="AK125" s="49">
        <v>13089</v>
      </c>
      <c r="AL125" s="49">
        <v>273811</v>
      </c>
      <c r="AM125" s="49">
        <v>330000</v>
      </c>
      <c r="AN125" s="49">
        <v>100000</v>
      </c>
      <c r="AO125" s="49">
        <v>20000</v>
      </c>
    </row>
    <row r="126" spans="1:41" s="10" customFormat="1" x14ac:dyDescent="0.35">
      <c r="A126" s="39"/>
      <c r="B126" s="22"/>
      <c r="C126" s="22"/>
      <c r="D126" s="22"/>
      <c r="E126" s="35">
        <v>0</v>
      </c>
      <c r="F126" s="35">
        <v>0</v>
      </c>
      <c r="G126" s="56">
        <v>183820</v>
      </c>
      <c r="H126" s="35">
        <v>0</v>
      </c>
      <c r="I126" s="35">
        <v>670.43599999999992</v>
      </c>
      <c r="J126" s="35">
        <v>7800</v>
      </c>
      <c r="K126" s="35">
        <v>193.95999999999998</v>
      </c>
      <c r="L126" s="35">
        <v>625.29999999999995</v>
      </c>
      <c r="M126" s="35">
        <v>652.46999999999991</v>
      </c>
      <c r="N126" s="35">
        <v>3090.2039999999997</v>
      </c>
      <c r="O126" s="35">
        <v>3770</v>
      </c>
      <c r="P126" s="35">
        <v>2641.6</v>
      </c>
      <c r="Q126" s="35">
        <v>1170</v>
      </c>
      <c r="R126" s="35">
        <v>520</v>
      </c>
      <c r="S126" s="35">
        <v>1092</v>
      </c>
      <c r="T126" s="35">
        <v>336615.83799999999</v>
      </c>
      <c r="U126" s="35">
        <v>0</v>
      </c>
      <c r="V126" s="35">
        <v>59.332000000000001</v>
      </c>
      <c r="W126" s="35">
        <v>2057.8220000000001</v>
      </c>
      <c r="X126" s="35">
        <v>7.3839999999999995</v>
      </c>
      <c r="Y126" s="35">
        <v>1114.412</v>
      </c>
      <c r="Z126" s="35">
        <v>0</v>
      </c>
      <c r="AA126" s="35">
        <v>0</v>
      </c>
      <c r="AB126" s="35">
        <v>6559.3319999999994</v>
      </c>
      <c r="AC126" s="35">
        <v>2600</v>
      </c>
      <c r="AD126" s="35">
        <v>0</v>
      </c>
      <c r="AE126" s="35">
        <v>3016</v>
      </c>
      <c r="AF126" s="35">
        <v>52</v>
      </c>
      <c r="AG126" s="35">
        <v>5200</v>
      </c>
      <c r="AH126" s="35">
        <v>26</v>
      </c>
      <c r="AI126" s="35">
        <v>0</v>
      </c>
      <c r="AJ126" s="35">
        <v>0</v>
      </c>
      <c r="AK126" s="35">
        <v>340.31399999999996</v>
      </c>
      <c r="AL126" s="35">
        <v>7119.0859999999993</v>
      </c>
      <c r="AM126" s="35">
        <v>8580</v>
      </c>
      <c r="AN126" s="35">
        <v>2600</v>
      </c>
      <c r="AO126" s="57">
        <v>520</v>
      </c>
    </row>
    <row r="127" spans="1:41" s="11" customFormat="1" ht="16" x14ac:dyDescent="0.35">
      <c r="A127" s="58" t="s">
        <v>822</v>
      </c>
      <c r="B127" s="49">
        <v>41273</v>
      </c>
      <c r="C127" s="49">
        <v>50100</v>
      </c>
      <c r="D127" s="49">
        <v>91373</v>
      </c>
      <c r="E127" s="51">
        <v>50100</v>
      </c>
      <c r="F127" s="49">
        <v>0</v>
      </c>
      <c r="G127" s="55">
        <v>104</v>
      </c>
      <c r="H127" s="49">
        <v>2</v>
      </c>
      <c r="I127" s="49">
        <v>19</v>
      </c>
      <c r="J127" s="49">
        <v>35</v>
      </c>
      <c r="K127" s="49"/>
      <c r="L127" s="49">
        <v>5</v>
      </c>
      <c r="M127" s="49">
        <v>1</v>
      </c>
      <c r="N127" s="49">
        <v>0</v>
      </c>
      <c r="O127" s="49">
        <v>0</v>
      </c>
      <c r="P127" s="49">
        <v>0</v>
      </c>
      <c r="Q127" s="49">
        <v>0</v>
      </c>
      <c r="R127" s="49"/>
      <c r="S127" s="49">
        <v>0</v>
      </c>
      <c r="T127" s="49">
        <v>0</v>
      </c>
      <c r="U127" s="49">
        <v>0</v>
      </c>
      <c r="V127" s="49">
        <v>0</v>
      </c>
      <c r="W127" s="49">
        <v>0</v>
      </c>
      <c r="X127" s="49">
        <v>0</v>
      </c>
      <c r="Y127" s="49">
        <v>0</v>
      </c>
      <c r="Z127" s="49">
        <v>12395</v>
      </c>
      <c r="AA127" s="49">
        <v>5654</v>
      </c>
      <c r="AB127" s="49">
        <v>0</v>
      </c>
      <c r="AC127" s="49">
        <v>0</v>
      </c>
      <c r="AD127" s="49">
        <v>22622</v>
      </c>
      <c r="AE127" s="49">
        <v>0</v>
      </c>
      <c r="AF127" s="49">
        <v>0</v>
      </c>
      <c r="AG127" s="49">
        <v>148</v>
      </c>
      <c r="AH127" s="49">
        <v>6</v>
      </c>
      <c r="AI127" s="49">
        <v>97</v>
      </c>
      <c r="AJ127" s="49">
        <v>44</v>
      </c>
      <c r="AK127" s="49">
        <v>5</v>
      </c>
      <c r="AL127" s="49">
        <v>136</v>
      </c>
      <c r="AM127" s="49">
        <v>0</v>
      </c>
      <c r="AN127" s="49">
        <v>0</v>
      </c>
      <c r="AO127" s="49">
        <v>0</v>
      </c>
    </row>
    <row r="128" spans="1:41" s="15" customFormat="1" x14ac:dyDescent="0.25">
      <c r="A128" s="59"/>
      <c r="B128" s="59"/>
      <c r="C128" s="59"/>
      <c r="D128" s="59"/>
      <c r="E128" s="36">
        <v>891780</v>
      </c>
      <c r="F128" s="35">
        <v>0</v>
      </c>
      <c r="G128" s="56">
        <v>2724.7999999999997</v>
      </c>
      <c r="H128" s="35">
        <v>52.4</v>
      </c>
      <c r="I128" s="35">
        <v>497.8</v>
      </c>
      <c r="J128" s="35">
        <v>917</v>
      </c>
      <c r="K128" s="35">
        <v>0</v>
      </c>
      <c r="L128" s="35">
        <v>131</v>
      </c>
      <c r="M128" s="35">
        <v>26.2</v>
      </c>
      <c r="N128" s="35">
        <v>0</v>
      </c>
      <c r="O128" s="35">
        <v>0</v>
      </c>
      <c r="P128" s="35">
        <v>0</v>
      </c>
      <c r="Q128" s="35">
        <v>0</v>
      </c>
      <c r="R128" s="35"/>
      <c r="S128" s="35">
        <v>0</v>
      </c>
      <c r="T128" s="35">
        <v>0</v>
      </c>
      <c r="U128" s="35">
        <v>0</v>
      </c>
      <c r="V128" s="35">
        <v>0</v>
      </c>
      <c r="W128" s="35">
        <v>0</v>
      </c>
      <c r="X128" s="35">
        <v>0</v>
      </c>
      <c r="Y128" s="35">
        <v>0</v>
      </c>
      <c r="Z128" s="35">
        <v>324749</v>
      </c>
      <c r="AA128" s="35">
        <v>148134.79999999999</v>
      </c>
      <c r="AB128" s="35">
        <v>0</v>
      </c>
      <c r="AC128" s="35">
        <v>0</v>
      </c>
      <c r="AD128" s="35">
        <v>592696.4</v>
      </c>
      <c r="AE128" s="35">
        <v>0</v>
      </c>
      <c r="AF128" s="35">
        <v>0</v>
      </c>
      <c r="AG128" s="35">
        <v>3877.6</v>
      </c>
      <c r="AH128" s="35">
        <v>157.19999999999999</v>
      </c>
      <c r="AI128" s="35">
        <v>2541.4</v>
      </c>
      <c r="AJ128" s="35">
        <v>1152.8</v>
      </c>
      <c r="AK128" s="35">
        <v>131</v>
      </c>
      <c r="AL128" s="35">
        <v>3563.2</v>
      </c>
      <c r="AM128" s="35">
        <v>0</v>
      </c>
      <c r="AN128" s="35">
        <v>0</v>
      </c>
      <c r="AO128" s="35">
        <v>0</v>
      </c>
    </row>
    <row r="129" spans="1:41" s="11" customFormat="1" ht="15.5" customHeight="1" x14ac:dyDescent="0.35">
      <c r="A129" s="58" t="s">
        <v>823</v>
      </c>
      <c r="B129" s="49">
        <v>22259365</v>
      </c>
      <c r="C129" s="49">
        <v>0</v>
      </c>
      <c r="D129" s="49">
        <v>22259365</v>
      </c>
      <c r="E129" s="49">
        <v>0</v>
      </c>
      <c r="F129" s="49">
        <v>0</v>
      </c>
      <c r="G129" s="55">
        <v>7070000</v>
      </c>
      <c r="H129" s="49">
        <v>0</v>
      </c>
      <c r="I129" s="49">
        <v>25786</v>
      </c>
      <c r="J129" s="49">
        <v>300000</v>
      </c>
      <c r="K129" s="49">
        <v>7460</v>
      </c>
      <c r="L129" s="49">
        <v>24050</v>
      </c>
      <c r="M129" s="49">
        <v>25095</v>
      </c>
      <c r="N129" s="49">
        <v>118854</v>
      </c>
      <c r="O129" s="49">
        <v>145000</v>
      </c>
      <c r="P129" s="49">
        <v>101600</v>
      </c>
      <c r="Q129" s="49">
        <v>0</v>
      </c>
      <c r="R129" s="49">
        <v>20000</v>
      </c>
      <c r="S129" s="49">
        <v>42000</v>
      </c>
      <c r="T129" s="49">
        <v>12946763</v>
      </c>
      <c r="U129" s="49">
        <v>0</v>
      </c>
      <c r="V129" s="49">
        <v>2282</v>
      </c>
      <c r="W129" s="49">
        <v>79147</v>
      </c>
      <c r="X129" s="49">
        <v>284</v>
      </c>
      <c r="Y129" s="49">
        <v>42862</v>
      </c>
      <c r="Z129" s="49">
        <v>0</v>
      </c>
      <c r="AA129" s="49">
        <v>0</v>
      </c>
      <c r="AB129" s="49">
        <v>252282</v>
      </c>
      <c r="AC129" s="49">
        <v>100000</v>
      </c>
      <c r="AD129" s="49">
        <v>0</v>
      </c>
      <c r="AE129" s="49">
        <v>116000</v>
      </c>
      <c r="AF129" s="49">
        <v>2000</v>
      </c>
      <c r="AG129" s="49">
        <v>200000</v>
      </c>
      <c r="AH129" s="49">
        <v>1000</v>
      </c>
      <c r="AI129" s="49">
        <v>0</v>
      </c>
      <c r="AJ129" s="49">
        <v>0</v>
      </c>
      <c r="AK129" s="49">
        <v>13089</v>
      </c>
      <c r="AL129" s="49">
        <v>273811</v>
      </c>
      <c r="AM129" s="49">
        <v>330000</v>
      </c>
      <c r="AN129" s="49">
        <v>0</v>
      </c>
      <c r="AO129" s="49">
        <v>20000</v>
      </c>
    </row>
    <row r="132" spans="1:41" x14ac:dyDescent="0.25">
      <c r="A132" s="472" t="s">
        <v>830</v>
      </c>
      <c r="B132" s="472"/>
      <c r="C132" s="472"/>
      <c r="D132" s="472"/>
      <c r="E132" s="472"/>
      <c r="F132" s="472"/>
      <c r="G132" s="472"/>
      <c r="H132" s="472"/>
      <c r="I132" s="472"/>
    </row>
    <row r="133" spans="1:41" x14ac:dyDescent="0.25">
      <c r="A133" s="16" t="s">
        <v>833</v>
      </c>
      <c r="B133" s="5"/>
      <c r="C133" s="5"/>
      <c r="D133" s="5"/>
    </row>
    <row r="134" spans="1:41" x14ac:dyDescent="0.25">
      <c r="A134" s="16" t="s">
        <v>834</v>
      </c>
      <c r="B134" s="5"/>
      <c r="C134" s="5"/>
      <c r="D134" s="5"/>
    </row>
    <row r="135" spans="1:41" x14ac:dyDescent="0.25">
      <c r="A135" s="16" t="s">
        <v>835</v>
      </c>
      <c r="B135" s="5"/>
      <c r="C135" s="5"/>
      <c r="D135" s="5"/>
    </row>
    <row r="136" spans="1:41" x14ac:dyDescent="0.25">
      <c r="A136" s="16" t="s">
        <v>836</v>
      </c>
      <c r="B136" s="5"/>
      <c r="C136" s="5"/>
      <c r="D136" s="5"/>
    </row>
    <row r="138" spans="1:41" x14ac:dyDescent="0.25">
      <c r="A138" s="472" t="s">
        <v>847</v>
      </c>
      <c r="B138" s="472"/>
      <c r="C138" s="472"/>
      <c r="D138" s="472"/>
      <c r="E138" s="472"/>
      <c r="F138" s="472"/>
      <c r="G138" s="472"/>
      <c r="H138" s="472"/>
      <c r="I138" s="472"/>
    </row>
  </sheetData>
  <mergeCells count="12">
    <mergeCell ref="AA2:AB2"/>
    <mergeCell ref="AC2:AD2"/>
    <mergeCell ref="AF2:AG2"/>
    <mergeCell ref="AI2:AJ2"/>
    <mergeCell ref="F2:S2"/>
    <mergeCell ref="U2:Y2"/>
    <mergeCell ref="A138:I138"/>
    <mergeCell ref="A132:I132"/>
    <mergeCell ref="A2:A3"/>
    <mergeCell ref="B2:B3"/>
    <mergeCell ref="C2:C3"/>
    <mergeCell ref="D2:D3"/>
  </mergeCells>
  <dataValidations disablePrompts="1" count="1">
    <dataValidation type="whole" errorStyle="information" operator="equal" allowBlank="1" showInputMessage="1" showErrorMessage="1" errorTitle="Informazione" error="Il numero di veicoli indicato per questa copertura è diverso dal numero di veicoli indicato per la copertura RCA" sqref="AD127">
      <formula1>AD116</formula1>
    </dataValidation>
  </dataValidations>
  <printOptions horizontalCentered="1" verticalCentered="1"/>
  <pageMargins left="0.25" right="0.25" top="0.75" bottom="0.75" header="0.3" footer="0.3"/>
  <pageSetup paperSize="8" fitToHeight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="85" zoomScaleNormal="85" workbookViewId="0"/>
  </sheetViews>
  <sheetFormatPr defaultColWidth="9.1796875" defaultRowHeight="11.5" x14ac:dyDescent="0.25"/>
  <cols>
    <col min="1" max="1" width="52" style="217" bestFit="1" customWidth="1"/>
    <col min="2" max="2" width="42.54296875" style="217" customWidth="1"/>
    <col min="3" max="3" width="14" style="217" bestFit="1" customWidth="1"/>
    <col min="4" max="4" width="28.453125" style="217" customWidth="1"/>
    <col min="5" max="5" width="12.54296875" style="217" bestFit="1" customWidth="1"/>
    <col min="6" max="6" width="19.54296875" style="217" customWidth="1"/>
    <col min="7" max="7" width="16.26953125" style="217" bestFit="1" customWidth="1"/>
    <col min="8" max="8" width="16" style="217" bestFit="1" customWidth="1"/>
    <col min="9" max="9" width="12.453125" style="217" bestFit="1" customWidth="1"/>
    <col min="10" max="10" width="14.54296875" style="217" bestFit="1" customWidth="1"/>
    <col min="11" max="11" width="13.1796875" style="217" bestFit="1" customWidth="1"/>
    <col min="12" max="12" width="11.7265625" style="217" bestFit="1" customWidth="1"/>
    <col min="13" max="16384" width="9.1796875" style="217"/>
  </cols>
  <sheetData>
    <row r="1" spans="1:12" s="88" customFormat="1" ht="12" x14ac:dyDescent="0.35">
      <c r="A1" s="68" t="s">
        <v>1011</v>
      </c>
      <c r="B1" s="79" t="s">
        <v>95</v>
      </c>
      <c r="C1" s="87"/>
      <c r="D1" s="87"/>
      <c r="E1" s="87"/>
      <c r="F1" s="86"/>
      <c r="G1" s="84"/>
      <c r="H1" s="86"/>
      <c r="I1" s="86"/>
      <c r="J1" s="84"/>
    </row>
    <row r="2" spans="1:12" s="88" customFormat="1" ht="12" x14ac:dyDescent="0.35">
      <c r="A2" s="68" t="s">
        <v>1013</v>
      </c>
      <c r="B2" s="79">
        <v>2018</v>
      </c>
      <c r="C2" s="87"/>
      <c r="D2" s="87"/>
      <c r="E2" s="87"/>
      <c r="F2" s="86"/>
      <c r="G2" s="84"/>
      <c r="H2" s="86"/>
      <c r="I2" s="86"/>
      <c r="J2" s="84"/>
    </row>
    <row r="3" spans="1:12" s="88" customFormat="1" ht="12" x14ac:dyDescent="0.35">
      <c r="A3" s="153"/>
      <c r="B3" s="153"/>
      <c r="C3" s="153"/>
      <c r="D3" s="153"/>
      <c r="E3" s="154"/>
      <c r="F3" s="154"/>
      <c r="G3" s="154"/>
      <c r="H3" s="154"/>
      <c r="I3" s="154"/>
      <c r="J3" s="154"/>
    </row>
    <row r="4" spans="1:12" ht="24" x14ac:dyDescent="0.25">
      <c r="A4" s="68" t="s">
        <v>962</v>
      </c>
      <c r="B4" s="68" t="s">
        <v>963</v>
      </c>
      <c r="C4" s="68" t="s">
        <v>342</v>
      </c>
      <c r="D4" s="68" t="s">
        <v>964</v>
      </c>
      <c r="E4" s="68" t="s">
        <v>1014</v>
      </c>
      <c r="F4" s="68" t="s">
        <v>1015</v>
      </c>
      <c r="G4" s="68" t="s">
        <v>1016</v>
      </c>
      <c r="H4" s="68" t="s">
        <v>1017</v>
      </c>
      <c r="I4" s="68" t="s">
        <v>1018</v>
      </c>
      <c r="J4" s="68" t="s">
        <v>1019</v>
      </c>
      <c r="K4" s="68" t="s">
        <v>1020</v>
      </c>
    </row>
    <row r="5" spans="1:12" ht="12" x14ac:dyDescent="0.3">
      <c r="A5" s="219" t="s">
        <v>1024</v>
      </c>
      <c r="B5" s="219"/>
      <c r="C5" s="69" t="s">
        <v>972</v>
      </c>
      <c r="D5" s="226" t="s">
        <v>329</v>
      </c>
      <c r="E5" s="155">
        <v>1</v>
      </c>
      <c r="F5" s="199">
        <v>2597</v>
      </c>
      <c r="G5" s="155"/>
      <c r="H5" s="199"/>
      <c r="I5" s="155"/>
      <c r="J5" s="222"/>
      <c r="K5" s="155">
        <v>1</v>
      </c>
      <c r="L5" s="225"/>
    </row>
    <row r="6" spans="1:12" ht="12" x14ac:dyDescent="0.3">
      <c r="A6" s="219" t="s">
        <v>1025</v>
      </c>
      <c r="B6" s="219"/>
      <c r="C6" s="69" t="s">
        <v>972</v>
      </c>
      <c r="D6" s="226" t="s">
        <v>330</v>
      </c>
      <c r="E6" s="155">
        <v>1</v>
      </c>
      <c r="F6" s="199">
        <v>5091.5</v>
      </c>
      <c r="G6" s="155"/>
      <c r="H6" s="199"/>
      <c r="I6" s="155"/>
      <c r="J6" s="222"/>
      <c r="K6" s="155">
        <v>6</v>
      </c>
      <c r="L6" s="225"/>
    </row>
    <row r="7" spans="1:12" ht="12" x14ac:dyDescent="0.3">
      <c r="A7" s="219" t="s">
        <v>1026</v>
      </c>
      <c r="B7" s="219"/>
      <c r="C7" s="69" t="s">
        <v>972</v>
      </c>
      <c r="D7" s="226" t="s">
        <v>331</v>
      </c>
      <c r="E7" s="155"/>
      <c r="F7" s="199"/>
      <c r="G7" s="155"/>
      <c r="H7" s="199"/>
      <c r="I7" s="155"/>
      <c r="J7" s="222"/>
      <c r="K7" s="155">
        <v>3</v>
      </c>
      <c r="L7" s="225"/>
    </row>
    <row r="8" spans="1:12" ht="12" x14ac:dyDescent="0.3">
      <c r="A8" s="219" t="s">
        <v>1027</v>
      </c>
      <c r="B8" s="219"/>
      <c r="C8" s="69" t="s">
        <v>972</v>
      </c>
      <c r="D8" s="226" t="s">
        <v>332</v>
      </c>
      <c r="E8" s="155"/>
      <c r="F8" s="199"/>
      <c r="G8" s="155"/>
      <c r="H8" s="199"/>
      <c r="I8" s="155"/>
      <c r="J8" s="222"/>
      <c r="K8" s="155">
        <v>1</v>
      </c>
      <c r="L8" s="225"/>
    </row>
    <row r="9" spans="1:12" ht="12" x14ac:dyDescent="0.3">
      <c r="A9" s="219" t="s">
        <v>1028</v>
      </c>
      <c r="B9" s="219"/>
      <c r="C9" s="69" t="s">
        <v>972</v>
      </c>
      <c r="D9" s="226" t="s">
        <v>335</v>
      </c>
      <c r="E9" s="155">
        <v>7</v>
      </c>
      <c r="F9" s="199">
        <v>43140.5</v>
      </c>
      <c r="G9" s="155"/>
      <c r="H9" s="199"/>
      <c r="I9" s="155"/>
      <c r="J9" s="222"/>
      <c r="K9" s="155">
        <v>31</v>
      </c>
      <c r="L9" s="225"/>
    </row>
    <row r="10" spans="1:12" ht="12" x14ac:dyDescent="0.3">
      <c r="A10" s="219"/>
      <c r="B10" s="219"/>
      <c r="C10" s="69" t="s">
        <v>972</v>
      </c>
      <c r="D10" s="220"/>
      <c r="E10" s="155"/>
      <c r="F10" s="199"/>
      <c r="G10" s="155"/>
      <c r="H10" s="199"/>
      <c r="I10" s="155"/>
      <c r="J10" s="222"/>
      <c r="K10" s="155"/>
      <c r="L10" s="225"/>
    </row>
    <row r="11" spans="1:12" ht="12" x14ac:dyDescent="0.3">
      <c r="A11" s="219"/>
      <c r="B11" s="219"/>
      <c r="C11" s="69" t="s">
        <v>972</v>
      </c>
      <c r="D11" s="220"/>
      <c r="E11" s="155"/>
      <c r="F11" s="199"/>
      <c r="G11" s="155"/>
      <c r="H11" s="199"/>
      <c r="I11" s="155"/>
      <c r="J11" s="222"/>
      <c r="K11" s="155"/>
      <c r="L11" s="225"/>
    </row>
    <row r="12" spans="1:12" ht="12" x14ac:dyDescent="0.3">
      <c r="A12" s="219"/>
      <c r="B12" s="219"/>
      <c r="C12" s="69" t="s">
        <v>972</v>
      </c>
      <c r="D12" s="219"/>
      <c r="E12" s="155"/>
      <c r="F12" s="199"/>
      <c r="G12" s="155"/>
      <c r="H12" s="199"/>
      <c r="I12" s="155"/>
      <c r="J12" s="222"/>
      <c r="K12" s="155"/>
      <c r="L12" s="225"/>
    </row>
    <row r="13" spans="1:12" ht="12" x14ac:dyDescent="0.25">
      <c r="A13" s="219"/>
      <c r="B13" s="219"/>
      <c r="C13" s="219"/>
      <c r="D13" s="219"/>
      <c r="E13" s="155"/>
      <c r="F13" s="199"/>
      <c r="G13" s="155"/>
      <c r="H13" s="199"/>
      <c r="I13" s="155"/>
      <c r="J13" s="222"/>
      <c r="K13" s="155"/>
      <c r="L13" s="225"/>
    </row>
    <row r="14" spans="1:12" ht="12" x14ac:dyDescent="0.25">
      <c r="A14" s="219"/>
      <c r="B14" s="219"/>
      <c r="C14" s="219"/>
      <c r="D14" s="219"/>
      <c r="E14" s="155"/>
      <c r="F14" s="199"/>
      <c r="G14" s="155"/>
      <c r="H14" s="199"/>
      <c r="I14" s="155"/>
      <c r="J14" s="222"/>
      <c r="K14" s="155"/>
      <c r="L14" s="225"/>
    </row>
    <row r="15" spans="1:12" ht="12" x14ac:dyDescent="0.25">
      <c r="A15" s="219"/>
      <c r="B15" s="219"/>
      <c r="C15" s="219"/>
      <c r="D15" s="219"/>
      <c r="E15" s="155"/>
      <c r="F15" s="199"/>
      <c r="G15" s="155"/>
      <c r="H15" s="199"/>
      <c r="I15" s="155"/>
      <c r="J15" s="222"/>
      <c r="K15" s="155"/>
      <c r="L15" s="225"/>
    </row>
    <row r="16" spans="1:12" ht="12" x14ac:dyDescent="0.25">
      <c r="A16" s="219"/>
      <c r="B16" s="219"/>
      <c r="C16" s="219"/>
      <c r="D16" s="219"/>
      <c r="E16" s="155"/>
      <c r="F16" s="199"/>
      <c r="G16" s="155"/>
      <c r="H16" s="199"/>
      <c r="I16" s="155"/>
      <c r="J16" s="222"/>
      <c r="K16" s="155"/>
      <c r="L16" s="225"/>
    </row>
    <row r="17" spans="1:12" ht="12" x14ac:dyDescent="0.25">
      <c r="A17" s="219"/>
      <c r="B17" s="219"/>
      <c r="C17" s="219"/>
      <c r="D17" s="219"/>
      <c r="E17" s="155"/>
      <c r="F17" s="199"/>
      <c r="G17" s="155"/>
      <c r="H17" s="199"/>
      <c r="I17" s="155"/>
      <c r="J17" s="222"/>
      <c r="K17" s="155"/>
      <c r="L17" s="225"/>
    </row>
    <row r="18" spans="1:12" ht="12" x14ac:dyDescent="0.25">
      <c r="A18" s="219"/>
      <c r="B18" s="219"/>
      <c r="C18" s="219"/>
      <c r="D18" s="219"/>
      <c r="E18" s="155"/>
      <c r="F18" s="199"/>
      <c r="G18" s="155"/>
      <c r="H18" s="199"/>
      <c r="I18" s="155"/>
      <c r="J18" s="222"/>
      <c r="K18" s="155"/>
      <c r="L18" s="225"/>
    </row>
    <row r="19" spans="1:12" x14ac:dyDescent="0.25">
      <c r="E19" s="223"/>
      <c r="F19" s="223"/>
      <c r="G19" s="223"/>
      <c r="H19" s="223"/>
      <c r="I19" s="223"/>
      <c r="J19" s="223"/>
      <c r="K19" s="223"/>
    </row>
    <row r="20" spans="1:12" ht="12" x14ac:dyDescent="0.25">
      <c r="D20" s="161" t="s">
        <v>1001</v>
      </c>
      <c r="E20" s="140">
        <f>+SUM(E5:E18)</f>
        <v>9</v>
      </c>
      <c r="F20" s="227">
        <f t="shared" ref="F20:K20" si="0">+SUM(F5:F18)</f>
        <v>50829</v>
      </c>
      <c r="G20" s="140">
        <f t="shared" si="0"/>
        <v>0</v>
      </c>
      <c r="H20" s="227">
        <f t="shared" si="0"/>
        <v>0</v>
      </c>
      <c r="I20" s="140">
        <f t="shared" si="0"/>
        <v>0</v>
      </c>
      <c r="J20" s="227">
        <f t="shared" si="0"/>
        <v>0</v>
      </c>
      <c r="K20" s="140">
        <f t="shared" si="0"/>
        <v>42</v>
      </c>
      <c r="L20" s="225"/>
    </row>
    <row r="22" spans="1:12" x14ac:dyDescent="0.25">
      <c r="F22" s="225">
        <f>F9+F5</f>
        <v>45737.5</v>
      </c>
    </row>
    <row r="23" spans="1:12" ht="12" x14ac:dyDescent="0.25">
      <c r="B23" s="144" t="s">
        <v>1002</v>
      </c>
      <c r="C23" s="213"/>
      <c r="D23" s="167" t="s">
        <v>1003</v>
      </c>
      <c r="E23" s="81" t="s">
        <v>1004</v>
      </c>
    </row>
    <row r="24" spans="1:12" ht="25.5" customHeight="1" x14ac:dyDescent="0.25">
      <c r="B24" s="492" t="s">
        <v>1005</v>
      </c>
      <c r="C24" s="493"/>
      <c r="D24" s="106">
        <f>+E20+G20+I20+K20</f>
        <v>51</v>
      </c>
      <c r="E24" s="105">
        <f>+F20+H20+J20</f>
        <v>50829</v>
      </c>
    </row>
    <row r="25" spans="1:12" ht="12" x14ac:dyDescent="0.25">
      <c r="B25" s="492" t="s">
        <v>1006</v>
      </c>
      <c r="C25" s="493"/>
      <c r="D25" s="106">
        <f>I20</f>
        <v>0</v>
      </c>
      <c r="E25" s="105">
        <f>J20</f>
        <v>0</v>
      </c>
    </row>
    <row r="26" spans="1:12" ht="12" x14ac:dyDescent="0.25">
      <c r="B26" s="492" t="s">
        <v>1007</v>
      </c>
      <c r="C26" s="493"/>
      <c r="D26" s="106">
        <f>E20+G20</f>
        <v>9</v>
      </c>
      <c r="E26" s="105">
        <f>+F20+H20</f>
        <v>50829</v>
      </c>
    </row>
    <row r="27" spans="1:12" ht="12" x14ac:dyDescent="0.3">
      <c r="B27" s="492" t="s">
        <v>1008</v>
      </c>
      <c r="C27" s="493"/>
      <c r="D27" s="106">
        <f>+D25+D26</f>
        <v>9</v>
      </c>
      <c r="E27" s="105">
        <f>+E25+E26</f>
        <v>50829</v>
      </c>
      <c r="F27" s="75"/>
      <c r="G27" s="214"/>
    </row>
    <row r="28" spans="1:12" ht="12" x14ac:dyDescent="0.3">
      <c r="F28" s="75"/>
      <c r="G28" s="80"/>
    </row>
  </sheetData>
  <mergeCells count="4">
    <mergeCell ref="B24:C24"/>
    <mergeCell ref="B25:C25"/>
    <mergeCell ref="B26:C26"/>
    <mergeCell ref="B27:C27"/>
  </mergeCells>
  <conditionalFormatting sqref="B1:B2 B5:I6 B7:B11 D7:I11">
    <cfRule type="cellIs" dxfId="476" priority="19" stopIfTrue="1" operator="equal">
      <formula>"&lt;&gt;"""""</formula>
    </cfRule>
  </conditionalFormatting>
  <conditionalFormatting sqref="D20">
    <cfRule type="cellIs" dxfId="475" priority="18" stopIfTrue="1" operator="equal">
      <formula>"&lt;&gt;"""""</formula>
    </cfRule>
  </conditionalFormatting>
  <conditionalFormatting sqref="E20:K20">
    <cfRule type="cellIs" dxfId="474" priority="17" stopIfTrue="1" operator="equal">
      <formula>"&lt;&gt;"""""</formula>
    </cfRule>
  </conditionalFormatting>
  <conditionalFormatting sqref="G12:I12">
    <cfRule type="cellIs" dxfId="473" priority="16" stopIfTrue="1" operator="equal">
      <formula>"&lt;&gt;"""""</formula>
    </cfRule>
  </conditionalFormatting>
  <conditionalFormatting sqref="F12 B12 C13:C18">
    <cfRule type="cellIs" dxfId="472" priority="15" stopIfTrue="1" operator="equal">
      <formula>"&lt;&gt;"""""</formula>
    </cfRule>
  </conditionalFormatting>
  <conditionalFormatting sqref="E12">
    <cfRule type="cellIs" dxfId="471" priority="14" stopIfTrue="1" operator="equal">
      <formula>"&lt;&gt;"""""</formula>
    </cfRule>
  </conditionalFormatting>
  <conditionalFormatting sqref="K12">
    <cfRule type="cellIs" dxfId="470" priority="13" stopIfTrue="1" operator="equal">
      <formula>"&lt;&gt;"""""</formula>
    </cfRule>
  </conditionalFormatting>
  <conditionalFormatting sqref="J12">
    <cfRule type="cellIs" dxfId="469" priority="12" stopIfTrue="1" operator="equal">
      <formula>"&lt;&gt;"""""</formula>
    </cfRule>
  </conditionalFormatting>
  <conditionalFormatting sqref="G13:I18">
    <cfRule type="cellIs" dxfId="468" priority="11" stopIfTrue="1" operator="equal">
      <formula>"&lt;&gt;"""""</formula>
    </cfRule>
  </conditionalFormatting>
  <conditionalFormatting sqref="F13:F18 B13:B18">
    <cfRule type="cellIs" dxfId="467" priority="10" stopIfTrue="1" operator="equal">
      <formula>"&lt;&gt;"""""</formula>
    </cfRule>
  </conditionalFormatting>
  <conditionalFormatting sqref="E13:E18">
    <cfRule type="cellIs" dxfId="466" priority="9" stopIfTrue="1" operator="equal">
      <formula>"&lt;&gt;"""""</formula>
    </cfRule>
  </conditionalFormatting>
  <conditionalFormatting sqref="K13:K18">
    <cfRule type="cellIs" dxfId="465" priority="8" stopIfTrue="1" operator="equal">
      <formula>"&lt;&gt;"""""</formula>
    </cfRule>
  </conditionalFormatting>
  <conditionalFormatting sqref="J13:J18">
    <cfRule type="cellIs" dxfId="464" priority="7" stopIfTrue="1" operator="equal">
      <formula>"&lt;&gt;"""""</formula>
    </cfRule>
  </conditionalFormatting>
  <conditionalFormatting sqref="D12:D18">
    <cfRule type="cellIs" dxfId="463" priority="6" stopIfTrue="1" operator="equal">
      <formula>"&lt;&gt;"""""</formula>
    </cfRule>
  </conditionalFormatting>
  <conditionalFormatting sqref="K5:K11">
    <cfRule type="cellIs" dxfId="462" priority="5" stopIfTrue="1" operator="equal">
      <formula>"&lt;&gt;"""""</formula>
    </cfRule>
  </conditionalFormatting>
  <conditionalFormatting sqref="J5:J11">
    <cfRule type="cellIs" dxfId="461" priority="4" stopIfTrue="1" operator="equal">
      <formula>"&lt;&gt;"""""</formula>
    </cfRule>
  </conditionalFormatting>
  <conditionalFormatting sqref="C7:C12">
    <cfRule type="cellIs" dxfId="460" priority="3" stopIfTrue="1" operator="equal">
      <formula>"&lt;&gt;"""""</formula>
    </cfRule>
  </conditionalFormatting>
  <conditionalFormatting sqref="A5:A7">
    <cfRule type="cellIs" dxfId="459" priority="2" stopIfTrue="1" operator="equal">
      <formula>"&lt;&gt;"""""</formula>
    </cfRule>
  </conditionalFormatting>
  <conditionalFormatting sqref="A8:A9">
    <cfRule type="cellIs" dxfId="458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showGridLines="0" zoomScale="85" zoomScaleNormal="85" workbookViewId="0">
      <pane ySplit="4" topLeftCell="A5" activePane="bottomLeft" state="frozen"/>
      <selection activeCell="A195" sqref="A195:B195"/>
      <selection pane="bottomLeft"/>
    </sheetView>
  </sheetViews>
  <sheetFormatPr defaultColWidth="9.1796875" defaultRowHeight="12" x14ac:dyDescent="0.35"/>
  <cols>
    <col min="1" max="1" width="35.7265625" style="88" customWidth="1"/>
    <col min="2" max="2" width="64.26953125" style="88" customWidth="1"/>
    <col min="3" max="3" width="17.7265625" style="88" customWidth="1"/>
    <col min="4" max="4" width="14.26953125" style="88" customWidth="1"/>
    <col min="5" max="5" width="14.26953125" style="121" customWidth="1"/>
    <col min="6" max="6" width="14.26953125" style="88" customWidth="1"/>
    <col min="7" max="7" width="14.26953125" style="121" customWidth="1"/>
    <col min="8" max="9" width="14.26953125" style="88" customWidth="1"/>
    <col min="10" max="10" width="14.26953125" style="121" customWidth="1"/>
    <col min="11" max="21" width="18.7265625" style="88" customWidth="1"/>
    <col min="22" max="16384" width="9.1796875" style="88"/>
  </cols>
  <sheetData>
    <row r="1" spans="1:10" x14ac:dyDescent="0.35">
      <c r="A1" s="68" t="s">
        <v>1011</v>
      </c>
      <c r="B1" s="79" t="s">
        <v>95</v>
      </c>
      <c r="C1" s="152"/>
      <c r="D1" s="87"/>
      <c r="E1" s="86"/>
      <c r="F1" s="84"/>
      <c r="G1" s="86"/>
      <c r="H1" s="86"/>
      <c r="I1" s="84"/>
      <c r="J1" s="88"/>
    </row>
    <row r="2" spans="1:10" x14ac:dyDescent="0.35">
      <c r="A2" s="68" t="s">
        <v>1013</v>
      </c>
      <c r="B2" s="79">
        <v>2018</v>
      </c>
      <c r="C2" s="152"/>
      <c r="D2" s="87"/>
      <c r="E2" s="86"/>
      <c r="F2" s="84"/>
      <c r="G2" s="86"/>
      <c r="H2" s="86"/>
      <c r="I2" s="84"/>
      <c r="J2" s="88"/>
    </row>
    <row r="3" spans="1:10" x14ac:dyDescent="0.35">
      <c r="A3" s="153"/>
      <c r="B3" s="153"/>
      <c r="C3" s="153"/>
      <c r="D3" s="154"/>
      <c r="E3" s="154"/>
      <c r="F3" s="154"/>
      <c r="G3" s="154"/>
      <c r="H3" s="154"/>
      <c r="I3" s="154"/>
      <c r="J3" s="88"/>
    </row>
    <row r="4" spans="1:10" s="97" customFormat="1" ht="24" x14ac:dyDescent="0.35">
      <c r="A4" s="68" t="s">
        <v>962</v>
      </c>
      <c r="B4" s="68" t="s">
        <v>963</v>
      </c>
      <c r="C4" s="68" t="s">
        <v>964</v>
      </c>
      <c r="D4" s="68" t="s">
        <v>1016</v>
      </c>
      <c r="E4" s="68" t="s">
        <v>1017</v>
      </c>
      <c r="F4" s="68" t="s">
        <v>1018</v>
      </c>
      <c r="G4" s="68" t="s">
        <v>1019</v>
      </c>
      <c r="H4" s="68" t="s">
        <v>1020</v>
      </c>
      <c r="I4" s="68" t="s">
        <v>1014</v>
      </c>
      <c r="J4" s="68" t="s">
        <v>1015</v>
      </c>
    </row>
    <row r="5" spans="1:10" s="132" customFormat="1" ht="24" x14ac:dyDescent="0.3">
      <c r="A5" s="109" t="s">
        <v>1052</v>
      </c>
      <c r="B5" s="109" t="s">
        <v>1053</v>
      </c>
      <c r="C5" s="110">
        <v>700929</v>
      </c>
      <c r="D5" s="155"/>
      <c r="E5" s="156"/>
      <c r="F5" s="155"/>
      <c r="G5" s="156"/>
      <c r="H5" s="155"/>
      <c r="I5" s="155">
        <v>3</v>
      </c>
      <c r="J5" s="156">
        <v>15073.2</v>
      </c>
    </row>
    <row r="6" spans="1:10" s="132" customFormat="1" ht="24" x14ac:dyDescent="0.3">
      <c r="A6" s="109" t="s">
        <v>1052</v>
      </c>
      <c r="B6" s="109" t="s">
        <v>1073</v>
      </c>
      <c r="C6" s="110">
        <v>700937</v>
      </c>
      <c r="D6" s="155"/>
      <c r="E6" s="156"/>
      <c r="F6" s="155"/>
      <c r="G6" s="156"/>
      <c r="H6" s="155"/>
      <c r="I6" s="155">
        <v>3</v>
      </c>
      <c r="J6" s="156">
        <v>11404.33</v>
      </c>
    </row>
    <row r="7" spans="1:10" s="132" customFormat="1" ht="24" x14ac:dyDescent="0.3">
      <c r="A7" s="109" t="s">
        <v>1052</v>
      </c>
      <c r="B7" s="109" t="s">
        <v>1053</v>
      </c>
      <c r="C7" s="110">
        <v>700938</v>
      </c>
      <c r="D7" s="155"/>
      <c r="E7" s="156"/>
      <c r="F7" s="155"/>
      <c r="G7" s="156"/>
      <c r="H7" s="155"/>
      <c r="I7" s="155">
        <v>2</v>
      </c>
      <c r="J7" s="156">
        <v>5172.63</v>
      </c>
    </row>
    <row r="8" spans="1:10" s="132" customFormat="1" ht="24" x14ac:dyDescent="0.3">
      <c r="A8" s="109" t="s">
        <v>9</v>
      </c>
      <c r="B8" s="109" t="s">
        <v>1056</v>
      </c>
      <c r="C8" s="118"/>
      <c r="D8" s="155"/>
      <c r="E8" s="156"/>
      <c r="F8" s="155"/>
      <c r="G8" s="156"/>
      <c r="H8" s="155"/>
      <c r="I8" s="155"/>
      <c r="J8" s="156"/>
    </row>
    <row r="9" spans="1:10" s="132" customFormat="1" ht="24" x14ac:dyDescent="0.3">
      <c r="A9" s="109" t="s">
        <v>9</v>
      </c>
      <c r="B9" s="109" t="s">
        <v>1056</v>
      </c>
      <c r="C9" s="118"/>
      <c r="D9" s="155"/>
      <c r="E9" s="156"/>
      <c r="F9" s="155"/>
      <c r="G9" s="156"/>
      <c r="H9" s="155"/>
      <c r="I9" s="155"/>
      <c r="J9" s="156"/>
    </row>
    <row r="10" spans="1:10" s="132" customFormat="1" ht="24" x14ac:dyDescent="0.3">
      <c r="A10" s="109" t="s">
        <v>9</v>
      </c>
      <c r="B10" s="109" t="s">
        <v>10</v>
      </c>
      <c r="C10" s="118"/>
      <c r="D10" s="155"/>
      <c r="E10" s="156"/>
      <c r="F10" s="155"/>
      <c r="G10" s="156"/>
      <c r="H10" s="155"/>
      <c r="I10" s="155"/>
      <c r="J10" s="156"/>
    </row>
    <row r="11" spans="1:10" s="132" customFormat="1" ht="24" x14ac:dyDescent="0.3">
      <c r="A11" s="109" t="s">
        <v>41</v>
      </c>
      <c r="B11" s="109" t="s">
        <v>1080</v>
      </c>
      <c r="C11" s="135"/>
      <c r="D11" s="155"/>
      <c r="E11" s="156"/>
      <c r="F11" s="155"/>
      <c r="G11" s="156"/>
      <c r="H11" s="155"/>
      <c r="I11" s="155"/>
      <c r="J11" s="156"/>
    </row>
    <row r="12" spans="1:10" s="132" customFormat="1" ht="24" x14ac:dyDescent="0.3">
      <c r="A12" s="109" t="s">
        <v>41</v>
      </c>
      <c r="B12" s="109" t="s">
        <v>42</v>
      </c>
      <c r="C12" s="110">
        <v>700939</v>
      </c>
      <c r="D12" s="155"/>
      <c r="E12" s="156"/>
      <c r="F12" s="155"/>
      <c r="G12" s="156"/>
      <c r="H12" s="155">
        <v>1</v>
      </c>
      <c r="I12" s="155"/>
      <c r="J12" s="156"/>
    </row>
    <row r="13" spans="1:10" s="132" customFormat="1" x14ac:dyDescent="0.3">
      <c r="A13" s="109" t="s">
        <v>106</v>
      </c>
      <c r="B13" s="109" t="s">
        <v>1081</v>
      </c>
      <c r="C13" s="118"/>
      <c r="D13" s="155"/>
      <c r="E13" s="156"/>
      <c r="F13" s="155"/>
      <c r="G13" s="156"/>
      <c r="H13" s="155"/>
      <c r="I13" s="155"/>
      <c r="J13" s="156"/>
    </row>
    <row r="14" spans="1:10" s="132" customFormat="1" ht="24" x14ac:dyDescent="0.3">
      <c r="A14" s="109" t="s">
        <v>29</v>
      </c>
      <c r="B14" s="109" t="s">
        <v>1075</v>
      </c>
      <c r="C14" s="110">
        <v>700935</v>
      </c>
      <c r="D14" s="155"/>
      <c r="E14" s="156"/>
      <c r="F14" s="155">
        <v>6</v>
      </c>
      <c r="G14" s="156">
        <v>24073.200000000001</v>
      </c>
      <c r="H14" s="155">
        <v>17</v>
      </c>
      <c r="I14" s="155">
        <v>26</v>
      </c>
      <c r="J14" s="156">
        <v>143927.05999999997</v>
      </c>
    </row>
    <row r="15" spans="1:10" s="132" customFormat="1" ht="24" x14ac:dyDescent="0.3">
      <c r="A15" s="109" t="s">
        <v>9</v>
      </c>
      <c r="B15" s="109" t="s">
        <v>1084</v>
      </c>
      <c r="C15" s="118"/>
      <c r="D15" s="155"/>
      <c r="E15" s="156"/>
      <c r="F15" s="155"/>
      <c r="G15" s="156"/>
      <c r="H15" s="155"/>
      <c r="I15" s="155"/>
      <c r="J15" s="156"/>
    </row>
    <row r="16" spans="1:10" s="132" customFormat="1" ht="24" x14ac:dyDescent="0.3">
      <c r="A16" s="109" t="s">
        <v>79</v>
      </c>
      <c r="B16" s="109" t="s">
        <v>1085</v>
      </c>
      <c r="C16" s="110">
        <v>700908</v>
      </c>
      <c r="D16" s="155"/>
      <c r="E16" s="156"/>
      <c r="F16" s="155"/>
      <c r="G16" s="156"/>
      <c r="H16" s="155">
        <v>2</v>
      </c>
      <c r="I16" s="155">
        <v>2</v>
      </c>
      <c r="J16" s="156">
        <v>34636.130000000005</v>
      </c>
    </row>
    <row r="17" spans="1:10" s="132" customFormat="1" ht="24" x14ac:dyDescent="0.3">
      <c r="A17" s="109" t="s">
        <v>79</v>
      </c>
      <c r="B17" s="109" t="s">
        <v>1086</v>
      </c>
      <c r="C17" s="110">
        <v>700909</v>
      </c>
      <c r="D17" s="155"/>
      <c r="E17" s="156"/>
      <c r="F17" s="155">
        <v>4</v>
      </c>
      <c r="G17" s="156">
        <v>13500</v>
      </c>
      <c r="H17" s="155">
        <v>8</v>
      </c>
      <c r="I17" s="155">
        <v>7</v>
      </c>
      <c r="J17" s="156">
        <v>55706.380000000005</v>
      </c>
    </row>
    <row r="18" spans="1:10" s="132" customFormat="1" ht="24" x14ac:dyDescent="0.3">
      <c r="A18" s="109" t="s">
        <v>1087</v>
      </c>
      <c r="B18" s="109" t="s">
        <v>19</v>
      </c>
      <c r="C18" s="110"/>
      <c r="D18" s="155"/>
      <c r="E18" s="156"/>
      <c r="F18" s="155"/>
      <c r="G18" s="156"/>
      <c r="H18" s="155"/>
      <c r="I18" s="155"/>
      <c r="J18" s="156"/>
    </row>
    <row r="19" spans="1:10" s="132" customFormat="1" ht="24" x14ac:dyDescent="0.3">
      <c r="A19" s="109" t="s">
        <v>67</v>
      </c>
      <c r="B19" s="109" t="s">
        <v>721</v>
      </c>
      <c r="C19" s="110"/>
      <c r="D19" s="155"/>
      <c r="E19" s="156"/>
      <c r="F19" s="155"/>
      <c r="G19" s="156"/>
      <c r="H19" s="155"/>
      <c r="I19" s="155"/>
      <c r="J19" s="156"/>
    </row>
    <row r="20" spans="1:10" s="132" customFormat="1" x14ac:dyDescent="0.3">
      <c r="A20" s="109" t="s">
        <v>49</v>
      </c>
      <c r="B20" s="109" t="s">
        <v>1088</v>
      </c>
      <c r="C20" s="110"/>
      <c r="D20" s="155"/>
      <c r="E20" s="156"/>
      <c r="F20" s="155"/>
      <c r="G20" s="156"/>
      <c r="H20" s="155"/>
      <c r="I20" s="155"/>
      <c r="J20" s="156"/>
    </row>
    <row r="21" spans="1:10" s="132" customFormat="1" ht="24" x14ac:dyDescent="0.3">
      <c r="A21" s="109" t="s">
        <v>49</v>
      </c>
      <c r="B21" s="109" t="s">
        <v>111</v>
      </c>
      <c r="C21" s="160"/>
      <c r="D21" s="155"/>
      <c r="E21" s="156"/>
      <c r="F21" s="155"/>
      <c r="G21" s="156"/>
      <c r="H21" s="155"/>
      <c r="I21" s="155"/>
      <c r="J21" s="156"/>
    </row>
    <row r="22" spans="1:10" s="132" customFormat="1" ht="24" x14ac:dyDescent="0.3">
      <c r="A22" s="109" t="s">
        <v>49</v>
      </c>
      <c r="B22" s="109" t="s">
        <v>189</v>
      </c>
      <c r="C22" s="160"/>
      <c r="D22" s="155"/>
      <c r="E22" s="156"/>
      <c r="F22" s="155"/>
      <c r="G22" s="156"/>
      <c r="H22" s="155"/>
      <c r="I22" s="155"/>
      <c r="J22" s="156"/>
    </row>
    <row r="23" spans="1:10" s="132" customFormat="1" ht="24" x14ac:dyDescent="0.3">
      <c r="A23" s="109" t="s">
        <v>49</v>
      </c>
      <c r="B23" s="109" t="s">
        <v>115</v>
      </c>
      <c r="C23" s="160"/>
      <c r="D23" s="155"/>
      <c r="E23" s="156"/>
      <c r="F23" s="155"/>
      <c r="G23" s="156"/>
      <c r="H23" s="155"/>
      <c r="I23" s="155"/>
      <c r="J23" s="156"/>
    </row>
    <row r="24" spans="1:10" s="132" customFormat="1" ht="24" x14ac:dyDescent="0.3">
      <c r="A24" s="109" t="s">
        <v>49</v>
      </c>
      <c r="B24" s="109" t="s">
        <v>192</v>
      </c>
      <c r="C24" s="160"/>
      <c r="D24" s="155"/>
      <c r="E24" s="156"/>
      <c r="F24" s="155"/>
      <c r="G24" s="156"/>
      <c r="H24" s="155"/>
      <c r="I24" s="155"/>
      <c r="J24" s="156"/>
    </row>
    <row r="25" spans="1:10" s="132" customFormat="1" ht="24" x14ac:dyDescent="0.3">
      <c r="A25" s="109" t="s">
        <v>49</v>
      </c>
      <c r="B25" s="109" t="s">
        <v>119</v>
      </c>
      <c r="C25" s="160"/>
      <c r="D25" s="155"/>
      <c r="E25" s="156"/>
      <c r="F25" s="155"/>
      <c r="G25" s="156"/>
      <c r="H25" s="155"/>
      <c r="I25" s="155"/>
      <c r="J25" s="156"/>
    </row>
    <row r="26" spans="1:10" s="132" customFormat="1" ht="24" x14ac:dyDescent="0.3">
      <c r="A26" s="109" t="s">
        <v>49</v>
      </c>
      <c r="B26" s="109" t="s">
        <v>195</v>
      </c>
      <c r="C26" s="160"/>
      <c r="D26" s="155"/>
      <c r="E26" s="156"/>
      <c r="F26" s="155"/>
      <c r="G26" s="156"/>
      <c r="H26" s="155"/>
      <c r="I26" s="155"/>
      <c r="J26" s="156"/>
    </row>
    <row r="27" spans="1:10" s="132" customFormat="1" ht="24" x14ac:dyDescent="0.3">
      <c r="A27" s="109" t="s">
        <v>49</v>
      </c>
      <c r="B27" s="109" t="s">
        <v>123</v>
      </c>
      <c r="C27" s="160"/>
      <c r="D27" s="155"/>
      <c r="E27" s="156"/>
      <c r="F27" s="155"/>
      <c r="G27" s="156"/>
      <c r="H27" s="155"/>
      <c r="I27" s="155"/>
      <c r="J27" s="156"/>
    </row>
    <row r="28" spans="1:10" s="132" customFormat="1" ht="24" x14ac:dyDescent="0.3">
      <c r="A28" s="109" t="s">
        <v>49</v>
      </c>
      <c r="B28" s="109" t="s">
        <v>125</v>
      </c>
      <c r="C28" s="160"/>
      <c r="D28" s="155"/>
      <c r="E28" s="156"/>
      <c r="F28" s="155"/>
      <c r="G28" s="156"/>
      <c r="H28" s="155"/>
      <c r="I28" s="155"/>
      <c r="J28" s="156"/>
    </row>
    <row r="29" spans="1:10" s="132" customFormat="1" ht="24" x14ac:dyDescent="0.3">
      <c r="A29" s="109" t="s">
        <v>49</v>
      </c>
      <c r="B29" s="109" t="s">
        <v>127</v>
      </c>
      <c r="C29" s="160"/>
      <c r="D29" s="155"/>
      <c r="E29" s="156"/>
      <c r="F29" s="155"/>
      <c r="G29" s="156"/>
      <c r="H29" s="155"/>
      <c r="I29" s="155"/>
      <c r="J29" s="156"/>
    </row>
    <row r="30" spans="1:10" s="132" customFormat="1" ht="24" x14ac:dyDescent="0.3">
      <c r="A30" s="109" t="s">
        <v>49</v>
      </c>
      <c r="B30" s="109" t="s">
        <v>1089</v>
      </c>
      <c r="C30" s="160"/>
      <c r="D30" s="155"/>
      <c r="E30" s="156"/>
      <c r="F30" s="155"/>
      <c r="G30" s="156"/>
      <c r="H30" s="155"/>
      <c r="I30" s="155"/>
      <c r="J30" s="156"/>
    </row>
    <row r="31" spans="1:10" s="132" customFormat="1" ht="24" x14ac:dyDescent="0.3">
      <c r="A31" s="109" t="s">
        <v>49</v>
      </c>
      <c r="B31" s="109" t="s">
        <v>1090</v>
      </c>
      <c r="C31" s="160"/>
      <c r="D31" s="155"/>
      <c r="E31" s="156"/>
      <c r="F31" s="155"/>
      <c r="G31" s="156"/>
      <c r="H31" s="155"/>
      <c r="I31" s="155"/>
      <c r="J31" s="156"/>
    </row>
    <row r="32" spans="1:10" s="132" customFormat="1" ht="24" x14ac:dyDescent="0.3">
      <c r="A32" s="109" t="s">
        <v>49</v>
      </c>
      <c r="B32" s="109" t="s">
        <v>135</v>
      </c>
      <c r="C32" s="160"/>
      <c r="D32" s="155"/>
      <c r="E32" s="156"/>
      <c r="F32" s="155"/>
      <c r="G32" s="156"/>
      <c r="H32" s="155"/>
      <c r="I32" s="155"/>
      <c r="J32" s="156"/>
    </row>
    <row r="33" spans="1:10" s="132" customFormat="1" ht="24" x14ac:dyDescent="0.3">
      <c r="A33" s="109" t="s">
        <v>49</v>
      </c>
      <c r="B33" s="109" t="s">
        <v>137</v>
      </c>
      <c r="C33" s="160"/>
      <c r="D33" s="155"/>
      <c r="E33" s="156"/>
      <c r="F33" s="155"/>
      <c r="G33" s="156"/>
      <c r="H33" s="155"/>
      <c r="I33" s="155"/>
      <c r="J33" s="156"/>
    </row>
    <row r="34" spans="1:10" s="132" customFormat="1" ht="24" x14ac:dyDescent="0.3">
      <c r="A34" s="109" t="s">
        <v>49</v>
      </c>
      <c r="B34" s="109" t="s">
        <v>1091</v>
      </c>
      <c r="C34" s="160"/>
      <c r="D34" s="155"/>
      <c r="E34" s="156"/>
      <c r="F34" s="155"/>
      <c r="G34" s="156"/>
      <c r="H34" s="155"/>
      <c r="I34" s="155"/>
      <c r="J34" s="156"/>
    </row>
    <row r="35" spans="1:10" s="132" customFormat="1" ht="24" x14ac:dyDescent="0.3">
      <c r="A35" s="109" t="s">
        <v>49</v>
      </c>
      <c r="B35" s="109" t="s">
        <v>141</v>
      </c>
      <c r="C35" s="160"/>
      <c r="D35" s="155"/>
      <c r="E35" s="156"/>
      <c r="F35" s="155"/>
      <c r="G35" s="156"/>
      <c r="H35" s="155"/>
      <c r="I35" s="155"/>
      <c r="J35" s="156"/>
    </row>
    <row r="36" spans="1:10" s="132" customFormat="1" ht="24" x14ac:dyDescent="0.3">
      <c r="A36" s="109" t="s">
        <v>79</v>
      </c>
      <c r="B36" s="109" t="s">
        <v>1058</v>
      </c>
      <c r="C36" s="110"/>
      <c r="D36" s="155"/>
      <c r="E36" s="156"/>
      <c r="F36" s="155"/>
      <c r="G36" s="156"/>
      <c r="H36" s="155"/>
      <c r="I36" s="155"/>
      <c r="J36" s="156"/>
    </row>
    <row r="37" spans="1:10" s="132" customFormat="1" ht="24" x14ac:dyDescent="0.3">
      <c r="A37" s="109" t="s">
        <v>70</v>
      </c>
      <c r="B37" s="109" t="s">
        <v>1092</v>
      </c>
      <c r="C37" s="110">
        <v>700946</v>
      </c>
      <c r="D37" s="155"/>
      <c r="E37" s="156"/>
      <c r="F37" s="155">
        <v>1</v>
      </c>
      <c r="G37" s="156">
        <v>2500</v>
      </c>
      <c r="H37" s="155">
        <v>1</v>
      </c>
      <c r="I37" s="155">
        <v>1</v>
      </c>
      <c r="J37" s="156">
        <v>15081.74</v>
      </c>
    </row>
    <row r="38" spans="1:10" s="132" customFormat="1" ht="24" x14ac:dyDescent="0.3">
      <c r="A38" s="109" t="s">
        <v>70</v>
      </c>
      <c r="B38" s="109" t="s">
        <v>1093</v>
      </c>
      <c r="C38" s="110"/>
      <c r="D38" s="155"/>
      <c r="E38" s="156"/>
      <c r="F38" s="155"/>
      <c r="G38" s="156"/>
      <c r="H38" s="155"/>
      <c r="I38" s="155"/>
      <c r="J38" s="156"/>
    </row>
    <row r="39" spans="1:10" s="132" customFormat="1" ht="24" x14ac:dyDescent="0.3">
      <c r="A39" s="109" t="s">
        <v>70</v>
      </c>
      <c r="B39" s="109" t="s">
        <v>1094</v>
      </c>
      <c r="C39" s="110"/>
      <c r="D39" s="155"/>
      <c r="E39" s="156"/>
      <c r="F39" s="155"/>
      <c r="G39" s="156"/>
      <c r="H39" s="155"/>
      <c r="I39" s="155"/>
      <c r="J39" s="156"/>
    </row>
    <row r="40" spans="1:10" s="132" customFormat="1" ht="24" x14ac:dyDescent="0.3">
      <c r="A40" s="109" t="s">
        <v>9</v>
      </c>
      <c r="B40" s="109" t="s">
        <v>39</v>
      </c>
      <c r="C40" s="110"/>
      <c r="D40" s="155"/>
      <c r="E40" s="156"/>
      <c r="F40" s="155"/>
      <c r="G40" s="156"/>
      <c r="H40" s="155"/>
      <c r="I40" s="155"/>
      <c r="J40" s="156"/>
    </row>
    <row r="41" spans="1:10" s="132" customFormat="1" ht="24" x14ac:dyDescent="0.3">
      <c r="A41" s="109" t="s">
        <v>9</v>
      </c>
      <c r="B41" s="109" t="s">
        <v>34</v>
      </c>
      <c r="C41" s="110"/>
      <c r="D41" s="155"/>
      <c r="E41" s="156"/>
      <c r="F41" s="155"/>
      <c r="G41" s="156"/>
      <c r="H41" s="155"/>
      <c r="I41" s="155"/>
      <c r="J41" s="156"/>
    </row>
    <row r="42" spans="1:10" x14ac:dyDescent="0.35">
      <c r="E42" s="88"/>
      <c r="G42" s="88"/>
      <c r="J42" s="88"/>
    </row>
    <row r="43" spans="1:10" s="142" customFormat="1" x14ac:dyDescent="0.3">
      <c r="A43" s="88"/>
      <c r="B43" s="88"/>
      <c r="C43" s="161" t="s">
        <v>1079</v>
      </c>
      <c r="D43" s="140">
        <f t="shared" ref="D43:J43" si="0">SUM(D5:D41)</f>
        <v>0</v>
      </c>
      <c r="E43" s="140">
        <f t="shared" si="0"/>
        <v>0</v>
      </c>
      <c r="F43" s="140">
        <f t="shared" si="0"/>
        <v>11</v>
      </c>
      <c r="G43" s="162">
        <f t="shared" si="0"/>
        <v>40073.199999999997</v>
      </c>
      <c r="H43" s="140">
        <f t="shared" si="0"/>
        <v>29</v>
      </c>
      <c r="I43" s="140">
        <f t="shared" si="0"/>
        <v>44</v>
      </c>
      <c r="J43" s="162">
        <f t="shared" si="0"/>
        <v>281001.46999999997</v>
      </c>
    </row>
    <row r="44" spans="1:10" s="163" customFormat="1" x14ac:dyDescent="0.35">
      <c r="C44" s="164"/>
      <c r="D44" s="165"/>
      <c r="E44" s="166"/>
      <c r="F44" s="165"/>
      <c r="G44" s="166"/>
      <c r="H44" s="166"/>
      <c r="I44" s="165"/>
    </row>
    <row r="45" spans="1:10" x14ac:dyDescent="0.35">
      <c r="B45" s="144" t="s">
        <v>1002</v>
      </c>
      <c r="C45" s="167" t="s">
        <v>1003</v>
      </c>
      <c r="D45" s="81" t="s">
        <v>1004</v>
      </c>
      <c r="F45" s="483"/>
      <c r="G45" s="483"/>
      <c r="H45" s="168"/>
      <c r="J45" s="88"/>
    </row>
    <row r="46" spans="1:10" x14ac:dyDescent="0.35">
      <c r="B46" s="148" t="s">
        <v>1005</v>
      </c>
      <c r="C46" s="106">
        <f>F43+H43+I43</f>
        <v>84</v>
      </c>
      <c r="D46" s="105">
        <f>G43+J43</f>
        <v>321074.67</v>
      </c>
      <c r="F46" s="169"/>
      <c r="G46" s="170"/>
      <c r="H46" s="171"/>
      <c r="I46" s="171"/>
      <c r="J46" s="171"/>
    </row>
    <row r="47" spans="1:10" x14ac:dyDescent="0.35">
      <c r="B47" s="148" t="s">
        <v>1006</v>
      </c>
      <c r="C47" s="106">
        <f>F43</f>
        <v>11</v>
      </c>
      <c r="D47" s="105">
        <f>G43</f>
        <v>40073.199999999997</v>
      </c>
      <c r="E47" s="88"/>
      <c r="F47" s="169"/>
      <c r="G47" s="171"/>
      <c r="H47" s="171"/>
      <c r="I47" s="171"/>
      <c r="J47" s="171"/>
    </row>
    <row r="48" spans="1:10" x14ac:dyDescent="0.35">
      <c r="B48" s="148" t="s">
        <v>1007</v>
      </c>
      <c r="C48" s="106">
        <f>I43</f>
        <v>44</v>
      </c>
      <c r="D48" s="105">
        <f>J43</f>
        <v>281001.46999999997</v>
      </c>
      <c r="E48" s="88"/>
      <c r="F48" s="172"/>
      <c r="G48" s="173"/>
      <c r="H48" s="173"/>
      <c r="I48" s="173"/>
      <c r="J48" s="174"/>
    </row>
    <row r="49" spans="2:10" x14ac:dyDescent="0.35">
      <c r="B49" s="148" t="s">
        <v>1008</v>
      </c>
      <c r="C49" s="106">
        <f>I43+F43</f>
        <v>55</v>
      </c>
      <c r="D49" s="105">
        <f>J43+G43</f>
        <v>321074.67</v>
      </c>
      <c r="E49" s="88"/>
      <c r="F49" s="172"/>
      <c r="G49" s="173"/>
      <c r="H49" s="173"/>
      <c r="I49" s="173"/>
      <c r="J49" s="173"/>
    </row>
    <row r="50" spans="2:10" x14ac:dyDescent="0.35">
      <c r="B50" s="163"/>
      <c r="C50" s="164"/>
      <c r="D50" s="166"/>
      <c r="E50" s="88"/>
      <c r="F50" s="175"/>
      <c r="G50" s="176"/>
      <c r="H50" s="176"/>
      <c r="I50" s="176"/>
      <c r="J50" s="176"/>
    </row>
    <row r="51" spans="2:10" x14ac:dyDescent="0.35">
      <c r="B51" s="144" t="s">
        <v>279</v>
      </c>
      <c r="C51" s="167" t="s">
        <v>1003</v>
      </c>
      <c r="D51" s="81" t="s">
        <v>1004</v>
      </c>
      <c r="E51" s="88"/>
      <c r="F51" s="172"/>
      <c r="G51" s="177"/>
      <c r="H51" s="177"/>
      <c r="I51" s="177"/>
      <c r="J51" s="177"/>
    </row>
    <row r="52" spans="2:10" x14ac:dyDescent="0.35">
      <c r="B52" s="148" t="s">
        <v>1005</v>
      </c>
      <c r="C52" s="106">
        <v>23</v>
      </c>
      <c r="D52" s="105">
        <v>103842.51000000001</v>
      </c>
      <c r="E52" s="88"/>
      <c r="F52" s="172"/>
      <c r="G52" s="178"/>
      <c r="H52" s="178"/>
      <c r="I52" s="178"/>
      <c r="J52" s="178"/>
    </row>
    <row r="53" spans="2:10" x14ac:dyDescent="0.35">
      <c r="B53" s="148" t="s">
        <v>1006</v>
      </c>
      <c r="C53" s="106">
        <v>4</v>
      </c>
      <c r="D53" s="105">
        <v>13500</v>
      </c>
      <c r="E53" s="88"/>
      <c r="F53" s="175"/>
      <c r="G53" s="176"/>
      <c r="H53" s="176"/>
      <c r="I53" s="176"/>
      <c r="J53" s="176"/>
    </row>
    <row r="54" spans="2:10" x14ac:dyDescent="0.35">
      <c r="B54" s="148" t="s">
        <v>1007</v>
      </c>
      <c r="C54" s="106">
        <v>9</v>
      </c>
      <c r="D54" s="105">
        <v>90342.510000000009</v>
      </c>
      <c r="E54" s="88"/>
      <c r="F54" s="172"/>
      <c r="G54" s="177"/>
      <c r="H54" s="178"/>
      <c r="I54" s="178"/>
      <c r="J54" s="178"/>
    </row>
    <row r="55" spans="2:10" x14ac:dyDescent="0.35">
      <c r="B55" s="148" t="s">
        <v>1008</v>
      </c>
      <c r="C55" s="106">
        <v>13</v>
      </c>
      <c r="D55" s="105">
        <v>103842.51000000001</v>
      </c>
      <c r="E55" s="88"/>
      <c r="F55" s="172"/>
      <c r="G55" s="178"/>
      <c r="H55" s="178"/>
      <c r="I55" s="178"/>
      <c r="J55" s="178"/>
    </row>
    <row r="56" spans="2:10" x14ac:dyDescent="0.35">
      <c r="E56" s="88"/>
      <c r="F56" s="175"/>
      <c r="G56" s="176"/>
      <c r="H56" s="176"/>
      <c r="I56" s="176"/>
      <c r="J56" s="176"/>
    </row>
    <row r="57" spans="2:10" x14ac:dyDescent="0.35">
      <c r="B57" s="163" t="s">
        <v>1071</v>
      </c>
      <c r="C57" s="167" t="s">
        <v>1003</v>
      </c>
      <c r="D57" s="81" t="s">
        <v>1004</v>
      </c>
      <c r="E57" s="88"/>
      <c r="F57" s="172"/>
      <c r="G57" s="177"/>
      <c r="H57" s="177"/>
      <c r="I57" s="177"/>
      <c r="J57" s="177"/>
    </row>
    <row r="58" spans="2:10" x14ac:dyDescent="0.35">
      <c r="B58" s="148" t="s">
        <v>1005</v>
      </c>
      <c r="C58" s="106">
        <f>+C46-C52</f>
        <v>61</v>
      </c>
      <c r="D58" s="105">
        <f>+D46-D52</f>
        <v>217232.15999999997</v>
      </c>
      <c r="E58" s="88"/>
      <c r="F58" s="172"/>
      <c r="G58" s="177"/>
      <c r="H58" s="178"/>
      <c r="I58" s="177"/>
      <c r="J58" s="174"/>
    </row>
    <row r="59" spans="2:10" x14ac:dyDescent="0.35">
      <c r="B59" s="148" t="s">
        <v>1006</v>
      </c>
      <c r="C59" s="106">
        <f t="shared" ref="C59:D61" si="1">+C47-C53</f>
        <v>7</v>
      </c>
      <c r="D59" s="105">
        <f t="shared" si="1"/>
        <v>26573.199999999997</v>
      </c>
      <c r="F59" s="175"/>
      <c r="G59" s="179"/>
      <c r="H59" s="176"/>
      <c r="I59" s="179"/>
      <c r="J59" s="176"/>
    </row>
    <row r="60" spans="2:10" x14ac:dyDescent="0.35">
      <c r="B60" s="148" t="s">
        <v>1007</v>
      </c>
      <c r="C60" s="106">
        <f t="shared" si="1"/>
        <v>35</v>
      </c>
      <c r="D60" s="105">
        <f t="shared" si="1"/>
        <v>190658.95999999996</v>
      </c>
      <c r="F60" s="172"/>
      <c r="G60" s="176"/>
      <c r="H60" s="176"/>
      <c r="I60" s="176"/>
      <c r="J60" s="176"/>
    </row>
    <row r="61" spans="2:10" x14ac:dyDescent="0.35">
      <c r="B61" s="148" t="s">
        <v>1008</v>
      </c>
      <c r="C61" s="106">
        <f t="shared" si="1"/>
        <v>42</v>
      </c>
      <c r="D61" s="105">
        <f>+D59+D60</f>
        <v>217232.15999999997</v>
      </c>
    </row>
  </sheetData>
  <autoFilter ref="A4:J41"/>
  <mergeCells count="1">
    <mergeCell ref="F45:G45"/>
  </mergeCells>
  <conditionalFormatting sqref="F5:H6 A41 C41 B35:C35 D8:J41 B36:B40 A12:C34">
    <cfRule type="cellIs" dxfId="457" priority="34" stopIfTrue="1" operator="equal">
      <formula>"&lt;&gt;"""""</formula>
    </cfRule>
  </conditionalFormatting>
  <conditionalFormatting sqref="A8:B9 E5 B5:B6 A11:B11">
    <cfRule type="cellIs" dxfId="456" priority="33" stopIfTrue="1" operator="equal">
      <formula>"&lt;&gt;"""""</formula>
    </cfRule>
  </conditionalFormatting>
  <conditionalFormatting sqref="D5">
    <cfRule type="cellIs" dxfId="455" priority="32" stopIfTrue="1" operator="equal">
      <formula>"&lt;&gt;"""""</formula>
    </cfRule>
  </conditionalFormatting>
  <conditionalFormatting sqref="C43">
    <cfRule type="cellIs" dxfId="454" priority="31" stopIfTrue="1" operator="equal">
      <formula>"&lt;&gt;"""""</formula>
    </cfRule>
  </conditionalFormatting>
  <conditionalFormatting sqref="D43">
    <cfRule type="cellIs" dxfId="453" priority="30" stopIfTrue="1" operator="equal">
      <formula>"&lt;&gt;"""""</formula>
    </cfRule>
  </conditionalFormatting>
  <conditionalFormatting sqref="D6">
    <cfRule type="cellIs" dxfId="452" priority="27" stopIfTrue="1" operator="equal">
      <formula>"&lt;&gt;"""""</formula>
    </cfRule>
  </conditionalFormatting>
  <conditionalFormatting sqref="B1:C2">
    <cfRule type="cellIs" dxfId="451" priority="29" stopIfTrue="1" operator="equal">
      <formula>"&lt;&gt;"""""</formula>
    </cfRule>
  </conditionalFormatting>
  <conditionalFormatting sqref="E6">
    <cfRule type="cellIs" dxfId="450" priority="28" stopIfTrue="1" operator="equal">
      <formula>"&lt;&gt;"""""</formula>
    </cfRule>
  </conditionalFormatting>
  <conditionalFormatting sqref="J5:J6">
    <cfRule type="cellIs" dxfId="449" priority="26" stopIfTrue="1" operator="equal">
      <formula>"&lt;&gt;"""""</formula>
    </cfRule>
  </conditionalFormatting>
  <conditionalFormatting sqref="I5:I6">
    <cfRule type="cellIs" dxfId="448" priority="25" stopIfTrue="1" operator="equal">
      <formula>"&lt;&gt;"""""</formula>
    </cfRule>
  </conditionalFormatting>
  <conditionalFormatting sqref="C41">
    <cfRule type="cellIs" dxfId="447" priority="24" stopIfTrue="1" operator="equal">
      <formula>"&lt;&gt;"""""</formula>
    </cfRule>
  </conditionalFormatting>
  <conditionalFormatting sqref="B10">
    <cfRule type="cellIs" dxfId="446" priority="23" stopIfTrue="1" operator="equal">
      <formula>"&lt;&gt;"""""</formula>
    </cfRule>
  </conditionalFormatting>
  <conditionalFormatting sqref="A10">
    <cfRule type="cellIs" dxfId="445" priority="22" stopIfTrue="1" operator="equal">
      <formula>"&lt;&gt;"""""</formula>
    </cfRule>
  </conditionalFormatting>
  <conditionalFormatting sqref="C40 C36">
    <cfRule type="cellIs" dxfId="444" priority="21" stopIfTrue="1" operator="equal">
      <formula>"&lt;&gt;"""""</formula>
    </cfRule>
  </conditionalFormatting>
  <conditionalFormatting sqref="C37:C39">
    <cfRule type="cellIs" dxfId="443" priority="20" stopIfTrue="1" operator="equal">
      <formula>"&lt;&gt;"""""</formula>
    </cfRule>
  </conditionalFormatting>
  <conditionalFormatting sqref="C5:C6 C8:C9">
    <cfRule type="cellIs" dxfId="442" priority="19" stopIfTrue="1" operator="equal">
      <formula>"&lt;&gt;"""""</formula>
    </cfRule>
  </conditionalFormatting>
  <conditionalFormatting sqref="C10">
    <cfRule type="cellIs" dxfId="441" priority="18" stopIfTrue="1" operator="equal">
      <formula>"&lt;&gt;"""""</formula>
    </cfRule>
  </conditionalFormatting>
  <conditionalFormatting sqref="C11">
    <cfRule type="cellIs" dxfId="440" priority="17" stopIfTrue="1" operator="equal">
      <formula>"&lt;&gt;"""""</formula>
    </cfRule>
  </conditionalFormatting>
  <conditionalFormatting sqref="B40:B41">
    <cfRule type="cellIs" dxfId="439" priority="16" stopIfTrue="1" operator="equal">
      <formula>"&lt;&gt;"""""</formula>
    </cfRule>
  </conditionalFormatting>
  <conditionalFormatting sqref="A35:A40">
    <cfRule type="cellIs" dxfId="438" priority="15" stopIfTrue="1" operator="equal">
      <formula>"&lt;&gt;"""""</formula>
    </cfRule>
  </conditionalFormatting>
  <conditionalFormatting sqref="B36:B39">
    <cfRule type="cellIs" dxfId="437" priority="14" stopIfTrue="1" operator="equal">
      <formula>"&lt;&gt;"""""</formula>
    </cfRule>
  </conditionalFormatting>
  <conditionalFormatting sqref="E43">
    <cfRule type="cellIs" dxfId="436" priority="13" stopIfTrue="1" operator="equal">
      <formula>"&lt;&gt;"""""</formula>
    </cfRule>
  </conditionalFormatting>
  <conditionalFormatting sqref="F43">
    <cfRule type="cellIs" dxfId="435" priority="12" stopIfTrue="1" operator="equal">
      <formula>"&lt;&gt;"""""</formula>
    </cfRule>
  </conditionalFormatting>
  <conditionalFormatting sqref="G43">
    <cfRule type="cellIs" dxfId="434" priority="11" stopIfTrue="1" operator="equal">
      <formula>"&lt;&gt;"""""</formula>
    </cfRule>
  </conditionalFormatting>
  <conditionalFormatting sqref="H43">
    <cfRule type="cellIs" dxfId="433" priority="10" stopIfTrue="1" operator="equal">
      <formula>"&lt;&gt;"""""</formula>
    </cfRule>
  </conditionalFormatting>
  <conditionalFormatting sqref="I43">
    <cfRule type="cellIs" dxfId="432" priority="9" stopIfTrue="1" operator="equal">
      <formula>"&lt;&gt;"""""</formula>
    </cfRule>
  </conditionalFormatting>
  <conditionalFormatting sqref="J43">
    <cfRule type="cellIs" dxfId="431" priority="8" stopIfTrue="1" operator="equal">
      <formula>"&lt;&gt;"""""</formula>
    </cfRule>
  </conditionalFormatting>
  <conditionalFormatting sqref="F7:H7">
    <cfRule type="cellIs" dxfId="430" priority="7" stopIfTrue="1" operator="equal">
      <formula>"&lt;&gt;"""""</formula>
    </cfRule>
  </conditionalFormatting>
  <conditionalFormatting sqref="E7">
    <cfRule type="cellIs" dxfId="429" priority="6" stopIfTrue="1" operator="equal">
      <formula>"&lt;&gt;"""""</formula>
    </cfRule>
  </conditionalFormatting>
  <conditionalFormatting sqref="D7">
    <cfRule type="cellIs" dxfId="428" priority="5" stopIfTrue="1" operator="equal">
      <formula>"&lt;&gt;"""""</formula>
    </cfRule>
  </conditionalFormatting>
  <conditionalFormatting sqref="J7">
    <cfRule type="cellIs" dxfId="427" priority="4" stopIfTrue="1" operator="equal">
      <formula>"&lt;&gt;"""""</formula>
    </cfRule>
  </conditionalFormatting>
  <conditionalFormatting sqref="I7">
    <cfRule type="cellIs" dxfId="426" priority="3" stopIfTrue="1" operator="equal">
      <formula>"&lt;&gt;"""""</formula>
    </cfRule>
  </conditionalFormatting>
  <conditionalFormatting sqref="C7">
    <cfRule type="cellIs" dxfId="425" priority="2" stopIfTrue="1" operator="equal">
      <formula>"&lt;&gt;"""""</formula>
    </cfRule>
  </conditionalFormatting>
  <conditionalFormatting sqref="B7">
    <cfRule type="cellIs" dxfId="424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/>
  </sheetViews>
  <sheetFormatPr defaultColWidth="9.1796875" defaultRowHeight="10" x14ac:dyDescent="0.2"/>
  <cols>
    <col min="1" max="1" width="41.54296875" style="329" customWidth="1"/>
    <col min="2" max="2" width="42.54296875" style="329" customWidth="1"/>
    <col min="3" max="3" width="11.26953125" style="329" customWidth="1"/>
    <col min="4" max="4" width="15.1796875" style="329" bestFit="1" customWidth="1"/>
    <col min="5" max="5" width="12.54296875" style="329" bestFit="1" customWidth="1"/>
    <col min="6" max="6" width="12.1796875" style="329" bestFit="1" customWidth="1"/>
    <col min="7" max="7" width="16.26953125" style="329" bestFit="1" customWidth="1"/>
    <col min="8" max="8" width="16" style="329" bestFit="1" customWidth="1"/>
    <col min="9" max="9" width="12.453125" style="329" bestFit="1" customWidth="1"/>
    <col min="10" max="10" width="12.1796875" style="329" bestFit="1" customWidth="1"/>
    <col min="11" max="11" width="13.1796875" style="329" bestFit="1" customWidth="1"/>
    <col min="12" max="12" width="38.453125" style="329" bestFit="1" customWidth="1"/>
    <col min="13" max="16384" width="9.1796875" style="329"/>
  </cols>
  <sheetData>
    <row r="1" spans="1:11" s="326" customFormat="1" ht="10.5" x14ac:dyDescent="0.35">
      <c r="A1" s="261" t="s">
        <v>1011</v>
      </c>
      <c r="B1" s="257" t="s">
        <v>152</v>
      </c>
      <c r="C1" s="323"/>
      <c r="D1" s="323"/>
      <c r="E1" s="323"/>
      <c r="F1" s="324"/>
      <c r="G1" s="325"/>
      <c r="H1" s="324"/>
      <c r="I1" s="324"/>
      <c r="J1" s="325"/>
    </row>
    <row r="2" spans="1:11" s="326" customFormat="1" ht="10.5" x14ac:dyDescent="0.35">
      <c r="A2" s="261" t="s">
        <v>1013</v>
      </c>
      <c r="B2" s="257">
        <v>2018</v>
      </c>
      <c r="C2" s="323"/>
      <c r="D2" s="323"/>
      <c r="E2" s="323"/>
      <c r="F2" s="324"/>
      <c r="G2" s="325"/>
      <c r="H2" s="324"/>
      <c r="I2" s="324"/>
      <c r="J2" s="325"/>
    </row>
    <row r="3" spans="1:11" s="326" customFormat="1" ht="10.5" x14ac:dyDescent="0.35">
      <c r="A3" s="327"/>
      <c r="B3" s="327"/>
      <c r="C3" s="327"/>
      <c r="D3" s="327"/>
      <c r="E3" s="328"/>
      <c r="F3" s="328"/>
      <c r="G3" s="328"/>
      <c r="H3" s="328"/>
      <c r="I3" s="328"/>
      <c r="J3" s="328"/>
    </row>
    <row r="4" spans="1:11" ht="21" x14ac:dyDescent="0.2">
      <c r="A4" s="261" t="s">
        <v>962</v>
      </c>
      <c r="B4" s="261" t="s">
        <v>963</v>
      </c>
      <c r="C4" s="259" t="s">
        <v>342</v>
      </c>
      <c r="D4" s="261" t="s">
        <v>964</v>
      </c>
      <c r="E4" s="261" t="s">
        <v>1014</v>
      </c>
      <c r="F4" s="261" t="s">
        <v>1015</v>
      </c>
      <c r="G4" s="261" t="s">
        <v>1016</v>
      </c>
      <c r="H4" s="261" t="s">
        <v>1017</v>
      </c>
      <c r="I4" s="261" t="s">
        <v>1018</v>
      </c>
      <c r="J4" s="261" t="s">
        <v>1019</v>
      </c>
      <c r="K4" s="261" t="s">
        <v>1020</v>
      </c>
    </row>
    <row r="5" spans="1:11" ht="10.5" x14ac:dyDescent="0.2">
      <c r="A5" s="331"/>
      <c r="B5" s="331"/>
      <c r="C5" s="331"/>
      <c r="D5" s="331"/>
      <c r="E5" s="333"/>
      <c r="F5" s="334"/>
      <c r="G5" s="333"/>
      <c r="H5" s="334"/>
      <c r="I5" s="333"/>
      <c r="J5" s="337"/>
      <c r="K5" s="333"/>
    </row>
    <row r="6" spans="1:11" ht="10.5" x14ac:dyDescent="0.2">
      <c r="A6" s="331"/>
      <c r="B6" s="331"/>
      <c r="C6" s="331"/>
      <c r="D6" s="331"/>
      <c r="E6" s="333"/>
      <c r="F6" s="334"/>
      <c r="G6" s="333"/>
      <c r="H6" s="334"/>
      <c r="I6" s="333"/>
      <c r="J6" s="337"/>
      <c r="K6" s="333"/>
    </row>
    <row r="7" spans="1:11" ht="10.5" x14ac:dyDescent="0.25">
      <c r="E7" s="340"/>
      <c r="F7" s="340"/>
      <c r="G7" s="340"/>
      <c r="H7" s="340"/>
      <c r="I7" s="340"/>
      <c r="J7" s="340"/>
      <c r="K7" s="340"/>
    </row>
    <row r="8" spans="1:11" ht="10.5" x14ac:dyDescent="0.2">
      <c r="D8" s="349" t="s">
        <v>1001</v>
      </c>
      <c r="E8" s="342">
        <f t="shared" ref="E8:K8" si="0">+SUM(E5:E6)</f>
        <v>0</v>
      </c>
      <c r="F8" s="350">
        <f t="shared" si="0"/>
        <v>0</v>
      </c>
      <c r="G8" s="342">
        <f t="shared" si="0"/>
        <v>0</v>
      </c>
      <c r="H8" s="350">
        <f t="shared" si="0"/>
        <v>0</v>
      </c>
      <c r="I8" s="342">
        <f t="shared" si="0"/>
        <v>0</v>
      </c>
      <c r="J8" s="350">
        <f t="shared" si="0"/>
        <v>0</v>
      </c>
      <c r="K8" s="342">
        <f t="shared" si="0"/>
        <v>0</v>
      </c>
    </row>
    <row r="11" spans="1:11" ht="10.5" x14ac:dyDescent="0.2">
      <c r="B11" s="351" t="s">
        <v>1002</v>
      </c>
      <c r="C11" s="286"/>
      <c r="D11" s="345" t="s">
        <v>1003</v>
      </c>
      <c r="E11" s="268" t="s">
        <v>1004</v>
      </c>
    </row>
    <row r="12" spans="1:11" ht="25.5" customHeight="1" x14ac:dyDescent="0.2">
      <c r="B12" s="494" t="s">
        <v>1005</v>
      </c>
      <c r="C12" s="495"/>
      <c r="D12" s="291">
        <f>+E8+G8+I8+K8</f>
        <v>0</v>
      </c>
      <c r="E12" s="289">
        <f>+F8+H8+J8</f>
        <v>0</v>
      </c>
    </row>
    <row r="13" spans="1:11" ht="10.5" x14ac:dyDescent="0.2">
      <c r="B13" s="494" t="s">
        <v>1006</v>
      </c>
      <c r="C13" s="495"/>
      <c r="D13" s="291">
        <f>I8</f>
        <v>0</v>
      </c>
      <c r="E13" s="289">
        <f>J8</f>
        <v>0</v>
      </c>
    </row>
    <row r="14" spans="1:11" ht="10.5" x14ac:dyDescent="0.2">
      <c r="B14" s="494" t="s">
        <v>1007</v>
      </c>
      <c r="C14" s="495"/>
      <c r="D14" s="291">
        <f>E8+G8</f>
        <v>0</v>
      </c>
      <c r="E14" s="289">
        <f>+F8+H8</f>
        <v>0</v>
      </c>
    </row>
    <row r="15" spans="1:11" ht="10.5" x14ac:dyDescent="0.2">
      <c r="B15" s="494" t="s">
        <v>1008</v>
      </c>
      <c r="C15" s="495"/>
      <c r="D15" s="291">
        <f>+D13+D14</f>
        <v>0</v>
      </c>
      <c r="E15" s="289">
        <f>+E13+E14</f>
        <v>0</v>
      </c>
    </row>
  </sheetData>
  <mergeCells count="4">
    <mergeCell ref="B12:C12"/>
    <mergeCell ref="B13:C13"/>
    <mergeCell ref="B14:C14"/>
    <mergeCell ref="B15:C15"/>
  </mergeCells>
  <conditionalFormatting sqref="B1:B2">
    <cfRule type="cellIs" dxfId="423" priority="14" stopIfTrue="1" operator="equal">
      <formula>"&lt;&gt;"""""</formula>
    </cfRule>
  </conditionalFormatting>
  <conditionalFormatting sqref="D8">
    <cfRule type="cellIs" dxfId="422" priority="13" stopIfTrue="1" operator="equal">
      <formula>"&lt;&gt;"""""</formula>
    </cfRule>
  </conditionalFormatting>
  <conditionalFormatting sqref="E8:K8">
    <cfRule type="cellIs" dxfId="421" priority="12" stopIfTrue="1" operator="equal">
      <formula>"&lt;&gt;"""""</formula>
    </cfRule>
  </conditionalFormatting>
  <conditionalFormatting sqref="G5:I5">
    <cfRule type="cellIs" dxfId="420" priority="11" stopIfTrue="1" operator="equal">
      <formula>"&lt;&gt;"""""</formula>
    </cfRule>
  </conditionalFormatting>
  <conditionalFormatting sqref="F5 B5:C5 C6">
    <cfRule type="cellIs" dxfId="419" priority="10" stopIfTrue="1" operator="equal">
      <formula>"&lt;&gt;"""""</formula>
    </cfRule>
  </conditionalFormatting>
  <conditionalFormatting sqref="E5">
    <cfRule type="cellIs" dxfId="418" priority="9" stopIfTrue="1" operator="equal">
      <formula>"&lt;&gt;"""""</formula>
    </cfRule>
  </conditionalFormatting>
  <conditionalFormatting sqref="K5">
    <cfRule type="cellIs" dxfId="417" priority="8" stopIfTrue="1" operator="equal">
      <formula>"&lt;&gt;"""""</formula>
    </cfRule>
  </conditionalFormatting>
  <conditionalFormatting sqref="J5">
    <cfRule type="cellIs" dxfId="416" priority="7" stopIfTrue="1" operator="equal">
      <formula>"&lt;&gt;"""""</formula>
    </cfRule>
  </conditionalFormatting>
  <conditionalFormatting sqref="G6:I6">
    <cfRule type="cellIs" dxfId="415" priority="6" stopIfTrue="1" operator="equal">
      <formula>"&lt;&gt;"""""</formula>
    </cfRule>
  </conditionalFormatting>
  <conditionalFormatting sqref="F6 B6">
    <cfRule type="cellIs" dxfId="414" priority="5" stopIfTrue="1" operator="equal">
      <formula>"&lt;&gt;"""""</formula>
    </cfRule>
  </conditionalFormatting>
  <conditionalFormatting sqref="E6">
    <cfRule type="cellIs" dxfId="413" priority="4" stopIfTrue="1" operator="equal">
      <formula>"&lt;&gt;"""""</formula>
    </cfRule>
  </conditionalFormatting>
  <conditionalFormatting sqref="K6">
    <cfRule type="cellIs" dxfId="412" priority="3" stopIfTrue="1" operator="equal">
      <formula>"&lt;&gt;"""""</formula>
    </cfRule>
  </conditionalFormatting>
  <conditionalFormatting sqref="J6">
    <cfRule type="cellIs" dxfId="411" priority="2" stopIfTrue="1" operator="equal">
      <formula>"&lt;&gt;"""""</formula>
    </cfRule>
  </conditionalFormatting>
  <conditionalFormatting sqref="D5:D6">
    <cfRule type="cellIs" dxfId="410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8"/>
  <sheetViews>
    <sheetView showGridLines="0" zoomScale="85" zoomScaleNormal="85" workbookViewId="0">
      <pane ySplit="4" topLeftCell="A5" activePane="bottomLeft" state="frozen"/>
      <selection activeCell="A195" sqref="A195:B195"/>
      <selection pane="bottomLeft"/>
    </sheetView>
  </sheetViews>
  <sheetFormatPr defaultColWidth="18.54296875" defaultRowHeight="12" x14ac:dyDescent="0.35"/>
  <cols>
    <col min="1" max="1" width="35.7265625" style="88" customWidth="1"/>
    <col min="2" max="2" width="64.26953125" style="88" customWidth="1"/>
    <col min="3" max="3" width="18.54296875" style="182" customWidth="1"/>
    <col min="4" max="4" width="14.26953125" style="182" customWidth="1"/>
    <col min="5" max="5" width="14.26953125" style="190" customWidth="1"/>
    <col min="6" max="6" width="14.26953125" style="182" customWidth="1"/>
    <col min="7" max="7" width="14.26953125" style="190" customWidth="1"/>
    <col min="8" max="9" width="14.26953125" style="182" customWidth="1"/>
    <col min="10" max="10" width="14.26953125" style="190" customWidth="1"/>
    <col min="11" max="16384" width="18.54296875" style="182"/>
  </cols>
  <sheetData>
    <row r="1" spans="1:10" s="76" customFormat="1" x14ac:dyDescent="0.3">
      <c r="A1" s="68" t="s">
        <v>1011</v>
      </c>
      <c r="B1" s="180" t="s">
        <v>152</v>
      </c>
      <c r="C1" s="77"/>
      <c r="D1" s="77"/>
      <c r="E1" s="77"/>
      <c r="F1" s="77"/>
      <c r="G1" s="77"/>
      <c r="H1" s="77"/>
      <c r="I1" s="77"/>
      <c r="J1" s="77"/>
    </row>
    <row r="2" spans="1:10" s="76" customFormat="1" x14ac:dyDescent="0.3">
      <c r="A2" s="68" t="s">
        <v>1013</v>
      </c>
      <c r="B2" s="180">
        <v>2016</v>
      </c>
      <c r="C2" s="77"/>
      <c r="D2" s="77"/>
      <c r="E2" s="77"/>
      <c r="F2" s="77"/>
      <c r="G2" s="77"/>
      <c r="H2" s="77"/>
      <c r="I2" s="77"/>
      <c r="J2" s="77"/>
    </row>
    <row r="3" spans="1:10" x14ac:dyDescent="0.3">
      <c r="A3" s="119"/>
      <c r="B3" s="153"/>
      <c r="C3" s="77"/>
      <c r="D3" s="181"/>
      <c r="E3" s="181"/>
      <c r="F3" s="181"/>
      <c r="G3" s="181"/>
      <c r="H3" s="181"/>
      <c r="I3" s="181"/>
      <c r="J3" s="181"/>
    </row>
    <row r="4" spans="1:10" s="132" customFormat="1" ht="24" x14ac:dyDescent="0.3">
      <c r="A4" s="68" t="s">
        <v>962</v>
      </c>
      <c r="B4" s="68" t="s">
        <v>963</v>
      </c>
      <c r="C4" s="68" t="s">
        <v>964</v>
      </c>
      <c r="D4" s="68" t="s">
        <v>1016</v>
      </c>
      <c r="E4" s="68" t="s">
        <v>1017</v>
      </c>
      <c r="F4" s="68" t="s">
        <v>1018</v>
      </c>
      <c r="G4" s="68" t="s">
        <v>1019</v>
      </c>
      <c r="H4" s="68" t="s">
        <v>1020</v>
      </c>
      <c r="I4" s="68" t="s">
        <v>1014</v>
      </c>
      <c r="J4" s="68" t="s">
        <v>1015</v>
      </c>
    </row>
    <row r="5" spans="1:10" s="159" customFormat="1" ht="24" x14ac:dyDescent="0.3">
      <c r="A5" s="103" t="s">
        <v>155</v>
      </c>
      <c r="B5" s="103" t="s">
        <v>1095</v>
      </c>
      <c r="C5" s="157"/>
      <c r="D5" s="134"/>
      <c r="E5" s="158"/>
      <c r="F5" s="134"/>
      <c r="G5" s="158"/>
      <c r="H5" s="134"/>
      <c r="I5" s="134"/>
      <c r="J5" s="158"/>
    </row>
    <row r="6" spans="1:10" s="159" customFormat="1" ht="24" x14ac:dyDescent="0.3">
      <c r="A6" s="103" t="s">
        <v>155</v>
      </c>
      <c r="B6" s="103" t="s">
        <v>1096</v>
      </c>
      <c r="C6" s="157"/>
      <c r="D6" s="134"/>
      <c r="E6" s="158"/>
      <c r="F6" s="134"/>
      <c r="G6" s="158"/>
      <c r="H6" s="134"/>
      <c r="I6" s="134"/>
      <c r="J6" s="158"/>
    </row>
    <row r="7" spans="1:10" s="159" customFormat="1" x14ac:dyDescent="0.3">
      <c r="A7" s="103" t="s">
        <v>155</v>
      </c>
      <c r="B7" s="103" t="s">
        <v>160</v>
      </c>
      <c r="C7" s="157"/>
      <c r="D7" s="134"/>
      <c r="E7" s="158"/>
      <c r="F7" s="134"/>
      <c r="G7" s="158"/>
      <c r="H7" s="134"/>
      <c r="I7" s="134"/>
      <c r="J7" s="158"/>
    </row>
    <row r="8" spans="1:10" s="159" customFormat="1" ht="24" x14ac:dyDescent="0.3">
      <c r="A8" s="103" t="s">
        <v>155</v>
      </c>
      <c r="B8" s="103" t="s">
        <v>1097</v>
      </c>
      <c r="C8" s="157"/>
      <c r="D8" s="134"/>
      <c r="E8" s="158"/>
      <c r="F8" s="134"/>
      <c r="G8" s="158"/>
      <c r="H8" s="134"/>
      <c r="I8" s="134"/>
      <c r="J8" s="158"/>
    </row>
    <row r="9" spans="1:10" s="159" customFormat="1" x14ac:dyDescent="0.3">
      <c r="A9" s="103" t="s">
        <v>155</v>
      </c>
      <c r="B9" s="103" t="s">
        <v>208</v>
      </c>
      <c r="C9" s="110"/>
      <c r="D9" s="134"/>
      <c r="E9" s="158"/>
      <c r="F9" s="134"/>
      <c r="G9" s="158"/>
      <c r="H9" s="134"/>
      <c r="I9" s="134"/>
      <c r="J9" s="158"/>
    </row>
    <row r="10" spans="1:10" s="159" customFormat="1" ht="36" x14ac:dyDescent="0.3">
      <c r="A10" s="103" t="s">
        <v>29</v>
      </c>
      <c r="B10" s="103" t="s">
        <v>1082</v>
      </c>
      <c r="C10" s="157"/>
      <c r="D10" s="134"/>
      <c r="E10" s="158"/>
      <c r="F10" s="134"/>
      <c r="G10" s="158"/>
      <c r="H10" s="134"/>
      <c r="I10" s="134"/>
      <c r="J10" s="158"/>
    </row>
    <row r="11" spans="1:10" s="159" customFormat="1" x14ac:dyDescent="0.3">
      <c r="A11" s="103" t="s">
        <v>106</v>
      </c>
      <c r="B11" s="103" t="s">
        <v>1081</v>
      </c>
      <c r="C11" s="157"/>
      <c r="D11" s="134"/>
      <c r="E11" s="158"/>
      <c r="F11" s="134"/>
      <c r="G11" s="158"/>
      <c r="H11" s="134"/>
      <c r="I11" s="134"/>
      <c r="J11" s="158"/>
    </row>
    <row r="12" spans="1:10" s="159" customFormat="1" ht="24" x14ac:dyDescent="0.3">
      <c r="A12" s="103" t="s">
        <v>70</v>
      </c>
      <c r="B12" s="103" t="s">
        <v>1098</v>
      </c>
      <c r="C12" s="157"/>
      <c r="D12" s="134"/>
      <c r="E12" s="158"/>
      <c r="F12" s="134"/>
      <c r="G12" s="158"/>
      <c r="H12" s="134"/>
      <c r="I12" s="134"/>
      <c r="J12" s="158"/>
    </row>
    <row r="13" spans="1:10" s="159" customFormat="1" ht="36" x14ac:dyDescent="0.3">
      <c r="A13" s="103" t="s">
        <v>41</v>
      </c>
      <c r="B13" s="103" t="s">
        <v>1099</v>
      </c>
      <c r="C13" s="1"/>
      <c r="D13" s="134"/>
      <c r="E13" s="158"/>
      <c r="F13" s="134"/>
      <c r="G13" s="158"/>
      <c r="H13" s="134"/>
      <c r="I13" s="134"/>
      <c r="J13" s="158"/>
    </row>
    <row r="14" spans="1:10" s="159" customFormat="1" ht="24" x14ac:dyDescent="0.3">
      <c r="A14" s="109" t="s">
        <v>9</v>
      </c>
      <c r="B14" s="109" t="s">
        <v>12</v>
      </c>
      <c r="C14" s="157"/>
      <c r="D14" s="134"/>
      <c r="E14" s="158"/>
      <c r="F14" s="134"/>
      <c r="G14" s="158"/>
      <c r="H14" s="134"/>
      <c r="I14" s="134"/>
      <c r="J14" s="158"/>
    </row>
    <row r="15" spans="1:10" s="159" customFormat="1" ht="24" x14ac:dyDescent="0.3">
      <c r="A15" s="109" t="s">
        <v>9</v>
      </c>
      <c r="B15" s="109" t="s">
        <v>12</v>
      </c>
      <c r="C15" s="157"/>
      <c r="D15" s="134"/>
      <c r="E15" s="158"/>
      <c r="F15" s="134"/>
      <c r="G15" s="158"/>
      <c r="H15" s="134"/>
      <c r="I15" s="134"/>
      <c r="J15" s="158"/>
    </row>
    <row r="16" spans="1:10" s="159" customFormat="1" ht="24" x14ac:dyDescent="0.3">
      <c r="A16" s="109" t="s">
        <v>169</v>
      </c>
      <c r="B16" s="109" t="s">
        <v>1100</v>
      </c>
      <c r="C16" s="78"/>
      <c r="D16" s="134"/>
      <c r="E16" s="158"/>
      <c r="F16" s="183"/>
      <c r="G16" s="184"/>
      <c r="H16" s="183"/>
      <c r="I16" s="183"/>
      <c r="J16" s="184"/>
    </row>
    <row r="17" spans="1:10" s="159" customFormat="1" ht="24" x14ac:dyDescent="0.3">
      <c r="A17" s="103" t="s">
        <v>178</v>
      </c>
      <c r="B17" s="103" t="s">
        <v>179</v>
      </c>
      <c r="C17" s="110"/>
      <c r="D17" s="183"/>
      <c r="E17" s="184"/>
      <c r="F17" s="183"/>
      <c r="G17" s="184"/>
      <c r="H17" s="183"/>
      <c r="I17" s="183"/>
      <c r="J17" s="184"/>
    </row>
    <row r="18" spans="1:10" s="159" customFormat="1" ht="24" x14ac:dyDescent="0.3">
      <c r="A18" s="103" t="s">
        <v>67</v>
      </c>
      <c r="B18" s="103" t="s">
        <v>68</v>
      </c>
      <c r="C18" s="157"/>
      <c r="D18" s="134"/>
      <c r="E18" s="158"/>
      <c r="F18" s="134"/>
      <c r="G18" s="158"/>
      <c r="H18" s="134"/>
      <c r="I18" s="134"/>
      <c r="J18" s="158"/>
    </row>
    <row r="19" spans="1:10" s="159" customFormat="1" ht="36" x14ac:dyDescent="0.3">
      <c r="A19" s="103" t="s">
        <v>9</v>
      </c>
      <c r="B19" s="109" t="s">
        <v>174</v>
      </c>
      <c r="C19" s="110"/>
      <c r="D19" s="183"/>
      <c r="E19" s="184"/>
      <c r="F19" s="183"/>
      <c r="G19" s="184"/>
      <c r="H19" s="183"/>
      <c r="I19" s="183"/>
      <c r="J19" s="184"/>
    </row>
    <row r="20" spans="1:10" s="159" customFormat="1" ht="24" x14ac:dyDescent="0.3">
      <c r="A20" s="103" t="s">
        <v>9</v>
      </c>
      <c r="B20" s="109" t="s">
        <v>16</v>
      </c>
      <c r="C20" s="157"/>
      <c r="D20" s="183"/>
      <c r="E20" s="184"/>
      <c r="F20" s="183"/>
      <c r="G20" s="184"/>
      <c r="H20" s="183"/>
      <c r="I20" s="183"/>
      <c r="J20" s="184"/>
    </row>
    <row r="21" spans="1:10" s="159" customFormat="1" ht="24" x14ac:dyDescent="0.3">
      <c r="A21" s="103" t="s">
        <v>9</v>
      </c>
      <c r="B21" s="109" t="s">
        <v>176</v>
      </c>
      <c r="C21" s="110"/>
      <c r="D21" s="183"/>
      <c r="E21" s="184"/>
      <c r="F21" s="183"/>
      <c r="G21" s="184"/>
      <c r="H21" s="183"/>
      <c r="I21" s="183"/>
      <c r="J21" s="184"/>
    </row>
    <row r="22" spans="1:10" s="159" customFormat="1" x14ac:dyDescent="0.3">
      <c r="A22" s="103" t="s">
        <v>49</v>
      </c>
      <c r="B22" s="109" t="s">
        <v>1101</v>
      </c>
      <c r="C22" s="110"/>
      <c r="D22" s="183"/>
      <c r="E22" s="184"/>
      <c r="F22" s="183"/>
      <c r="G22" s="184"/>
      <c r="H22" s="183"/>
      <c r="I22" s="183"/>
      <c r="J22" s="184"/>
    </row>
    <row r="23" spans="1:10" s="159" customFormat="1" x14ac:dyDescent="0.3">
      <c r="A23" s="103" t="s">
        <v>49</v>
      </c>
      <c r="B23" s="109" t="s">
        <v>1102</v>
      </c>
      <c r="C23" s="110"/>
      <c r="D23" s="183"/>
      <c r="E23" s="184"/>
      <c r="F23" s="183"/>
      <c r="G23" s="184"/>
      <c r="H23" s="183"/>
      <c r="I23" s="183"/>
      <c r="J23" s="184"/>
    </row>
    <row r="24" spans="1:10" s="159" customFormat="1" x14ac:dyDescent="0.3">
      <c r="A24" s="103" t="s">
        <v>49</v>
      </c>
      <c r="B24" s="109" t="s">
        <v>1103</v>
      </c>
      <c r="C24" s="110"/>
      <c r="D24" s="183"/>
      <c r="E24" s="184"/>
      <c r="F24" s="183"/>
      <c r="G24" s="184"/>
      <c r="H24" s="183"/>
      <c r="I24" s="183"/>
      <c r="J24" s="184"/>
    </row>
    <row r="25" spans="1:10" s="159" customFormat="1" x14ac:dyDescent="0.3">
      <c r="A25" s="103" t="s">
        <v>49</v>
      </c>
      <c r="B25" s="109" t="s">
        <v>1104</v>
      </c>
      <c r="C25" s="110"/>
      <c r="D25" s="183"/>
      <c r="E25" s="184"/>
      <c r="F25" s="183"/>
      <c r="G25" s="184"/>
      <c r="H25" s="183"/>
      <c r="I25" s="183"/>
      <c r="J25" s="184"/>
    </row>
    <row r="26" spans="1:10" s="159" customFormat="1" x14ac:dyDescent="0.3">
      <c r="A26" s="103" t="s">
        <v>49</v>
      </c>
      <c r="B26" s="109" t="s">
        <v>1105</v>
      </c>
      <c r="C26" s="110"/>
      <c r="D26" s="183"/>
      <c r="E26" s="184"/>
      <c r="F26" s="183"/>
      <c r="G26" s="184"/>
      <c r="H26" s="183"/>
      <c r="I26" s="183"/>
      <c r="J26" s="184"/>
    </row>
    <row r="27" spans="1:10" s="159" customFormat="1" x14ac:dyDescent="0.3">
      <c r="A27" s="103" t="s">
        <v>49</v>
      </c>
      <c r="B27" s="109" t="s">
        <v>1106</v>
      </c>
      <c r="C27" s="110"/>
      <c r="D27" s="183"/>
      <c r="E27" s="184"/>
      <c r="F27" s="183"/>
      <c r="G27" s="184"/>
      <c r="H27" s="183"/>
      <c r="I27" s="183"/>
      <c r="J27" s="184"/>
    </row>
    <row r="28" spans="1:10" s="159" customFormat="1" x14ac:dyDescent="0.3">
      <c r="A28" s="103" t="s">
        <v>49</v>
      </c>
      <c r="B28" s="109" t="s">
        <v>1107</v>
      </c>
      <c r="C28" s="110"/>
      <c r="D28" s="183"/>
      <c r="E28" s="184"/>
      <c r="F28" s="183"/>
      <c r="G28" s="184"/>
      <c r="H28" s="183"/>
      <c r="I28" s="183"/>
      <c r="J28" s="184"/>
    </row>
    <row r="29" spans="1:10" s="159" customFormat="1" ht="24" x14ac:dyDescent="0.3">
      <c r="A29" s="103" t="s">
        <v>49</v>
      </c>
      <c r="B29" s="109" t="s">
        <v>189</v>
      </c>
      <c r="C29" s="1"/>
      <c r="D29" s="134"/>
      <c r="E29" s="158"/>
      <c r="F29" s="134"/>
      <c r="G29" s="158"/>
      <c r="H29" s="134"/>
      <c r="I29" s="134"/>
      <c r="J29" s="158"/>
    </row>
    <row r="30" spans="1:10" s="159" customFormat="1" ht="24" x14ac:dyDescent="0.3">
      <c r="A30" s="103" t="s">
        <v>49</v>
      </c>
      <c r="B30" s="109" t="s">
        <v>115</v>
      </c>
      <c r="C30" s="1"/>
      <c r="D30" s="134"/>
      <c r="E30" s="158"/>
      <c r="F30" s="134"/>
      <c r="G30" s="158"/>
      <c r="H30" s="134"/>
      <c r="I30" s="134"/>
      <c r="J30" s="158"/>
    </row>
    <row r="31" spans="1:10" s="159" customFormat="1" ht="24" x14ac:dyDescent="0.3">
      <c r="A31" s="103" t="s">
        <v>49</v>
      </c>
      <c r="B31" s="109" t="s">
        <v>119</v>
      </c>
      <c r="C31" s="1"/>
      <c r="D31" s="134"/>
      <c r="E31" s="158"/>
      <c r="F31" s="134"/>
      <c r="G31" s="158"/>
      <c r="H31" s="134"/>
      <c r="I31" s="134"/>
      <c r="J31" s="158"/>
    </row>
    <row r="32" spans="1:10" s="159" customFormat="1" ht="24" x14ac:dyDescent="0.3">
      <c r="A32" s="103" t="s">
        <v>49</v>
      </c>
      <c r="B32" s="109" t="s">
        <v>1108</v>
      </c>
      <c r="C32" s="1"/>
      <c r="D32" s="134"/>
      <c r="E32" s="158"/>
      <c r="F32" s="134"/>
      <c r="G32" s="158"/>
      <c r="H32" s="134"/>
      <c r="I32" s="134"/>
      <c r="J32" s="158"/>
    </row>
    <row r="33" spans="1:10" s="159" customFormat="1" ht="24" x14ac:dyDescent="0.3">
      <c r="A33" s="103" t="s">
        <v>49</v>
      </c>
      <c r="B33" s="109" t="s">
        <v>127</v>
      </c>
      <c r="C33" s="1"/>
      <c r="D33" s="134"/>
      <c r="E33" s="158"/>
      <c r="F33" s="134"/>
      <c r="G33" s="158"/>
      <c r="H33" s="134"/>
      <c r="I33" s="134"/>
      <c r="J33" s="158"/>
    </row>
    <row r="34" spans="1:10" s="159" customFormat="1" ht="24" x14ac:dyDescent="0.3">
      <c r="A34" s="103" t="s">
        <v>49</v>
      </c>
      <c r="B34" s="109" t="s">
        <v>141</v>
      </c>
      <c r="C34" s="1"/>
      <c r="D34" s="134"/>
      <c r="E34" s="158"/>
      <c r="F34" s="134"/>
      <c r="G34" s="158"/>
      <c r="H34" s="134"/>
      <c r="I34" s="134"/>
      <c r="J34" s="158"/>
    </row>
    <row r="35" spans="1:10" s="159" customFormat="1" ht="24" x14ac:dyDescent="0.3">
      <c r="A35" s="103" t="s">
        <v>49</v>
      </c>
      <c r="B35" s="109" t="s">
        <v>1109</v>
      </c>
      <c r="C35" s="1"/>
      <c r="D35" s="134"/>
      <c r="E35" s="158"/>
      <c r="F35" s="134"/>
      <c r="G35" s="158"/>
      <c r="H35" s="134"/>
      <c r="I35" s="134"/>
      <c r="J35" s="158"/>
    </row>
    <row r="36" spans="1:10" s="159" customFormat="1" ht="24" x14ac:dyDescent="0.3">
      <c r="A36" s="103" t="s">
        <v>49</v>
      </c>
      <c r="B36" s="109" t="s">
        <v>131</v>
      </c>
      <c r="C36" s="1"/>
      <c r="D36" s="134"/>
      <c r="E36" s="158"/>
      <c r="F36" s="134"/>
      <c r="G36" s="158"/>
      <c r="H36" s="134"/>
      <c r="I36" s="134"/>
      <c r="J36" s="158"/>
    </row>
    <row r="37" spans="1:10" s="159" customFormat="1" ht="24" x14ac:dyDescent="0.3">
      <c r="A37" s="103" t="s">
        <v>70</v>
      </c>
      <c r="B37" s="109" t="s">
        <v>210</v>
      </c>
      <c r="C37" s="110"/>
      <c r="D37" s="183"/>
      <c r="E37" s="184"/>
      <c r="F37" s="183"/>
      <c r="G37" s="184"/>
      <c r="H37" s="183"/>
      <c r="I37" s="183"/>
      <c r="J37" s="184"/>
    </row>
    <row r="38" spans="1:10" s="159" customFormat="1" ht="24" x14ac:dyDescent="0.3">
      <c r="A38" s="109" t="s">
        <v>46</v>
      </c>
      <c r="B38" s="109" t="s">
        <v>47</v>
      </c>
      <c r="C38" s="110"/>
      <c r="D38" s="183"/>
      <c r="E38" s="184"/>
      <c r="F38" s="183"/>
      <c r="G38" s="184"/>
      <c r="H38" s="183"/>
      <c r="I38" s="183"/>
      <c r="J38" s="184"/>
    </row>
    <row r="39" spans="1:10" s="159" customFormat="1" x14ac:dyDescent="0.3">
      <c r="A39" s="103" t="s">
        <v>185</v>
      </c>
      <c r="B39" s="103" t="s">
        <v>186</v>
      </c>
      <c r="C39" s="157"/>
      <c r="D39" s="134"/>
      <c r="E39" s="158"/>
      <c r="F39" s="134"/>
      <c r="G39" s="158"/>
      <c r="H39" s="134"/>
      <c r="I39" s="134"/>
      <c r="J39" s="158"/>
    </row>
    <row r="40" spans="1:10" x14ac:dyDescent="0.35">
      <c r="C40" s="185"/>
      <c r="E40" s="186"/>
      <c r="G40" s="186"/>
      <c r="J40" s="186"/>
    </row>
    <row r="41" spans="1:10" x14ac:dyDescent="0.35">
      <c r="C41" s="187" t="s">
        <v>1001</v>
      </c>
      <c r="D41" s="188"/>
      <c r="E41" s="228"/>
      <c r="F41" s="188"/>
      <c r="G41" s="228"/>
      <c r="H41" s="188"/>
      <c r="I41" s="188"/>
      <c r="J41" s="228"/>
    </row>
    <row r="42" spans="1:10" x14ac:dyDescent="0.35">
      <c r="D42" s="190"/>
      <c r="E42" s="191"/>
      <c r="F42" s="190"/>
      <c r="G42" s="191"/>
      <c r="H42" s="191"/>
      <c r="I42" s="190"/>
      <c r="J42" s="182"/>
    </row>
    <row r="43" spans="1:10" x14ac:dyDescent="0.35">
      <c r="D43" s="190"/>
      <c r="F43" s="190"/>
      <c r="H43" s="190"/>
      <c r="I43" s="190"/>
      <c r="J43" s="182"/>
    </row>
    <row r="44" spans="1:10" x14ac:dyDescent="0.35">
      <c r="B44" s="192" t="s">
        <v>1002</v>
      </c>
      <c r="C44" s="193" t="s">
        <v>1003</v>
      </c>
      <c r="D44" s="194" t="s">
        <v>1004</v>
      </c>
      <c r="F44" s="484"/>
      <c r="G44" s="484"/>
    </row>
    <row r="45" spans="1:10" x14ac:dyDescent="0.35">
      <c r="B45" s="73" t="s">
        <v>1005</v>
      </c>
      <c r="C45" s="134"/>
      <c r="D45" s="158"/>
      <c r="E45" s="182"/>
      <c r="J45" s="182"/>
    </row>
    <row r="46" spans="1:10" x14ac:dyDescent="0.35">
      <c r="B46" s="73" t="s">
        <v>1006</v>
      </c>
      <c r="C46" s="134"/>
      <c r="D46" s="158"/>
      <c r="E46" s="182"/>
      <c r="J46" s="182"/>
    </row>
    <row r="47" spans="1:10" x14ac:dyDescent="0.35">
      <c r="B47" s="73" t="s">
        <v>1007</v>
      </c>
      <c r="C47" s="134"/>
      <c r="D47" s="158"/>
      <c r="E47" s="182"/>
      <c r="J47" s="182"/>
    </row>
    <row r="48" spans="1:10" x14ac:dyDescent="0.35">
      <c r="B48" s="73" t="s">
        <v>1008</v>
      </c>
      <c r="C48" s="134"/>
      <c r="D48" s="158"/>
      <c r="E48" s="182"/>
      <c r="J48" s="182"/>
    </row>
    <row r="49" spans="2:10" x14ac:dyDescent="0.35">
      <c r="B49" s="195"/>
      <c r="E49" s="182"/>
      <c r="J49" s="182"/>
    </row>
    <row r="50" spans="2:10" x14ac:dyDescent="0.35">
      <c r="E50" s="182"/>
      <c r="J50" s="182"/>
    </row>
    <row r="51" spans="2:10" x14ac:dyDescent="0.35">
      <c r="E51" s="182"/>
      <c r="J51" s="182"/>
    </row>
    <row r="52" spans="2:10" x14ac:dyDescent="0.35">
      <c r="E52" s="182"/>
      <c r="J52" s="182"/>
    </row>
    <row r="53" spans="2:10" x14ac:dyDescent="0.35">
      <c r="E53" s="182"/>
      <c r="J53" s="182"/>
    </row>
    <row r="54" spans="2:10" x14ac:dyDescent="0.35">
      <c r="E54" s="182"/>
      <c r="J54" s="182"/>
    </row>
    <row r="55" spans="2:10" x14ac:dyDescent="0.35">
      <c r="E55" s="182"/>
      <c r="J55" s="182"/>
    </row>
    <row r="56" spans="2:10" x14ac:dyDescent="0.35">
      <c r="E56" s="182"/>
      <c r="J56" s="182"/>
    </row>
    <row r="57" spans="2:10" x14ac:dyDescent="0.35">
      <c r="E57" s="182"/>
      <c r="J57" s="182"/>
    </row>
    <row r="58" spans="2:10" x14ac:dyDescent="0.35">
      <c r="E58" s="182"/>
      <c r="J58" s="182"/>
    </row>
    <row r="59" spans="2:10" x14ac:dyDescent="0.35">
      <c r="E59" s="182"/>
      <c r="J59" s="182"/>
    </row>
    <row r="60" spans="2:10" x14ac:dyDescent="0.35">
      <c r="E60" s="182"/>
      <c r="J60" s="182"/>
    </row>
    <row r="61" spans="2:10" x14ac:dyDescent="0.35">
      <c r="E61" s="182"/>
      <c r="G61" s="182"/>
      <c r="J61" s="182"/>
    </row>
    <row r="62" spans="2:10" x14ac:dyDescent="0.35">
      <c r="E62" s="182"/>
      <c r="G62" s="182"/>
      <c r="J62" s="182"/>
    </row>
    <row r="63" spans="2:10" x14ac:dyDescent="0.35">
      <c r="E63" s="182"/>
      <c r="G63" s="182"/>
      <c r="J63" s="182"/>
    </row>
    <row r="64" spans="2:10" x14ac:dyDescent="0.35">
      <c r="E64" s="182"/>
      <c r="G64" s="182"/>
      <c r="J64" s="182"/>
    </row>
    <row r="65" spans="5:10" x14ac:dyDescent="0.35">
      <c r="E65" s="182"/>
      <c r="G65" s="182"/>
      <c r="J65" s="182"/>
    </row>
    <row r="66" spans="5:10" x14ac:dyDescent="0.35">
      <c r="E66" s="182"/>
      <c r="G66" s="182"/>
      <c r="J66" s="182"/>
    </row>
    <row r="67" spans="5:10" x14ac:dyDescent="0.35">
      <c r="E67" s="182"/>
      <c r="G67" s="182"/>
      <c r="J67" s="182"/>
    </row>
    <row r="68" spans="5:10" x14ac:dyDescent="0.35">
      <c r="E68" s="182"/>
      <c r="G68" s="182"/>
      <c r="J68" s="182"/>
    </row>
    <row r="69" spans="5:10" x14ac:dyDescent="0.35">
      <c r="E69" s="182"/>
      <c r="G69" s="182"/>
      <c r="J69" s="182"/>
    </row>
    <row r="70" spans="5:10" x14ac:dyDescent="0.35">
      <c r="E70" s="182"/>
      <c r="G70" s="182"/>
      <c r="J70" s="182"/>
    </row>
    <row r="71" spans="5:10" x14ac:dyDescent="0.35">
      <c r="E71" s="182"/>
      <c r="G71" s="182"/>
      <c r="J71" s="182"/>
    </row>
    <row r="72" spans="5:10" x14ac:dyDescent="0.35">
      <c r="E72" s="182"/>
      <c r="G72" s="182"/>
      <c r="J72" s="182"/>
    </row>
    <row r="73" spans="5:10" x14ac:dyDescent="0.35">
      <c r="E73" s="182"/>
      <c r="G73" s="182"/>
      <c r="J73" s="182"/>
    </row>
    <row r="74" spans="5:10" x14ac:dyDescent="0.35">
      <c r="E74" s="182"/>
      <c r="G74" s="182"/>
      <c r="J74" s="182"/>
    </row>
    <row r="75" spans="5:10" x14ac:dyDescent="0.35">
      <c r="E75" s="182"/>
      <c r="G75" s="182"/>
      <c r="J75" s="182"/>
    </row>
    <row r="76" spans="5:10" x14ac:dyDescent="0.35">
      <c r="E76" s="182"/>
      <c r="G76" s="182"/>
      <c r="J76" s="182"/>
    </row>
    <row r="77" spans="5:10" x14ac:dyDescent="0.35">
      <c r="E77" s="182"/>
      <c r="G77" s="182"/>
      <c r="J77" s="182"/>
    </row>
    <row r="78" spans="5:10" x14ac:dyDescent="0.35">
      <c r="E78" s="182"/>
      <c r="G78" s="182"/>
      <c r="J78" s="182"/>
    </row>
    <row r="79" spans="5:10" x14ac:dyDescent="0.35">
      <c r="E79" s="182"/>
      <c r="G79" s="182"/>
      <c r="J79" s="182"/>
    </row>
    <row r="80" spans="5:10" x14ac:dyDescent="0.35">
      <c r="E80" s="182"/>
      <c r="G80" s="182"/>
      <c r="J80" s="182"/>
    </row>
    <row r="81" spans="5:10" x14ac:dyDescent="0.35">
      <c r="E81" s="182"/>
      <c r="G81" s="182"/>
      <c r="J81" s="182"/>
    </row>
    <row r="82" spans="5:10" x14ac:dyDescent="0.35">
      <c r="E82" s="182"/>
      <c r="G82" s="182"/>
      <c r="J82" s="182"/>
    </row>
    <row r="83" spans="5:10" x14ac:dyDescent="0.35">
      <c r="E83" s="182"/>
      <c r="G83" s="182"/>
      <c r="J83" s="182"/>
    </row>
    <row r="84" spans="5:10" x14ac:dyDescent="0.35">
      <c r="E84" s="182"/>
      <c r="G84" s="182"/>
      <c r="J84" s="182"/>
    </row>
    <row r="85" spans="5:10" x14ac:dyDescent="0.35">
      <c r="E85" s="182"/>
      <c r="G85" s="182"/>
      <c r="J85" s="182"/>
    </row>
    <row r="86" spans="5:10" x14ac:dyDescent="0.35">
      <c r="E86" s="182"/>
      <c r="G86" s="182"/>
      <c r="J86" s="182"/>
    </row>
    <row r="87" spans="5:10" x14ac:dyDescent="0.35">
      <c r="E87" s="182"/>
      <c r="G87" s="182"/>
      <c r="J87" s="182"/>
    </row>
    <row r="88" spans="5:10" x14ac:dyDescent="0.35">
      <c r="E88" s="182"/>
      <c r="G88" s="182"/>
      <c r="J88" s="182"/>
    </row>
    <row r="89" spans="5:10" x14ac:dyDescent="0.35">
      <c r="E89" s="182"/>
      <c r="G89" s="182"/>
      <c r="J89" s="182"/>
    </row>
    <row r="90" spans="5:10" x14ac:dyDescent="0.35">
      <c r="E90" s="182"/>
      <c r="G90" s="182"/>
      <c r="J90" s="182"/>
    </row>
    <row r="91" spans="5:10" x14ac:dyDescent="0.35">
      <c r="E91" s="182"/>
      <c r="G91" s="182"/>
      <c r="J91" s="182"/>
    </row>
    <row r="92" spans="5:10" x14ac:dyDescent="0.35">
      <c r="E92" s="182"/>
      <c r="G92" s="182"/>
      <c r="J92" s="182"/>
    </row>
    <row r="93" spans="5:10" x14ac:dyDescent="0.35">
      <c r="E93" s="182"/>
      <c r="G93" s="182"/>
      <c r="J93" s="182"/>
    </row>
    <row r="94" spans="5:10" x14ac:dyDescent="0.35">
      <c r="E94" s="182"/>
      <c r="G94" s="182"/>
      <c r="J94" s="182"/>
    </row>
    <row r="95" spans="5:10" x14ac:dyDescent="0.35">
      <c r="E95" s="182"/>
      <c r="G95" s="182"/>
      <c r="J95" s="182"/>
    </row>
    <row r="96" spans="5:10" x14ac:dyDescent="0.35">
      <c r="E96" s="182"/>
      <c r="G96" s="182"/>
      <c r="J96" s="182"/>
    </row>
    <row r="97" spans="5:10" x14ac:dyDescent="0.35">
      <c r="E97" s="182"/>
      <c r="G97" s="182"/>
      <c r="J97" s="182"/>
    </row>
    <row r="98" spans="5:10" x14ac:dyDescent="0.35">
      <c r="E98" s="182"/>
      <c r="G98" s="182"/>
      <c r="J98" s="182"/>
    </row>
    <row r="99" spans="5:10" x14ac:dyDescent="0.35">
      <c r="E99" s="182"/>
      <c r="G99" s="182"/>
      <c r="J99" s="182"/>
    </row>
    <row r="100" spans="5:10" x14ac:dyDescent="0.35">
      <c r="E100" s="182"/>
      <c r="G100" s="182"/>
      <c r="J100" s="182"/>
    </row>
    <row r="101" spans="5:10" x14ac:dyDescent="0.35">
      <c r="E101" s="182"/>
      <c r="G101" s="182"/>
      <c r="J101" s="182"/>
    </row>
    <row r="102" spans="5:10" x14ac:dyDescent="0.35">
      <c r="E102" s="182"/>
      <c r="G102" s="182"/>
      <c r="J102" s="182"/>
    </row>
    <row r="103" spans="5:10" x14ac:dyDescent="0.35">
      <c r="E103" s="182"/>
      <c r="G103" s="182"/>
      <c r="J103" s="182"/>
    </row>
    <row r="104" spans="5:10" x14ac:dyDescent="0.35">
      <c r="E104" s="182"/>
      <c r="G104" s="182"/>
      <c r="J104" s="182"/>
    </row>
    <row r="105" spans="5:10" x14ac:dyDescent="0.35">
      <c r="E105" s="182"/>
      <c r="G105" s="182"/>
      <c r="J105" s="182"/>
    </row>
    <row r="106" spans="5:10" x14ac:dyDescent="0.35">
      <c r="E106" s="182"/>
      <c r="G106" s="182"/>
      <c r="J106" s="182"/>
    </row>
    <row r="107" spans="5:10" x14ac:dyDescent="0.35">
      <c r="E107" s="182"/>
      <c r="G107" s="182"/>
      <c r="J107" s="182"/>
    </row>
    <row r="108" spans="5:10" x14ac:dyDescent="0.35">
      <c r="E108" s="182"/>
      <c r="G108" s="182"/>
      <c r="J108" s="182"/>
    </row>
    <row r="109" spans="5:10" x14ac:dyDescent="0.35">
      <c r="E109" s="182"/>
      <c r="G109" s="182"/>
      <c r="J109" s="182"/>
    </row>
    <row r="110" spans="5:10" x14ac:dyDescent="0.35">
      <c r="E110" s="182"/>
      <c r="G110" s="182"/>
      <c r="J110" s="182"/>
    </row>
    <row r="111" spans="5:10" x14ac:dyDescent="0.35">
      <c r="E111" s="182"/>
      <c r="G111" s="182"/>
      <c r="J111" s="182"/>
    </row>
    <row r="112" spans="5:10" x14ac:dyDescent="0.35">
      <c r="E112" s="182"/>
      <c r="G112" s="182"/>
      <c r="J112" s="182"/>
    </row>
    <row r="113" spans="5:10" x14ac:dyDescent="0.35">
      <c r="E113" s="182"/>
      <c r="G113" s="182"/>
      <c r="J113" s="182"/>
    </row>
    <row r="114" spans="5:10" x14ac:dyDescent="0.35">
      <c r="E114" s="182"/>
      <c r="G114" s="182"/>
      <c r="J114" s="182"/>
    </row>
    <row r="115" spans="5:10" x14ac:dyDescent="0.35">
      <c r="E115" s="182"/>
      <c r="G115" s="182"/>
      <c r="J115" s="182"/>
    </row>
    <row r="116" spans="5:10" x14ac:dyDescent="0.35">
      <c r="E116" s="182"/>
      <c r="G116" s="182"/>
      <c r="J116" s="182"/>
    </row>
    <row r="117" spans="5:10" x14ac:dyDescent="0.35">
      <c r="E117" s="182"/>
      <c r="G117" s="182"/>
      <c r="J117" s="182"/>
    </row>
    <row r="118" spans="5:10" x14ac:dyDescent="0.35">
      <c r="E118" s="182"/>
      <c r="G118" s="182"/>
      <c r="J118" s="182"/>
    </row>
    <row r="119" spans="5:10" x14ac:dyDescent="0.35">
      <c r="E119" s="182"/>
      <c r="G119" s="182"/>
      <c r="J119" s="182"/>
    </row>
    <row r="120" spans="5:10" x14ac:dyDescent="0.35">
      <c r="E120" s="182"/>
      <c r="G120" s="182"/>
      <c r="J120" s="182"/>
    </row>
    <row r="121" spans="5:10" x14ac:dyDescent="0.35">
      <c r="E121" s="182"/>
      <c r="G121" s="182"/>
      <c r="J121" s="182"/>
    </row>
    <row r="122" spans="5:10" x14ac:dyDescent="0.35">
      <c r="E122" s="182"/>
      <c r="G122" s="182"/>
      <c r="J122" s="182"/>
    </row>
    <row r="123" spans="5:10" x14ac:dyDescent="0.35">
      <c r="E123" s="182"/>
      <c r="G123" s="182"/>
      <c r="J123" s="182"/>
    </row>
    <row r="124" spans="5:10" x14ac:dyDescent="0.35">
      <c r="E124" s="182"/>
      <c r="G124" s="182"/>
      <c r="J124" s="182"/>
    </row>
    <row r="125" spans="5:10" x14ac:dyDescent="0.35">
      <c r="E125" s="182"/>
      <c r="G125" s="182"/>
      <c r="J125" s="182"/>
    </row>
    <row r="126" spans="5:10" x14ac:dyDescent="0.35">
      <c r="E126" s="182"/>
      <c r="G126" s="182"/>
      <c r="J126" s="182"/>
    </row>
    <row r="127" spans="5:10" x14ac:dyDescent="0.35">
      <c r="E127" s="182"/>
      <c r="G127" s="182"/>
      <c r="J127" s="182"/>
    </row>
    <row r="128" spans="5:10" x14ac:dyDescent="0.35">
      <c r="E128" s="182"/>
      <c r="G128" s="182"/>
      <c r="J128" s="182"/>
    </row>
    <row r="129" spans="5:10" x14ac:dyDescent="0.35">
      <c r="E129" s="182"/>
      <c r="G129" s="182"/>
      <c r="J129" s="182"/>
    </row>
    <row r="130" spans="5:10" x14ac:dyDescent="0.35">
      <c r="E130" s="182"/>
      <c r="G130" s="182"/>
      <c r="J130" s="182"/>
    </row>
    <row r="131" spans="5:10" x14ac:dyDescent="0.35">
      <c r="E131" s="182"/>
      <c r="G131" s="182"/>
      <c r="J131" s="182"/>
    </row>
    <row r="132" spans="5:10" x14ac:dyDescent="0.35">
      <c r="E132" s="182"/>
      <c r="G132" s="182"/>
      <c r="J132" s="182"/>
    </row>
    <row r="133" spans="5:10" x14ac:dyDescent="0.35">
      <c r="E133" s="182"/>
      <c r="G133" s="182"/>
      <c r="J133" s="182"/>
    </row>
    <row r="134" spans="5:10" x14ac:dyDescent="0.35">
      <c r="E134" s="182"/>
      <c r="G134" s="182"/>
      <c r="J134" s="182"/>
    </row>
    <row r="135" spans="5:10" x14ac:dyDescent="0.35">
      <c r="E135" s="182"/>
      <c r="G135" s="182"/>
      <c r="J135" s="182"/>
    </row>
    <row r="136" spans="5:10" x14ac:dyDescent="0.35">
      <c r="E136" s="182"/>
      <c r="G136" s="182"/>
      <c r="J136" s="182"/>
    </row>
    <row r="137" spans="5:10" x14ac:dyDescent="0.35">
      <c r="E137" s="182"/>
      <c r="G137" s="182"/>
      <c r="J137" s="182"/>
    </row>
    <row r="138" spans="5:10" x14ac:dyDescent="0.35">
      <c r="E138" s="182"/>
      <c r="G138" s="182"/>
      <c r="J138" s="182"/>
    </row>
    <row r="139" spans="5:10" x14ac:dyDescent="0.35">
      <c r="E139" s="182"/>
      <c r="G139" s="182"/>
      <c r="J139" s="182"/>
    </row>
    <row r="140" spans="5:10" x14ac:dyDescent="0.35">
      <c r="E140" s="182"/>
      <c r="G140" s="182"/>
      <c r="J140" s="182"/>
    </row>
    <row r="141" spans="5:10" x14ac:dyDescent="0.35">
      <c r="E141" s="182"/>
      <c r="G141" s="182"/>
      <c r="J141" s="182"/>
    </row>
    <row r="142" spans="5:10" x14ac:dyDescent="0.35">
      <c r="E142" s="182"/>
      <c r="G142" s="182"/>
      <c r="J142" s="182"/>
    </row>
    <row r="143" spans="5:10" x14ac:dyDescent="0.35">
      <c r="E143" s="182"/>
      <c r="G143" s="182"/>
      <c r="J143" s="182"/>
    </row>
    <row r="144" spans="5:10" x14ac:dyDescent="0.35">
      <c r="E144" s="182"/>
      <c r="G144" s="182"/>
      <c r="J144" s="182"/>
    </row>
    <row r="145" spans="5:10" x14ac:dyDescent="0.35">
      <c r="E145" s="182"/>
      <c r="G145" s="182"/>
      <c r="J145" s="182"/>
    </row>
    <row r="146" spans="5:10" x14ac:dyDescent="0.35">
      <c r="E146" s="182"/>
      <c r="G146" s="182"/>
      <c r="J146" s="182"/>
    </row>
    <row r="147" spans="5:10" x14ac:dyDescent="0.35">
      <c r="E147" s="182"/>
      <c r="G147" s="182"/>
      <c r="J147" s="182"/>
    </row>
    <row r="148" spans="5:10" x14ac:dyDescent="0.35">
      <c r="E148" s="182"/>
      <c r="G148" s="182"/>
      <c r="J148" s="182"/>
    </row>
    <row r="149" spans="5:10" x14ac:dyDescent="0.35">
      <c r="E149" s="182"/>
      <c r="G149" s="182"/>
      <c r="J149" s="182"/>
    </row>
    <row r="150" spans="5:10" x14ac:dyDescent="0.35">
      <c r="E150" s="182"/>
      <c r="G150" s="182"/>
      <c r="J150" s="182"/>
    </row>
    <row r="151" spans="5:10" x14ac:dyDescent="0.35">
      <c r="E151" s="182"/>
      <c r="G151" s="182"/>
      <c r="J151" s="182"/>
    </row>
    <row r="152" spans="5:10" x14ac:dyDescent="0.35">
      <c r="E152" s="182"/>
      <c r="G152" s="182"/>
      <c r="J152" s="182"/>
    </row>
    <row r="153" spans="5:10" x14ac:dyDescent="0.35">
      <c r="E153" s="182"/>
      <c r="G153" s="182"/>
      <c r="J153" s="182"/>
    </row>
    <row r="154" spans="5:10" x14ac:dyDescent="0.35">
      <c r="E154" s="182"/>
      <c r="G154" s="182"/>
      <c r="J154" s="182"/>
    </row>
    <row r="155" spans="5:10" x14ac:dyDescent="0.35">
      <c r="E155" s="182"/>
      <c r="G155" s="182"/>
      <c r="J155" s="182"/>
    </row>
    <row r="156" spans="5:10" x14ac:dyDescent="0.35">
      <c r="E156" s="182"/>
      <c r="G156" s="182"/>
      <c r="J156" s="182"/>
    </row>
    <row r="157" spans="5:10" x14ac:dyDescent="0.35">
      <c r="E157" s="182"/>
      <c r="G157" s="182"/>
      <c r="J157" s="182"/>
    </row>
    <row r="158" spans="5:10" x14ac:dyDescent="0.35">
      <c r="E158" s="182"/>
      <c r="G158" s="182"/>
      <c r="J158" s="182"/>
    </row>
    <row r="159" spans="5:10" x14ac:dyDescent="0.35">
      <c r="E159" s="182"/>
      <c r="G159" s="182"/>
      <c r="J159" s="182"/>
    </row>
    <row r="160" spans="5:10" x14ac:dyDescent="0.35">
      <c r="E160" s="182"/>
      <c r="G160" s="182"/>
      <c r="J160" s="182"/>
    </row>
    <row r="161" spans="5:10" x14ac:dyDescent="0.35">
      <c r="E161" s="182"/>
      <c r="G161" s="182"/>
      <c r="J161" s="182"/>
    </row>
    <row r="162" spans="5:10" x14ac:dyDescent="0.35">
      <c r="E162" s="182"/>
      <c r="G162" s="182"/>
      <c r="J162" s="182"/>
    </row>
    <row r="163" spans="5:10" x14ac:dyDescent="0.35">
      <c r="E163" s="182"/>
      <c r="G163" s="182"/>
      <c r="J163" s="182"/>
    </row>
    <row r="164" spans="5:10" x14ac:dyDescent="0.35">
      <c r="E164" s="182"/>
      <c r="G164" s="182"/>
      <c r="J164" s="182"/>
    </row>
    <row r="165" spans="5:10" x14ac:dyDescent="0.35">
      <c r="E165" s="182"/>
      <c r="G165" s="182"/>
      <c r="J165" s="182"/>
    </row>
    <row r="166" spans="5:10" x14ac:dyDescent="0.35">
      <c r="E166" s="182"/>
      <c r="G166" s="182"/>
      <c r="J166" s="182"/>
    </row>
    <row r="167" spans="5:10" x14ac:dyDescent="0.35">
      <c r="E167" s="182"/>
      <c r="G167" s="182"/>
      <c r="J167" s="182"/>
    </row>
    <row r="168" spans="5:10" x14ac:dyDescent="0.35">
      <c r="E168" s="182"/>
      <c r="G168" s="182"/>
      <c r="J168" s="182"/>
    </row>
    <row r="169" spans="5:10" x14ac:dyDescent="0.35">
      <c r="E169" s="182"/>
      <c r="G169" s="182"/>
      <c r="J169" s="182"/>
    </row>
    <row r="170" spans="5:10" x14ac:dyDescent="0.35">
      <c r="E170" s="182"/>
      <c r="G170" s="182"/>
      <c r="J170" s="182"/>
    </row>
    <row r="171" spans="5:10" x14ac:dyDescent="0.35">
      <c r="E171" s="182"/>
      <c r="G171" s="182"/>
      <c r="J171" s="182"/>
    </row>
    <row r="172" spans="5:10" x14ac:dyDescent="0.35">
      <c r="E172" s="182"/>
      <c r="G172" s="182"/>
      <c r="J172" s="182"/>
    </row>
    <row r="173" spans="5:10" x14ac:dyDescent="0.35">
      <c r="E173" s="182"/>
      <c r="G173" s="182"/>
      <c r="J173" s="182"/>
    </row>
    <row r="174" spans="5:10" x14ac:dyDescent="0.35">
      <c r="E174" s="182"/>
      <c r="G174" s="182"/>
      <c r="J174" s="182"/>
    </row>
    <row r="175" spans="5:10" x14ac:dyDescent="0.35">
      <c r="E175" s="182"/>
      <c r="G175" s="182"/>
      <c r="J175" s="182"/>
    </row>
    <row r="176" spans="5:10" x14ac:dyDescent="0.35">
      <c r="E176" s="182"/>
      <c r="G176" s="182"/>
      <c r="J176" s="182"/>
    </row>
    <row r="177" spans="5:10" x14ac:dyDescent="0.35">
      <c r="E177" s="182"/>
      <c r="G177" s="182"/>
      <c r="J177" s="182"/>
    </row>
    <row r="178" spans="5:10" x14ac:dyDescent="0.35">
      <c r="E178" s="182"/>
      <c r="G178" s="182"/>
      <c r="J178" s="182"/>
    </row>
    <row r="179" spans="5:10" x14ac:dyDescent="0.35">
      <c r="E179" s="182"/>
      <c r="G179" s="182"/>
      <c r="J179" s="182"/>
    </row>
    <row r="180" spans="5:10" x14ac:dyDescent="0.35">
      <c r="E180" s="182"/>
      <c r="G180" s="182"/>
      <c r="J180" s="182"/>
    </row>
    <row r="181" spans="5:10" x14ac:dyDescent="0.35">
      <c r="E181" s="182"/>
      <c r="G181" s="182"/>
      <c r="J181" s="182"/>
    </row>
    <row r="182" spans="5:10" x14ac:dyDescent="0.35">
      <c r="E182" s="182"/>
      <c r="G182" s="182"/>
      <c r="J182" s="182"/>
    </row>
    <row r="183" spans="5:10" x14ac:dyDescent="0.35">
      <c r="E183" s="182"/>
      <c r="G183" s="182"/>
      <c r="J183" s="182"/>
    </row>
    <row r="184" spans="5:10" x14ac:dyDescent="0.35">
      <c r="E184" s="182"/>
      <c r="G184" s="182"/>
      <c r="J184" s="182"/>
    </row>
    <row r="185" spans="5:10" x14ac:dyDescent="0.35">
      <c r="E185" s="182"/>
      <c r="G185" s="182"/>
      <c r="J185" s="182"/>
    </row>
    <row r="186" spans="5:10" x14ac:dyDescent="0.35">
      <c r="E186" s="182"/>
      <c r="G186" s="182"/>
      <c r="J186" s="182"/>
    </row>
    <row r="187" spans="5:10" x14ac:dyDescent="0.35">
      <c r="E187" s="182"/>
      <c r="G187" s="182"/>
      <c r="J187" s="182"/>
    </row>
    <row r="188" spans="5:10" x14ac:dyDescent="0.35">
      <c r="E188" s="182"/>
      <c r="G188" s="182"/>
      <c r="J188" s="182"/>
    </row>
    <row r="189" spans="5:10" x14ac:dyDescent="0.35">
      <c r="E189" s="182"/>
      <c r="G189" s="182"/>
      <c r="J189" s="182"/>
    </row>
    <row r="190" spans="5:10" x14ac:dyDescent="0.35">
      <c r="E190" s="182"/>
      <c r="G190" s="182"/>
      <c r="J190" s="182"/>
    </row>
    <row r="191" spans="5:10" x14ac:dyDescent="0.35">
      <c r="E191" s="182"/>
      <c r="G191" s="182"/>
      <c r="J191" s="182"/>
    </row>
    <row r="192" spans="5:10" x14ac:dyDescent="0.35">
      <c r="E192" s="182"/>
      <c r="G192" s="182"/>
      <c r="J192" s="182"/>
    </row>
    <row r="193" spans="5:10" x14ac:dyDescent="0.35">
      <c r="E193" s="182"/>
      <c r="G193" s="182"/>
      <c r="J193" s="182"/>
    </row>
    <row r="194" spans="5:10" x14ac:dyDescent="0.35">
      <c r="E194" s="182"/>
      <c r="G194" s="182"/>
      <c r="J194" s="182"/>
    </row>
    <row r="195" spans="5:10" x14ac:dyDescent="0.35">
      <c r="E195" s="182"/>
      <c r="G195" s="182"/>
      <c r="J195" s="182"/>
    </row>
    <row r="196" spans="5:10" x14ac:dyDescent="0.35">
      <c r="E196" s="182"/>
      <c r="G196" s="182"/>
      <c r="J196" s="182"/>
    </row>
    <row r="197" spans="5:10" x14ac:dyDescent="0.35">
      <c r="E197" s="182"/>
      <c r="G197" s="182"/>
      <c r="J197" s="182"/>
    </row>
    <row r="198" spans="5:10" x14ac:dyDescent="0.35">
      <c r="E198" s="182"/>
      <c r="G198" s="182"/>
      <c r="J198" s="182"/>
    </row>
    <row r="199" spans="5:10" x14ac:dyDescent="0.35">
      <c r="E199" s="182"/>
      <c r="G199" s="182"/>
      <c r="J199" s="182"/>
    </row>
    <row r="200" spans="5:10" x14ac:dyDescent="0.35">
      <c r="E200" s="182"/>
      <c r="G200" s="182"/>
      <c r="J200" s="182"/>
    </row>
    <row r="201" spans="5:10" x14ac:dyDescent="0.35">
      <c r="E201" s="182"/>
      <c r="G201" s="182"/>
      <c r="J201" s="182"/>
    </row>
    <row r="202" spans="5:10" x14ac:dyDescent="0.35">
      <c r="E202" s="182"/>
      <c r="G202" s="182"/>
      <c r="J202" s="182"/>
    </row>
    <row r="203" spans="5:10" x14ac:dyDescent="0.35">
      <c r="E203" s="182"/>
      <c r="G203" s="182"/>
      <c r="J203" s="182"/>
    </row>
    <row r="204" spans="5:10" x14ac:dyDescent="0.35">
      <c r="E204" s="182"/>
      <c r="G204" s="182"/>
      <c r="J204" s="182"/>
    </row>
    <row r="205" spans="5:10" x14ac:dyDescent="0.35">
      <c r="E205" s="182"/>
      <c r="G205" s="182"/>
      <c r="J205" s="182"/>
    </row>
    <row r="206" spans="5:10" x14ac:dyDescent="0.35">
      <c r="E206" s="182"/>
      <c r="G206" s="182"/>
      <c r="J206" s="182"/>
    </row>
    <row r="207" spans="5:10" x14ac:dyDescent="0.35">
      <c r="E207" s="182"/>
      <c r="G207" s="182"/>
      <c r="J207" s="182"/>
    </row>
    <row r="208" spans="5:10" x14ac:dyDescent="0.35">
      <c r="E208" s="182"/>
      <c r="G208" s="182"/>
      <c r="J208" s="182"/>
    </row>
    <row r="209" spans="5:10" x14ac:dyDescent="0.35">
      <c r="E209" s="182"/>
      <c r="G209" s="182"/>
      <c r="J209" s="182"/>
    </row>
    <row r="210" spans="5:10" x14ac:dyDescent="0.35">
      <c r="E210" s="182"/>
      <c r="G210" s="182"/>
      <c r="J210" s="182"/>
    </row>
    <row r="211" spans="5:10" x14ac:dyDescent="0.35">
      <c r="E211" s="182"/>
      <c r="G211" s="182"/>
      <c r="J211" s="182"/>
    </row>
    <row r="212" spans="5:10" x14ac:dyDescent="0.35">
      <c r="E212" s="182"/>
      <c r="G212" s="182"/>
      <c r="J212" s="182"/>
    </row>
    <row r="213" spans="5:10" x14ac:dyDescent="0.35">
      <c r="E213" s="182"/>
      <c r="G213" s="182"/>
      <c r="J213" s="182"/>
    </row>
    <row r="214" spans="5:10" x14ac:dyDescent="0.35">
      <c r="E214" s="182"/>
      <c r="G214" s="182"/>
      <c r="J214" s="182"/>
    </row>
    <row r="215" spans="5:10" x14ac:dyDescent="0.35">
      <c r="E215" s="182"/>
      <c r="G215" s="182"/>
      <c r="J215" s="182"/>
    </row>
    <row r="216" spans="5:10" x14ac:dyDescent="0.35">
      <c r="E216" s="182"/>
      <c r="G216" s="182"/>
      <c r="J216" s="182"/>
    </row>
    <row r="217" spans="5:10" x14ac:dyDescent="0.35">
      <c r="E217" s="182"/>
      <c r="G217" s="182"/>
      <c r="J217" s="182"/>
    </row>
    <row r="218" spans="5:10" x14ac:dyDescent="0.35">
      <c r="E218" s="182"/>
      <c r="G218" s="182"/>
      <c r="J218" s="182"/>
    </row>
    <row r="219" spans="5:10" x14ac:dyDescent="0.35">
      <c r="E219" s="182"/>
      <c r="G219" s="182"/>
      <c r="J219" s="182"/>
    </row>
    <row r="220" spans="5:10" x14ac:dyDescent="0.35">
      <c r="E220" s="182"/>
      <c r="G220" s="182"/>
      <c r="J220" s="182"/>
    </row>
    <row r="221" spans="5:10" x14ac:dyDescent="0.35">
      <c r="E221" s="182"/>
      <c r="G221" s="182"/>
      <c r="J221" s="182"/>
    </row>
    <row r="222" spans="5:10" x14ac:dyDescent="0.35">
      <c r="E222" s="182"/>
      <c r="G222" s="182"/>
      <c r="J222" s="182"/>
    </row>
    <row r="223" spans="5:10" x14ac:dyDescent="0.35">
      <c r="E223" s="182"/>
      <c r="G223" s="182"/>
      <c r="J223" s="182"/>
    </row>
    <row r="224" spans="5:10" x14ac:dyDescent="0.35">
      <c r="E224" s="182"/>
      <c r="G224" s="182"/>
      <c r="J224" s="182"/>
    </row>
    <row r="225" spans="5:10" x14ac:dyDescent="0.35">
      <c r="E225" s="182"/>
      <c r="G225" s="182"/>
      <c r="J225" s="182"/>
    </row>
    <row r="226" spans="5:10" x14ac:dyDescent="0.35">
      <c r="E226" s="182"/>
      <c r="G226" s="182"/>
      <c r="J226" s="182"/>
    </row>
    <row r="227" spans="5:10" x14ac:dyDescent="0.35">
      <c r="E227" s="182"/>
      <c r="G227" s="182"/>
      <c r="J227" s="182"/>
    </row>
    <row r="228" spans="5:10" x14ac:dyDescent="0.35">
      <c r="E228" s="182"/>
      <c r="G228" s="182"/>
      <c r="J228" s="182"/>
    </row>
    <row r="229" spans="5:10" x14ac:dyDescent="0.35">
      <c r="E229" s="182"/>
      <c r="G229" s="182"/>
      <c r="J229" s="182"/>
    </row>
    <row r="230" spans="5:10" x14ac:dyDescent="0.35">
      <c r="E230" s="182"/>
      <c r="G230" s="182"/>
      <c r="J230" s="182"/>
    </row>
    <row r="231" spans="5:10" x14ac:dyDescent="0.35">
      <c r="E231" s="182"/>
      <c r="G231" s="182"/>
      <c r="J231" s="182"/>
    </row>
    <row r="232" spans="5:10" x14ac:dyDescent="0.35">
      <c r="E232" s="182"/>
      <c r="G232" s="182"/>
      <c r="J232" s="182"/>
    </row>
    <row r="233" spans="5:10" x14ac:dyDescent="0.35">
      <c r="E233" s="182"/>
      <c r="G233" s="182"/>
      <c r="J233" s="182"/>
    </row>
    <row r="234" spans="5:10" x14ac:dyDescent="0.35">
      <c r="E234" s="182"/>
      <c r="G234" s="182"/>
      <c r="J234" s="182"/>
    </row>
    <row r="235" spans="5:10" x14ac:dyDescent="0.35">
      <c r="E235" s="182"/>
      <c r="G235" s="182"/>
      <c r="J235" s="182"/>
    </row>
    <row r="236" spans="5:10" x14ac:dyDescent="0.35">
      <c r="E236" s="182"/>
      <c r="G236" s="182"/>
      <c r="J236" s="182"/>
    </row>
    <row r="237" spans="5:10" x14ac:dyDescent="0.35">
      <c r="E237" s="182"/>
      <c r="G237" s="182"/>
      <c r="J237" s="182"/>
    </row>
    <row r="238" spans="5:10" x14ac:dyDescent="0.35">
      <c r="E238" s="182"/>
      <c r="G238" s="182"/>
      <c r="J238" s="182"/>
    </row>
    <row r="239" spans="5:10" x14ac:dyDescent="0.35">
      <c r="E239" s="182"/>
      <c r="G239" s="182"/>
      <c r="J239" s="182"/>
    </row>
    <row r="240" spans="5:10" x14ac:dyDescent="0.35">
      <c r="E240" s="182"/>
      <c r="G240" s="182"/>
      <c r="J240" s="182"/>
    </row>
    <row r="241" spans="5:10" x14ac:dyDescent="0.35">
      <c r="E241" s="182"/>
      <c r="G241" s="182"/>
      <c r="J241" s="182"/>
    </row>
    <row r="242" spans="5:10" x14ac:dyDescent="0.35">
      <c r="E242" s="182"/>
      <c r="G242" s="182"/>
      <c r="J242" s="182"/>
    </row>
    <row r="243" spans="5:10" x14ac:dyDescent="0.35">
      <c r="E243" s="182"/>
      <c r="G243" s="182"/>
      <c r="J243" s="182"/>
    </row>
    <row r="244" spans="5:10" x14ac:dyDescent="0.35">
      <c r="E244" s="182"/>
      <c r="G244" s="182"/>
      <c r="J244" s="182"/>
    </row>
    <row r="245" spans="5:10" x14ac:dyDescent="0.35">
      <c r="E245" s="182"/>
      <c r="G245" s="182"/>
      <c r="J245" s="182"/>
    </row>
    <row r="246" spans="5:10" x14ac:dyDescent="0.35">
      <c r="E246" s="182"/>
      <c r="G246" s="182"/>
      <c r="J246" s="182"/>
    </row>
    <row r="247" spans="5:10" x14ac:dyDescent="0.35">
      <c r="E247" s="182"/>
      <c r="G247" s="182"/>
      <c r="J247" s="182"/>
    </row>
    <row r="248" spans="5:10" x14ac:dyDescent="0.35">
      <c r="E248" s="182"/>
      <c r="G248" s="182"/>
      <c r="J248" s="182"/>
    </row>
  </sheetData>
  <autoFilter ref="A4:J41"/>
  <mergeCells count="1">
    <mergeCell ref="F44:G44"/>
  </mergeCells>
  <conditionalFormatting sqref="A5:C8 D5:J38 C40:C41 D41:E41">
    <cfRule type="cellIs" dxfId="409" priority="19" stopIfTrue="1" operator="equal">
      <formula>"&lt;&gt;"""""</formula>
    </cfRule>
  </conditionalFormatting>
  <conditionalFormatting sqref="C2:C3">
    <cfRule type="cellIs" dxfId="408" priority="18" stopIfTrue="1" operator="equal">
      <formula>"&lt;&gt;"""""</formula>
    </cfRule>
  </conditionalFormatting>
  <conditionalFormatting sqref="A39:C39">
    <cfRule type="cellIs" dxfId="407" priority="17" stopIfTrue="1" operator="equal">
      <formula>"&lt;&gt;"""""</formula>
    </cfRule>
  </conditionalFormatting>
  <conditionalFormatting sqref="G41 J41">
    <cfRule type="cellIs" dxfId="406" priority="16" stopIfTrue="1" operator="equal">
      <formula>"&lt;&gt;"""""</formula>
    </cfRule>
  </conditionalFormatting>
  <conditionalFormatting sqref="F41">
    <cfRule type="cellIs" dxfId="405" priority="15" stopIfTrue="1" operator="equal">
      <formula>"&lt;&gt;"""""</formula>
    </cfRule>
  </conditionalFormatting>
  <conditionalFormatting sqref="H41">
    <cfRule type="cellIs" dxfId="404" priority="14" stopIfTrue="1" operator="equal">
      <formula>"&lt;&gt;"""""</formula>
    </cfRule>
  </conditionalFormatting>
  <conditionalFormatting sqref="I41">
    <cfRule type="cellIs" dxfId="403" priority="13" stopIfTrue="1" operator="equal">
      <formula>"&lt;&gt;"""""</formula>
    </cfRule>
  </conditionalFormatting>
  <conditionalFormatting sqref="A39:C39">
    <cfRule type="cellIs" dxfId="402" priority="12" stopIfTrue="1" operator="equal">
      <formula>"&lt;&gt;"""""</formula>
    </cfRule>
  </conditionalFormatting>
  <conditionalFormatting sqref="C45:D47">
    <cfRule type="cellIs" dxfId="401" priority="11" stopIfTrue="1" operator="equal">
      <formula>"&lt;&gt;"""""</formula>
    </cfRule>
  </conditionalFormatting>
  <conditionalFormatting sqref="C48:D48">
    <cfRule type="cellIs" dxfId="400" priority="10" stopIfTrue="1" operator="equal">
      <formula>"&lt;&gt;"""""</formula>
    </cfRule>
  </conditionalFormatting>
  <conditionalFormatting sqref="G39 J39 D39:E39">
    <cfRule type="cellIs" dxfId="399" priority="9" stopIfTrue="1" operator="equal">
      <formula>"&lt;&gt;"""""</formula>
    </cfRule>
  </conditionalFormatting>
  <conditionalFormatting sqref="F39">
    <cfRule type="cellIs" dxfId="398" priority="8" stopIfTrue="1" operator="equal">
      <formula>"&lt;&gt;"""""</formula>
    </cfRule>
  </conditionalFormatting>
  <conditionalFormatting sqref="H39">
    <cfRule type="cellIs" dxfId="397" priority="7" stopIfTrue="1" operator="equal">
      <formula>"&lt;&gt;"""""</formula>
    </cfRule>
  </conditionalFormatting>
  <conditionalFormatting sqref="I39">
    <cfRule type="cellIs" dxfId="396" priority="6" stopIfTrue="1" operator="equal">
      <formula>"&lt;&gt;"""""</formula>
    </cfRule>
  </conditionalFormatting>
  <conditionalFormatting sqref="D39">
    <cfRule type="cellIs" dxfId="395" priority="5" stopIfTrue="1" operator="equal">
      <formula>"&lt;&gt;"""""</formula>
    </cfRule>
  </conditionalFormatting>
  <conditionalFormatting sqref="A21:A38 C21:C38 A10:C20">
    <cfRule type="cellIs" dxfId="394" priority="4" stopIfTrue="1" operator="equal">
      <formula>"&lt;&gt;"""""</formula>
    </cfRule>
  </conditionalFormatting>
  <conditionalFormatting sqref="A21:A38 C21:C38 A10:C20">
    <cfRule type="cellIs" dxfId="393" priority="3" stopIfTrue="1" operator="equal">
      <formula>"&lt;&gt;"""""</formula>
    </cfRule>
  </conditionalFormatting>
  <conditionalFormatting sqref="B21:B38">
    <cfRule type="cellIs" dxfId="392" priority="2" stopIfTrue="1" operator="equal">
      <formula>"&lt;&gt;"""""</formula>
    </cfRule>
  </conditionalFormatting>
  <conditionalFormatting sqref="B21:B38">
    <cfRule type="cellIs" dxfId="391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zoomScaleNormal="100" workbookViewId="0"/>
  </sheetViews>
  <sheetFormatPr defaultColWidth="9.1796875" defaultRowHeight="10" x14ac:dyDescent="0.2"/>
  <cols>
    <col min="1" max="1" width="61" style="329" bestFit="1" customWidth="1"/>
    <col min="2" max="2" width="42.54296875" style="329" customWidth="1"/>
    <col min="3" max="3" width="10" style="329" bestFit="1" customWidth="1"/>
    <col min="4" max="4" width="15.1796875" style="329" bestFit="1" customWidth="1"/>
    <col min="5" max="5" width="12.54296875" style="329" bestFit="1" customWidth="1"/>
    <col min="6" max="6" width="12.1796875" style="329" bestFit="1" customWidth="1"/>
    <col min="7" max="7" width="16.26953125" style="329" bestFit="1" customWidth="1"/>
    <col min="8" max="8" width="16" style="329" bestFit="1" customWidth="1"/>
    <col min="9" max="9" width="12.453125" style="329" bestFit="1" customWidth="1"/>
    <col min="10" max="10" width="12.1796875" style="329" bestFit="1" customWidth="1"/>
    <col min="11" max="11" width="13.1796875" style="329" bestFit="1" customWidth="1"/>
    <col min="12" max="12" width="11.7265625" style="329" bestFit="1" customWidth="1"/>
    <col min="13" max="13" width="9.1796875" style="329"/>
    <col min="14" max="14" width="11.7265625" style="329" bestFit="1" customWidth="1"/>
    <col min="15" max="15" width="9.1796875" style="329"/>
    <col min="16" max="16" width="13.1796875" style="329" bestFit="1" customWidth="1"/>
    <col min="17" max="16384" width="9.1796875" style="329"/>
  </cols>
  <sheetData>
    <row r="1" spans="1:16" s="326" customFormat="1" ht="10.5" x14ac:dyDescent="0.35">
      <c r="A1" s="261" t="s">
        <v>1011</v>
      </c>
      <c r="B1" s="257" t="s">
        <v>212</v>
      </c>
      <c r="C1" s="323"/>
      <c r="D1" s="323"/>
      <c r="E1" s="323"/>
      <c r="F1" s="324"/>
      <c r="G1" s="325"/>
      <c r="H1" s="324"/>
      <c r="I1" s="324"/>
      <c r="J1" s="325"/>
    </row>
    <row r="2" spans="1:16" s="326" customFormat="1" ht="10.5" x14ac:dyDescent="0.35">
      <c r="A2" s="261" t="s">
        <v>1013</v>
      </c>
      <c r="B2" s="257">
        <v>2018</v>
      </c>
      <c r="C2" s="323"/>
      <c r="D2" s="323"/>
      <c r="E2" s="323"/>
      <c r="F2" s="324"/>
      <c r="G2" s="325"/>
      <c r="H2" s="324"/>
      <c r="I2" s="324"/>
      <c r="J2" s="325"/>
    </row>
    <row r="3" spans="1:16" s="326" customFormat="1" ht="10.5" x14ac:dyDescent="0.35">
      <c r="A3" s="327"/>
      <c r="B3" s="327"/>
      <c r="C3" s="327"/>
      <c r="D3" s="327"/>
      <c r="E3" s="328"/>
      <c r="F3" s="328"/>
      <c r="G3" s="328"/>
      <c r="H3" s="328"/>
      <c r="I3" s="328"/>
      <c r="J3" s="328"/>
    </row>
    <row r="4" spans="1:16" ht="21" x14ac:dyDescent="0.2">
      <c r="A4" s="261" t="s">
        <v>962</v>
      </c>
      <c r="B4" s="261" t="s">
        <v>963</v>
      </c>
      <c r="C4" s="259" t="s">
        <v>342</v>
      </c>
      <c r="D4" s="261" t="s">
        <v>964</v>
      </c>
      <c r="E4" s="261" t="s">
        <v>1014</v>
      </c>
      <c r="F4" s="261" t="s">
        <v>1015</v>
      </c>
      <c r="G4" s="261" t="s">
        <v>1016</v>
      </c>
      <c r="H4" s="261" t="s">
        <v>1017</v>
      </c>
      <c r="I4" s="261" t="s">
        <v>1018</v>
      </c>
      <c r="J4" s="261" t="s">
        <v>1019</v>
      </c>
      <c r="K4" s="261" t="s">
        <v>1020</v>
      </c>
    </row>
    <row r="5" spans="1:16" ht="10.5" x14ac:dyDescent="0.2">
      <c r="A5" s="331" t="s">
        <v>1029</v>
      </c>
      <c r="B5" s="331"/>
      <c r="C5" s="331" t="s">
        <v>972</v>
      </c>
      <c r="D5" s="331" t="s">
        <v>302</v>
      </c>
      <c r="E5" s="333">
        <v>2</v>
      </c>
      <c r="F5" s="334">
        <v>3108.8199999999997</v>
      </c>
      <c r="G5" s="333"/>
      <c r="H5" s="334"/>
      <c r="I5" s="333"/>
      <c r="J5" s="335"/>
      <c r="K5" s="333"/>
      <c r="L5" s="348"/>
    </row>
    <row r="6" spans="1:16" ht="10.5" x14ac:dyDescent="0.2">
      <c r="A6" s="331" t="s">
        <v>1030</v>
      </c>
      <c r="B6" s="331"/>
      <c r="C6" s="331" t="s">
        <v>972</v>
      </c>
      <c r="D6" s="331" t="s">
        <v>678</v>
      </c>
      <c r="E6" s="333">
        <v>1</v>
      </c>
      <c r="F6" s="334">
        <v>1853.29</v>
      </c>
      <c r="G6" s="333"/>
      <c r="H6" s="334"/>
      <c r="I6" s="333"/>
      <c r="J6" s="335"/>
      <c r="K6" s="333"/>
      <c r="L6" s="348"/>
    </row>
    <row r="7" spans="1:16" ht="10.5" x14ac:dyDescent="0.2">
      <c r="A7" s="331" t="s">
        <v>1031</v>
      </c>
      <c r="B7" s="331"/>
      <c r="C7" s="331" t="s">
        <v>972</v>
      </c>
      <c r="D7" s="331" t="s">
        <v>682</v>
      </c>
      <c r="E7" s="333">
        <v>1</v>
      </c>
      <c r="F7" s="334">
        <v>1078.48</v>
      </c>
      <c r="G7" s="333"/>
      <c r="H7" s="334"/>
      <c r="I7" s="333"/>
      <c r="J7" s="335"/>
      <c r="K7" s="333"/>
      <c r="L7" s="348"/>
    </row>
    <row r="8" spans="1:16" ht="10.5" x14ac:dyDescent="0.2">
      <c r="A8" s="331" t="s">
        <v>1032</v>
      </c>
      <c r="B8" s="331"/>
      <c r="C8" s="331" t="s">
        <v>972</v>
      </c>
      <c r="D8" s="331" t="s">
        <v>683</v>
      </c>
      <c r="E8" s="333">
        <v>1</v>
      </c>
      <c r="F8" s="334">
        <v>411.24</v>
      </c>
      <c r="G8" s="333"/>
      <c r="H8" s="334"/>
      <c r="I8" s="333"/>
      <c r="J8" s="335"/>
      <c r="K8" s="333"/>
      <c r="L8" s="348"/>
      <c r="N8" s="348"/>
    </row>
    <row r="9" spans="1:16" ht="10.5" x14ac:dyDescent="0.2">
      <c r="A9" s="331" t="s">
        <v>1033</v>
      </c>
      <c r="B9" s="331"/>
      <c r="C9" s="331" t="s">
        <v>972</v>
      </c>
      <c r="D9" s="331" t="s">
        <v>685</v>
      </c>
      <c r="E9" s="333">
        <v>1</v>
      </c>
      <c r="F9" s="334">
        <v>2702.79</v>
      </c>
      <c r="G9" s="333"/>
      <c r="H9" s="334"/>
      <c r="I9" s="333"/>
      <c r="J9" s="335"/>
      <c r="K9" s="333"/>
      <c r="L9" s="348"/>
    </row>
    <row r="10" spans="1:16" ht="10.5" x14ac:dyDescent="0.2">
      <c r="A10" s="330" t="s">
        <v>1034</v>
      </c>
      <c r="B10" s="331"/>
      <c r="C10" s="331" t="s">
        <v>972</v>
      </c>
      <c r="D10" s="331" t="s">
        <v>639</v>
      </c>
      <c r="E10" s="333">
        <v>3</v>
      </c>
      <c r="F10" s="334">
        <v>3524.0399999999995</v>
      </c>
      <c r="G10" s="333"/>
      <c r="H10" s="334"/>
      <c r="I10" s="333"/>
      <c r="J10" s="335"/>
      <c r="K10" s="333">
        <v>3</v>
      </c>
      <c r="L10" s="348"/>
      <c r="P10" s="347"/>
    </row>
    <row r="11" spans="1:16" ht="10.5" x14ac:dyDescent="0.2">
      <c r="A11" s="331" t="s">
        <v>9</v>
      </c>
      <c r="B11" s="331"/>
      <c r="C11" s="331" t="s">
        <v>972</v>
      </c>
      <c r="D11" s="331" t="s">
        <v>647</v>
      </c>
      <c r="E11" s="333">
        <v>86</v>
      </c>
      <c r="F11" s="334">
        <v>132659.74999999991</v>
      </c>
      <c r="G11" s="333"/>
      <c r="H11" s="334"/>
      <c r="I11" s="333"/>
      <c r="J11" s="335"/>
      <c r="K11" s="333">
        <v>1</v>
      </c>
      <c r="L11" s="348"/>
    </row>
    <row r="12" spans="1:16" ht="10.5" x14ac:dyDescent="0.2">
      <c r="A12" s="331" t="s">
        <v>9</v>
      </c>
      <c r="B12" s="331"/>
      <c r="C12" s="331" t="s">
        <v>972</v>
      </c>
      <c r="D12" s="331" t="s">
        <v>650</v>
      </c>
      <c r="E12" s="333">
        <v>5</v>
      </c>
      <c r="F12" s="334">
        <v>6447.81</v>
      </c>
      <c r="G12" s="333"/>
      <c r="H12" s="334"/>
      <c r="I12" s="333"/>
      <c r="J12" s="335"/>
      <c r="K12" s="333"/>
      <c r="L12" s="348"/>
    </row>
    <row r="13" spans="1:16" ht="10.5" x14ac:dyDescent="0.2">
      <c r="A13" s="331" t="s">
        <v>266</v>
      </c>
      <c r="B13" s="331"/>
      <c r="C13" s="331" t="s">
        <v>972</v>
      </c>
      <c r="D13" s="331" t="s">
        <v>636</v>
      </c>
      <c r="E13" s="333">
        <v>173</v>
      </c>
      <c r="F13" s="334">
        <v>181209.26000000004</v>
      </c>
      <c r="G13" s="333"/>
      <c r="H13" s="334"/>
      <c r="I13" s="333"/>
      <c r="J13" s="335"/>
      <c r="K13" s="333">
        <v>4</v>
      </c>
      <c r="L13" s="348"/>
    </row>
    <row r="14" spans="1:16" ht="10.5" x14ac:dyDescent="0.2">
      <c r="A14" s="331"/>
      <c r="B14" s="331"/>
      <c r="C14" s="331"/>
      <c r="D14" s="331"/>
      <c r="E14" s="333"/>
      <c r="F14" s="334"/>
      <c r="G14" s="333"/>
      <c r="H14" s="334"/>
      <c r="I14" s="333"/>
      <c r="J14" s="335"/>
      <c r="K14" s="333"/>
      <c r="L14" s="348"/>
    </row>
    <row r="15" spans="1:16" ht="10.5" x14ac:dyDescent="0.2">
      <c r="A15" s="331"/>
      <c r="B15" s="331"/>
      <c r="C15" s="331"/>
      <c r="D15" s="331"/>
      <c r="E15" s="333"/>
      <c r="F15" s="334"/>
      <c r="G15" s="333"/>
      <c r="H15" s="334"/>
      <c r="I15" s="333"/>
      <c r="J15" s="335"/>
      <c r="K15" s="333"/>
      <c r="L15" s="348"/>
    </row>
    <row r="16" spans="1:16" ht="10.5" x14ac:dyDescent="0.2">
      <c r="A16" s="331"/>
      <c r="B16" s="331"/>
      <c r="C16" s="331"/>
      <c r="D16" s="331"/>
      <c r="E16" s="333"/>
      <c r="F16" s="334"/>
      <c r="G16" s="333"/>
      <c r="H16" s="334"/>
      <c r="I16" s="333"/>
      <c r="J16" s="335"/>
      <c r="K16" s="333"/>
      <c r="L16" s="348"/>
    </row>
    <row r="17" spans="1:14" ht="10.5" x14ac:dyDescent="0.2">
      <c r="A17" s="331"/>
      <c r="B17" s="331"/>
      <c r="C17" s="331"/>
      <c r="D17" s="331"/>
      <c r="E17" s="333"/>
      <c r="F17" s="334"/>
      <c r="G17" s="333"/>
      <c r="H17" s="334"/>
      <c r="I17" s="333"/>
      <c r="J17" s="335"/>
      <c r="K17" s="333"/>
      <c r="L17" s="348"/>
    </row>
    <row r="18" spans="1:14" ht="10.5" x14ac:dyDescent="0.2">
      <c r="A18" s="331"/>
      <c r="B18" s="331"/>
      <c r="C18" s="331"/>
      <c r="D18" s="331"/>
      <c r="E18" s="333"/>
      <c r="F18" s="334"/>
      <c r="G18" s="333"/>
      <c r="H18" s="334"/>
      <c r="I18" s="333"/>
      <c r="J18" s="335"/>
      <c r="K18" s="333"/>
      <c r="L18" s="348"/>
    </row>
    <row r="19" spans="1:14" ht="10.5" x14ac:dyDescent="0.2">
      <c r="A19" s="331"/>
      <c r="B19" s="331"/>
      <c r="C19" s="331"/>
      <c r="D19" s="331"/>
      <c r="E19" s="333"/>
      <c r="F19" s="334"/>
      <c r="G19" s="333"/>
      <c r="H19" s="334"/>
      <c r="I19" s="333"/>
      <c r="J19" s="335"/>
      <c r="K19" s="333"/>
      <c r="L19" s="348"/>
      <c r="N19" s="348"/>
    </row>
    <row r="20" spans="1:14" ht="10.5" x14ac:dyDescent="0.25">
      <c r="E20" s="340"/>
      <c r="F20" s="340"/>
      <c r="G20" s="340"/>
      <c r="H20" s="340"/>
      <c r="I20" s="340"/>
      <c r="J20" s="340"/>
      <c r="K20" s="340"/>
    </row>
    <row r="21" spans="1:14" ht="10.5" x14ac:dyDescent="0.2">
      <c r="D21" s="349" t="s">
        <v>1001</v>
      </c>
      <c r="E21" s="342">
        <f>+SUM(E5:E20)</f>
        <v>273</v>
      </c>
      <c r="F21" s="350">
        <f t="shared" ref="F21:K21" si="0">+SUM(F5:F19)</f>
        <v>332995.48</v>
      </c>
      <c r="G21" s="342">
        <f t="shared" si="0"/>
        <v>0</v>
      </c>
      <c r="H21" s="350">
        <f t="shared" si="0"/>
        <v>0</v>
      </c>
      <c r="I21" s="342">
        <f t="shared" si="0"/>
        <v>0</v>
      </c>
      <c r="J21" s="350">
        <f t="shared" si="0"/>
        <v>0</v>
      </c>
      <c r="K21" s="342">
        <f t="shared" si="0"/>
        <v>8</v>
      </c>
      <c r="L21" s="348"/>
    </row>
    <row r="24" spans="1:14" ht="10.5" x14ac:dyDescent="0.2">
      <c r="B24" s="351" t="s">
        <v>1002</v>
      </c>
      <c r="C24" s="286"/>
      <c r="D24" s="345" t="s">
        <v>1003</v>
      </c>
      <c r="E24" s="268" t="s">
        <v>1004</v>
      </c>
    </row>
    <row r="25" spans="1:14" ht="10.5" x14ac:dyDescent="0.2">
      <c r="B25" s="494" t="s">
        <v>1005</v>
      </c>
      <c r="C25" s="495"/>
      <c r="D25" s="291">
        <f>+E21+G21+I21+K21</f>
        <v>281</v>
      </c>
      <c r="E25" s="289">
        <f>+F21+H21+J21</f>
        <v>332995.48</v>
      </c>
    </row>
    <row r="26" spans="1:14" ht="10.5" x14ac:dyDescent="0.2">
      <c r="B26" s="494" t="s">
        <v>1006</v>
      </c>
      <c r="C26" s="495"/>
      <c r="D26" s="291">
        <f>I21</f>
        <v>0</v>
      </c>
      <c r="E26" s="289">
        <f>J21</f>
        <v>0</v>
      </c>
    </row>
    <row r="27" spans="1:14" ht="10.5" x14ac:dyDescent="0.2">
      <c r="B27" s="494" t="s">
        <v>1007</v>
      </c>
      <c r="C27" s="495"/>
      <c r="D27" s="291">
        <f>E21+G21</f>
        <v>273</v>
      </c>
      <c r="E27" s="289">
        <f>+F21+H21</f>
        <v>332995.48</v>
      </c>
    </row>
    <row r="28" spans="1:14" ht="10.5" x14ac:dyDescent="0.25">
      <c r="B28" s="494" t="s">
        <v>1008</v>
      </c>
      <c r="C28" s="495"/>
      <c r="D28" s="291">
        <f>+D26+D27</f>
        <v>273</v>
      </c>
      <c r="E28" s="289">
        <f>+E26+E27</f>
        <v>332995.48</v>
      </c>
      <c r="F28" s="250"/>
      <c r="G28" s="292"/>
    </row>
    <row r="29" spans="1:14" ht="10.5" x14ac:dyDescent="0.25">
      <c r="F29" s="250"/>
      <c r="G29" s="258"/>
    </row>
  </sheetData>
  <mergeCells count="4">
    <mergeCell ref="B25:C25"/>
    <mergeCell ref="B26:C26"/>
    <mergeCell ref="B27:C27"/>
    <mergeCell ref="B28:C28"/>
  </mergeCells>
  <conditionalFormatting sqref="B1:B2">
    <cfRule type="cellIs" dxfId="390" priority="40" stopIfTrue="1" operator="equal">
      <formula>"&lt;&gt;"""""</formula>
    </cfRule>
  </conditionalFormatting>
  <conditionalFormatting sqref="G5:I5">
    <cfRule type="cellIs" dxfId="389" priority="39" stopIfTrue="1" operator="equal">
      <formula>"&lt;&gt;"""""</formula>
    </cfRule>
  </conditionalFormatting>
  <conditionalFormatting sqref="F5 B5:C5 C6:C10">
    <cfRule type="cellIs" dxfId="388" priority="38" stopIfTrue="1" operator="equal">
      <formula>"&lt;&gt;"""""</formula>
    </cfRule>
  </conditionalFormatting>
  <conditionalFormatting sqref="E5">
    <cfRule type="cellIs" dxfId="387" priority="37" stopIfTrue="1" operator="equal">
      <formula>"&lt;&gt;"""""</formula>
    </cfRule>
  </conditionalFormatting>
  <conditionalFormatting sqref="K5">
    <cfRule type="cellIs" dxfId="386" priority="36" stopIfTrue="1" operator="equal">
      <formula>"&lt;&gt;"""""</formula>
    </cfRule>
  </conditionalFormatting>
  <conditionalFormatting sqref="J5">
    <cfRule type="cellIs" dxfId="385" priority="35" stopIfTrue="1" operator="equal">
      <formula>"&lt;&gt;"""""</formula>
    </cfRule>
  </conditionalFormatting>
  <conditionalFormatting sqref="G5:I10">
    <cfRule type="cellIs" dxfId="384" priority="34" stopIfTrue="1" operator="equal">
      <formula>"&lt;&gt;"""""</formula>
    </cfRule>
  </conditionalFormatting>
  <conditionalFormatting sqref="F5:F10 B5:B10">
    <cfRule type="cellIs" dxfId="383" priority="33" stopIfTrue="1" operator="equal">
      <formula>"&lt;&gt;"""""</formula>
    </cfRule>
  </conditionalFormatting>
  <conditionalFormatting sqref="E5:E10">
    <cfRule type="cellIs" dxfId="382" priority="32" stopIfTrue="1" operator="equal">
      <formula>"&lt;&gt;"""""</formula>
    </cfRule>
  </conditionalFormatting>
  <conditionalFormatting sqref="K5:K10">
    <cfRule type="cellIs" dxfId="381" priority="31" stopIfTrue="1" operator="equal">
      <formula>"&lt;&gt;"""""</formula>
    </cfRule>
  </conditionalFormatting>
  <conditionalFormatting sqref="J5:J10">
    <cfRule type="cellIs" dxfId="380" priority="30" stopIfTrue="1" operator="equal">
      <formula>"&lt;&gt;"""""</formula>
    </cfRule>
  </conditionalFormatting>
  <conditionalFormatting sqref="D21">
    <cfRule type="cellIs" dxfId="379" priority="29" stopIfTrue="1" operator="equal">
      <formula>"&lt;&gt;"""""</formula>
    </cfRule>
  </conditionalFormatting>
  <conditionalFormatting sqref="E21:K21">
    <cfRule type="cellIs" dxfId="378" priority="28" stopIfTrue="1" operator="equal">
      <formula>"&lt;&gt;"""""</formula>
    </cfRule>
  </conditionalFormatting>
  <conditionalFormatting sqref="D5:D10">
    <cfRule type="cellIs" dxfId="377" priority="27" stopIfTrue="1" operator="equal">
      <formula>"&lt;&gt;"""""</formula>
    </cfRule>
  </conditionalFormatting>
  <conditionalFormatting sqref="C11">
    <cfRule type="cellIs" dxfId="376" priority="26" stopIfTrue="1" operator="equal">
      <formula>"&lt;&gt;"""""</formula>
    </cfRule>
  </conditionalFormatting>
  <conditionalFormatting sqref="D11">
    <cfRule type="cellIs" dxfId="375" priority="24" stopIfTrue="1" operator="equal">
      <formula>"&lt;&gt;"""""</formula>
    </cfRule>
  </conditionalFormatting>
  <conditionalFormatting sqref="B11">
    <cfRule type="cellIs" dxfId="374" priority="25" stopIfTrue="1" operator="equal">
      <formula>"&lt;&gt;"""""</formula>
    </cfRule>
  </conditionalFormatting>
  <conditionalFormatting sqref="B11:B13">
    <cfRule type="cellIs" dxfId="373" priority="22" stopIfTrue="1" operator="equal">
      <formula>"&lt;&gt;"""""</formula>
    </cfRule>
  </conditionalFormatting>
  <conditionalFormatting sqref="C11:C13">
    <cfRule type="cellIs" dxfId="372" priority="23" stopIfTrue="1" operator="equal">
      <formula>"&lt;&gt;"""""</formula>
    </cfRule>
  </conditionalFormatting>
  <conditionalFormatting sqref="D11:D13">
    <cfRule type="cellIs" dxfId="371" priority="21" stopIfTrue="1" operator="equal">
      <formula>"&lt;&gt;"""""</formula>
    </cfRule>
  </conditionalFormatting>
  <conditionalFormatting sqref="B14:B15">
    <cfRule type="cellIs" dxfId="370" priority="19" stopIfTrue="1" operator="equal">
      <formula>"&lt;&gt;"""""</formula>
    </cfRule>
  </conditionalFormatting>
  <conditionalFormatting sqref="C14:C15">
    <cfRule type="cellIs" dxfId="369" priority="20" stopIfTrue="1" operator="equal">
      <formula>"&lt;&gt;"""""</formula>
    </cfRule>
  </conditionalFormatting>
  <conditionalFormatting sqref="D14:D15">
    <cfRule type="cellIs" dxfId="368" priority="18" stopIfTrue="1" operator="equal">
      <formula>"&lt;&gt;"""""</formula>
    </cfRule>
  </conditionalFormatting>
  <conditionalFormatting sqref="B16">
    <cfRule type="cellIs" dxfId="367" priority="16" stopIfTrue="1" operator="equal">
      <formula>"&lt;&gt;"""""</formula>
    </cfRule>
  </conditionalFormatting>
  <conditionalFormatting sqref="C16">
    <cfRule type="cellIs" dxfId="366" priority="17" stopIfTrue="1" operator="equal">
      <formula>"&lt;&gt;"""""</formula>
    </cfRule>
  </conditionalFormatting>
  <conditionalFormatting sqref="D16">
    <cfRule type="cellIs" dxfId="365" priority="15" stopIfTrue="1" operator="equal">
      <formula>"&lt;&gt;"""""</formula>
    </cfRule>
  </conditionalFormatting>
  <conditionalFormatting sqref="B17:B19">
    <cfRule type="cellIs" dxfId="364" priority="13" stopIfTrue="1" operator="equal">
      <formula>"&lt;&gt;"""""</formula>
    </cfRule>
  </conditionalFormatting>
  <conditionalFormatting sqref="C17:C19">
    <cfRule type="cellIs" dxfId="363" priority="14" stopIfTrue="1" operator="equal">
      <formula>"&lt;&gt;"""""</formula>
    </cfRule>
  </conditionalFormatting>
  <conditionalFormatting sqref="D17:D19">
    <cfRule type="cellIs" dxfId="362" priority="12" stopIfTrue="1" operator="equal">
      <formula>"&lt;&gt;"""""</formula>
    </cfRule>
  </conditionalFormatting>
  <conditionalFormatting sqref="F10:F19">
    <cfRule type="cellIs" dxfId="361" priority="10" stopIfTrue="1" operator="equal">
      <formula>"&lt;&gt;"""""</formula>
    </cfRule>
  </conditionalFormatting>
  <conditionalFormatting sqref="E10:E19">
    <cfRule type="cellIs" dxfId="360" priority="9" stopIfTrue="1" operator="equal">
      <formula>"&lt;&gt;"""""</formula>
    </cfRule>
  </conditionalFormatting>
  <conditionalFormatting sqref="K10:K19">
    <cfRule type="cellIs" dxfId="359" priority="8" stopIfTrue="1" operator="equal">
      <formula>"&lt;&gt;"""""</formula>
    </cfRule>
  </conditionalFormatting>
  <conditionalFormatting sqref="G10:I19">
    <cfRule type="cellIs" dxfId="358" priority="11" stopIfTrue="1" operator="equal">
      <formula>"&lt;&gt;"""""</formula>
    </cfRule>
  </conditionalFormatting>
  <conditionalFormatting sqref="J10:J19">
    <cfRule type="cellIs" dxfId="357" priority="7" stopIfTrue="1" operator="equal">
      <formula>"&lt;&gt;"""""</formula>
    </cfRule>
  </conditionalFormatting>
  <conditionalFormatting sqref="C10">
    <cfRule type="cellIs" dxfId="356" priority="6" stopIfTrue="1" operator="equal">
      <formula>"&lt;&gt;"""""</formula>
    </cfRule>
  </conditionalFormatting>
  <conditionalFormatting sqref="D10">
    <cfRule type="cellIs" dxfId="355" priority="4" stopIfTrue="1" operator="equal">
      <formula>"&lt;&gt;"""""</formula>
    </cfRule>
  </conditionalFormatting>
  <conditionalFormatting sqref="B10">
    <cfRule type="cellIs" dxfId="354" priority="5" stopIfTrue="1" operator="equal">
      <formula>"&lt;&gt;"""""</formula>
    </cfRule>
  </conditionalFormatting>
  <conditionalFormatting sqref="B13">
    <cfRule type="cellIs" dxfId="353" priority="2" stopIfTrue="1" operator="equal">
      <formula>"&lt;&gt;"""""</formula>
    </cfRule>
  </conditionalFormatting>
  <conditionalFormatting sqref="C13">
    <cfRule type="cellIs" dxfId="352" priority="3" stopIfTrue="1" operator="equal">
      <formula>"&lt;&gt;"""""</formula>
    </cfRule>
  </conditionalFormatting>
  <conditionalFormatting sqref="D13">
    <cfRule type="cellIs" dxfId="351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="85" zoomScaleNormal="85" workbookViewId="0">
      <pane ySplit="4" topLeftCell="A5" activePane="bottomLeft" state="frozen"/>
      <selection activeCell="A195" sqref="A195:B195"/>
      <selection pane="bottomLeft"/>
    </sheetView>
  </sheetViews>
  <sheetFormatPr defaultColWidth="9.1796875" defaultRowHeight="12" x14ac:dyDescent="0.35"/>
  <cols>
    <col min="1" max="1" width="35.7265625" style="88" customWidth="1"/>
    <col min="2" max="2" width="42.81640625" style="88" customWidth="1"/>
    <col min="3" max="3" width="16.7265625" style="88" customWidth="1"/>
    <col min="4" max="10" width="14.26953125" style="88" customWidth="1"/>
    <col min="11" max="16384" width="9.1796875" style="163"/>
  </cols>
  <sheetData>
    <row r="1" spans="1:10" s="196" customFormat="1" x14ac:dyDescent="0.3">
      <c r="A1" s="68" t="s">
        <v>1011</v>
      </c>
      <c r="B1" s="180" t="s">
        <v>212</v>
      </c>
      <c r="D1" s="77"/>
      <c r="E1" s="77"/>
      <c r="F1" s="77"/>
      <c r="G1" s="77"/>
      <c r="H1" s="77"/>
      <c r="I1" s="77"/>
    </row>
    <row r="2" spans="1:10" s="196" customFormat="1" x14ac:dyDescent="0.3">
      <c r="A2" s="68" t="s">
        <v>1013</v>
      </c>
      <c r="B2" s="180">
        <v>2018</v>
      </c>
      <c r="C2" s="197"/>
      <c r="D2" s="77"/>
      <c r="E2" s="77"/>
      <c r="F2" s="77"/>
      <c r="G2" s="77"/>
      <c r="H2" s="77"/>
      <c r="I2" s="77"/>
    </row>
    <row r="3" spans="1:10" x14ac:dyDescent="0.35">
      <c r="A3" s="119"/>
      <c r="B3" s="153"/>
      <c r="C3" s="153"/>
      <c r="D3" s="154"/>
      <c r="E3" s="154"/>
      <c r="F3" s="154"/>
      <c r="G3" s="154"/>
      <c r="H3" s="154"/>
      <c r="I3" s="154"/>
      <c r="J3" s="163"/>
    </row>
    <row r="4" spans="1:10" s="196" customFormat="1" ht="24" x14ac:dyDescent="0.3">
      <c r="A4" s="68" t="s">
        <v>962</v>
      </c>
      <c r="B4" s="68" t="s">
        <v>963</v>
      </c>
      <c r="C4" s="198" t="s">
        <v>964</v>
      </c>
      <c r="D4" s="68" t="s">
        <v>1016</v>
      </c>
      <c r="E4" s="68" t="s">
        <v>1017</v>
      </c>
      <c r="F4" s="68" t="s">
        <v>1018</v>
      </c>
      <c r="G4" s="68" t="s">
        <v>1019</v>
      </c>
      <c r="H4" s="68" t="s">
        <v>1020</v>
      </c>
      <c r="I4" s="68" t="s">
        <v>1014</v>
      </c>
      <c r="J4" s="68" t="s">
        <v>1015</v>
      </c>
    </row>
    <row r="5" spans="1:10" s="202" customFormat="1" ht="36" x14ac:dyDescent="0.3">
      <c r="A5" s="103" t="s">
        <v>169</v>
      </c>
      <c r="B5" s="103" t="s">
        <v>1100</v>
      </c>
      <c r="C5" s="118">
        <v>701003</v>
      </c>
      <c r="D5" s="155"/>
      <c r="E5" s="199"/>
      <c r="F5" s="200">
        <v>1</v>
      </c>
      <c r="G5" s="201">
        <v>1914.93</v>
      </c>
      <c r="H5" s="200"/>
      <c r="I5" s="200">
        <v>1</v>
      </c>
      <c r="J5" s="201">
        <v>406.95</v>
      </c>
    </row>
    <row r="6" spans="1:10" s="202" customFormat="1" ht="24" x14ac:dyDescent="0.3">
      <c r="A6" s="103" t="s">
        <v>106</v>
      </c>
      <c r="B6" s="103" t="s">
        <v>1081</v>
      </c>
      <c r="C6" s="118"/>
      <c r="D6" s="155"/>
      <c r="E6" s="199"/>
      <c r="F6" s="155"/>
      <c r="G6" s="199"/>
      <c r="H6" s="155"/>
      <c r="I6" s="155"/>
      <c r="J6" s="199"/>
    </row>
    <row r="7" spans="1:10" s="202" customFormat="1" ht="36" x14ac:dyDescent="0.3">
      <c r="A7" s="103" t="s">
        <v>70</v>
      </c>
      <c r="B7" s="103" t="s">
        <v>1098</v>
      </c>
      <c r="C7" s="110">
        <v>700951</v>
      </c>
      <c r="D7" s="155"/>
      <c r="E7" s="199"/>
      <c r="F7" s="155"/>
      <c r="G7" s="199"/>
      <c r="H7" s="155">
        <v>1</v>
      </c>
      <c r="I7" s="155"/>
      <c r="J7" s="199"/>
    </row>
    <row r="8" spans="1:10" s="202" customFormat="1" ht="36" x14ac:dyDescent="0.3">
      <c r="A8" s="103" t="s">
        <v>9</v>
      </c>
      <c r="B8" s="109" t="s">
        <v>1110</v>
      </c>
      <c r="C8" s="110">
        <v>701007</v>
      </c>
      <c r="D8" s="200"/>
      <c r="E8" s="201"/>
      <c r="F8" s="200">
        <v>1</v>
      </c>
      <c r="G8" s="201">
        <v>1907.61</v>
      </c>
      <c r="H8" s="200"/>
      <c r="I8" s="200">
        <v>55</v>
      </c>
      <c r="J8" s="201">
        <v>61606.829999999987</v>
      </c>
    </row>
    <row r="9" spans="1:10" s="202" customFormat="1" ht="36" x14ac:dyDescent="0.3">
      <c r="A9" s="103" t="s">
        <v>9</v>
      </c>
      <c r="B9" s="109" t="s">
        <v>1110</v>
      </c>
      <c r="C9" s="110">
        <v>701038</v>
      </c>
      <c r="D9" s="200"/>
      <c r="E9" s="201"/>
      <c r="F9" s="200">
        <v>3</v>
      </c>
      <c r="G9" s="201">
        <v>4580.28</v>
      </c>
      <c r="H9" s="200"/>
      <c r="I9" s="200">
        <v>29</v>
      </c>
      <c r="J9" s="201">
        <v>34246.880000000005</v>
      </c>
    </row>
    <row r="10" spans="1:10" s="202" customFormat="1" ht="24" x14ac:dyDescent="0.3">
      <c r="A10" s="203" t="s">
        <v>178</v>
      </c>
      <c r="B10" s="203" t="s">
        <v>179</v>
      </c>
      <c r="C10" s="110">
        <v>701001</v>
      </c>
      <c r="D10" s="200"/>
      <c r="E10" s="201"/>
      <c r="F10" s="200">
        <v>3</v>
      </c>
      <c r="G10" s="201">
        <v>4278.1899999999996</v>
      </c>
      <c r="H10" s="200">
        <v>6</v>
      </c>
      <c r="I10" s="200">
        <v>166</v>
      </c>
      <c r="J10" s="201">
        <v>146681.72000000006</v>
      </c>
    </row>
    <row r="11" spans="1:10" s="202" customFormat="1" ht="36" x14ac:dyDescent="0.3">
      <c r="A11" s="103" t="s">
        <v>185</v>
      </c>
      <c r="B11" s="103" t="s">
        <v>1111</v>
      </c>
      <c r="C11" s="118"/>
      <c r="D11" s="155"/>
      <c r="E11" s="199"/>
      <c r="F11" s="155"/>
      <c r="G11" s="199"/>
      <c r="H11" s="155"/>
      <c r="I11" s="155"/>
      <c r="J11" s="199"/>
    </row>
    <row r="12" spans="1:10" s="202" customFormat="1" ht="24" x14ac:dyDescent="0.3">
      <c r="A12" s="103" t="s">
        <v>9</v>
      </c>
      <c r="B12" s="109" t="s">
        <v>16</v>
      </c>
      <c r="C12" s="118"/>
      <c r="D12" s="155"/>
      <c r="E12" s="199"/>
      <c r="F12" s="155"/>
      <c r="G12" s="199"/>
      <c r="H12" s="155"/>
      <c r="I12" s="155"/>
      <c r="J12" s="199"/>
    </row>
    <row r="13" spans="1:10" s="202" customFormat="1" ht="24" x14ac:dyDescent="0.3">
      <c r="A13" s="103" t="s">
        <v>9</v>
      </c>
      <c r="B13" s="109" t="s">
        <v>1112</v>
      </c>
      <c r="C13" s="110"/>
      <c r="D13" s="200"/>
      <c r="E13" s="201"/>
      <c r="F13" s="200"/>
      <c r="G13" s="201"/>
      <c r="H13" s="200"/>
      <c r="I13" s="200"/>
      <c r="J13" s="201"/>
    </row>
    <row r="14" spans="1:10" s="202" customFormat="1" ht="24" x14ac:dyDescent="0.3">
      <c r="A14" s="103" t="s">
        <v>9</v>
      </c>
      <c r="B14" s="103" t="s">
        <v>1074</v>
      </c>
      <c r="C14" s="110">
        <v>700956</v>
      </c>
      <c r="D14" s="200"/>
      <c r="E14" s="201"/>
      <c r="F14" s="200"/>
      <c r="G14" s="201"/>
      <c r="H14" s="200"/>
      <c r="I14" s="200">
        <v>1</v>
      </c>
      <c r="J14" s="201">
        <v>0</v>
      </c>
    </row>
    <row r="15" spans="1:10" s="202" customFormat="1" ht="24" x14ac:dyDescent="0.3">
      <c r="A15" s="103" t="s">
        <v>70</v>
      </c>
      <c r="B15" s="109" t="s">
        <v>210</v>
      </c>
      <c r="C15" s="118">
        <v>700960</v>
      </c>
      <c r="D15" s="155"/>
      <c r="E15" s="199"/>
      <c r="F15" s="155"/>
      <c r="G15" s="199"/>
      <c r="H15" s="155"/>
      <c r="I15" s="155">
        <v>1</v>
      </c>
      <c r="J15" s="199">
        <v>745.14</v>
      </c>
    </row>
    <row r="16" spans="1:10" s="202" customFormat="1" ht="36" x14ac:dyDescent="0.3">
      <c r="A16" s="103" t="s">
        <v>29</v>
      </c>
      <c r="B16" s="103" t="s">
        <v>153</v>
      </c>
      <c r="C16" s="118"/>
      <c r="D16" s="155"/>
      <c r="E16" s="199"/>
      <c r="F16" s="155"/>
      <c r="G16" s="199"/>
      <c r="H16" s="155"/>
      <c r="I16" s="155"/>
      <c r="J16" s="199"/>
    </row>
    <row r="17" spans="1:10" s="202" customFormat="1" ht="24" x14ac:dyDescent="0.3">
      <c r="A17" s="103" t="s">
        <v>155</v>
      </c>
      <c r="B17" s="103" t="s">
        <v>1161</v>
      </c>
      <c r="C17" s="118"/>
      <c r="D17" s="155"/>
      <c r="E17" s="199"/>
      <c r="F17" s="155"/>
      <c r="G17" s="199"/>
      <c r="H17" s="155"/>
      <c r="I17" s="155"/>
      <c r="J17" s="199"/>
    </row>
    <row r="18" spans="1:10" s="202" customFormat="1" ht="24" x14ac:dyDescent="0.3">
      <c r="A18" s="103" t="s">
        <v>155</v>
      </c>
      <c r="B18" s="103" t="s">
        <v>160</v>
      </c>
      <c r="C18" s="118"/>
      <c r="D18" s="155"/>
      <c r="E18" s="199"/>
      <c r="F18" s="155"/>
      <c r="G18" s="199"/>
      <c r="H18" s="155"/>
      <c r="I18" s="155"/>
      <c r="J18" s="199"/>
    </row>
    <row r="19" spans="1:10" s="202" customFormat="1" ht="24" x14ac:dyDescent="0.3">
      <c r="A19" s="103" t="s">
        <v>155</v>
      </c>
      <c r="B19" s="103" t="s">
        <v>1162</v>
      </c>
      <c r="C19" s="118"/>
      <c r="D19" s="155"/>
      <c r="E19" s="199"/>
      <c r="F19" s="155"/>
      <c r="G19" s="199"/>
      <c r="H19" s="155"/>
      <c r="I19" s="155"/>
      <c r="J19" s="199"/>
    </row>
    <row r="20" spans="1:10" s="202" customFormat="1" ht="24" x14ac:dyDescent="0.3">
      <c r="A20" s="103" t="s">
        <v>155</v>
      </c>
      <c r="B20" s="103" t="s">
        <v>1163</v>
      </c>
      <c r="C20" s="118"/>
      <c r="D20" s="155"/>
      <c r="E20" s="199"/>
      <c r="F20" s="155"/>
      <c r="G20" s="199"/>
      <c r="H20" s="155"/>
      <c r="I20" s="155"/>
      <c r="J20" s="199"/>
    </row>
    <row r="21" spans="1:10" s="202" customFormat="1" ht="60" x14ac:dyDescent="0.3">
      <c r="A21" s="103" t="s">
        <v>41</v>
      </c>
      <c r="B21" s="103" t="s">
        <v>183</v>
      </c>
      <c r="C21" s="109"/>
      <c r="D21" s="155"/>
      <c r="E21" s="199"/>
      <c r="F21" s="155"/>
      <c r="G21" s="199"/>
      <c r="H21" s="155"/>
      <c r="I21" s="155"/>
      <c r="J21" s="199"/>
    </row>
    <row r="22" spans="1:10" s="202" customFormat="1" ht="24" x14ac:dyDescent="0.3">
      <c r="A22" s="103" t="s">
        <v>9</v>
      </c>
      <c r="B22" s="103" t="s">
        <v>1074</v>
      </c>
      <c r="C22" s="118"/>
      <c r="D22" s="155"/>
      <c r="E22" s="199"/>
      <c r="F22" s="155"/>
      <c r="G22" s="199"/>
      <c r="H22" s="155"/>
      <c r="I22" s="155"/>
      <c r="J22" s="199"/>
    </row>
    <row r="23" spans="1:10" s="202" customFormat="1" ht="24" x14ac:dyDescent="0.3">
      <c r="A23" s="103" t="s">
        <v>49</v>
      </c>
      <c r="B23" s="103" t="s">
        <v>189</v>
      </c>
      <c r="C23" s="109"/>
      <c r="D23" s="155"/>
      <c r="E23" s="199"/>
      <c r="F23" s="155"/>
      <c r="G23" s="199"/>
      <c r="H23" s="155"/>
      <c r="I23" s="155"/>
      <c r="J23" s="199"/>
    </row>
    <row r="24" spans="1:10" s="202" customFormat="1" ht="24" x14ac:dyDescent="0.3">
      <c r="A24" s="103" t="s">
        <v>49</v>
      </c>
      <c r="B24" s="103" t="s">
        <v>1115</v>
      </c>
      <c r="C24" s="109"/>
      <c r="D24" s="155"/>
      <c r="E24" s="199"/>
      <c r="F24" s="155"/>
      <c r="G24" s="199"/>
      <c r="H24" s="155"/>
      <c r="I24" s="155"/>
      <c r="J24" s="199"/>
    </row>
    <row r="25" spans="1:10" s="202" customFormat="1" ht="24" x14ac:dyDescent="0.3">
      <c r="A25" s="103" t="s">
        <v>49</v>
      </c>
      <c r="B25" s="103" t="s">
        <v>111</v>
      </c>
      <c r="C25" s="109"/>
      <c r="D25" s="155"/>
      <c r="E25" s="199"/>
      <c r="F25" s="155"/>
      <c r="G25" s="199"/>
      <c r="H25" s="155"/>
      <c r="I25" s="155"/>
      <c r="J25" s="199"/>
    </row>
    <row r="26" spans="1:10" s="202" customFormat="1" ht="24" x14ac:dyDescent="0.3">
      <c r="A26" s="103" t="s">
        <v>49</v>
      </c>
      <c r="B26" s="103" t="s">
        <v>192</v>
      </c>
      <c r="C26" s="109"/>
      <c r="D26" s="155"/>
      <c r="E26" s="199"/>
      <c r="F26" s="155"/>
      <c r="G26" s="199"/>
      <c r="H26" s="155"/>
      <c r="I26" s="155"/>
      <c r="J26" s="199"/>
    </row>
    <row r="27" spans="1:10" s="202" customFormat="1" ht="24" x14ac:dyDescent="0.3">
      <c r="A27" s="103" t="s">
        <v>49</v>
      </c>
      <c r="B27" s="103" t="s">
        <v>119</v>
      </c>
      <c r="C27" s="109"/>
      <c r="D27" s="155"/>
      <c r="E27" s="199"/>
      <c r="F27" s="155"/>
      <c r="G27" s="199"/>
      <c r="H27" s="155"/>
      <c r="I27" s="155"/>
      <c r="J27" s="199"/>
    </row>
    <row r="28" spans="1:10" s="202" customFormat="1" ht="24" x14ac:dyDescent="0.3">
      <c r="A28" s="103" t="s">
        <v>49</v>
      </c>
      <c r="B28" s="103" t="s">
        <v>1108</v>
      </c>
      <c r="C28" s="109"/>
      <c r="D28" s="155"/>
      <c r="E28" s="199"/>
      <c r="F28" s="155"/>
      <c r="G28" s="199"/>
      <c r="H28" s="155"/>
      <c r="I28" s="155"/>
      <c r="J28" s="199"/>
    </row>
    <row r="29" spans="1:10" s="202" customFormat="1" ht="24" x14ac:dyDescent="0.3">
      <c r="A29" s="103" t="s">
        <v>49</v>
      </c>
      <c r="B29" s="103" t="s">
        <v>123</v>
      </c>
      <c r="C29" s="109"/>
      <c r="D29" s="155"/>
      <c r="E29" s="199"/>
      <c r="F29" s="155"/>
      <c r="G29" s="199"/>
      <c r="H29" s="155"/>
      <c r="I29" s="155"/>
      <c r="J29" s="199"/>
    </row>
    <row r="30" spans="1:10" s="202" customFormat="1" ht="24" x14ac:dyDescent="0.3">
      <c r="A30" s="103" t="s">
        <v>49</v>
      </c>
      <c r="B30" s="103" t="s">
        <v>125</v>
      </c>
      <c r="C30" s="109"/>
      <c r="D30" s="155"/>
      <c r="E30" s="199"/>
      <c r="F30" s="155"/>
      <c r="G30" s="199"/>
      <c r="H30" s="155"/>
      <c r="I30" s="155"/>
      <c r="J30" s="199"/>
    </row>
    <row r="31" spans="1:10" s="202" customFormat="1" ht="24" x14ac:dyDescent="0.3">
      <c r="A31" s="103" t="s">
        <v>49</v>
      </c>
      <c r="B31" s="103" t="s">
        <v>127</v>
      </c>
      <c r="C31" s="109"/>
      <c r="D31" s="155"/>
      <c r="E31" s="199"/>
      <c r="F31" s="155"/>
      <c r="G31" s="199"/>
      <c r="H31" s="155"/>
      <c r="I31" s="155"/>
      <c r="J31" s="199"/>
    </row>
    <row r="32" spans="1:10" s="202" customFormat="1" ht="24" x14ac:dyDescent="0.3">
      <c r="A32" s="103" t="s">
        <v>49</v>
      </c>
      <c r="B32" s="103" t="s">
        <v>1116</v>
      </c>
      <c r="C32" s="109"/>
      <c r="D32" s="155"/>
      <c r="E32" s="199"/>
      <c r="F32" s="155"/>
      <c r="G32" s="199"/>
      <c r="H32" s="155"/>
      <c r="I32" s="155"/>
      <c r="J32" s="199"/>
    </row>
    <row r="33" spans="1:10" s="202" customFormat="1" ht="24" x14ac:dyDescent="0.3">
      <c r="A33" s="103" t="s">
        <v>49</v>
      </c>
      <c r="B33" s="103" t="s">
        <v>1117</v>
      </c>
      <c r="C33" s="109"/>
      <c r="D33" s="155"/>
      <c r="E33" s="199"/>
      <c r="F33" s="155"/>
      <c r="G33" s="199"/>
      <c r="H33" s="155"/>
      <c r="I33" s="155"/>
      <c r="J33" s="199"/>
    </row>
    <row r="34" spans="1:10" s="202" customFormat="1" ht="24" x14ac:dyDescent="0.3">
      <c r="A34" s="103" t="s">
        <v>49</v>
      </c>
      <c r="B34" s="103" t="s">
        <v>133</v>
      </c>
      <c r="C34" s="109">
        <v>700992</v>
      </c>
      <c r="D34" s="155"/>
      <c r="E34" s="199"/>
      <c r="F34" s="155"/>
      <c r="G34" s="199"/>
      <c r="H34" s="155"/>
      <c r="I34" s="155">
        <v>2</v>
      </c>
      <c r="J34" s="199">
        <v>358.22</v>
      </c>
    </row>
    <row r="35" spans="1:10" s="202" customFormat="1" ht="24" x14ac:dyDescent="0.3">
      <c r="A35" s="103" t="s">
        <v>49</v>
      </c>
      <c r="B35" s="103" t="s">
        <v>135</v>
      </c>
      <c r="C35" s="109">
        <v>700994</v>
      </c>
      <c r="D35" s="155"/>
      <c r="E35" s="199"/>
      <c r="F35" s="155"/>
      <c r="G35" s="199"/>
      <c r="H35" s="155"/>
      <c r="I35" s="155">
        <v>1</v>
      </c>
      <c r="J35" s="199">
        <v>1068.0899999999999</v>
      </c>
    </row>
    <row r="36" spans="1:10" s="202" customFormat="1" ht="24" x14ac:dyDescent="0.3">
      <c r="A36" s="103" t="s">
        <v>49</v>
      </c>
      <c r="B36" s="103" t="s">
        <v>137</v>
      </c>
      <c r="C36" s="109"/>
      <c r="D36" s="155"/>
      <c r="E36" s="199"/>
      <c r="F36" s="155"/>
      <c r="G36" s="199"/>
      <c r="H36" s="155"/>
      <c r="I36" s="155"/>
      <c r="J36" s="199"/>
    </row>
    <row r="37" spans="1:10" s="202" customFormat="1" ht="24" x14ac:dyDescent="0.3">
      <c r="A37" s="103" t="s">
        <v>49</v>
      </c>
      <c r="B37" s="103" t="s">
        <v>1118</v>
      </c>
      <c r="C37" s="109"/>
      <c r="D37" s="155"/>
      <c r="E37" s="199"/>
      <c r="F37" s="155"/>
      <c r="G37" s="199"/>
      <c r="H37" s="155"/>
      <c r="I37" s="155"/>
      <c r="J37" s="199"/>
    </row>
    <row r="38" spans="1:10" s="202" customFormat="1" ht="24" x14ac:dyDescent="0.3">
      <c r="A38" s="103" t="s">
        <v>155</v>
      </c>
      <c r="B38" s="103" t="s">
        <v>1164</v>
      </c>
      <c r="C38" s="118"/>
      <c r="D38" s="155"/>
      <c r="E38" s="199"/>
      <c r="F38" s="155"/>
      <c r="G38" s="199"/>
      <c r="H38" s="155"/>
      <c r="I38" s="155"/>
      <c r="J38" s="199"/>
    </row>
    <row r="39" spans="1:10" x14ac:dyDescent="0.35">
      <c r="A39" s="204"/>
      <c r="B39" s="204"/>
      <c r="C39" s="204"/>
      <c r="D39" s="205"/>
      <c r="E39" s="206"/>
      <c r="F39" s="205"/>
      <c r="G39" s="206"/>
      <c r="H39" s="205"/>
      <c r="I39" s="205"/>
      <c r="J39" s="206"/>
    </row>
    <row r="40" spans="1:10" x14ac:dyDescent="0.35">
      <c r="A40" s="204"/>
      <c r="B40" s="204"/>
      <c r="C40" s="139" t="s">
        <v>1079</v>
      </c>
      <c r="D40" s="207">
        <f t="shared" ref="D40:J40" si="0">SUM(D5:D38)</f>
        <v>0</v>
      </c>
      <c r="E40" s="207">
        <f t="shared" si="0"/>
        <v>0</v>
      </c>
      <c r="F40" s="207">
        <f t="shared" si="0"/>
        <v>8</v>
      </c>
      <c r="G40" s="208">
        <f t="shared" si="0"/>
        <v>12681.009999999998</v>
      </c>
      <c r="H40" s="207">
        <f t="shared" si="0"/>
        <v>7</v>
      </c>
      <c r="I40" s="207">
        <f t="shared" si="0"/>
        <v>256</v>
      </c>
      <c r="J40" s="208">
        <f t="shared" si="0"/>
        <v>245113.83000000007</v>
      </c>
    </row>
    <row r="41" spans="1:10" x14ac:dyDescent="0.35">
      <c r="D41" s="121"/>
      <c r="E41" s="209"/>
      <c r="F41" s="121"/>
      <c r="G41" s="209"/>
      <c r="H41" s="209"/>
      <c r="I41" s="121"/>
      <c r="J41" s="163"/>
    </row>
    <row r="42" spans="1:10" x14ac:dyDescent="0.35">
      <c r="D42" s="121"/>
      <c r="J42" s="163"/>
    </row>
    <row r="43" spans="1:10" x14ac:dyDescent="0.35">
      <c r="B43" s="210" t="s">
        <v>1002</v>
      </c>
      <c r="C43" s="72" t="s">
        <v>1003</v>
      </c>
      <c r="D43" s="211" t="s">
        <v>1004</v>
      </c>
    </row>
    <row r="44" spans="1:10" x14ac:dyDescent="0.35">
      <c r="B44" s="73" t="s">
        <v>1005</v>
      </c>
      <c r="C44" s="155">
        <f>F40+H40+I40</f>
        <v>271</v>
      </c>
      <c r="D44" s="199">
        <f>G40+J40</f>
        <v>257794.84000000008</v>
      </c>
    </row>
    <row r="45" spans="1:10" x14ac:dyDescent="0.35">
      <c r="B45" s="73" t="s">
        <v>1006</v>
      </c>
      <c r="C45" s="155">
        <f>F40</f>
        <v>8</v>
      </c>
      <c r="D45" s="199">
        <f>G40</f>
        <v>12681.009999999998</v>
      </c>
    </row>
    <row r="46" spans="1:10" x14ac:dyDescent="0.35">
      <c r="B46" s="73" t="s">
        <v>1007</v>
      </c>
      <c r="C46" s="155">
        <f>I40</f>
        <v>256</v>
      </c>
      <c r="D46" s="199">
        <f>J40</f>
        <v>245113.83000000007</v>
      </c>
    </row>
    <row r="47" spans="1:10" x14ac:dyDescent="0.35">
      <c r="B47" s="73" t="s">
        <v>1008</v>
      </c>
      <c r="C47" s="155">
        <f>I40+F40</f>
        <v>264</v>
      </c>
      <c r="D47" s="199">
        <f>J40+G40</f>
        <v>257794.84000000008</v>
      </c>
    </row>
  </sheetData>
  <conditionalFormatting sqref="C9">
    <cfRule type="cellIs" dxfId="350" priority="1" stopIfTrue="1" operator="equal">
      <formula>"&lt;&gt;"""""</formula>
    </cfRule>
  </conditionalFormatting>
  <conditionalFormatting sqref="J38:J39 G38:G39 D5:H8 A22:C36 A12:B14 A15:C16 A17:B17 A19:B21 C44:D47 D19:H37 A38:E40 D10:H17">
    <cfRule type="cellIs" dxfId="349" priority="28" stopIfTrue="1" operator="equal">
      <formula>"&lt;&gt;"""""</formula>
    </cfRule>
  </conditionalFormatting>
  <conditionalFormatting sqref="A6:B8 A37 C37 A5 A10:B10">
    <cfRule type="cellIs" dxfId="348" priority="23" stopIfTrue="1" operator="equal">
      <formula>"&lt;&gt;"""""</formula>
    </cfRule>
  </conditionalFormatting>
  <conditionalFormatting sqref="F38:F39">
    <cfRule type="cellIs" dxfId="347" priority="27" stopIfTrue="1" operator="equal">
      <formula>"&lt;&gt;"""""</formula>
    </cfRule>
  </conditionalFormatting>
  <conditionalFormatting sqref="J5:J8 J22:J37 J10:J17">
    <cfRule type="cellIs" dxfId="346" priority="24" stopIfTrue="1" operator="equal">
      <formula>"&lt;&gt;"""""</formula>
    </cfRule>
  </conditionalFormatting>
  <conditionalFormatting sqref="H38:H39">
    <cfRule type="cellIs" dxfId="345" priority="26" stopIfTrue="1" operator="equal">
      <formula>"&lt;&gt;"""""</formula>
    </cfRule>
  </conditionalFormatting>
  <conditionalFormatting sqref="I38:I39">
    <cfRule type="cellIs" dxfId="344" priority="25" stopIfTrue="1" operator="equal">
      <formula>"&lt;&gt;"""""</formula>
    </cfRule>
  </conditionalFormatting>
  <conditionalFormatting sqref="I5:I8 I22:I37 I10:I17">
    <cfRule type="cellIs" dxfId="343" priority="22" stopIfTrue="1" operator="equal">
      <formula>"&lt;&gt;"""""</formula>
    </cfRule>
  </conditionalFormatting>
  <conditionalFormatting sqref="B37:C37">
    <cfRule type="cellIs" dxfId="342" priority="21" stopIfTrue="1" operator="equal">
      <formula>"&lt;&gt;"""""</formula>
    </cfRule>
  </conditionalFormatting>
  <conditionalFormatting sqref="I19:J19">
    <cfRule type="cellIs" dxfId="341" priority="20" stopIfTrue="1" operator="equal">
      <formula>"&lt;&gt;"""""</formula>
    </cfRule>
  </conditionalFormatting>
  <conditionalFormatting sqref="I20:J20">
    <cfRule type="cellIs" dxfId="340" priority="19" stopIfTrue="1" operator="equal">
      <formula>"&lt;&gt;"""""</formula>
    </cfRule>
  </conditionalFormatting>
  <conditionalFormatting sqref="I21:J21">
    <cfRule type="cellIs" dxfId="339" priority="18" stopIfTrue="1" operator="equal">
      <formula>"&lt;&gt;"""""</formula>
    </cfRule>
  </conditionalFormatting>
  <conditionalFormatting sqref="A18:B18">
    <cfRule type="cellIs" dxfId="338" priority="17" stopIfTrue="1" operator="equal">
      <formula>"&lt;&gt;"""""</formula>
    </cfRule>
  </conditionalFormatting>
  <conditionalFormatting sqref="B5">
    <cfRule type="cellIs" dxfId="337" priority="16" stopIfTrue="1" operator="equal">
      <formula>"&lt;&gt;"""""</formula>
    </cfRule>
  </conditionalFormatting>
  <conditionalFormatting sqref="C12:C14">
    <cfRule type="cellIs" dxfId="336" priority="15" stopIfTrue="1" operator="equal">
      <formula>"&lt;&gt;"""""</formula>
    </cfRule>
  </conditionalFormatting>
  <conditionalFormatting sqref="C5:C8 C10">
    <cfRule type="cellIs" dxfId="335" priority="14" stopIfTrue="1" operator="equal">
      <formula>"&lt;&gt;"""""</formula>
    </cfRule>
  </conditionalFormatting>
  <conditionalFormatting sqref="C17:C21">
    <cfRule type="cellIs" dxfId="334" priority="13" stopIfTrue="1" operator="equal">
      <formula>"&lt;&gt;"""""</formula>
    </cfRule>
  </conditionalFormatting>
  <conditionalFormatting sqref="D18:H18">
    <cfRule type="cellIs" dxfId="333" priority="12" stopIfTrue="1" operator="equal">
      <formula>"&lt;&gt;"""""</formula>
    </cfRule>
  </conditionalFormatting>
  <conditionalFormatting sqref="I18:J18">
    <cfRule type="cellIs" dxfId="332" priority="11" stopIfTrue="1" operator="equal">
      <formula>"&lt;&gt;"""""</formula>
    </cfRule>
  </conditionalFormatting>
  <conditionalFormatting sqref="F40">
    <cfRule type="cellIs" dxfId="331" priority="10" stopIfTrue="1" operator="equal">
      <formula>"&lt;&gt;"""""</formula>
    </cfRule>
  </conditionalFormatting>
  <conditionalFormatting sqref="G40">
    <cfRule type="cellIs" dxfId="330" priority="9" stopIfTrue="1" operator="equal">
      <formula>"&lt;&gt;"""""</formula>
    </cfRule>
  </conditionalFormatting>
  <conditionalFormatting sqref="H40">
    <cfRule type="cellIs" dxfId="329" priority="8" stopIfTrue="1" operator="equal">
      <formula>"&lt;&gt;"""""</formula>
    </cfRule>
  </conditionalFormatting>
  <conditionalFormatting sqref="I40">
    <cfRule type="cellIs" dxfId="328" priority="7" stopIfTrue="1" operator="equal">
      <formula>"&lt;&gt;"""""</formula>
    </cfRule>
  </conditionalFormatting>
  <conditionalFormatting sqref="J40">
    <cfRule type="cellIs" dxfId="327" priority="6" stopIfTrue="1" operator="equal">
      <formula>"&lt;&gt;"""""</formula>
    </cfRule>
  </conditionalFormatting>
  <conditionalFormatting sqref="D9:H9">
    <cfRule type="cellIs" dxfId="326" priority="5" stopIfTrue="1" operator="equal">
      <formula>"&lt;&gt;"""""</formula>
    </cfRule>
  </conditionalFormatting>
  <conditionalFormatting sqref="A9:B9">
    <cfRule type="cellIs" dxfId="325" priority="3" stopIfTrue="1" operator="equal">
      <formula>"&lt;&gt;"""""</formula>
    </cfRule>
  </conditionalFormatting>
  <conditionalFormatting sqref="J9">
    <cfRule type="cellIs" dxfId="324" priority="4" stopIfTrue="1" operator="equal">
      <formula>"&lt;&gt;"""""</formula>
    </cfRule>
  </conditionalFormatting>
  <conditionalFormatting sqref="I9">
    <cfRule type="cellIs" dxfId="323" priority="2" stopIfTrue="1" operator="equal">
      <formula>"&lt;&gt;"""""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/>
  </sheetViews>
  <sheetFormatPr defaultRowHeight="10.5" x14ac:dyDescent="0.25"/>
  <cols>
    <col min="1" max="1" width="31" style="250" bestFit="1" customWidth="1"/>
    <col min="2" max="2" width="103.1796875" style="250" customWidth="1"/>
    <col min="3" max="3" width="23.1796875" style="250" customWidth="1"/>
    <col min="4" max="5" width="14.54296875" style="250" bestFit="1" customWidth="1"/>
    <col min="6" max="6" width="17.7265625" style="250" bestFit="1" customWidth="1"/>
    <col min="7" max="16384" width="8.7265625" style="250"/>
  </cols>
  <sheetData>
    <row r="1" spans="1:6" x14ac:dyDescent="0.25">
      <c r="A1" s="247" t="s">
        <v>0</v>
      </c>
      <c r="B1" s="248">
        <v>2017</v>
      </c>
      <c r="C1" s="249"/>
      <c r="D1" s="249"/>
      <c r="E1" s="249"/>
      <c r="F1" s="249"/>
    </row>
    <row r="2" spans="1:6" x14ac:dyDescent="0.25">
      <c r="A2" s="247" t="s">
        <v>1</v>
      </c>
      <c r="B2" s="248" t="s">
        <v>2</v>
      </c>
      <c r="C2" s="249"/>
      <c r="D2" s="249"/>
      <c r="E2" s="249"/>
      <c r="F2" s="249"/>
    </row>
    <row r="3" spans="1:6" x14ac:dyDescent="0.25">
      <c r="C3" s="249"/>
      <c r="D3" s="249"/>
      <c r="E3" s="249"/>
      <c r="F3" s="249"/>
    </row>
    <row r="4" spans="1:6" x14ac:dyDescent="0.25">
      <c r="A4" s="247" t="s">
        <v>3</v>
      </c>
      <c r="B4" s="247" t="s">
        <v>4</v>
      </c>
      <c r="C4" s="247" t="s">
        <v>5</v>
      </c>
      <c r="D4" s="247" t="s">
        <v>6</v>
      </c>
      <c r="E4" s="247" t="s">
        <v>7</v>
      </c>
      <c r="F4" s="247" t="s">
        <v>8</v>
      </c>
    </row>
    <row r="5" spans="1:6" x14ac:dyDescent="0.25">
      <c r="A5" s="251" t="s">
        <v>79</v>
      </c>
      <c r="B5" s="251" t="s">
        <v>80</v>
      </c>
      <c r="C5" s="252" t="s">
        <v>343</v>
      </c>
      <c r="D5" s="253">
        <v>7376.32</v>
      </c>
      <c r="E5" s="253">
        <v>319.51000000000022</v>
      </c>
      <c r="F5" s="253">
        <f>D5+E5</f>
        <v>7695.83</v>
      </c>
    </row>
    <row r="6" spans="1:6" x14ac:dyDescent="0.25">
      <c r="A6" s="251" t="s">
        <v>79</v>
      </c>
      <c r="B6" s="251" t="s">
        <v>80</v>
      </c>
      <c r="C6" s="252" t="s">
        <v>303</v>
      </c>
      <c r="D6" s="253">
        <v>2703565.1300000008</v>
      </c>
      <c r="E6" s="253">
        <v>-38983.450000001118</v>
      </c>
      <c r="F6" s="253">
        <f t="shared" ref="F6:F54" si="0">D6+E6</f>
        <v>2664581.6799999997</v>
      </c>
    </row>
    <row r="7" spans="1:6" x14ac:dyDescent="0.25">
      <c r="A7" s="251" t="s">
        <v>79</v>
      </c>
      <c r="B7" s="251" t="s">
        <v>80</v>
      </c>
      <c r="C7" s="252" t="s">
        <v>304</v>
      </c>
      <c r="D7" s="253">
        <v>7058686.2599999998</v>
      </c>
      <c r="E7" s="253">
        <v>-314546.05000000168</v>
      </c>
      <c r="F7" s="253">
        <f t="shared" si="0"/>
        <v>6744140.2099999981</v>
      </c>
    </row>
    <row r="8" spans="1:6" x14ac:dyDescent="0.25">
      <c r="A8" s="251" t="s">
        <v>79</v>
      </c>
      <c r="B8" s="251" t="s">
        <v>80</v>
      </c>
      <c r="C8" s="252" t="s">
        <v>344</v>
      </c>
      <c r="D8" s="253">
        <v>148400</v>
      </c>
      <c r="E8" s="253">
        <v>0</v>
      </c>
      <c r="F8" s="253">
        <f t="shared" si="0"/>
        <v>148400</v>
      </c>
    </row>
    <row r="9" spans="1:6" x14ac:dyDescent="0.25">
      <c r="A9" s="251" t="s">
        <v>70</v>
      </c>
      <c r="B9" s="251" t="s">
        <v>210</v>
      </c>
      <c r="C9" s="252" t="s">
        <v>322</v>
      </c>
      <c r="D9" s="253">
        <v>395381.37000000256</v>
      </c>
      <c r="E9" s="253">
        <v>12960.859999997418</v>
      </c>
      <c r="F9" s="253">
        <f t="shared" si="0"/>
        <v>408342.23</v>
      </c>
    </row>
    <row r="10" spans="1:6" x14ac:dyDescent="0.25">
      <c r="A10" s="251" t="s">
        <v>70</v>
      </c>
      <c r="B10" s="251" t="s">
        <v>345</v>
      </c>
      <c r="C10" s="252" t="s">
        <v>306</v>
      </c>
      <c r="D10" s="253">
        <v>29400.27</v>
      </c>
      <c r="E10" s="253">
        <v>640.11000000000104</v>
      </c>
      <c r="F10" s="253">
        <f t="shared" si="0"/>
        <v>30040.38</v>
      </c>
    </row>
    <row r="11" spans="1:6" x14ac:dyDescent="0.25">
      <c r="A11" s="251" t="s">
        <v>70</v>
      </c>
      <c r="B11" s="251" t="s">
        <v>345</v>
      </c>
      <c r="C11" s="252" t="s">
        <v>321</v>
      </c>
      <c r="D11" s="253">
        <v>551270.61</v>
      </c>
      <c r="E11" s="253">
        <v>19568.540000000023</v>
      </c>
      <c r="F11" s="253">
        <f t="shared" si="0"/>
        <v>570839.15</v>
      </c>
    </row>
    <row r="12" spans="1:6" x14ac:dyDescent="0.25">
      <c r="A12" s="251" t="s">
        <v>70</v>
      </c>
      <c r="B12" s="251" t="s">
        <v>346</v>
      </c>
      <c r="C12" s="252" t="s">
        <v>320</v>
      </c>
      <c r="D12" s="253">
        <v>82091.61</v>
      </c>
      <c r="E12" s="253">
        <v>-66.139999999999418</v>
      </c>
      <c r="F12" s="253">
        <f t="shared" si="0"/>
        <v>82025.47</v>
      </c>
    </row>
    <row r="13" spans="1:6" x14ac:dyDescent="0.25">
      <c r="A13" s="251" t="s">
        <v>67</v>
      </c>
      <c r="B13" s="251" t="s">
        <v>68</v>
      </c>
      <c r="C13" s="252" t="s">
        <v>347</v>
      </c>
      <c r="D13" s="253">
        <v>1730.24</v>
      </c>
      <c r="E13" s="253">
        <v>0</v>
      </c>
      <c r="F13" s="253">
        <f t="shared" si="0"/>
        <v>1730.24</v>
      </c>
    </row>
    <row r="14" spans="1:6" x14ac:dyDescent="0.25">
      <c r="A14" s="251" t="s">
        <v>9</v>
      </c>
      <c r="B14" s="251" t="s">
        <v>12</v>
      </c>
      <c r="C14" s="252" t="s">
        <v>315</v>
      </c>
      <c r="D14" s="253">
        <v>280319.21999999997</v>
      </c>
      <c r="E14" s="253">
        <v>-12285.19</v>
      </c>
      <c r="F14" s="253">
        <f t="shared" si="0"/>
        <v>268034.02999999997</v>
      </c>
    </row>
    <row r="15" spans="1:6" x14ac:dyDescent="0.25">
      <c r="A15" s="251" t="s">
        <v>9</v>
      </c>
      <c r="B15" s="251" t="s">
        <v>12</v>
      </c>
      <c r="C15" s="252" t="s">
        <v>348</v>
      </c>
      <c r="D15" s="253">
        <v>13838.61</v>
      </c>
      <c r="E15" s="253">
        <v>0</v>
      </c>
      <c r="F15" s="253">
        <f t="shared" si="0"/>
        <v>13838.61</v>
      </c>
    </row>
    <row r="16" spans="1:6" x14ac:dyDescent="0.25">
      <c r="A16" s="251" t="s">
        <v>9</v>
      </c>
      <c r="B16" s="251" t="s">
        <v>12</v>
      </c>
      <c r="C16" s="252" t="s">
        <v>316</v>
      </c>
      <c r="D16" s="253">
        <v>2295.31</v>
      </c>
      <c r="E16" s="253">
        <v>20.450000000000273</v>
      </c>
      <c r="F16" s="253">
        <f t="shared" si="0"/>
        <v>2315.7600000000002</v>
      </c>
    </row>
    <row r="17" spans="1:6" x14ac:dyDescent="0.25">
      <c r="A17" s="251" t="s">
        <v>9</v>
      </c>
      <c r="B17" s="251" t="s">
        <v>16</v>
      </c>
      <c r="C17" s="252" t="s">
        <v>312</v>
      </c>
      <c r="D17" s="253">
        <v>232.99</v>
      </c>
      <c r="E17" s="253">
        <v>0</v>
      </c>
      <c r="F17" s="253">
        <f t="shared" si="0"/>
        <v>232.99</v>
      </c>
    </row>
    <row r="18" spans="1:6" x14ac:dyDescent="0.25">
      <c r="A18" s="251" t="s">
        <v>9</v>
      </c>
      <c r="B18" s="251" t="s">
        <v>36</v>
      </c>
      <c r="C18" s="252" t="s">
        <v>307</v>
      </c>
      <c r="D18" s="253">
        <v>4409.84</v>
      </c>
      <c r="E18" s="253">
        <v>-21.14999999999992</v>
      </c>
      <c r="F18" s="253">
        <f t="shared" si="0"/>
        <v>4388.6900000000005</v>
      </c>
    </row>
    <row r="19" spans="1:6" x14ac:dyDescent="0.25">
      <c r="A19" s="251" t="s">
        <v>9</v>
      </c>
      <c r="B19" s="251" t="s">
        <v>36</v>
      </c>
      <c r="C19" s="252" t="s">
        <v>318</v>
      </c>
      <c r="D19" s="253">
        <v>8891.94</v>
      </c>
      <c r="E19" s="253">
        <v>-1140.1200000000003</v>
      </c>
      <c r="F19" s="253">
        <f t="shared" si="0"/>
        <v>7751.82</v>
      </c>
    </row>
    <row r="20" spans="1:6" x14ac:dyDescent="0.25">
      <c r="A20" s="251" t="s">
        <v>9</v>
      </c>
      <c r="B20" s="251" t="s">
        <v>39</v>
      </c>
      <c r="C20" s="252" t="s">
        <v>308</v>
      </c>
      <c r="D20" s="253">
        <v>9927.2400000000034</v>
      </c>
      <c r="E20" s="253">
        <v>46.239999999996144</v>
      </c>
      <c r="F20" s="253">
        <f t="shared" si="0"/>
        <v>9973.48</v>
      </c>
    </row>
    <row r="21" spans="1:6" x14ac:dyDescent="0.25">
      <c r="A21" s="251" t="s">
        <v>9</v>
      </c>
      <c r="B21" s="251" t="s">
        <v>10</v>
      </c>
      <c r="C21" s="252" t="s">
        <v>11</v>
      </c>
      <c r="D21" s="253">
        <v>421.08</v>
      </c>
      <c r="E21" s="253">
        <v>0</v>
      </c>
      <c r="F21" s="253">
        <f t="shared" si="0"/>
        <v>421.08</v>
      </c>
    </row>
    <row r="22" spans="1:6" x14ac:dyDescent="0.25">
      <c r="A22" s="251" t="s">
        <v>9</v>
      </c>
      <c r="B22" s="251" t="s">
        <v>349</v>
      </c>
      <c r="C22" s="252" t="s">
        <v>327</v>
      </c>
      <c r="D22" s="253">
        <v>8331.25</v>
      </c>
      <c r="E22" s="253">
        <v>93.72</v>
      </c>
      <c r="F22" s="253">
        <f t="shared" si="0"/>
        <v>8424.9699999999993</v>
      </c>
    </row>
    <row r="23" spans="1:6" x14ac:dyDescent="0.25">
      <c r="A23" s="251" t="s">
        <v>9</v>
      </c>
      <c r="B23" s="251" t="s">
        <v>93</v>
      </c>
      <c r="C23" s="252">
        <v>442869505</v>
      </c>
      <c r="D23" s="253">
        <v>724.9</v>
      </c>
      <c r="E23" s="253"/>
      <c r="F23" s="253">
        <f t="shared" si="0"/>
        <v>724.9</v>
      </c>
    </row>
    <row r="24" spans="1:6" x14ac:dyDescent="0.25">
      <c r="A24" s="251" t="s">
        <v>9</v>
      </c>
      <c r="B24" s="251" t="s">
        <v>93</v>
      </c>
      <c r="C24" s="252">
        <v>442869508</v>
      </c>
      <c r="D24" s="253">
        <v>724.9</v>
      </c>
      <c r="E24" s="253"/>
      <c r="F24" s="253">
        <f t="shared" si="0"/>
        <v>724.9</v>
      </c>
    </row>
    <row r="25" spans="1:6" x14ac:dyDescent="0.25">
      <c r="A25" s="251" t="s">
        <v>9</v>
      </c>
      <c r="B25" s="251" t="s">
        <v>93</v>
      </c>
      <c r="C25" s="252">
        <v>442869509</v>
      </c>
      <c r="D25" s="253">
        <v>724.9</v>
      </c>
      <c r="E25" s="253"/>
      <c r="F25" s="253">
        <f t="shared" si="0"/>
        <v>724.9</v>
      </c>
    </row>
    <row r="26" spans="1:6" x14ac:dyDescent="0.25">
      <c r="A26" s="251" t="s">
        <v>9</v>
      </c>
      <c r="B26" s="251" t="s">
        <v>93</v>
      </c>
      <c r="C26" s="252">
        <v>442869510</v>
      </c>
      <c r="D26" s="253">
        <v>724.9</v>
      </c>
      <c r="E26" s="253"/>
      <c r="F26" s="253">
        <f t="shared" si="0"/>
        <v>724.9</v>
      </c>
    </row>
    <row r="27" spans="1:6" x14ac:dyDescent="0.25">
      <c r="A27" s="251" t="s">
        <v>24</v>
      </c>
      <c r="B27" s="251" t="s">
        <v>25</v>
      </c>
      <c r="C27" s="252" t="s">
        <v>313</v>
      </c>
      <c r="D27" s="253">
        <v>2638630.0499999998</v>
      </c>
      <c r="E27" s="253">
        <v>5442.64</v>
      </c>
      <c r="F27" s="253">
        <f t="shared" si="0"/>
        <v>2644072.69</v>
      </c>
    </row>
    <row r="28" spans="1:6" x14ac:dyDescent="0.25">
      <c r="A28" s="251" t="s">
        <v>24</v>
      </c>
      <c r="B28" s="251" t="s">
        <v>25</v>
      </c>
      <c r="C28" s="252" t="s">
        <v>314</v>
      </c>
      <c r="D28" s="253">
        <v>3117.67</v>
      </c>
      <c r="E28" s="253">
        <v>99.01</v>
      </c>
      <c r="F28" s="253">
        <f t="shared" si="0"/>
        <v>3216.6800000000003</v>
      </c>
    </row>
    <row r="29" spans="1:6" x14ac:dyDescent="0.25">
      <c r="A29" s="251" t="s">
        <v>24</v>
      </c>
      <c r="B29" s="251" t="s">
        <v>25</v>
      </c>
      <c r="C29" s="252" t="s">
        <v>305</v>
      </c>
      <c r="D29" s="253">
        <v>32517.93</v>
      </c>
      <c r="E29" s="253">
        <v>-1164.49</v>
      </c>
      <c r="F29" s="253">
        <f t="shared" si="0"/>
        <v>31353.439999999999</v>
      </c>
    </row>
    <row r="30" spans="1:6" x14ac:dyDescent="0.25">
      <c r="A30" s="251" t="s">
        <v>29</v>
      </c>
      <c r="B30" s="251" t="s">
        <v>30</v>
      </c>
      <c r="C30" s="252" t="s">
        <v>309</v>
      </c>
      <c r="D30" s="253">
        <v>6338320.3100009775</v>
      </c>
      <c r="E30" s="253">
        <v>-72762.23000097787</v>
      </c>
      <c r="F30" s="253">
        <f t="shared" si="0"/>
        <v>6265558.0800000001</v>
      </c>
    </row>
    <row r="31" spans="1:6" x14ac:dyDescent="0.25">
      <c r="A31" s="251" t="s">
        <v>29</v>
      </c>
      <c r="B31" s="251" t="s">
        <v>1165</v>
      </c>
      <c r="C31" s="252" t="s">
        <v>350</v>
      </c>
      <c r="D31" s="253">
        <v>219.9</v>
      </c>
      <c r="E31" s="253">
        <v>-0.24000000000000909</v>
      </c>
      <c r="F31" s="253">
        <f t="shared" si="0"/>
        <v>219.66</v>
      </c>
    </row>
    <row r="32" spans="1:6" x14ac:dyDescent="0.25">
      <c r="A32" s="251" t="s">
        <v>29</v>
      </c>
      <c r="B32" s="251" t="s">
        <v>1165</v>
      </c>
      <c r="C32" s="252" t="s">
        <v>317</v>
      </c>
      <c r="D32" s="253">
        <v>1000.36</v>
      </c>
      <c r="E32" s="253">
        <v>1322.3399999999997</v>
      </c>
      <c r="F32" s="253">
        <f t="shared" si="0"/>
        <v>2322.6999999999998</v>
      </c>
    </row>
    <row r="33" spans="1:6" x14ac:dyDescent="0.25">
      <c r="A33" s="251" t="s">
        <v>351</v>
      </c>
      <c r="B33" s="251" t="s">
        <v>352</v>
      </c>
      <c r="C33" s="252" t="s">
        <v>310</v>
      </c>
      <c r="D33" s="253">
        <v>2663.61</v>
      </c>
      <c r="E33" s="253">
        <v>0</v>
      </c>
      <c r="F33" s="253">
        <f t="shared" si="0"/>
        <v>2663.61</v>
      </c>
    </row>
    <row r="34" spans="1:6" x14ac:dyDescent="0.25">
      <c r="A34" s="251" t="s">
        <v>351</v>
      </c>
      <c r="B34" s="251" t="s">
        <v>352</v>
      </c>
      <c r="C34" s="252" t="s">
        <v>311</v>
      </c>
      <c r="D34" s="253">
        <v>42210.64</v>
      </c>
      <c r="E34" s="253">
        <v>-44.74</v>
      </c>
      <c r="F34" s="253">
        <f t="shared" si="0"/>
        <v>42165.9</v>
      </c>
    </row>
    <row r="35" spans="1:6" x14ac:dyDescent="0.25">
      <c r="A35" s="251" t="s">
        <v>18</v>
      </c>
      <c r="B35" s="251" t="s">
        <v>19</v>
      </c>
      <c r="C35" s="252" t="s">
        <v>319</v>
      </c>
      <c r="D35" s="253">
        <v>11827.37</v>
      </c>
      <c r="E35" s="253">
        <v>654.14</v>
      </c>
      <c r="F35" s="253">
        <f t="shared" si="0"/>
        <v>12481.51</v>
      </c>
    </row>
    <row r="36" spans="1:6" x14ac:dyDescent="0.25">
      <c r="A36" s="251" t="s">
        <v>18</v>
      </c>
      <c r="B36" s="251" t="s">
        <v>259</v>
      </c>
      <c r="C36" s="252" t="s">
        <v>353</v>
      </c>
      <c r="D36" s="253">
        <v>61.25</v>
      </c>
      <c r="E36" s="253">
        <v>-1.6899999999999977</v>
      </c>
      <c r="F36" s="253">
        <f t="shared" si="0"/>
        <v>59.56</v>
      </c>
    </row>
    <row r="37" spans="1:6" x14ac:dyDescent="0.25">
      <c r="A37" s="251" t="s">
        <v>18</v>
      </c>
      <c r="B37" s="251" t="s">
        <v>259</v>
      </c>
      <c r="C37" s="252" t="s">
        <v>354</v>
      </c>
      <c r="D37" s="253">
        <v>23.57</v>
      </c>
      <c r="E37" s="253">
        <v>-0.64999999999999858</v>
      </c>
      <c r="F37" s="253">
        <f t="shared" si="0"/>
        <v>22.92</v>
      </c>
    </row>
    <row r="38" spans="1:6" x14ac:dyDescent="0.25">
      <c r="A38" s="251" t="s">
        <v>49</v>
      </c>
      <c r="B38" s="251" t="s">
        <v>111</v>
      </c>
      <c r="C38" s="252" t="s">
        <v>355</v>
      </c>
      <c r="D38" s="253">
        <v>799.86</v>
      </c>
      <c r="E38" s="253">
        <v>0</v>
      </c>
      <c r="F38" s="253">
        <f t="shared" si="0"/>
        <v>799.86</v>
      </c>
    </row>
    <row r="39" spans="1:6" x14ac:dyDescent="0.25">
      <c r="A39" s="251" t="s">
        <v>49</v>
      </c>
      <c r="B39" s="251" t="s">
        <v>189</v>
      </c>
      <c r="C39" s="252" t="s">
        <v>356</v>
      </c>
      <c r="D39" s="253">
        <v>611.52</v>
      </c>
      <c r="E39" s="253">
        <v>0</v>
      </c>
      <c r="F39" s="253">
        <f t="shared" si="0"/>
        <v>611.52</v>
      </c>
    </row>
    <row r="40" spans="1:6" x14ac:dyDescent="0.25">
      <c r="A40" s="251" t="s">
        <v>49</v>
      </c>
      <c r="B40" s="251" t="s">
        <v>115</v>
      </c>
      <c r="C40" s="252" t="s">
        <v>323</v>
      </c>
      <c r="D40" s="253">
        <v>910.68</v>
      </c>
      <c r="E40" s="253">
        <v>0</v>
      </c>
      <c r="F40" s="253">
        <f t="shared" si="0"/>
        <v>910.68</v>
      </c>
    </row>
    <row r="41" spans="1:6" x14ac:dyDescent="0.25">
      <c r="A41" s="251" t="s">
        <v>49</v>
      </c>
      <c r="B41" s="251" t="s">
        <v>192</v>
      </c>
      <c r="C41" s="252" t="s">
        <v>357</v>
      </c>
      <c r="D41" s="253">
        <v>1323.68</v>
      </c>
      <c r="E41" s="253">
        <v>0</v>
      </c>
      <c r="F41" s="253">
        <f t="shared" si="0"/>
        <v>1323.68</v>
      </c>
    </row>
    <row r="42" spans="1:6" x14ac:dyDescent="0.25">
      <c r="A42" s="251" t="s">
        <v>49</v>
      </c>
      <c r="B42" s="251" t="s">
        <v>119</v>
      </c>
      <c r="C42" s="252" t="s">
        <v>358</v>
      </c>
      <c r="D42" s="253">
        <v>1799.34</v>
      </c>
      <c r="E42" s="253">
        <v>0</v>
      </c>
      <c r="F42" s="253">
        <f t="shared" si="0"/>
        <v>1799.34</v>
      </c>
    </row>
    <row r="43" spans="1:6" x14ac:dyDescent="0.25">
      <c r="A43" s="251" t="s">
        <v>49</v>
      </c>
      <c r="B43" s="251" t="s">
        <v>195</v>
      </c>
      <c r="C43" s="252" t="s">
        <v>359</v>
      </c>
      <c r="D43" s="253">
        <v>2184.5300000000002</v>
      </c>
      <c r="E43" s="253">
        <v>0</v>
      </c>
      <c r="F43" s="253">
        <f t="shared" si="0"/>
        <v>2184.5300000000002</v>
      </c>
    </row>
    <row r="44" spans="1:6" x14ac:dyDescent="0.25">
      <c r="A44" s="251" t="s">
        <v>49</v>
      </c>
      <c r="B44" s="251" t="s">
        <v>123</v>
      </c>
      <c r="C44" s="252" t="s">
        <v>324</v>
      </c>
      <c r="D44" s="253">
        <v>1593.4</v>
      </c>
      <c r="E44" s="253">
        <v>0</v>
      </c>
      <c r="F44" s="253">
        <f t="shared" si="0"/>
        <v>1593.4</v>
      </c>
    </row>
    <row r="45" spans="1:6" x14ac:dyDescent="0.25">
      <c r="A45" s="251" t="s">
        <v>49</v>
      </c>
      <c r="B45" s="251" t="s">
        <v>125</v>
      </c>
      <c r="C45" s="252" t="s">
        <v>325</v>
      </c>
      <c r="D45" s="253">
        <v>836.8</v>
      </c>
      <c r="E45" s="253">
        <v>0</v>
      </c>
      <c r="F45" s="253">
        <f t="shared" si="0"/>
        <v>836.8</v>
      </c>
    </row>
    <row r="46" spans="1:6" x14ac:dyDescent="0.25">
      <c r="A46" s="251" t="s">
        <v>49</v>
      </c>
      <c r="B46" s="251" t="s">
        <v>127</v>
      </c>
      <c r="C46" s="252" t="s">
        <v>360</v>
      </c>
      <c r="D46" s="253">
        <v>947.62</v>
      </c>
      <c r="E46" s="253">
        <v>0</v>
      </c>
      <c r="F46" s="253">
        <f t="shared" si="0"/>
        <v>947.62</v>
      </c>
    </row>
    <row r="47" spans="1:6" x14ac:dyDescent="0.25">
      <c r="A47" s="251" t="s">
        <v>49</v>
      </c>
      <c r="B47" s="251" t="s">
        <v>129</v>
      </c>
      <c r="C47" s="252" t="s">
        <v>361</v>
      </c>
      <c r="D47" s="253">
        <v>739.76</v>
      </c>
      <c r="E47" s="253">
        <v>0</v>
      </c>
      <c r="F47" s="253">
        <f t="shared" si="0"/>
        <v>739.76</v>
      </c>
    </row>
    <row r="48" spans="1:6" x14ac:dyDescent="0.25">
      <c r="A48" s="251" t="s">
        <v>49</v>
      </c>
      <c r="B48" s="251" t="s">
        <v>131</v>
      </c>
      <c r="C48" s="252" t="s">
        <v>362</v>
      </c>
      <c r="D48" s="253">
        <v>603.1</v>
      </c>
      <c r="E48" s="253">
        <v>0</v>
      </c>
      <c r="F48" s="253">
        <f t="shared" si="0"/>
        <v>603.1</v>
      </c>
    </row>
    <row r="49" spans="1:6" x14ac:dyDescent="0.25">
      <c r="A49" s="251" t="s">
        <v>49</v>
      </c>
      <c r="B49" s="251" t="s">
        <v>133</v>
      </c>
      <c r="C49" s="252" t="s">
        <v>363</v>
      </c>
      <c r="D49" s="253">
        <v>147.76</v>
      </c>
      <c r="E49" s="253">
        <v>0</v>
      </c>
      <c r="F49" s="253">
        <f t="shared" si="0"/>
        <v>147.76</v>
      </c>
    </row>
    <row r="50" spans="1:6" x14ac:dyDescent="0.25">
      <c r="A50" s="251" t="s">
        <v>49</v>
      </c>
      <c r="B50" s="251" t="s">
        <v>135</v>
      </c>
      <c r="C50" s="252" t="s">
        <v>326</v>
      </c>
      <c r="D50" s="253">
        <v>332.46</v>
      </c>
      <c r="E50" s="253">
        <v>0</v>
      </c>
      <c r="F50" s="253">
        <f t="shared" si="0"/>
        <v>332.46</v>
      </c>
    </row>
    <row r="51" spans="1:6" x14ac:dyDescent="0.25">
      <c r="A51" s="251" t="s">
        <v>49</v>
      </c>
      <c r="B51" s="251" t="s">
        <v>137</v>
      </c>
      <c r="C51" s="252" t="s">
        <v>364</v>
      </c>
      <c r="D51" s="253">
        <v>956.04</v>
      </c>
      <c r="E51" s="253">
        <v>0</v>
      </c>
      <c r="F51" s="253">
        <f t="shared" si="0"/>
        <v>956.04</v>
      </c>
    </row>
    <row r="52" spans="1:6" x14ac:dyDescent="0.25">
      <c r="A52" s="251" t="s">
        <v>49</v>
      </c>
      <c r="B52" s="251" t="s">
        <v>139</v>
      </c>
      <c r="C52" s="252" t="s">
        <v>365</v>
      </c>
      <c r="D52" s="253">
        <v>395.24</v>
      </c>
      <c r="E52" s="253">
        <v>0</v>
      </c>
      <c r="F52" s="253">
        <f t="shared" si="0"/>
        <v>395.24</v>
      </c>
    </row>
    <row r="53" spans="1:6" x14ac:dyDescent="0.25">
      <c r="A53" s="251" t="s">
        <v>49</v>
      </c>
      <c r="B53" s="251" t="s">
        <v>141</v>
      </c>
      <c r="C53" s="252" t="s">
        <v>366</v>
      </c>
      <c r="D53" s="253">
        <v>1149.1600000000001</v>
      </c>
      <c r="E53" s="253">
        <v>0</v>
      </c>
      <c r="F53" s="253">
        <f t="shared" si="0"/>
        <v>1149.1600000000001</v>
      </c>
    </row>
    <row r="54" spans="1:6" x14ac:dyDescent="0.25">
      <c r="A54" s="251" t="s">
        <v>46</v>
      </c>
      <c r="B54" s="251" t="s">
        <v>47</v>
      </c>
      <c r="C54" s="252" t="s">
        <v>367</v>
      </c>
      <c r="D54" s="253">
        <v>16614.03</v>
      </c>
      <c r="E54" s="253">
        <v>0</v>
      </c>
      <c r="F54" s="253">
        <f t="shared" si="0"/>
        <v>16614.03</v>
      </c>
    </row>
    <row r="55" spans="1:6" x14ac:dyDescent="0.25">
      <c r="D55" s="258"/>
      <c r="E55" s="258"/>
      <c r="F55" s="258"/>
    </row>
    <row r="57" spans="1:6" x14ac:dyDescent="0.25">
      <c r="C57" s="254"/>
      <c r="D57" s="255" t="s">
        <v>88</v>
      </c>
      <c r="E57" s="255" t="s">
        <v>89</v>
      </c>
      <c r="F57" s="255" t="s">
        <v>90</v>
      </c>
    </row>
    <row r="58" spans="1:6" x14ac:dyDescent="0.25">
      <c r="C58" s="254"/>
      <c r="D58" s="247" t="s">
        <v>91</v>
      </c>
      <c r="E58" s="247" t="s">
        <v>91</v>
      </c>
      <c r="F58" s="247" t="s">
        <v>91</v>
      </c>
    </row>
    <row r="59" spans="1:6" x14ac:dyDescent="0.25">
      <c r="C59" s="256" t="s">
        <v>92</v>
      </c>
      <c r="D59" s="253">
        <f>SUM(D3:D54)</f>
        <v>20412006.530000985</v>
      </c>
      <c r="E59" s="253">
        <f t="shared" ref="E59:F59" si="1">SUM(E3:E54)</f>
        <v>-399848.5800009832</v>
      </c>
      <c r="F59" s="253">
        <f t="shared" si="1"/>
        <v>20012157.950000003</v>
      </c>
    </row>
  </sheetData>
  <pageMargins left="0.7" right="0.7" top="0.75" bottom="0.75" header="0.3" footer="0.3"/>
  <ignoredErrors>
    <ignoredError sqref="C5:C5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zoomScale="115" zoomScaleNormal="115" workbookViewId="0"/>
  </sheetViews>
  <sheetFormatPr defaultColWidth="9.1796875" defaultRowHeight="10.5" x14ac:dyDescent="0.25"/>
  <cols>
    <col min="1" max="1" width="42.54296875" style="250" customWidth="1"/>
    <col min="2" max="2" width="61" style="250" customWidth="1"/>
    <col min="3" max="3" width="23.7265625" style="250" customWidth="1"/>
    <col min="4" max="5" width="14.54296875" style="250" bestFit="1" customWidth="1"/>
    <col min="6" max="6" width="17.7265625" style="250" bestFit="1" customWidth="1"/>
    <col min="7" max="16384" width="9.1796875" style="250"/>
  </cols>
  <sheetData>
    <row r="1" spans="1:6" x14ac:dyDescent="0.25">
      <c r="A1" s="296" t="s">
        <v>0</v>
      </c>
      <c r="B1" s="260">
        <v>2017</v>
      </c>
    </row>
    <row r="2" spans="1:6" x14ac:dyDescent="0.25">
      <c r="A2" s="296" t="s">
        <v>1</v>
      </c>
      <c r="B2" s="260" t="s">
        <v>95</v>
      </c>
    </row>
    <row r="4" spans="1:6" x14ac:dyDescent="0.25">
      <c r="A4" s="247" t="s">
        <v>3</v>
      </c>
      <c r="B4" s="247" t="s">
        <v>4</v>
      </c>
      <c r="C4" s="247" t="s">
        <v>5</v>
      </c>
      <c r="D4" s="247" t="s">
        <v>6</v>
      </c>
      <c r="E4" s="247" t="s">
        <v>7</v>
      </c>
      <c r="F4" s="247" t="s">
        <v>8</v>
      </c>
    </row>
    <row r="5" spans="1:6" x14ac:dyDescent="0.25">
      <c r="A5" s="251" t="s">
        <v>79</v>
      </c>
      <c r="B5" s="251" t="s">
        <v>80</v>
      </c>
      <c r="C5" s="252" t="s">
        <v>330</v>
      </c>
      <c r="D5" s="253">
        <v>244762.56</v>
      </c>
      <c r="E5" s="253">
        <v>-12484.8</v>
      </c>
      <c r="F5" s="253">
        <f>D5+E5</f>
        <v>232277.76000000001</v>
      </c>
    </row>
    <row r="6" spans="1:6" x14ac:dyDescent="0.25">
      <c r="A6" s="251" t="s">
        <v>79</v>
      </c>
      <c r="B6" s="251" t="s">
        <v>80</v>
      </c>
      <c r="C6" s="252" t="s">
        <v>331</v>
      </c>
      <c r="D6" s="253">
        <v>212820.48000000001</v>
      </c>
      <c r="E6" s="253">
        <v>1944</v>
      </c>
      <c r="F6" s="253">
        <f t="shared" ref="F6:F41" si="0">D6+E6</f>
        <v>214764.48</v>
      </c>
    </row>
    <row r="7" spans="1:6" x14ac:dyDescent="0.25">
      <c r="A7" s="251" t="s">
        <v>70</v>
      </c>
      <c r="B7" s="251" t="s">
        <v>210</v>
      </c>
      <c r="C7" s="252" t="s">
        <v>333</v>
      </c>
      <c r="D7" s="253">
        <v>18730.14</v>
      </c>
      <c r="E7" s="253">
        <v>591.39</v>
      </c>
      <c r="F7" s="253">
        <f t="shared" si="0"/>
        <v>19321.53</v>
      </c>
    </row>
    <row r="8" spans="1:6" x14ac:dyDescent="0.25">
      <c r="A8" s="251" t="s">
        <v>70</v>
      </c>
      <c r="B8" s="251" t="s">
        <v>345</v>
      </c>
      <c r="C8" s="252" t="s">
        <v>332</v>
      </c>
      <c r="D8" s="253">
        <v>47113.95</v>
      </c>
      <c r="E8" s="253">
        <v>1264.58</v>
      </c>
      <c r="F8" s="253">
        <f t="shared" si="0"/>
        <v>48378.53</v>
      </c>
    </row>
    <row r="9" spans="1:6" x14ac:dyDescent="0.25">
      <c r="A9" s="251" t="s">
        <v>70</v>
      </c>
      <c r="B9" s="251" t="s">
        <v>346</v>
      </c>
      <c r="C9" s="252" t="s">
        <v>368</v>
      </c>
      <c r="D9" s="253">
        <v>4430.01</v>
      </c>
      <c r="E9" s="253">
        <v>29.18</v>
      </c>
      <c r="F9" s="253">
        <f t="shared" si="0"/>
        <v>4459.1900000000005</v>
      </c>
    </row>
    <row r="10" spans="1:6" x14ac:dyDescent="0.25">
      <c r="A10" s="251" t="s">
        <v>67</v>
      </c>
      <c r="B10" s="251" t="s">
        <v>68</v>
      </c>
      <c r="C10" s="252" t="s">
        <v>369</v>
      </c>
      <c r="D10" s="253">
        <v>86.575609756097563</v>
      </c>
      <c r="E10" s="253">
        <v>0</v>
      </c>
      <c r="F10" s="253">
        <f t="shared" si="0"/>
        <v>86.575609756097563</v>
      </c>
    </row>
    <row r="11" spans="1:6" x14ac:dyDescent="0.25">
      <c r="A11" s="251" t="s">
        <v>9</v>
      </c>
      <c r="B11" s="251" t="s">
        <v>16</v>
      </c>
      <c r="C11" s="252" t="s">
        <v>370</v>
      </c>
      <c r="D11" s="253">
        <v>288.60000000000002</v>
      </c>
      <c r="E11" s="253">
        <v>0</v>
      </c>
      <c r="F11" s="253">
        <f t="shared" si="0"/>
        <v>288.60000000000002</v>
      </c>
    </row>
    <row r="12" spans="1:6" x14ac:dyDescent="0.25">
      <c r="A12" s="251" t="s">
        <v>9</v>
      </c>
      <c r="B12" s="251" t="s">
        <v>36</v>
      </c>
      <c r="C12" s="252" t="s">
        <v>371</v>
      </c>
      <c r="D12" s="253">
        <v>375.18</v>
      </c>
      <c r="E12" s="253">
        <v>-1.7</v>
      </c>
      <c r="F12" s="253">
        <f t="shared" si="0"/>
        <v>373.48</v>
      </c>
    </row>
    <row r="13" spans="1:6" x14ac:dyDescent="0.25">
      <c r="A13" s="251" t="s">
        <v>9</v>
      </c>
      <c r="B13" s="251" t="s">
        <v>36</v>
      </c>
      <c r="C13" s="252" t="s">
        <v>372</v>
      </c>
      <c r="D13" s="253">
        <v>793.65</v>
      </c>
      <c r="E13" s="253">
        <v>-57.56</v>
      </c>
      <c r="F13" s="253">
        <f t="shared" si="0"/>
        <v>736.08999999999992</v>
      </c>
    </row>
    <row r="14" spans="1:6" x14ac:dyDescent="0.25">
      <c r="A14" s="251" t="s">
        <v>9</v>
      </c>
      <c r="B14" s="251" t="s">
        <v>39</v>
      </c>
      <c r="C14" s="252" t="s">
        <v>373</v>
      </c>
      <c r="D14" s="253">
        <v>562.77</v>
      </c>
      <c r="E14" s="253">
        <v>14.43</v>
      </c>
      <c r="F14" s="253">
        <f t="shared" si="0"/>
        <v>577.19999999999993</v>
      </c>
    </row>
    <row r="15" spans="1:6" x14ac:dyDescent="0.25">
      <c r="A15" s="251" t="s">
        <v>9</v>
      </c>
      <c r="B15" s="251" t="s">
        <v>10</v>
      </c>
      <c r="C15" s="252" t="s">
        <v>96</v>
      </c>
      <c r="D15" s="253">
        <v>28.86</v>
      </c>
      <c r="E15" s="253">
        <v>0</v>
      </c>
      <c r="F15" s="253">
        <f t="shared" si="0"/>
        <v>28.86</v>
      </c>
    </row>
    <row r="16" spans="1:6" x14ac:dyDescent="0.25">
      <c r="A16" s="251" t="s">
        <v>9</v>
      </c>
      <c r="B16" s="251" t="s">
        <v>349</v>
      </c>
      <c r="C16" s="252" t="s">
        <v>374</v>
      </c>
      <c r="D16" s="253">
        <v>461.76</v>
      </c>
      <c r="E16" s="253">
        <v>24.83</v>
      </c>
      <c r="F16" s="253">
        <f t="shared" si="0"/>
        <v>486.59</v>
      </c>
    </row>
    <row r="17" spans="1:6" x14ac:dyDescent="0.25">
      <c r="A17" s="251" t="s">
        <v>9</v>
      </c>
      <c r="B17" s="251" t="s">
        <v>93</v>
      </c>
      <c r="C17" s="252">
        <v>730344947</v>
      </c>
      <c r="D17" s="253">
        <v>682.92</v>
      </c>
      <c r="E17" s="253"/>
      <c r="F17" s="253">
        <f t="shared" si="0"/>
        <v>682.92</v>
      </c>
    </row>
    <row r="18" spans="1:6" x14ac:dyDescent="0.25">
      <c r="A18" s="251" t="s">
        <v>24</v>
      </c>
      <c r="B18" s="251" t="s">
        <v>25</v>
      </c>
      <c r="C18" s="252" t="s">
        <v>329</v>
      </c>
      <c r="D18" s="253">
        <v>142135.5</v>
      </c>
      <c r="E18" s="253">
        <v>858.25</v>
      </c>
      <c r="F18" s="253">
        <f t="shared" si="0"/>
        <v>142993.75</v>
      </c>
    </row>
    <row r="19" spans="1:6" x14ac:dyDescent="0.25">
      <c r="A19" s="251" t="s">
        <v>24</v>
      </c>
      <c r="B19" s="251" t="s">
        <v>25</v>
      </c>
      <c r="C19" s="252" t="s">
        <v>328</v>
      </c>
      <c r="D19" s="253">
        <v>35497.800000000003</v>
      </c>
      <c r="E19" s="253">
        <v>-1437.94</v>
      </c>
      <c r="F19" s="253">
        <f t="shared" si="0"/>
        <v>34059.86</v>
      </c>
    </row>
    <row r="20" spans="1:6" x14ac:dyDescent="0.25">
      <c r="A20" s="251" t="s">
        <v>29</v>
      </c>
      <c r="B20" s="251" t="s">
        <v>30</v>
      </c>
      <c r="C20" s="252" t="s">
        <v>335</v>
      </c>
      <c r="D20" s="253">
        <v>338224.77</v>
      </c>
      <c r="E20" s="253">
        <v>-2903.75</v>
      </c>
      <c r="F20" s="253">
        <f t="shared" si="0"/>
        <v>335321.02</v>
      </c>
    </row>
    <row r="21" spans="1:6" x14ac:dyDescent="0.25">
      <c r="A21" s="251" t="s">
        <v>351</v>
      </c>
      <c r="B21" s="251" t="s">
        <v>352</v>
      </c>
      <c r="C21" s="252" t="s">
        <v>375</v>
      </c>
      <c r="D21" s="253">
        <v>173.16</v>
      </c>
      <c r="E21" s="253">
        <v>0</v>
      </c>
      <c r="F21" s="253">
        <f t="shared" si="0"/>
        <v>173.16</v>
      </c>
    </row>
    <row r="22" spans="1:6" x14ac:dyDescent="0.25">
      <c r="A22" s="251" t="s">
        <v>351</v>
      </c>
      <c r="B22" s="251" t="s">
        <v>352</v>
      </c>
      <c r="C22" s="252" t="s">
        <v>334</v>
      </c>
      <c r="D22" s="253">
        <v>2626.26</v>
      </c>
      <c r="E22" s="253">
        <v>-3.83</v>
      </c>
      <c r="F22" s="253">
        <f t="shared" si="0"/>
        <v>2622.4300000000003</v>
      </c>
    </row>
    <row r="23" spans="1:6" x14ac:dyDescent="0.25">
      <c r="A23" s="251" t="s">
        <v>18</v>
      </c>
      <c r="B23" s="251" t="s">
        <v>19</v>
      </c>
      <c r="C23" s="252" t="s">
        <v>376</v>
      </c>
      <c r="D23" s="253">
        <v>1313.13</v>
      </c>
      <c r="E23" s="253">
        <v>23.33</v>
      </c>
      <c r="F23" s="253">
        <f t="shared" si="0"/>
        <v>1336.46</v>
      </c>
    </row>
    <row r="24" spans="1:6" x14ac:dyDescent="0.25">
      <c r="A24" s="251" t="s">
        <v>18</v>
      </c>
      <c r="B24" s="251" t="s">
        <v>259</v>
      </c>
      <c r="C24" s="252" t="s">
        <v>377</v>
      </c>
      <c r="D24" s="253">
        <v>447.33</v>
      </c>
      <c r="E24" s="253">
        <v>0</v>
      </c>
      <c r="F24" s="253">
        <f t="shared" si="0"/>
        <v>447.33</v>
      </c>
    </row>
    <row r="25" spans="1:6" x14ac:dyDescent="0.25">
      <c r="A25" s="251" t="s">
        <v>106</v>
      </c>
      <c r="B25" s="251" t="s">
        <v>107</v>
      </c>
      <c r="C25" s="252" t="s">
        <v>378</v>
      </c>
      <c r="D25" s="253">
        <v>86.58</v>
      </c>
      <c r="E25" s="253">
        <v>0</v>
      </c>
      <c r="F25" s="253">
        <f t="shared" si="0"/>
        <v>86.58</v>
      </c>
    </row>
    <row r="26" spans="1:6" x14ac:dyDescent="0.25">
      <c r="A26" s="251" t="s">
        <v>49</v>
      </c>
      <c r="B26" s="251" t="s">
        <v>111</v>
      </c>
      <c r="C26" s="252" t="s">
        <v>379</v>
      </c>
      <c r="D26" s="253">
        <v>72.150000000000006</v>
      </c>
      <c r="E26" s="253">
        <v>0</v>
      </c>
      <c r="F26" s="253">
        <f t="shared" si="0"/>
        <v>72.150000000000006</v>
      </c>
    </row>
    <row r="27" spans="1:6" x14ac:dyDescent="0.25">
      <c r="A27" s="251" t="s">
        <v>49</v>
      </c>
      <c r="B27" s="251" t="s">
        <v>113</v>
      </c>
      <c r="C27" s="252" t="s">
        <v>380</v>
      </c>
      <c r="D27" s="253">
        <v>86.58</v>
      </c>
      <c r="E27" s="253">
        <v>0</v>
      </c>
      <c r="F27" s="253">
        <f t="shared" si="0"/>
        <v>86.58</v>
      </c>
    </row>
    <row r="28" spans="1:6" x14ac:dyDescent="0.25">
      <c r="A28" s="251" t="s">
        <v>49</v>
      </c>
      <c r="B28" s="251" t="s">
        <v>115</v>
      </c>
      <c r="C28" s="252" t="s">
        <v>381</v>
      </c>
      <c r="D28" s="253">
        <v>115.44</v>
      </c>
      <c r="E28" s="253">
        <v>0</v>
      </c>
      <c r="F28" s="253">
        <f t="shared" si="0"/>
        <v>115.44</v>
      </c>
    </row>
    <row r="29" spans="1:6" x14ac:dyDescent="0.25">
      <c r="A29" s="251" t="s">
        <v>49</v>
      </c>
      <c r="B29" s="251" t="s">
        <v>117</v>
      </c>
      <c r="C29" s="252" t="s">
        <v>382</v>
      </c>
      <c r="D29" s="253">
        <v>115.44</v>
      </c>
      <c r="E29" s="253">
        <v>0</v>
      </c>
      <c r="F29" s="253">
        <f t="shared" si="0"/>
        <v>115.44</v>
      </c>
    </row>
    <row r="30" spans="1:6" x14ac:dyDescent="0.25">
      <c r="A30" s="251" t="s">
        <v>49</v>
      </c>
      <c r="B30" s="251" t="s">
        <v>119</v>
      </c>
      <c r="C30" s="252" t="s">
        <v>383</v>
      </c>
      <c r="D30" s="253">
        <v>158.72999999999999</v>
      </c>
      <c r="E30" s="253">
        <v>0</v>
      </c>
      <c r="F30" s="253">
        <f t="shared" si="0"/>
        <v>158.72999999999999</v>
      </c>
    </row>
    <row r="31" spans="1:6" x14ac:dyDescent="0.25">
      <c r="A31" s="251" t="s">
        <v>49</v>
      </c>
      <c r="B31" s="251" t="s">
        <v>121</v>
      </c>
      <c r="C31" s="252" t="s">
        <v>384</v>
      </c>
      <c r="D31" s="253">
        <v>331.89</v>
      </c>
      <c r="E31" s="253">
        <v>0</v>
      </c>
      <c r="F31" s="253">
        <f t="shared" si="0"/>
        <v>331.89</v>
      </c>
    </row>
    <row r="32" spans="1:6" x14ac:dyDescent="0.25">
      <c r="A32" s="251" t="s">
        <v>49</v>
      </c>
      <c r="B32" s="251" t="s">
        <v>123</v>
      </c>
      <c r="C32" s="252" t="s">
        <v>385</v>
      </c>
      <c r="D32" s="253">
        <v>129.87</v>
      </c>
      <c r="E32" s="253">
        <v>0</v>
      </c>
      <c r="F32" s="253">
        <f t="shared" si="0"/>
        <v>129.87</v>
      </c>
    </row>
    <row r="33" spans="1:6" x14ac:dyDescent="0.25">
      <c r="A33" s="251" t="s">
        <v>49</v>
      </c>
      <c r="B33" s="251" t="s">
        <v>125</v>
      </c>
      <c r="C33" s="252" t="s">
        <v>336</v>
      </c>
      <c r="D33" s="253">
        <v>86.58</v>
      </c>
      <c r="E33" s="253">
        <v>0</v>
      </c>
      <c r="F33" s="253">
        <f t="shared" si="0"/>
        <v>86.58</v>
      </c>
    </row>
    <row r="34" spans="1:6" x14ac:dyDescent="0.25">
      <c r="A34" s="251" t="s">
        <v>49</v>
      </c>
      <c r="B34" s="251" t="s">
        <v>127</v>
      </c>
      <c r="C34" s="252" t="s">
        <v>386</v>
      </c>
      <c r="D34" s="253">
        <v>129.87</v>
      </c>
      <c r="E34" s="253">
        <v>0</v>
      </c>
      <c r="F34" s="253">
        <f t="shared" si="0"/>
        <v>129.87</v>
      </c>
    </row>
    <row r="35" spans="1:6" x14ac:dyDescent="0.25">
      <c r="A35" s="251" t="s">
        <v>49</v>
      </c>
      <c r="B35" s="251" t="s">
        <v>129</v>
      </c>
      <c r="C35" s="252" t="s">
        <v>387</v>
      </c>
      <c r="D35" s="253">
        <v>8.25</v>
      </c>
      <c r="E35" s="253">
        <v>0</v>
      </c>
      <c r="F35" s="253">
        <f t="shared" si="0"/>
        <v>8.25</v>
      </c>
    </row>
    <row r="36" spans="1:6" x14ac:dyDescent="0.25">
      <c r="A36" s="251" t="s">
        <v>49</v>
      </c>
      <c r="B36" s="251" t="s">
        <v>131</v>
      </c>
      <c r="C36" s="252" t="s">
        <v>388</v>
      </c>
      <c r="D36" s="253">
        <v>115.44</v>
      </c>
      <c r="E36" s="253">
        <v>0</v>
      </c>
      <c r="F36" s="253">
        <f t="shared" si="0"/>
        <v>115.44</v>
      </c>
    </row>
    <row r="37" spans="1:6" x14ac:dyDescent="0.25">
      <c r="A37" s="251" t="s">
        <v>49</v>
      </c>
      <c r="B37" s="251" t="s">
        <v>133</v>
      </c>
      <c r="C37" s="252" t="s">
        <v>389</v>
      </c>
      <c r="D37" s="253">
        <v>57.72</v>
      </c>
      <c r="E37" s="253">
        <v>0</v>
      </c>
      <c r="F37" s="253">
        <f t="shared" si="0"/>
        <v>57.72</v>
      </c>
    </row>
    <row r="38" spans="1:6" x14ac:dyDescent="0.25">
      <c r="A38" s="251" t="s">
        <v>49</v>
      </c>
      <c r="B38" s="251" t="s">
        <v>135</v>
      </c>
      <c r="C38" s="252" t="s">
        <v>390</v>
      </c>
      <c r="D38" s="253">
        <v>129.87</v>
      </c>
      <c r="E38" s="253">
        <v>0</v>
      </c>
      <c r="F38" s="253">
        <f t="shared" si="0"/>
        <v>129.87</v>
      </c>
    </row>
    <row r="39" spans="1:6" x14ac:dyDescent="0.25">
      <c r="A39" s="251" t="s">
        <v>49</v>
      </c>
      <c r="B39" s="251" t="s">
        <v>137</v>
      </c>
      <c r="C39" s="252" t="s">
        <v>391</v>
      </c>
      <c r="D39" s="253">
        <v>101.01</v>
      </c>
      <c r="E39" s="253">
        <v>0</v>
      </c>
      <c r="F39" s="253">
        <f t="shared" si="0"/>
        <v>101.01</v>
      </c>
    </row>
    <row r="40" spans="1:6" x14ac:dyDescent="0.25">
      <c r="A40" s="251" t="s">
        <v>49</v>
      </c>
      <c r="B40" s="251" t="s">
        <v>139</v>
      </c>
      <c r="C40" s="252" t="s">
        <v>392</v>
      </c>
      <c r="D40" s="253">
        <v>86.58</v>
      </c>
      <c r="E40" s="253">
        <v>0</v>
      </c>
      <c r="F40" s="253">
        <f t="shared" si="0"/>
        <v>86.58</v>
      </c>
    </row>
    <row r="41" spans="1:6" x14ac:dyDescent="0.25">
      <c r="A41" s="251" t="s">
        <v>49</v>
      </c>
      <c r="B41" s="251" t="s">
        <v>141</v>
      </c>
      <c r="C41" s="252" t="s">
        <v>393</v>
      </c>
      <c r="D41" s="253">
        <v>144.30000000000001</v>
      </c>
      <c r="E41" s="253">
        <v>0</v>
      </c>
      <c r="F41" s="253">
        <f t="shared" si="0"/>
        <v>144.30000000000001</v>
      </c>
    </row>
    <row r="43" spans="1:6" x14ac:dyDescent="0.25">
      <c r="C43" s="254"/>
      <c r="D43" s="255" t="s">
        <v>88</v>
      </c>
      <c r="E43" s="255" t="s">
        <v>89</v>
      </c>
      <c r="F43" s="255" t="s">
        <v>90</v>
      </c>
    </row>
    <row r="44" spans="1:6" x14ac:dyDescent="0.25">
      <c r="C44" s="254"/>
      <c r="D44" s="247" t="s">
        <v>91</v>
      </c>
      <c r="E44" s="247" t="s">
        <v>91</v>
      </c>
      <c r="F44" s="247" t="s">
        <v>91</v>
      </c>
    </row>
    <row r="45" spans="1:6" x14ac:dyDescent="0.25">
      <c r="C45" s="256" t="s">
        <v>92</v>
      </c>
      <c r="D45" s="253">
        <f>SUM(D5:D41)</f>
        <v>1053511.7056097565</v>
      </c>
      <c r="E45" s="253">
        <f>SUM(E5:E41)</f>
        <v>-12139.59</v>
      </c>
      <c r="F45" s="253">
        <f>SUM(F5:F41)</f>
        <v>1041372.1156097559</v>
      </c>
    </row>
  </sheetData>
  <autoFilter ref="A4:F4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/>
  </sheetViews>
  <sheetFormatPr defaultRowHeight="10.5" x14ac:dyDescent="0.25"/>
  <cols>
    <col min="1" max="1" width="51.7265625" style="250" bestFit="1" customWidth="1"/>
    <col min="2" max="2" width="53.453125" style="250" customWidth="1"/>
    <col min="3" max="3" width="26.7265625" style="250" customWidth="1"/>
    <col min="4" max="5" width="14.453125" style="250" bestFit="1" customWidth="1"/>
    <col min="6" max="6" width="17" style="250" bestFit="1" customWidth="1"/>
    <col min="7" max="16384" width="8.7265625" style="250"/>
  </cols>
  <sheetData>
    <row r="1" spans="1:6" x14ac:dyDescent="0.25">
      <c r="A1" s="259" t="s">
        <v>0</v>
      </c>
      <c r="B1" s="260">
        <v>2017</v>
      </c>
    </row>
    <row r="2" spans="1:6" x14ac:dyDescent="0.25">
      <c r="A2" s="259" t="s">
        <v>1</v>
      </c>
      <c r="B2" s="260" t="s">
        <v>152</v>
      </c>
    </row>
    <row r="4" spans="1:6" x14ac:dyDescent="0.25">
      <c r="A4" s="261" t="s">
        <v>3</v>
      </c>
      <c r="B4" s="261" t="s">
        <v>4</v>
      </c>
      <c r="C4" s="261" t="s">
        <v>5</v>
      </c>
      <c r="D4" s="261" t="s">
        <v>6</v>
      </c>
      <c r="E4" s="261" t="s">
        <v>7</v>
      </c>
      <c r="F4" s="261" t="s">
        <v>8</v>
      </c>
    </row>
    <row r="5" spans="1:6" x14ac:dyDescent="0.25">
      <c r="A5" s="251" t="s">
        <v>29</v>
      </c>
      <c r="B5" s="251" t="s">
        <v>153</v>
      </c>
      <c r="C5" s="252" t="s">
        <v>394</v>
      </c>
      <c r="D5" s="253">
        <v>2900</v>
      </c>
      <c r="E5" s="253">
        <v>1407.2830000000001</v>
      </c>
      <c r="F5" s="253">
        <f>D5+E5</f>
        <v>4307.2830000000004</v>
      </c>
    </row>
    <row r="6" spans="1:6" x14ac:dyDescent="0.25">
      <c r="A6" s="251" t="s">
        <v>178</v>
      </c>
      <c r="B6" s="251" t="s">
        <v>179</v>
      </c>
      <c r="C6" s="252" t="s">
        <v>337</v>
      </c>
      <c r="D6" s="253">
        <v>29700</v>
      </c>
      <c r="E6" s="253">
        <v>11684.4</v>
      </c>
      <c r="F6" s="253">
        <f t="shared" ref="F6:F38" si="0">D6+E6</f>
        <v>41384.400000000001</v>
      </c>
    </row>
    <row r="7" spans="1:6" x14ac:dyDescent="0.25">
      <c r="A7" s="251" t="s">
        <v>70</v>
      </c>
      <c r="B7" s="251" t="s">
        <v>172</v>
      </c>
      <c r="C7" s="252" t="s">
        <v>395</v>
      </c>
      <c r="D7" s="253">
        <v>957</v>
      </c>
      <c r="E7" s="253">
        <v>88.37</v>
      </c>
      <c r="F7" s="253">
        <f t="shared" si="0"/>
        <v>1045.3699999999999</v>
      </c>
    </row>
    <row r="8" spans="1:6" x14ac:dyDescent="0.25">
      <c r="A8" s="251" t="s">
        <v>70</v>
      </c>
      <c r="B8" s="251" t="s">
        <v>396</v>
      </c>
      <c r="C8" s="252" t="s">
        <v>397</v>
      </c>
      <c r="D8" s="253">
        <v>2310</v>
      </c>
      <c r="E8" s="253">
        <v>779.14</v>
      </c>
      <c r="F8" s="253">
        <f t="shared" si="0"/>
        <v>3089.14</v>
      </c>
    </row>
    <row r="9" spans="1:6" x14ac:dyDescent="0.25">
      <c r="A9" s="251" t="s">
        <v>9</v>
      </c>
      <c r="B9" s="251" t="s">
        <v>164</v>
      </c>
      <c r="C9" s="252" t="s">
        <v>398</v>
      </c>
      <c r="D9" s="253">
        <v>23.1</v>
      </c>
      <c r="E9" s="253">
        <v>33.130000000000003</v>
      </c>
      <c r="F9" s="253">
        <f t="shared" si="0"/>
        <v>56.230000000000004</v>
      </c>
    </row>
    <row r="10" spans="1:6" x14ac:dyDescent="0.25">
      <c r="A10" s="251" t="s">
        <v>9</v>
      </c>
      <c r="B10" s="251" t="s">
        <v>166</v>
      </c>
      <c r="C10" s="252" t="s">
        <v>399</v>
      </c>
      <c r="D10" s="253">
        <v>3.3</v>
      </c>
      <c r="E10" s="253">
        <v>-3.3</v>
      </c>
      <c r="F10" s="253">
        <f t="shared" si="0"/>
        <v>0</v>
      </c>
    </row>
    <row r="11" spans="1:6" x14ac:dyDescent="0.25">
      <c r="A11" s="251" t="s">
        <v>9</v>
      </c>
      <c r="B11" s="251" t="s">
        <v>16</v>
      </c>
      <c r="C11" s="252" t="s">
        <v>400</v>
      </c>
      <c r="D11" s="253">
        <v>72.599999999999994</v>
      </c>
      <c r="E11" s="253">
        <v>-25.41</v>
      </c>
      <c r="F11" s="253">
        <f t="shared" si="0"/>
        <v>47.19</v>
      </c>
    </row>
    <row r="12" spans="1:6" x14ac:dyDescent="0.25">
      <c r="A12" s="251" t="s">
        <v>9</v>
      </c>
      <c r="B12" s="251" t="s">
        <v>274</v>
      </c>
      <c r="C12" s="252" t="s">
        <v>338</v>
      </c>
      <c r="D12" s="253">
        <v>26400</v>
      </c>
      <c r="E12" s="253">
        <v>18804.77</v>
      </c>
      <c r="F12" s="253">
        <f t="shared" si="0"/>
        <v>45204.770000000004</v>
      </c>
    </row>
    <row r="13" spans="1:6" x14ac:dyDescent="0.25">
      <c r="A13" s="251" t="s">
        <v>9</v>
      </c>
      <c r="B13" s="251" t="s">
        <v>176</v>
      </c>
      <c r="C13" s="252" t="s">
        <v>401</v>
      </c>
      <c r="D13" s="253">
        <v>429</v>
      </c>
      <c r="E13" s="253">
        <v>-71</v>
      </c>
      <c r="F13" s="253">
        <f t="shared" si="0"/>
        <v>358</v>
      </c>
    </row>
    <row r="14" spans="1:6" x14ac:dyDescent="0.25">
      <c r="A14" s="251" t="s">
        <v>9</v>
      </c>
      <c r="B14" s="251" t="s">
        <v>349</v>
      </c>
      <c r="C14" s="252" t="s">
        <v>273</v>
      </c>
      <c r="D14" s="253">
        <v>993.45</v>
      </c>
      <c r="E14" s="253">
        <v>37.57</v>
      </c>
      <c r="F14" s="253">
        <f t="shared" si="0"/>
        <v>1031.02</v>
      </c>
    </row>
    <row r="15" spans="1:6" x14ac:dyDescent="0.25">
      <c r="A15" s="251" t="s">
        <v>155</v>
      </c>
      <c r="B15" s="251" t="s">
        <v>162</v>
      </c>
      <c r="C15" s="252" t="s">
        <v>402</v>
      </c>
      <c r="D15" s="253">
        <v>0.99</v>
      </c>
      <c r="E15" s="253">
        <v>0.66</v>
      </c>
      <c r="F15" s="253">
        <f t="shared" si="0"/>
        <v>1.65</v>
      </c>
    </row>
    <row r="16" spans="1:6" x14ac:dyDescent="0.25">
      <c r="A16" s="251" t="s">
        <v>155</v>
      </c>
      <c r="B16" s="251" t="s">
        <v>156</v>
      </c>
      <c r="C16" s="252" t="s">
        <v>403</v>
      </c>
      <c r="D16" s="253">
        <v>1.65</v>
      </c>
      <c r="E16" s="253">
        <v>0.1</v>
      </c>
      <c r="F16" s="253">
        <f t="shared" si="0"/>
        <v>1.75</v>
      </c>
    </row>
    <row r="17" spans="1:6" x14ac:dyDescent="0.25">
      <c r="A17" s="251" t="s">
        <v>155</v>
      </c>
      <c r="B17" s="251" t="s">
        <v>160</v>
      </c>
      <c r="C17" s="252" t="s">
        <v>404</v>
      </c>
      <c r="D17" s="253">
        <v>0.99</v>
      </c>
      <c r="E17" s="253">
        <v>0.28999999999999998</v>
      </c>
      <c r="F17" s="253">
        <f t="shared" si="0"/>
        <v>1.28</v>
      </c>
    </row>
    <row r="18" spans="1:6" x14ac:dyDescent="0.25">
      <c r="A18" s="251" t="s">
        <v>155</v>
      </c>
      <c r="B18" s="251" t="s">
        <v>158</v>
      </c>
      <c r="C18" s="252" t="s">
        <v>339</v>
      </c>
      <c r="D18" s="253">
        <v>3.3</v>
      </c>
      <c r="E18" s="253">
        <v>577.1</v>
      </c>
      <c r="F18" s="253">
        <f t="shared" si="0"/>
        <v>580.4</v>
      </c>
    </row>
    <row r="19" spans="1:6" x14ac:dyDescent="0.25">
      <c r="A19" s="251" t="s">
        <v>155</v>
      </c>
      <c r="B19" s="251" t="s">
        <v>208</v>
      </c>
      <c r="C19" s="252" t="s">
        <v>405</v>
      </c>
      <c r="D19" s="253">
        <v>247.5</v>
      </c>
      <c r="E19" s="253">
        <v>-36.89</v>
      </c>
      <c r="F19" s="253">
        <f t="shared" si="0"/>
        <v>210.61</v>
      </c>
    </row>
    <row r="20" spans="1:6" x14ac:dyDescent="0.25">
      <c r="A20" s="251" t="s">
        <v>185</v>
      </c>
      <c r="B20" s="251" t="s">
        <v>186</v>
      </c>
      <c r="C20" s="252" t="s">
        <v>406</v>
      </c>
      <c r="D20" s="253">
        <v>16.5</v>
      </c>
      <c r="E20" s="253">
        <v>-16.5</v>
      </c>
      <c r="F20" s="253">
        <f t="shared" si="0"/>
        <v>0</v>
      </c>
    </row>
    <row r="21" spans="1:6" x14ac:dyDescent="0.25">
      <c r="A21" s="251" t="s">
        <v>41</v>
      </c>
      <c r="B21" s="251" t="s">
        <v>183</v>
      </c>
      <c r="C21" s="252" t="s">
        <v>407</v>
      </c>
      <c r="D21" s="253">
        <v>4.95</v>
      </c>
      <c r="E21" s="253">
        <v>-2.48</v>
      </c>
      <c r="F21" s="253">
        <f t="shared" si="0"/>
        <v>2.4700000000000002</v>
      </c>
    </row>
    <row r="22" spans="1:6" x14ac:dyDescent="0.25">
      <c r="A22" s="251" t="s">
        <v>106</v>
      </c>
      <c r="B22" s="251" t="s">
        <v>181</v>
      </c>
      <c r="C22" s="252" t="s">
        <v>408</v>
      </c>
      <c r="D22" s="253">
        <v>16.5</v>
      </c>
      <c r="E22" s="253">
        <v>76.63</v>
      </c>
      <c r="F22" s="253">
        <f t="shared" si="0"/>
        <v>93.13</v>
      </c>
    </row>
    <row r="23" spans="1:6" x14ac:dyDescent="0.25">
      <c r="A23" s="251" t="s">
        <v>49</v>
      </c>
      <c r="B23" s="251" t="s">
        <v>111</v>
      </c>
      <c r="C23" s="252" t="s">
        <v>409</v>
      </c>
      <c r="D23" s="253">
        <v>1.65</v>
      </c>
      <c r="E23" s="253">
        <v>-0.73</v>
      </c>
      <c r="F23" s="253">
        <f t="shared" si="0"/>
        <v>0.91999999999999993</v>
      </c>
    </row>
    <row r="24" spans="1:6" x14ac:dyDescent="0.25">
      <c r="A24" s="251" t="s">
        <v>49</v>
      </c>
      <c r="B24" s="251" t="s">
        <v>189</v>
      </c>
      <c r="C24" s="252" t="s">
        <v>410</v>
      </c>
      <c r="D24" s="253">
        <v>59.4</v>
      </c>
      <c r="E24" s="253">
        <v>57.51</v>
      </c>
      <c r="F24" s="253">
        <f t="shared" si="0"/>
        <v>116.91</v>
      </c>
    </row>
    <row r="25" spans="1:6" x14ac:dyDescent="0.25">
      <c r="A25" s="251" t="s">
        <v>49</v>
      </c>
      <c r="B25" s="251" t="s">
        <v>115</v>
      </c>
      <c r="C25" s="252" t="s">
        <v>411</v>
      </c>
      <c r="D25" s="253">
        <v>49.5</v>
      </c>
      <c r="E25" s="253">
        <v>-3.23</v>
      </c>
      <c r="F25" s="253">
        <f t="shared" si="0"/>
        <v>46.27</v>
      </c>
    </row>
    <row r="26" spans="1:6" x14ac:dyDescent="0.25">
      <c r="A26" s="251" t="s">
        <v>49</v>
      </c>
      <c r="B26" s="251" t="s">
        <v>192</v>
      </c>
      <c r="C26" s="252" t="s">
        <v>412</v>
      </c>
      <c r="D26" s="253">
        <v>49.5</v>
      </c>
      <c r="E26" s="253">
        <v>-9.7899999999999991</v>
      </c>
      <c r="F26" s="253">
        <f t="shared" si="0"/>
        <v>39.71</v>
      </c>
    </row>
    <row r="27" spans="1:6" x14ac:dyDescent="0.25">
      <c r="A27" s="251" t="s">
        <v>49</v>
      </c>
      <c r="B27" s="251" t="s">
        <v>119</v>
      </c>
      <c r="C27" s="252" t="s">
        <v>413</v>
      </c>
      <c r="D27" s="253">
        <v>29.7</v>
      </c>
      <c r="E27" s="253">
        <v>-11.83</v>
      </c>
      <c r="F27" s="253">
        <f t="shared" si="0"/>
        <v>17.869999999999997</v>
      </c>
    </row>
    <row r="28" spans="1:6" x14ac:dyDescent="0.25">
      <c r="A28" s="251" t="s">
        <v>49</v>
      </c>
      <c r="B28" s="251" t="s">
        <v>195</v>
      </c>
      <c r="C28" s="252" t="s">
        <v>414</v>
      </c>
      <c r="D28" s="253">
        <v>82.5</v>
      </c>
      <c r="E28" s="253">
        <v>-18.190000000000001</v>
      </c>
      <c r="F28" s="253">
        <f t="shared" si="0"/>
        <v>64.31</v>
      </c>
    </row>
    <row r="29" spans="1:6" x14ac:dyDescent="0.25">
      <c r="A29" s="251" t="s">
        <v>49</v>
      </c>
      <c r="B29" s="251" t="s">
        <v>123</v>
      </c>
      <c r="C29" s="252" t="s">
        <v>415</v>
      </c>
      <c r="D29" s="253">
        <v>72.599999999999994</v>
      </c>
      <c r="E29" s="253">
        <v>12.12</v>
      </c>
      <c r="F29" s="253">
        <f t="shared" si="0"/>
        <v>84.72</v>
      </c>
    </row>
    <row r="30" spans="1:6" x14ac:dyDescent="0.25">
      <c r="A30" s="251" t="s">
        <v>49</v>
      </c>
      <c r="B30" s="251" t="s">
        <v>125</v>
      </c>
      <c r="C30" s="252" t="s">
        <v>416</v>
      </c>
      <c r="D30" s="253">
        <v>379.5</v>
      </c>
      <c r="E30" s="253">
        <v>-62.7</v>
      </c>
      <c r="F30" s="253">
        <f t="shared" si="0"/>
        <v>316.8</v>
      </c>
    </row>
    <row r="31" spans="1:6" x14ac:dyDescent="0.25">
      <c r="A31" s="251" t="s">
        <v>49</v>
      </c>
      <c r="B31" s="251" t="s">
        <v>199</v>
      </c>
      <c r="C31" s="252" t="s">
        <v>417</v>
      </c>
      <c r="D31" s="253">
        <v>66</v>
      </c>
      <c r="E31" s="253">
        <v>-13.17</v>
      </c>
      <c r="F31" s="253">
        <f t="shared" si="0"/>
        <v>52.83</v>
      </c>
    </row>
    <row r="32" spans="1:6" x14ac:dyDescent="0.25">
      <c r="A32" s="251" t="s">
        <v>49</v>
      </c>
      <c r="B32" s="251" t="s">
        <v>129</v>
      </c>
      <c r="C32" s="252" t="s">
        <v>418</v>
      </c>
      <c r="D32" s="253">
        <v>101.01</v>
      </c>
      <c r="E32" s="253">
        <v>3.62</v>
      </c>
      <c r="F32" s="253">
        <f t="shared" si="0"/>
        <v>104.63000000000001</v>
      </c>
    </row>
    <row r="33" spans="1:6" x14ac:dyDescent="0.25">
      <c r="A33" s="251" t="s">
        <v>49</v>
      </c>
      <c r="B33" s="251" t="s">
        <v>131</v>
      </c>
      <c r="C33" s="252" t="s">
        <v>419</v>
      </c>
      <c r="D33" s="253">
        <v>330</v>
      </c>
      <c r="E33" s="253">
        <v>-131.78</v>
      </c>
      <c r="F33" s="253">
        <f t="shared" si="0"/>
        <v>198.22</v>
      </c>
    </row>
    <row r="34" spans="1:6" x14ac:dyDescent="0.25">
      <c r="A34" s="251" t="s">
        <v>49</v>
      </c>
      <c r="B34" s="251" t="s">
        <v>203</v>
      </c>
      <c r="C34" s="252" t="s">
        <v>420</v>
      </c>
      <c r="D34" s="253">
        <v>165</v>
      </c>
      <c r="E34" s="253">
        <v>187.04</v>
      </c>
      <c r="F34" s="253">
        <f t="shared" si="0"/>
        <v>352.03999999999996</v>
      </c>
    </row>
    <row r="35" spans="1:6" x14ac:dyDescent="0.25">
      <c r="A35" s="251" t="s">
        <v>49</v>
      </c>
      <c r="B35" s="251" t="s">
        <v>135</v>
      </c>
      <c r="C35" s="252" t="s">
        <v>421</v>
      </c>
      <c r="D35" s="253">
        <v>669.9</v>
      </c>
      <c r="E35" s="253">
        <v>-101.32</v>
      </c>
      <c r="F35" s="253">
        <f t="shared" si="0"/>
        <v>568.57999999999993</v>
      </c>
    </row>
    <row r="36" spans="1:6" x14ac:dyDescent="0.25">
      <c r="A36" s="251" t="s">
        <v>49</v>
      </c>
      <c r="B36" s="251" t="s">
        <v>137</v>
      </c>
      <c r="C36" s="252" t="s">
        <v>422</v>
      </c>
      <c r="D36" s="253">
        <v>165</v>
      </c>
      <c r="E36" s="253">
        <v>-40.65</v>
      </c>
      <c r="F36" s="253">
        <f t="shared" si="0"/>
        <v>124.35</v>
      </c>
    </row>
    <row r="37" spans="1:6" x14ac:dyDescent="0.25">
      <c r="A37" s="251" t="s">
        <v>49</v>
      </c>
      <c r="B37" s="251" t="s">
        <v>141</v>
      </c>
      <c r="C37" s="252" t="s">
        <v>423</v>
      </c>
      <c r="D37" s="253">
        <v>79.2</v>
      </c>
      <c r="E37" s="253">
        <v>-1.1000000000000001</v>
      </c>
      <c r="F37" s="253">
        <f t="shared" si="0"/>
        <v>78.100000000000009</v>
      </c>
    </row>
    <row r="38" spans="1:6" x14ac:dyDescent="0.25">
      <c r="A38" s="251" t="s">
        <v>169</v>
      </c>
      <c r="B38" s="251" t="s">
        <v>170</v>
      </c>
      <c r="C38" s="252" t="s">
        <v>424</v>
      </c>
      <c r="D38" s="253">
        <v>825</v>
      </c>
      <c r="E38" s="253">
        <v>266.02</v>
      </c>
      <c r="F38" s="253">
        <f t="shared" si="0"/>
        <v>1091.02</v>
      </c>
    </row>
    <row r="39" spans="1:6" x14ac:dyDescent="0.25">
      <c r="F39" s="258"/>
    </row>
    <row r="40" spans="1:6" ht="21" x14ac:dyDescent="0.25">
      <c r="C40" s="254"/>
      <c r="D40" s="266" t="s">
        <v>88</v>
      </c>
      <c r="E40" s="266" t="s">
        <v>89</v>
      </c>
      <c r="F40" s="266" t="s">
        <v>90</v>
      </c>
    </row>
    <row r="41" spans="1:6" x14ac:dyDescent="0.25">
      <c r="C41" s="254"/>
      <c r="D41" s="261" t="s">
        <v>91</v>
      </c>
      <c r="E41" s="261" t="s">
        <v>91</v>
      </c>
      <c r="F41" s="261" t="s">
        <v>91</v>
      </c>
    </row>
    <row r="42" spans="1:6" x14ac:dyDescent="0.25">
      <c r="C42" s="267" t="s">
        <v>92</v>
      </c>
      <c r="D42" s="253">
        <f>SUM(D2:D38)</f>
        <v>67206.289999999994</v>
      </c>
      <c r="E42" s="253">
        <f>SUM(E2:E38)</f>
        <v>33465.682999999997</v>
      </c>
      <c r="F42" s="253">
        <f>SUM(F2:F38)</f>
        <v>100671.97300000004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/>
  </sheetViews>
  <sheetFormatPr defaultRowHeight="10.5" x14ac:dyDescent="0.25"/>
  <cols>
    <col min="1" max="1" width="57.54296875" style="250" bestFit="1" customWidth="1"/>
    <col min="2" max="2" width="32.26953125" style="250" bestFit="1" customWidth="1"/>
    <col min="3" max="3" width="21.453125" style="250" customWidth="1"/>
    <col min="4" max="5" width="14.453125" style="250" bestFit="1" customWidth="1"/>
    <col min="6" max="6" width="17" style="250" bestFit="1" customWidth="1"/>
    <col min="7" max="16384" width="8.7265625" style="250"/>
  </cols>
  <sheetData>
    <row r="1" spans="1:6" x14ac:dyDescent="0.25">
      <c r="A1" s="259" t="s">
        <v>0</v>
      </c>
      <c r="B1" s="260">
        <v>2017</v>
      </c>
    </row>
    <row r="2" spans="1:6" x14ac:dyDescent="0.25">
      <c r="A2" s="259" t="s">
        <v>1</v>
      </c>
      <c r="B2" s="260" t="s">
        <v>212</v>
      </c>
    </row>
    <row r="4" spans="1:6" x14ac:dyDescent="0.25">
      <c r="A4" s="261" t="s">
        <v>3</v>
      </c>
      <c r="B4" s="261" t="s">
        <v>4</v>
      </c>
      <c r="C4" s="261" t="s">
        <v>5</v>
      </c>
      <c r="D4" s="261" t="s">
        <v>6</v>
      </c>
      <c r="E4" s="261" t="s">
        <v>7</v>
      </c>
      <c r="F4" s="261" t="s">
        <v>8</v>
      </c>
    </row>
    <row r="5" spans="1:6" x14ac:dyDescent="0.25">
      <c r="A5" s="251" t="s">
        <v>178</v>
      </c>
      <c r="B5" s="251" t="s">
        <v>179</v>
      </c>
      <c r="C5" s="252" t="s">
        <v>296</v>
      </c>
      <c r="D5" s="253">
        <v>261000</v>
      </c>
      <c r="E5" s="253">
        <v>102681.06</v>
      </c>
      <c r="F5" s="253">
        <f>SUM(D5:E5)</f>
        <v>363681.06</v>
      </c>
    </row>
    <row r="6" spans="1:6" x14ac:dyDescent="0.25">
      <c r="A6" s="251" t="s">
        <v>70</v>
      </c>
      <c r="B6" s="251" t="s">
        <v>172</v>
      </c>
      <c r="C6" s="252" t="s">
        <v>289</v>
      </c>
      <c r="D6" s="253">
        <v>8430.5300000000007</v>
      </c>
      <c r="E6" s="253">
        <v>756.03</v>
      </c>
      <c r="F6" s="253">
        <f t="shared" ref="F6:F40" si="0">SUM(D6:E6)</f>
        <v>9186.5600000000013</v>
      </c>
    </row>
    <row r="7" spans="1:6" x14ac:dyDescent="0.25">
      <c r="A7" s="251" t="s">
        <v>70</v>
      </c>
      <c r="B7" s="251" t="s">
        <v>396</v>
      </c>
      <c r="C7" s="252" t="s">
        <v>297</v>
      </c>
      <c r="D7" s="253">
        <v>20300</v>
      </c>
      <c r="E7" s="253">
        <v>6847.0160000000005</v>
      </c>
      <c r="F7" s="253">
        <f t="shared" si="0"/>
        <v>27147.016</v>
      </c>
    </row>
    <row r="8" spans="1:6" x14ac:dyDescent="0.25">
      <c r="A8" s="251" t="s">
        <v>67</v>
      </c>
      <c r="B8" s="251" t="s">
        <v>68</v>
      </c>
      <c r="C8" s="252" t="s">
        <v>425</v>
      </c>
      <c r="D8" s="253">
        <v>29.004405286343612</v>
      </c>
      <c r="E8" s="253">
        <v>-29</v>
      </c>
      <c r="F8" s="253">
        <f t="shared" si="0"/>
        <v>4.405286343612147E-3</v>
      </c>
    </row>
    <row r="9" spans="1:6" x14ac:dyDescent="0.25">
      <c r="A9" s="251" t="s">
        <v>9</v>
      </c>
      <c r="B9" s="251" t="s">
        <v>12</v>
      </c>
      <c r="C9" s="252" t="s">
        <v>426</v>
      </c>
      <c r="D9" s="253">
        <v>203</v>
      </c>
      <c r="E9" s="253">
        <v>291.16000000000003</v>
      </c>
      <c r="F9" s="253">
        <f t="shared" si="0"/>
        <v>494.16</v>
      </c>
    </row>
    <row r="10" spans="1:6" x14ac:dyDescent="0.25">
      <c r="A10" s="251" t="s">
        <v>9</v>
      </c>
      <c r="B10" s="251" t="s">
        <v>12</v>
      </c>
      <c r="C10" s="252" t="s">
        <v>427</v>
      </c>
      <c r="D10" s="253">
        <v>29</v>
      </c>
      <c r="E10" s="253">
        <v>-29</v>
      </c>
      <c r="F10" s="253">
        <f t="shared" si="0"/>
        <v>0</v>
      </c>
    </row>
    <row r="11" spans="1:6" x14ac:dyDescent="0.25">
      <c r="A11" s="251" t="s">
        <v>9</v>
      </c>
      <c r="B11" s="251" t="s">
        <v>16</v>
      </c>
      <c r="C11" s="252" t="s">
        <v>428</v>
      </c>
      <c r="D11" s="253">
        <v>638</v>
      </c>
      <c r="E11" s="253">
        <v>-223.27</v>
      </c>
      <c r="F11" s="253">
        <f t="shared" si="0"/>
        <v>414.73</v>
      </c>
    </row>
    <row r="12" spans="1:6" x14ac:dyDescent="0.25">
      <c r="A12" s="251" t="s">
        <v>9</v>
      </c>
      <c r="B12" s="251" t="s">
        <v>274</v>
      </c>
      <c r="C12" s="252" t="s">
        <v>298</v>
      </c>
      <c r="D12" s="253">
        <v>232000</v>
      </c>
      <c r="E12" s="253">
        <v>165254.05239999999</v>
      </c>
      <c r="F12" s="253">
        <f t="shared" si="0"/>
        <v>397254.05239999999</v>
      </c>
    </row>
    <row r="13" spans="1:6" x14ac:dyDescent="0.25">
      <c r="A13" s="251" t="s">
        <v>9</v>
      </c>
      <c r="B13" s="251" t="s">
        <v>176</v>
      </c>
      <c r="C13" s="252" t="s">
        <v>429</v>
      </c>
      <c r="D13" s="253">
        <v>3770</v>
      </c>
      <c r="E13" s="253">
        <v>-623.90600000000006</v>
      </c>
      <c r="F13" s="253">
        <f t="shared" si="0"/>
        <v>3146.0940000000001</v>
      </c>
    </row>
    <row r="14" spans="1:6" x14ac:dyDescent="0.25">
      <c r="A14" s="251" t="s">
        <v>9</v>
      </c>
      <c r="B14" s="251" t="s">
        <v>349</v>
      </c>
      <c r="C14" s="252" t="s">
        <v>301</v>
      </c>
      <c r="D14" s="253">
        <v>8730.31</v>
      </c>
      <c r="E14" s="253">
        <v>330.13</v>
      </c>
      <c r="F14" s="253">
        <f t="shared" si="0"/>
        <v>9060.4399999999987</v>
      </c>
    </row>
    <row r="15" spans="1:6" x14ac:dyDescent="0.25">
      <c r="A15" s="251" t="s">
        <v>155</v>
      </c>
      <c r="B15" s="251" t="s">
        <v>162</v>
      </c>
      <c r="C15" s="252" t="s">
        <v>430</v>
      </c>
      <c r="D15" s="253">
        <v>8.6999999999999993</v>
      </c>
      <c r="E15" s="253">
        <v>5.8</v>
      </c>
      <c r="F15" s="253">
        <f t="shared" si="0"/>
        <v>14.5</v>
      </c>
    </row>
    <row r="16" spans="1:6" x14ac:dyDescent="0.25">
      <c r="A16" s="251" t="s">
        <v>155</v>
      </c>
      <c r="B16" s="251" t="s">
        <v>156</v>
      </c>
      <c r="C16" s="252" t="s">
        <v>431</v>
      </c>
      <c r="D16" s="253">
        <v>14.5</v>
      </c>
      <c r="E16" s="253">
        <v>0.87</v>
      </c>
      <c r="F16" s="253">
        <f t="shared" si="0"/>
        <v>15.37</v>
      </c>
    </row>
    <row r="17" spans="1:6" x14ac:dyDescent="0.25">
      <c r="A17" s="251" t="s">
        <v>155</v>
      </c>
      <c r="B17" s="251" t="s">
        <v>160</v>
      </c>
      <c r="C17" s="252" t="s">
        <v>300</v>
      </c>
      <c r="D17" s="253">
        <v>8.6999999999999993</v>
      </c>
      <c r="E17" s="253">
        <v>2.552</v>
      </c>
      <c r="F17" s="253">
        <f t="shared" si="0"/>
        <v>11.251999999999999</v>
      </c>
    </row>
    <row r="18" spans="1:6" x14ac:dyDescent="0.25">
      <c r="A18" s="251" t="s">
        <v>155</v>
      </c>
      <c r="B18" s="251" t="s">
        <v>158</v>
      </c>
      <c r="C18" s="252" t="s">
        <v>299</v>
      </c>
      <c r="D18" s="253">
        <v>29</v>
      </c>
      <c r="E18" s="253">
        <v>5071.49</v>
      </c>
      <c r="F18" s="253">
        <f t="shared" si="0"/>
        <v>5100.49</v>
      </c>
    </row>
    <row r="19" spans="1:6" x14ac:dyDescent="0.25">
      <c r="A19" s="251" t="s">
        <v>155</v>
      </c>
      <c r="B19" s="251" t="s">
        <v>208</v>
      </c>
      <c r="C19" s="252" t="s">
        <v>432</v>
      </c>
      <c r="D19" s="253">
        <v>2175</v>
      </c>
      <c r="E19" s="253">
        <v>-324.16000000000003</v>
      </c>
      <c r="F19" s="253">
        <f t="shared" si="0"/>
        <v>1850.84</v>
      </c>
    </row>
    <row r="20" spans="1:6" x14ac:dyDescent="0.25">
      <c r="A20" s="251" t="s">
        <v>29</v>
      </c>
      <c r="B20" s="251" t="s">
        <v>153</v>
      </c>
      <c r="C20" s="252" t="s">
        <v>433</v>
      </c>
      <c r="D20" s="253">
        <v>330</v>
      </c>
      <c r="E20" s="253">
        <v>160.13999999999999</v>
      </c>
      <c r="F20" s="253">
        <f t="shared" si="0"/>
        <v>490.14</v>
      </c>
    </row>
    <row r="21" spans="1:6" x14ac:dyDescent="0.25">
      <c r="A21" s="251" t="s">
        <v>185</v>
      </c>
      <c r="B21" s="251" t="s">
        <v>186</v>
      </c>
      <c r="C21" s="252" t="s">
        <v>434</v>
      </c>
      <c r="D21" s="253">
        <v>145</v>
      </c>
      <c r="E21" s="253">
        <v>-145</v>
      </c>
      <c r="F21" s="253">
        <f t="shared" si="0"/>
        <v>0</v>
      </c>
    </row>
    <row r="22" spans="1:6" x14ac:dyDescent="0.25">
      <c r="A22" s="251" t="s">
        <v>41</v>
      </c>
      <c r="B22" s="251" t="s">
        <v>183</v>
      </c>
      <c r="C22" s="252" t="s">
        <v>435</v>
      </c>
      <c r="D22" s="253">
        <v>43.5</v>
      </c>
      <c r="E22" s="253">
        <v>-21.75</v>
      </c>
      <c r="F22" s="253">
        <f t="shared" si="0"/>
        <v>21.75</v>
      </c>
    </row>
    <row r="23" spans="1:6" x14ac:dyDescent="0.25">
      <c r="A23" s="251" t="s">
        <v>106</v>
      </c>
      <c r="B23" s="251" t="s">
        <v>181</v>
      </c>
      <c r="C23" s="252" t="s">
        <v>436</v>
      </c>
      <c r="D23" s="253">
        <v>145.35</v>
      </c>
      <c r="E23" s="253">
        <v>673.47</v>
      </c>
      <c r="F23" s="253">
        <f t="shared" si="0"/>
        <v>818.82</v>
      </c>
    </row>
    <row r="24" spans="1:6" x14ac:dyDescent="0.25">
      <c r="A24" s="251" t="s">
        <v>49</v>
      </c>
      <c r="B24" s="251" t="s">
        <v>111</v>
      </c>
      <c r="C24" s="252" t="s">
        <v>437</v>
      </c>
      <c r="D24" s="253">
        <v>14.54</v>
      </c>
      <c r="E24" s="253">
        <v>-6.38</v>
      </c>
      <c r="F24" s="253">
        <f t="shared" si="0"/>
        <v>8.16</v>
      </c>
    </row>
    <row r="25" spans="1:6" x14ac:dyDescent="0.25">
      <c r="A25" s="251" t="s">
        <v>49</v>
      </c>
      <c r="B25" s="251" t="s">
        <v>189</v>
      </c>
      <c r="C25" s="252" t="s">
        <v>438</v>
      </c>
      <c r="D25" s="253">
        <v>522</v>
      </c>
      <c r="E25" s="253">
        <v>505.36</v>
      </c>
      <c r="F25" s="253">
        <f t="shared" si="0"/>
        <v>1027.3600000000001</v>
      </c>
    </row>
    <row r="26" spans="1:6" x14ac:dyDescent="0.25">
      <c r="A26" s="251" t="s">
        <v>49</v>
      </c>
      <c r="B26" s="251" t="s">
        <v>115</v>
      </c>
      <c r="C26" s="252" t="s">
        <v>439</v>
      </c>
      <c r="D26" s="253">
        <v>435</v>
      </c>
      <c r="E26" s="253">
        <v>-28.42</v>
      </c>
      <c r="F26" s="253">
        <f t="shared" si="0"/>
        <v>406.58</v>
      </c>
    </row>
    <row r="27" spans="1:6" x14ac:dyDescent="0.25">
      <c r="A27" s="251" t="s">
        <v>49</v>
      </c>
      <c r="B27" s="251" t="s">
        <v>234</v>
      </c>
      <c r="C27" s="252" t="s">
        <v>291</v>
      </c>
      <c r="D27" s="253">
        <v>435</v>
      </c>
      <c r="E27" s="253">
        <v>-86.04</v>
      </c>
      <c r="F27" s="253">
        <f t="shared" si="0"/>
        <v>348.96</v>
      </c>
    </row>
    <row r="28" spans="1:6" x14ac:dyDescent="0.25">
      <c r="A28" s="251" t="s">
        <v>49</v>
      </c>
      <c r="B28" s="251" t="s">
        <v>119</v>
      </c>
      <c r="C28" s="252" t="s">
        <v>292</v>
      </c>
      <c r="D28" s="253">
        <v>261</v>
      </c>
      <c r="E28" s="253">
        <v>-103.94</v>
      </c>
      <c r="F28" s="253">
        <f t="shared" si="0"/>
        <v>157.06</v>
      </c>
    </row>
    <row r="29" spans="1:6" x14ac:dyDescent="0.25">
      <c r="A29" s="251" t="s">
        <v>49</v>
      </c>
      <c r="B29" s="251" t="s">
        <v>195</v>
      </c>
      <c r="C29" s="252" t="s">
        <v>440</v>
      </c>
      <c r="D29" s="253">
        <v>725</v>
      </c>
      <c r="E29" s="253">
        <v>-159.85</v>
      </c>
      <c r="F29" s="253">
        <f t="shared" si="0"/>
        <v>565.15</v>
      </c>
    </row>
    <row r="30" spans="1:6" x14ac:dyDescent="0.25">
      <c r="A30" s="251" t="s">
        <v>49</v>
      </c>
      <c r="B30" s="251" t="s">
        <v>123</v>
      </c>
      <c r="C30" s="252" t="s">
        <v>293</v>
      </c>
      <c r="D30" s="253">
        <v>638</v>
      </c>
      <c r="E30" s="253">
        <v>106.55</v>
      </c>
      <c r="F30" s="253">
        <f t="shared" si="0"/>
        <v>744.55</v>
      </c>
    </row>
    <row r="31" spans="1:6" x14ac:dyDescent="0.25">
      <c r="A31" s="251" t="s">
        <v>49</v>
      </c>
      <c r="B31" s="251" t="s">
        <v>125</v>
      </c>
      <c r="C31" s="252" t="s">
        <v>294</v>
      </c>
      <c r="D31" s="253">
        <v>3335</v>
      </c>
      <c r="E31" s="253">
        <v>-551</v>
      </c>
      <c r="F31" s="253">
        <f t="shared" si="0"/>
        <v>2784</v>
      </c>
    </row>
    <row r="32" spans="1:6" x14ac:dyDescent="0.25">
      <c r="A32" s="251" t="s">
        <v>49</v>
      </c>
      <c r="B32" s="251" t="s">
        <v>127</v>
      </c>
      <c r="C32" s="252" t="s">
        <v>295</v>
      </c>
      <c r="D32" s="253">
        <v>580</v>
      </c>
      <c r="E32" s="253">
        <v>-115.71</v>
      </c>
      <c r="F32" s="253">
        <f t="shared" si="0"/>
        <v>464.29</v>
      </c>
    </row>
    <row r="33" spans="1:6" x14ac:dyDescent="0.25">
      <c r="A33" s="251" t="s">
        <v>49</v>
      </c>
      <c r="B33" s="251" t="s">
        <v>129</v>
      </c>
      <c r="C33" s="252" t="s">
        <v>441</v>
      </c>
      <c r="D33" s="253">
        <v>72.5</v>
      </c>
      <c r="E33" s="253">
        <v>31.82</v>
      </c>
      <c r="F33" s="253">
        <f t="shared" si="0"/>
        <v>104.32</v>
      </c>
    </row>
    <row r="34" spans="1:6" x14ac:dyDescent="0.25">
      <c r="A34" s="251" t="s">
        <v>49</v>
      </c>
      <c r="B34" s="251" t="s">
        <v>131</v>
      </c>
      <c r="C34" s="252" t="s">
        <v>442</v>
      </c>
      <c r="D34" s="253">
        <v>2900</v>
      </c>
      <c r="E34" s="253">
        <v>-1158.03</v>
      </c>
      <c r="F34" s="253">
        <f t="shared" si="0"/>
        <v>1741.97</v>
      </c>
    </row>
    <row r="35" spans="1:6" x14ac:dyDescent="0.25">
      <c r="A35" s="251" t="s">
        <v>49</v>
      </c>
      <c r="B35" s="251" t="s">
        <v>133</v>
      </c>
      <c r="C35" s="252" t="s">
        <v>443</v>
      </c>
      <c r="D35" s="253">
        <v>1450</v>
      </c>
      <c r="E35" s="253">
        <v>338.66</v>
      </c>
      <c r="F35" s="253">
        <f t="shared" si="0"/>
        <v>1788.66</v>
      </c>
    </row>
    <row r="36" spans="1:6" x14ac:dyDescent="0.25">
      <c r="A36" s="251" t="s">
        <v>49</v>
      </c>
      <c r="B36" s="251" t="s">
        <v>135</v>
      </c>
      <c r="C36" s="252" t="s">
        <v>290</v>
      </c>
      <c r="D36" s="253">
        <v>5887</v>
      </c>
      <c r="E36" s="253">
        <v>-890.36</v>
      </c>
      <c r="F36" s="253">
        <f t="shared" si="0"/>
        <v>4996.6400000000003</v>
      </c>
    </row>
    <row r="37" spans="1:6" x14ac:dyDescent="0.25">
      <c r="A37" s="251" t="s">
        <v>49</v>
      </c>
      <c r="B37" s="251" t="s">
        <v>137</v>
      </c>
      <c r="C37" s="252" t="s">
        <v>444</v>
      </c>
      <c r="D37" s="253">
        <v>1450</v>
      </c>
      <c r="E37" s="253">
        <v>-357.19</v>
      </c>
      <c r="F37" s="253">
        <f t="shared" si="0"/>
        <v>1092.81</v>
      </c>
    </row>
    <row r="38" spans="1:6" x14ac:dyDescent="0.25">
      <c r="A38" s="251" t="s">
        <v>49</v>
      </c>
      <c r="B38" s="251" t="s">
        <v>141</v>
      </c>
      <c r="C38" s="252" t="s">
        <v>445</v>
      </c>
      <c r="D38" s="253">
        <v>696</v>
      </c>
      <c r="E38" s="253">
        <v>-9.66</v>
      </c>
      <c r="F38" s="253">
        <f t="shared" si="0"/>
        <v>686.34</v>
      </c>
    </row>
    <row r="39" spans="1:6" x14ac:dyDescent="0.25">
      <c r="A39" s="251" t="s">
        <v>169</v>
      </c>
      <c r="B39" s="251" t="s">
        <v>221</v>
      </c>
      <c r="C39" s="252" t="s">
        <v>302</v>
      </c>
      <c r="D39" s="253">
        <v>7250</v>
      </c>
      <c r="E39" s="253">
        <v>2337.75</v>
      </c>
      <c r="F39" s="253">
        <f t="shared" si="0"/>
        <v>9587.75</v>
      </c>
    </row>
    <row r="40" spans="1:6" x14ac:dyDescent="0.25">
      <c r="A40" s="251" t="s">
        <v>46</v>
      </c>
      <c r="B40" s="251" t="s">
        <v>47</v>
      </c>
      <c r="C40" s="252" t="s">
        <v>446</v>
      </c>
      <c r="D40" s="253">
        <v>3059.03</v>
      </c>
      <c r="E40" s="253">
        <v>0</v>
      </c>
      <c r="F40" s="253">
        <f t="shared" si="0"/>
        <v>3059.03</v>
      </c>
    </row>
    <row r="41" spans="1:6" x14ac:dyDescent="0.25">
      <c r="F41" s="258"/>
    </row>
    <row r="42" spans="1:6" ht="21" x14ac:dyDescent="0.25">
      <c r="C42" s="254"/>
      <c r="D42" s="266" t="s">
        <v>88</v>
      </c>
      <c r="E42" s="266" t="s">
        <v>89</v>
      </c>
      <c r="F42" s="266" t="s">
        <v>90</v>
      </c>
    </row>
    <row r="43" spans="1:6" x14ac:dyDescent="0.25">
      <c r="C43" s="254"/>
      <c r="D43" s="261" t="s">
        <v>91</v>
      </c>
      <c r="E43" s="261" t="s">
        <v>91</v>
      </c>
      <c r="F43" s="261" t="s">
        <v>91</v>
      </c>
    </row>
    <row r="44" spans="1:6" x14ac:dyDescent="0.25">
      <c r="C44" s="267" t="s">
        <v>92</v>
      </c>
      <c r="D44" s="253">
        <f>SUM(D4:D40)</f>
        <v>567739.66440528643</v>
      </c>
      <c r="E44" s="253">
        <f>SUM(E4:E40)</f>
        <v>280531.24439999997</v>
      </c>
      <c r="F44" s="253">
        <f>SUM(F4:F40)</f>
        <v>848270.90880528628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workbookViewId="0"/>
  </sheetViews>
  <sheetFormatPr defaultColWidth="12.453125" defaultRowHeight="10.5" x14ac:dyDescent="0.25"/>
  <cols>
    <col min="1" max="1" width="56.54296875" style="250" customWidth="1"/>
    <col min="2" max="2" width="82.36328125" style="250" bestFit="1" customWidth="1"/>
    <col min="3" max="3" width="16.90625" style="250" bestFit="1" customWidth="1"/>
    <col min="4" max="4" width="27.81640625" style="250" customWidth="1"/>
    <col min="5" max="5" width="12.81640625" style="250" bestFit="1" customWidth="1"/>
    <col min="6" max="6" width="12.54296875" style="250" bestFit="1" customWidth="1"/>
    <col min="7" max="7" width="12.6328125" style="250" bestFit="1" customWidth="1"/>
    <col min="8" max="16384" width="12.453125" style="250"/>
  </cols>
  <sheetData>
    <row r="1" spans="1:7" x14ac:dyDescent="0.25">
      <c r="A1" s="261" t="s">
        <v>0</v>
      </c>
      <c r="B1" s="248">
        <v>2019</v>
      </c>
      <c r="C1" s="249"/>
      <c r="D1" s="249"/>
      <c r="E1" s="249"/>
      <c r="F1" s="249"/>
      <c r="G1" s="249"/>
    </row>
    <row r="2" spans="1:7" x14ac:dyDescent="0.25">
      <c r="A2" s="261" t="s">
        <v>1</v>
      </c>
      <c r="B2" s="248" t="s">
        <v>2</v>
      </c>
      <c r="C2" s="249"/>
      <c r="D2" s="249"/>
      <c r="E2" s="249"/>
      <c r="F2" s="249"/>
      <c r="G2" s="249"/>
    </row>
    <row r="3" spans="1:7" x14ac:dyDescent="0.25">
      <c r="D3" s="249"/>
      <c r="E3" s="249"/>
      <c r="F3" s="249"/>
      <c r="G3" s="249"/>
    </row>
    <row r="4" spans="1:7" ht="21" x14ac:dyDescent="0.25">
      <c r="A4" s="261" t="s">
        <v>3</v>
      </c>
      <c r="B4" s="261" t="s">
        <v>4</v>
      </c>
      <c r="C4" s="261" t="s">
        <v>527</v>
      </c>
      <c r="D4" s="261" t="s">
        <v>5</v>
      </c>
      <c r="E4" s="261" t="s">
        <v>6</v>
      </c>
      <c r="F4" s="261" t="s">
        <v>7</v>
      </c>
      <c r="G4" s="261" t="s">
        <v>8</v>
      </c>
    </row>
    <row r="5" spans="1:7" x14ac:dyDescent="0.25">
      <c r="A5" s="251" t="s">
        <v>592</v>
      </c>
      <c r="B5" s="251" t="s">
        <v>848</v>
      </c>
      <c r="C5" s="252">
        <v>2019</v>
      </c>
      <c r="D5" s="252">
        <v>700930</v>
      </c>
      <c r="E5" s="253">
        <v>303.06</v>
      </c>
      <c r="F5" s="253">
        <v>-54.61</v>
      </c>
      <c r="G5" s="253">
        <f>E5+F5</f>
        <v>248.45</v>
      </c>
    </row>
    <row r="6" spans="1:7" x14ac:dyDescent="0.25">
      <c r="A6" s="251" t="s">
        <v>869</v>
      </c>
      <c r="B6" s="251"/>
      <c r="C6" s="252">
        <v>2019</v>
      </c>
      <c r="D6" s="252">
        <v>700912</v>
      </c>
      <c r="E6" s="253">
        <v>382504.3</v>
      </c>
      <c r="F6" s="253">
        <v>-7163.52</v>
      </c>
      <c r="G6" s="253">
        <f t="shared" ref="G6:G51" si="0">E6+F6</f>
        <v>375340.77999999997</v>
      </c>
    </row>
    <row r="7" spans="1:7" x14ac:dyDescent="0.25">
      <c r="A7" s="251" t="s">
        <v>592</v>
      </c>
      <c r="B7" s="251" t="s">
        <v>849</v>
      </c>
      <c r="C7" s="252">
        <v>2019</v>
      </c>
      <c r="D7" s="252">
        <v>700933</v>
      </c>
      <c r="E7" s="253">
        <v>7156</v>
      </c>
      <c r="F7" s="253">
        <v>94.14</v>
      </c>
      <c r="G7" s="253">
        <f t="shared" si="0"/>
        <v>7250.14</v>
      </c>
    </row>
    <row r="8" spans="1:7" x14ac:dyDescent="0.25">
      <c r="A8" s="251" t="s">
        <v>592</v>
      </c>
      <c r="B8" s="251" t="s">
        <v>849</v>
      </c>
      <c r="C8" s="252">
        <v>2019</v>
      </c>
      <c r="D8" s="252">
        <v>700934</v>
      </c>
      <c r="E8" s="253">
        <v>3177</v>
      </c>
      <c r="F8" s="253">
        <v>-40.07</v>
      </c>
      <c r="G8" s="253">
        <f t="shared" si="0"/>
        <v>3136.93</v>
      </c>
    </row>
    <row r="9" spans="1:7" x14ac:dyDescent="0.25">
      <c r="A9" s="251" t="s">
        <v>24</v>
      </c>
      <c r="B9" s="251" t="s">
        <v>850</v>
      </c>
      <c r="C9" s="252">
        <v>2019</v>
      </c>
      <c r="D9" s="252">
        <v>700937</v>
      </c>
      <c r="E9" s="253">
        <v>2553258.4700000002</v>
      </c>
      <c r="F9" s="253">
        <v>-43173.35</v>
      </c>
      <c r="G9" s="253">
        <f t="shared" si="0"/>
        <v>2510085.1200000001</v>
      </c>
    </row>
    <row r="10" spans="1:7" x14ac:dyDescent="0.25">
      <c r="A10" s="251" t="s">
        <v>869</v>
      </c>
      <c r="B10" s="251" t="s">
        <v>897</v>
      </c>
      <c r="C10" s="252">
        <v>2019</v>
      </c>
      <c r="D10" s="252">
        <v>700946</v>
      </c>
      <c r="E10" s="253">
        <v>673340.04</v>
      </c>
      <c r="F10" s="253">
        <v>-12870.31</v>
      </c>
      <c r="G10" s="253">
        <f t="shared" si="0"/>
        <v>660469.73</v>
      </c>
    </row>
    <row r="11" spans="1:7" x14ac:dyDescent="0.25">
      <c r="A11" s="251" t="s">
        <v>24</v>
      </c>
      <c r="B11" s="251" t="s">
        <v>851</v>
      </c>
      <c r="C11" s="252">
        <v>2019</v>
      </c>
      <c r="D11" s="252">
        <v>700929</v>
      </c>
      <c r="E11" s="253">
        <v>4294</v>
      </c>
      <c r="F11" s="253">
        <v>8.73</v>
      </c>
      <c r="G11" s="253">
        <f t="shared" si="0"/>
        <v>4302.7299999999996</v>
      </c>
    </row>
    <row r="12" spans="1:7" x14ac:dyDescent="0.25">
      <c r="A12" s="251" t="s">
        <v>24</v>
      </c>
      <c r="B12" s="251" t="s">
        <v>852</v>
      </c>
      <c r="C12" s="252">
        <v>2019</v>
      </c>
      <c r="D12" s="252">
        <v>700938</v>
      </c>
      <c r="E12" s="253">
        <v>14182.8</v>
      </c>
      <c r="F12" s="253">
        <v>-78.680000000000007</v>
      </c>
      <c r="G12" s="253">
        <f t="shared" si="0"/>
        <v>14104.119999999999</v>
      </c>
    </row>
    <row r="13" spans="1:7" x14ac:dyDescent="0.25">
      <c r="A13" s="251" t="s">
        <v>871</v>
      </c>
      <c r="B13" s="251" t="s">
        <v>874</v>
      </c>
      <c r="C13" s="252">
        <v>2019</v>
      </c>
      <c r="D13" s="252">
        <v>700939</v>
      </c>
      <c r="E13" s="253">
        <v>40329.1</v>
      </c>
      <c r="F13" s="253">
        <v>74.44</v>
      </c>
      <c r="G13" s="253">
        <f t="shared" si="0"/>
        <v>40403.54</v>
      </c>
    </row>
    <row r="14" spans="1:7" x14ac:dyDescent="0.25">
      <c r="A14" s="251" t="s">
        <v>872</v>
      </c>
      <c r="B14" s="251" t="s">
        <v>874</v>
      </c>
      <c r="C14" s="252">
        <v>2019</v>
      </c>
      <c r="D14" s="252">
        <v>700941</v>
      </c>
      <c r="E14" s="253">
        <v>2354.1</v>
      </c>
      <c r="F14" s="253">
        <v>0</v>
      </c>
      <c r="G14" s="253">
        <f t="shared" si="0"/>
        <v>2354.1</v>
      </c>
    </row>
    <row r="15" spans="1:7" x14ac:dyDescent="0.25">
      <c r="A15" s="251" t="s">
        <v>870</v>
      </c>
      <c r="B15" s="251" t="s">
        <v>873</v>
      </c>
      <c r="C15" s="252">
        <v>2019</v>
      </c>
      <c r="D15" s="252">
        <v>700935</v>
      </c>
      <c r="E15" s="253">
        <v>5667175.3499999996</v>
      </c>
      <c r="F15" s="253">
        <v>-60098.6</v>
      </c>
      <c r="G15" s="253">
        <f t="shared" si="0"/>
        <v>5607076.75</v>
      </c>
    </row>
    <row r="16" spans="1:7" x14ac:dyDescent="0.25">
      <c r="A16" s="251" t="s">
        <v>592</v>
      </c>
      <c r="B16" s="251" t="s">
        <v>849</v>
      </c>
      <c r="C16" s="252">
        <v>2019</v>
      </c>
      <c r="D16" s="252">
        <v>700940</v>
      </c>
      <c r="E16" s="253">
        <v>329753.98</v>
      </c>
      <c r="F16" s="253">
        <v>4925.55</v>
      </c>
      <c r="G16" s="253">
        <f t="shared" si="0"/>
        <v>334679.52999999997</v>
      </c>
    </row>
    <row r="17" spans="1:7" x14ac:dyDescent="0.25">
      <c r="A17" s="251" t="s">
        <v>869</v>
      </c>
      <c r="B17" s="251" t="s">
        <v>853</v>
      </c>
      <c r="C17" s="252">
        <v>2019</v>
      </c>
      <c r="D17" s="252">
        <v>700931</v>
      </c>
      <c r="E17" s="253">
        <v>9066.73</v>
      </c>
      <c r="F17" s="253">
        <v>504.51</v>
      </c>
      <c r="G17" s="253">
        <f t="shared" si="0"/>
        <v>9571.24</v>
      </c>
    </row>
    <row r="18" spans="1:7" x14ac:dyDescent="0.25">
      <c r="A18" s="251" t="s">
        <v>868</v>
      </c>
      <c r="B18" s="251"/>
      <c r="C18" s="252">
        <v>2019</v>
      </c>
      <c r="D18" s="252">
        <v>700942</v>
      </c>
      <c r="E18" s="253">
        <v>13696.3</v>
      </c>
      <c r="F18" s="253">
        <v>-373.63</v>
      </c>
      <c r="G18" s="253">
        <f t="shared" si="0"/>
        <v>13322.67</v>
      </c>
    </row>
    <row r="19" spans="1:7" x14ac:dyDescent="0.25">
      <c r="A19" s="251" t="s">
        <v>868</v>
      </c>
      <c r="B19" s="251" t="s">
        <v>259</v>
      </c>
      <c r="C19" s="252">
        <v>2019</v>
      </c>
      <c r="D19" s="252">
        <v>700947</v>
      </c>
      <c r="E19" s="253">
        <v>174.88</v>
      </c>
      <c r="F19" s="253">
        <v>17.170000000000002</v>
      </c>
      <c r="G19" s="253">
        <f t="shared" si="0"/>
        <v>192.05</v>
      </c>
    </row>
    <row r="20" spans="1:7" x14ac:dyDescent="0.25">
      <c r="A20" s="251" t="s">
        <v>79</v>
      </c>
      <c r="B20" s="251" t="s">
        <v>875</v>
      </c>
      <c r="C20" s="252">
        <v>2019</v>
      </c>
      <c r="D20" s="252">
        <v>700908</v>
      </c>
      <c r="E20" s="253">
        <v>2974368.13</v>
      </c>
      <c r="F20" s="253">
        <v>138911.49</v>
      </c>
      <c r="G20" s="253">
        <f t="shared" si="0"/>
        <v>3113279.62</v>
      </c>
    </row>
    <row r="21" spans="1:7" x14ac:dyDescent="0.25">
      <c r="A21" s="251" t="s">
        <v>79</v>
      </c>
      <c r="B21" s="251" t="s">
        <v>876</v>
      </c>
      <c r="C21" s="252">
        <v>2019</v>
      </c>
      <c r="D21" s="252">
        <v>700909</v>
      </c>
      <c r="E21" s="253">
        <v>7404472.1600000001</v>
      </c>
      <c r="F21" s="253">
        <v>-563718.32999999996</v>
      </c>
      <c r="G21" s="253">
        <f t="shared" si="0"/>
        <v>6840753.8300000001</v>
      </c>
    </row>
    <row r="22" spans="1:7" x14ac:dyDescent="0.25">
      <c r="A22" s="251" t="s">
        <v>79</v>
      </c>
      <c r="B22" s="251" t="s">
        <v>875</v>
      </c>
      <c r="C22" s="252">
        <v>2019</v>
      </c>
      <c r="D22" s="252" t="s">
        <v>861</v>
      </c>
      <c r="E22" s="253">
        <v>200</v>
      </c>
      <c r="F22" s="253">
        <v>0</v>
      </c>
      <c r="G22" s="253">
        <f t="shared" si="0"/>
        <v>200</v>
      </c>
    </row>
    <row r="23" spans="1:7" x14ac:dyDescent="0.25">
      <c r="A23" s="251" t="s">
        <v>79</v>
      </c>
      <c r="B23" s="251" t="s">
        <v>875</v>
      </c>
      <c r="C23" s="252">
        <v>2019</v>
      </c>
      <c r="D23" s="252" t="s">
        <v>862</v>
      </c>
      <c r="E23" s="253">
        <v>1000</v>
      </c>
      <c r="F23" s="253">
        <v>0</v>
      </c>
      <c r="G23" s="253">
        <f t="shared" si="0"/>
        <v>1000</v>
      </c>
    </row>
    <row r="24" spans="1:7" x14ac:dyDescent="0.25">
      <c r="A24" s="251" t="s">
        <v>79</v>
      </c>
      <c r="B24" s="251" t="s">
        <v>875</v>
      </c>
      <c r="C24" s="252">
        <v>2019</v>
      </c>
      <c r="D24" s="252" t="s">
        <v>863</v>
      </c>
      <c r="E24" s="253">
        <v>160000</v>
      </c>
      <c r="F24" s="253">
        <v>0</v>
      </c>
      <c r="G24" s="253">
        <f t="shared" si="0"/>
        <v>160000</v>
      </c>
    </row>
    <row r="25" spans="1:7" x14ac:dyDescent="0.25">
      <c r="A25" s="251" t="s">
        <v>79</v>
      </c>
      <c r="B25" s="251" t="s">
        <v>875</v>
      </c>
      <c r="C25" s="252">
        <v>2019</v>
      </c>
      <c r="D25" s="252" t="s">
        <v>864</v>
      </c>
      <c r="E25" s="253">
        <v>1531.62</v>
      </c>
      <c r="F25" s="253">
        <v>0</v>
      </c>
      <c r="G25" s="253">
        <f t="shared" si="0"/>
        <v>1531.62</v>
      </c>
    </row>
    <row r="26" spans="1:7" x14ac:dyDescent="0.25">
      <c r="A26" s="251" t="s">
        <v>79</v>
      </c>
      <c r="B26" s="251" t="s">
        <v>875</v>
      </c>
      <c r="C26" s="252">
        <v>2019</v>
      </c>
      <c r="D26" s="252" t="s">
        <v>865</v>
      </c>
      <c r="E26" s="253">
        <v>142503</v>
      </c>
      <c r="F26" s="253">
        <v>0</v>
      </c>
      <c r="G26" s="253">
        <f t="shared" si="0"/>
        <v>142503</v>
      </c>
    </row>
    <row r="27" spans="1:7" x14ac:dyDescent="0.25">
      <c r="A27" s="251" t="s">
        <v>79</v>
      </c>
      <c r="B27" s="251" t="s">
        <v>876</v>
      </c>
      <c r="C27" s="252">
        <v>2019</v>
      </c>
      <c r="D27" s="252" t="s">
        <v>866</v>
      </c>
      <c r="E27" s="253">
        <v>40000</v>
      </c>
      <c r="F27" s="253">
        <v>0</v>
      </c>
      <c r="G27" s="253">
        <f t="shared" si="0"/>
        <v>40000</v>
      </c>
    </row>
    <row r="28" spans="1:7" x14ac:dyDescent="0.25">
      <c r="A28" s="251" t="s">
        <v>855</v>
      </c>
      <c r="B28" s="251" t="s">
        <v>856</v>
      </c>
      <c r="C28" s="252">
        <v>2019</v>
      </c>
      <c r="D28" s="252">
        <v>700910</v>
      </c>
      <c r="E28" s="253">
        <v>1641.62</v>
      </c>
      <c r="F28" s="253">
        <v>0</v>
      </c>
      <c r="G28" s="253">
        <f t="shared" si="0"/>
        <v>1641.62</v>
      </c>
    </row>
    <row r="29" spans="1:7" x14ac:dyDescent="0.25">
      <c r="A29" s="251" t="s">
        <v>592</v>
      </c>
      <c r="B29" s="251" t="s">
        <v>877</v>
      </c>
      <c r="C29" s="252">
        <v>2019</v>
      </c>
      <c r="D29" s="252">
        <v>700945</v>
      </c>
      <c r="E29" s="253">
        <v>7929.92</v>
      </c>
      <c r="F29" s="253">
        <v>0</v>
      </c>
      <c r="G29" s="253">
        <f t="shared" si="0"/>
        <v>7929.92</v>
      </c>
    </row>
    <row r="30" spans="1:7" x14ac:dyDescent="0.25">
      <c r="A30" s="251" t="s">
        <v>592</v>
      </c>
      <c r="B30" s="251" t="s">
        <v>878</v>
      </c>
      <c r="C30" s="252">
        <v>2019</v>
      </c>
      <c r="D30" s="252">
        <v>700943</v>
      </c>
      <c r="E30" s="253">
        <v>8809.65</v>
      </c>
      <c r="F30" s="253">
        <v>0</v>
      </c>
      <c r="G30" s="253">
        <f t="shared" si="0"/>
        <v>8809.65</v>
      </c>
    </row>
    <row r="31" spans="1:7" x14ac:dyDescent="0.25">
      <c r="A31" s="251" t="s">
        <v>592</v>
      </c>
      <c r="B31" s="251" t="s">
        <v>879</v>
      </c>
      <c r="C31" s="252">
        <v>2019</v>
      </c>
      <c r="D31" s="252">
        <v>700944</v>
      </c>
      <c r="E31" s="253">
        <v>4284.55</v>
      </c>
      <c r="F31" s="253">
        <v>0</v>
      </c>
      <c r="G31" s="253">
        <f t="shared" si="0"/>
        <v>4284.55</v>
      </c>
    </row>
    <row r="32" spans="1:7" x14ac:dyDescent="0.25">
      <c r="A32" s="251" t="s">
        <v>857</v>
      </c>
      <c r="B32" s="251" t="s">
        <v>880</v>
      </c>
      <c r="C32" s="252">
        <v>2019</v>
      </c>
      <c r="D32" s="252">
        <v>700913</v>
      </c>
      <c r="E32" s="253">
        <v>271.26</v>
      </c>
      <c r="F32" s="253">
        <v>0</v>
      </c>
      <c r="G32" s="253">
        <f t="shared" si="0"/>
        <v>271.26</v>
      </c>
    </row>
    <row r="33" spans="1:7" x14ac:dyDescent="0.25">
      <c r="A33" s="251" t="s">
        <v>857</v>
      </c>
      <c r="B33" s="251" t="s">
        <v>881</v>
      </c>
      <c r="C33" s="252">
        <v>2019</v>
      </c>
      <c r="D33" s="252">
        <v>700914</v>
      </c>
      <c r="E33" s="253">
        <v>474.93</v>
      </c>
      <c r="F33" s="253">
        <v>0</v>
      </c>
      <c r="G33" s="253">
        <f t="shared" si="0"/>
        <v>474.93</v>
      </c>
    </row>
    <row r="34" spans="1:7" x14ac:dyDescent="0.25">
      <c r="A34" s="251" t="s">
        <v>857</v>
      </c>
      <c r="B34" s="251" t="s">
        <v>882</v>
      </c>
      <c r="C34" s="252">
        <v>2019</v>
      </c>
      <c r="D34" s="252">
        <v>700915</v>
      </c>
      <c r="E34" s="253">
        <v>738.66</v>
      </c>
      <c r="F34" s="253">
        <v>0</v>
      </c>
      <c r="G34" s="253">
        <f t="shared" si="0"/>
        <v>738.66</v>
      </c>
    </row>
    <row r="35" spans="1:7" x14ac:dyDescent="0.25">
      <c r="A35" s="251" t="s">
        <v>858</v>
      </c>
      <c r="B35" s="251" t="s">
        <v>883</v>
      </c>
      <c r="C35" s="252">
        <v>2019</v>
      </c>
      <c r="D35" s="252">
        <v>700916</v>
      </c>
      <c r="E35" s="253">
        <v>739.83</v>
      </c>
      <c r="F35" s="253">
        <v>0</v>
      </c>
      <c r="G35" s="253">
        <f t="shared" si="0"/>
        <v>739.83</v>
      </c>
    </row>
    <row r="36" spans="1:7" x14ac:dyDescent="0.25">
      <c r="A36" s="251" t="s">
        <v>867</v>
      </c>
      <c r="B36" s="251" t="s">
        <v>884</v>
      </c>
      <c r="C36" s="252">
        <v>2019</v>
      </c>
      <c r="D36" s="252">
        <v>700917</v>
      </c>
      <c r="E36" s="253">
        <v>1184.07</v>
      </c>
      <c r="F36" s="253">
        <v>0</v>
      </c>
      <c r="G36" s="253">
        <f t="shared" si="0"/>
        <v>1184.07</v>
      </c>
    </row>
    <row r="37" spans="1:7" x14ac:dyDescent="0.25">
      <c r="A37" s="251" t="s">
        <v>867</v>
      </c>
      <c r="B37" s="251" t="s">
        <v>885</v>
      </c>
      <c r="C37" s="252">
        <v>2019</v>
      </c>
      <c r="D37" s="252">
        <v>700918</v>
      </c>
      <c r="E37" s="253">
        <v>1557.71</v>
      </c>
      <c r="F37" s="253">
        <v>0</v>
      </c>
      <c r="G37" s="253">
        <f t="shared" si="0"/>
        <v>1557.71</v>
      </c>
    </row>
    <row r="38" spans="1:7" x14ac:dyDescent="0.25">
      <c r="A38" s="251" t="s">
        <v>867</v>
      </c>
      <c r="B38" s="251" t="s">
        <v>886</v>
      </c>
      <c r="C38" s="252">
        <v>2019</v>
      </c>
      <c r="D38" s="252">
        <v>700919</v>
      </c>
      <c r="E38" s="253">
        <v>2184.7600000000002</v>
      </c>
      <c r="F38" s="253">
        <v>0</v>
      </c>
      <c r="G38" s="253">
        <f t="shared" si="0"/>
        <v>2184.7600000000002</v>
      </c>
    </row>
    <row r="39" spans="1:7" x14ac:dyDescent="0.25">
      <c r="A39" s="251" t="s">
        <v>867</v>
      </c>
      <c r="B39" s="251" t="s">
        <v>887</v>
      </c>
      <c r="C39" s="252">
        <v>2019</v>
      </c>
      <c r="D39" s="252">
        <v>700920</v>
      </c>
      <c r="E39" s="253">
        <v>1404.81</v>
      </c>
      <c r="F39" s="253">
        <v>0</v>
      </c>
      <c r="G39" s="253">
        <f t="shared" si="0"/>
        <v>1404.81</v>
      </c>
    </row>
    <row r="40" spans="1:7" x14ac:dyDescent="0.25">
      <c r="A40" s="251" t="s">
        <v>867</v>
      </c>
      <c r="B40" s="251" t="s">
        <v>888</v>
      </c>
      <c r="C40" s="252">
        <v>2019</v>
      </c>
      <c r="D40" s="252">
        <v>700921</v>
      </c>
      <c r="E40" s="253">
        <v>695.82</v>
      </c>
      <c r="F40" s="253">
        <v>0</v>
      </c>
      <c r="G40" s="253">
        <f t="shared" si="0"/>
        <v>695.82</v>
      </c>
    </row>
    <row r="41" spans="1:7" x14ac:dyDescent="0.25">
      <c r="A41" s="251" t="s">
        <v>867</v>
      </c>
      <c r="B41" s="251" t="s">
        <v>889</v>
      </c>
      <c r="C41" s="252">
        <v>2019</v>
      </c>
      <c r="D41" s="252">
        <v>700922</v>
      </c>
      <c r="E41" s="253">
        <v>752.94</v>
      </c>
      <c r="F41" s="253">
        <v>0</v>
      </c>
      <c r="G41" s="253">
        <f t="shared" si="0"/>
        <v>752.94</v>
      </c>
    </row>
    <row r="42" spans="1:7" x14ac:dyDescent="0.25">
      <c r="A42" s="251" t="s">
        <v>867</v>
      </c>
      <c r="B42" s="251" t="s">
        <v>890</v>
      </c>
      <c r="C42" s="252">
        <v>2019</v>
      </c>
      <c r="D42" s="252">
        <v>700923</v>
      </c>
      <c r="E42" s="253">
        <v>597.75</v>
      </c>
      <c r="F42" s="253">
        <v>0</v>
      </c>
      <c r="G42" s="253">
        <f t="shared" si="0"/>
        <v>597.75</v>
      </c>
    </row>
    <row r="43" spans="1:7" x14ac:dyDescent="0.25">
      <c r="A43" s="251" t="s">
        <v>867</v>
      </c>
      <c r="B43" s="251" t="s">
        <v>891</v>
      </c>
      <c r="C43" s="252">
        <v>2019</v>
      </c>
      <c r="D43" s="252">
        <v>700924</v>
      </c>
      <c r="E43" s="253">
        <v>440.73</v>
      </c>
      <c r="F43" s="253">
        <v>-14.24</v>
      </c>
      <c r="G43" s="253">
        <f t="shared" si="0"/>
        <v>426.49</v>
      </c>
    </row>
    <row r="44" spans="1:7" x14ac:dyDescent="0.25">
      <c r="A44" s="251" t="s">
        <v>867</v>
      </c>
      <c r="B44" s="251" t="s">
        <v>892</v>
      </c>
      <c r="C44" s="252">
        <v>2019</v>
      </c>
      <c r="D44" s="252">
        <v>700925</v>
      </c>
      <c r="E44" s="253">
        <v>128.52000000000001</v>
      </c>
      <c r="F44" s="253">
        <v>0</v>
      </c>
      <c r="G44" s="253">
        <f t="shared" si="0"/>
        <v>128.52000000000001</v>
      </c>
    </row>
    <row r="45" spans="1:7" x14ac:dyDescent="0.25">
      <c r="A45" s="251" t="s">
        <v>867</v>
      </c>
      <c r="B45" s="251" t="s">
        <v>893</v>
      </c>
      <c r="C45" s="252">
        <v>2019</v>
      </c>
      <c r="D45" s="252">
        <v>700926</v>
      </c>
      <c r="E45" s="253">
        <v>801.42</v>
      </c>
      <c r="F45" s="253">
        <v>0</v>
      </c>
      <c r="G45" s="253">
        <f t="shared" si="0"/>
        <v>801.42</v>
      </c>
    </row>
    <row r="46" spans="1:7" x14ac:dyDescent="0.25">
      <c r="A46" s="251" t="s">
        <v>867</v>
      </c>
      <c r="B46" s="251" t="s">
        <v>894</v>
      </c>
      <c r="C46" s="252">
        <v>2019</v>
      </c>
      <c r="D46" s="252">
        <v>700927</v>
      </c>
      <c r="E46" s="253">
        <v>907.02</v>
      </c>
      <c r="F46" s="253">
        <v>0</v>
      </c>
      <c r="G46" s="253">
        <f t="shared" si="0"/>
        <v>907.02</v>
      </c>
    </row>
    <row r="47" spans="1:7" x14ac:dyDescent="0.25">
      <c r="A47" s="251" t="s">
        <v>867</v>
      </c>
      <c r="B47" s="251" t="s">
        <v>895</v>
      </c>
      <c r="C47" s="252">
        <v>2019</v>
      </c>
      <c r="D47" s="252">
        <v>700928</v>
      </c>
      <c r="E47" s="253">
        <v>57.12</v>
      </c>
      <c r="F47" s="253">
        <v>0</v>
      </c>
      <c r="G47" s="253">
        <f t="shared" si="0"/>
        <v>57.12</v>
      </c>
    </row>
    <row r="48" spans="1:7" x14ac:dyDescent="0.25">
      <c r="A48" s="251" t="s">
        <v>9</v>
      </c>
      <c r="B48" s="251" t="s">
        <v>10</v>
      </c>
      <c r="C48" s="252">
        <v>2019</v>
      </c>
      <c r="D48" s="252">
        <v>701000</v>
      </c>
      <c r="E48" s="253">
        <v>399.72</v>
      </c>
      <c r="F48" s="253">
        <v>0</v>
      </c>
      <c r="G48" s="253">
        <f t="shared" si="0"/>
        <v>399.72</v>
      </c>
    </row>
    <row r="49" spans="1:7" x14ac:dyDescent="0.25">
      <c r="A49" s="251" t="s">
        <v>275</v>
      </c>
      <c r="B49" s="251" t="s">
        <v>896</v>
      </c>
      <c r="C49" s="252">
        <v>2019</v>
      </c>
      <c r="D49" s="252">
        <v>700936</v>
      </c>
      <c r="E49" s="253">
        <v>4283.4799999999996</v>
      </c>
      <c r="F49" s="253">
        <v>602.77</v>
      </c>
      <c r="G49" s="253">
        <f t="shared" si="0"/>
        <v>4886.25</v>
      </c>
    </row>
    <row r="50" spans="1:7" x14ac:dyDescent="0.25">
      <c r="A50" s="251" t="s">
        <v>9</v>
      </c>
      <c r="B50" s="251" t="s">
        <v>349</v>
      </c>
      <c r="C50" s="252">
        <v>2019</v>
      </c>
      <c r="D50" s="252">
        <v>700961</v>
      </c>
      <c r="E50" s="253">
        <v>8026.45</v>
      </c>
      <c r="F50" s="253">
        <v>-145.54</v>
      </c>
      <c r="G50" s="253">
        <f t="shared" si="0"/>
        <v>7880.91</v>
      </c>
    </row>
    <row r="51" spans="1:7" x14ac:dyDescent="0.25">
      <c r="A51" s="251" t="s">
        <v>9</v>
      </c>
      <c r="B51" s="251" t="s">
        <v>860</v>
      </c>
      <c r="C51" s="252">
        <v>2019</v>
      </c>
      <c r="D51" s="252">
        <v>701042</v>
      </c>
      <c r="E51" s="253">
        <v>326.49</v>
      </c>
      <c r="F51" s="253">
        <v>0</v>
      </c>
      <c r="G51" s="253">
        <f t="shared" si="0"/>
        <v>326.49</v>
      </c>
    </row>
    <row r="53" spans="1:7" ht="21" x14ac:dyDescent="0.25">
      <c r="D53" s="254"/>
      <c r="E53" s="266" t="s">
        <v>88</v>
      </c>
      <c r="F53" s="266" t="s">
        <v>89</v>
      </c>
      <c r="G53" s="266" t="s">
        <v>90</v>
      </c>
    </row>
    <row r="54" spans="1:7" x14ac:dyDescent="0.25">
      <c r="D54" s="254"/>
      <c r="E54" s="261" t="s">
        <v>91</v>
      </c>
      <c r="F54" s="261" t="s">
        <v>91</v>
      </c>
      <c r="G54" s="261" t="s">
        <v>91</v>
      </c>
    </row>
    <row r="55" spans="1:7" x14ac:dyDescent="0.25">
      <c r="D55" s="267" t="s">
        <v>92</v>
      </c>
      <c r="E55" s="253">
        <f>SUM(E4:E51)</f>
        <v>20473480.250000007</v>
      </c>
      <c r="F55" s="253">
        <f>SUM(F4:F51)</f>
        <v>-542592.07999999996</v>
      </c>
      <c r="G55" s="253">
        <f>SUM(G4:G51)</f>
        <v>19930888.170000002</v>
      </c>
    </row>
  </sheetData>
  <autoFilter ref="A4:G5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2"/>
  <sheetViews>
    <sheetView zoomScale="115" zoomScaleNormal="115" workbookViewId="0"/>
  </sheetViews>
  <sheetFormatPr defaultColWidth="9.08984375" defaultRowHeight="10.5" x14ac:dyDescent="0.25"/>
  <cols>
    <col min="1" max="1" width="76.90625" style="277" customWidth="1"/>
    <col min="2" max="2" width="20.6328125" style="277" customWidth="1"/>
    <col min="3" max="3" width="12" style="277" customWidth="1"/>
    <col min="4" max="4" width="30.08984375" style="250" customWidth="1"/>
    <col min="5" max="5" width="15.08984375" style="249" customWidth="1"/>
    <col min="6" max="6" width="14.453125" style="270" customWidth="1"/>
    <col min="7" max="7" width="20" style="249" customWidth="1"/>
    <col min="8" max="8" width="19.54296875" style="270" customWidth="1"/>
    <col min="9" max="9" width="16.6328125" style="249" customWidth="1"/>
    <col min="10" max="10" width="16.54296875" style="270" customWidth="1"/>
    <col min="11" max="11" width="17.453125" style="249" customWidth="1"/>
    <col min="12" max="12" width="15.08984375" style="249" customWidth="1"/>
    <col min="13" max="13" width="15.08984375" style="270" customWidth="1"/>
    <col min="14" max="14" width="20" style="249" customWidth="1"/>
    <col min="15" max="15" width="19.54296875" style="270" customWidth="1"/>
    <col min="16" max="16" width="16.6328125" style="249" customWidth="1"/>
    <col min="17" max="17" width="16.54296875" style="270" customWidth="1"/>
    <col min="18" max="18" width="17.453125" style="249" customWidth="1"/>
    <col min="19" max="19" width="15.08984375" style="249" customWidth="1"/>
    <col min="20" max="20" width="14.453125" style="270" customWidth="1"/>
    <col min="21" max="21" width="20" style="249" customWidth="1"/>
    <col min="22" max="22" width="19.54296875" style="270" customWidth="1"/>
    <col min="23" max="23" width="16.6328125" style="249" customWidth="1"/>
    <col min="24" max="24" width="16.54296875" style="270" customWidth="1"/>
    <col min="25" max="25" width="17.453125" style="249" customWidth="1"/>
    <col min="26" max="26" width="15.08984375" style="249" customWidth="1"/>
    <col min="27" max="27" width="14.453125" style="270" customWidth="1"/>
    <col min="28" max="28" width="20" style="249" customWidth="1"/>
    <col min="29" max="29" width="19.54296875" style="270" customWidth="1"/>
    <col min="30" max="30" width="16.6328125" style="249" customWidth="1"/>
    <col min="31" max="31" width="16.54296875" style="270" customWidth="1"/>
    <col min="32" max="32" width="17.453125" style="249" customWidth="1"/>
    <col min="33" max="33" width="15.08984375" style="249" bestFit="1" customWidth="1"/>
    <col min="34" max="34" width="14.453125" style="270" bestFit="1" customWidth="1"/>
    <col min="35" max="35" width="20" style="249" bestFit="1" customWidth="1"/>
    <col min="36" max="36" width="19.54296875" style="270" bestFit="1" customWidth="1"/>
    <col min="37" max="37" width="16.6328125" style="249" bestFit="1" customWidth="1"/>
    <col min="38" max="38" width="16.54296875" style="270" bestFit="1" customWidth="1"/>
    <col min="39" max="39" width="17.453125" style="249" bestFit="1" customWidth="1"/>
    <col min="40" max="40" width="13.90625" style="250" bestFit="1" customWidth="1"/>
    <col min="41" max="41" width="13.90625" style="250" customWidth="1"/>
    <col min="42" max="42" width="13.08984375" style="250" customWidth="1"/>
    <col min="43" max="16384" width="9.08984375" style="250"/>
  </cols>
  <sheetData>
    <row r="1" spans="1:41" x14ac:dyDescent="0.25">
      <c r="A1" s="297" t="s">
        <v>1</v>
      </c>
      <c r="B1" s="269" t="s">
        <v>2</v>
      </c>
      <c r="C1" s="250"/>
      <c r="H1" s="249"/>
      <c r="J1" s="249"/>
      <c r="O1" s="249"/>
      <c r="Q1" s="249"/>
      <c r="V1" s="249"/>
      <c r="X1" s="249"/>
      <c r="AC1" s="249"/>
      <c r="AE1" s="249"/>
      <c r="AJ1" s="249"/>
      <c r="AL1" s="249"/>
    </row>
    <row r="2" spans="1:41" x14ac:dyDescent="0.25">
      <c r="A2" s="297" t="s">
        <v>0</v>
      </c>
      <c r="B2" s="269">
        <v>2017</v>
      </c>
      <c r="C2" s="250"/>
      <c r="H2" s="249"/>
      <c r="J2" s="249"/>
      <c r="O2" s="249"/>
      <c r="Q2" s="249"/>
      <c r="V2" s="249"/>
      <c r="X2" s="249"/>
      <c r="AC2" s="249"/>
      <c r="AE2" s="249"/>
      <c r="AJ2" s="249"/>
      <c r="AL2" s="249"/>
    </row>
    <row r="3" spans="1:41" x14ac:dyDescent="0.25">
      <c r="E3" s="249" t="s">
        <v>954</v>
      </c>
      <c r="G3" s="249" t="s">
        <v>955</v>
      </c>
      <c r="H3" s="249"/>
      <c r="I3" s="249" t="s">
        <v>956</v>
      </c>
      <c r="J3" s="249"/>
      <c r="O3" s="249"/>
      <c r="Q3" s="249"/>
      <c r="V3" s="249"/>
      <c r="X3" s="249"/>
      <c r="AC3" s="249"/>
      <c r="AE3" s="249"/>
      <c r="AJ3" s="249"/>
      <c r="AL3" s="249"/>
    </row>
    <row r="4" spans="1:41" x14ac:dyDescent="0.25">
      <c r="A4" s="298" t="s">
        <v>962</v>
      </c>
      <c r="B4" s="296" t="s">
        <v>963</v>
      </c>
      <c r="C4" s="296" t="s">
        <v>342</v>
      </c>
      <c r="D4" s="247" t="s">
        <v>964</v>
      </c>
      <c r="E4" s="247" t="s">
        <v>965</v>
      </c>
      <c r="F4" s="247" t="s">
        <v>966</v>
      </c>
      <c r="G4" s="247" t="s">
        <v>967</v>
      </c>
      <c r="H4" s="247" t="s">
        <v>968</v>
      </c>
      <c r="I4" s="247" t="s">
        <v>969</v>
      </c>
      <c r="J4" s="247" t="s">
        <v>970</v>
      </c>
      <c r="K4" s="247" t="s">
        <v>971</v>
      </c>
      <c r="L4" s="247" t="s">
        <v>965</v>
      </c>
      <c r="M4" s="247" t="s">
        <v>966</v>
      </c>
      <c r="N4" s="247" t="s">
        <v>967</v>
      </c>
      <c r="O4" s="247" t="s">
        <v>968</v>
      </c>
      <c r="P4" s="247" t="s">
        <v>969</v>
      </c>
      <c r="Q4" s="247" t="s">
        <v>970</v>
      </c>
      <c r="R4" s="247" t="s">
        <v>971</v>
      </c>
      <c r="S4" s="247" t="s">
        <v>965</v>
      </c>
      <c r="T4" s="247" t="s">
        <v>966</v>
      </c>
      <c r="U4" s="247" t="s">
        <v>967</v>
      </c>
      <c r="V4" s="247" t="s">
        <v>968</v>
      </c>
      <c r="W4" s="247" t="s">
        <v>969</v>
      </c>
      <c r="X4" s="247" t="s">
        <v>970</v>
      </c>
      <c r="Y4" s="247" t="s">
        <v>971</v>
      </c>
      <c r="Z4" s="247" t="s">
        <v>965</v>
      </c>
      <c r="AA4" s="247" t="s">
        <v>966</v>
      </c>
      <c r="AB4" s="247" t="s">
        <v>967</v>
      </c>
      <c r="AC4" s="247" t="s">
        <v>968</v>
      </c>
      <c r="AD4" s="247" t="s">
        <v>969</v>
      </c>
      <c r="AE4" s="247" t="s">
        <v>970</v>
      </c>
      <c r="AF4" s="247" t="s">
        <v>971</v>
      </c>
      <c r="AG4" s="247" t="s">
        <v>965</v>
      </c>
      <c r="AH4" s="247" t="s">
        <v>966</v>
      </c>
      <c r="AI4" s="247" t="s">
        <v>967</v>
      </c>
      <c r="AJ4" s="247" t="s">
        <v>968</v>
      </c>
      <c r="AK4" s="247" t="s">
        <v>969</v>
      </c>
      <c r="AL4" s="247" t="s">
        <v>970</v>
      </c>
      <c r="AM4" s="247" t="s">
        <v>971</v>
      </c>
      <c r="AN4" s="299" t="s">
        <v>1129</v>
      </c>
      <c r="AO4" s="299" t="s">
        <v>1130</v>
      </c>
    </row>
    <row r="5" spans="1:41" x14ac:dyDescent="0.25">
      <c r="A5" s="272" t="s">
        <v>24</v>
      </c>
      <c r="B5" s="272"/>
      <c r="C5" s="272"/>
      <c r="D5" s="273" t="s">
        <v>1143</v>
      </c>
      <c r="E5" s="274">
        <v>266</v>
      </c>
      <c r="F5" s="275">
        <v>273999.78000000003</v>
      </c>
      <c r="G5" s="274">
        <v>1</v>
      </c>
      <c r="H5" s="275">
        <v>13244.41</v>
      </c>
      <c r="I5" s="274"/>
      <c r="J5" s="275"/>
      <c r="K5" s="274">
        <v>9</v>
      </c>
      <c r="L5" s="274">
        <v>101</v>
      </c>
      <c r="M5" s="275">
        <v>188262.91</v>
      </c>
      <c r="N5" s="274">
        <v>1</v>
      </c>
      <c r="O5" s="275">
        <v>4810</v>
      </c>
      <c r="P5" s="274"/>
      <c r="Q5" s="275"/>
      <c r="R5" s="274">
        <v>8</v>
      </c>
      <c r="S5" s="274">
        <v>24</v>
      </c>
      <c r="T5" s="275">
        <v>82597.560000000027</v>
      </c>
      <c r="U5" s="274"/>
      <c r="V5" s="275"/>
      <c r="W5" s="274">
        <v>1</v>
      </c>
      <c r="X5" s="275">
        <v>6679.3</v>
      </c>
      <c r="Y5" s="274">
        <v>43</v>
      </c>
      <c r="Z5" s="274">
        <v>19</v>
      </c>
      <c r="AA5" s="275">
        <v>30294.04</v>
      </c>
      <c r="AB5" s="274">
        <v>2</v>
      </c>
      <c r="AC5" s="275">
        <v>7453.7800000000007</v>
      </c>
      <c r="AD5" s="274"/>
      <c r="AE5" s="275"/>
      <c r="AF5" s="274"/>
      <c r="AG5" s="274">
        <v>17</v>
      </c>
      <c r="AH5" s="275">
        <v>97340.46</v>
      </c>
      <c r="AI5" s="274">
        <v>3</v>
      </c>
      <c r="AJ5" s="275">
        <v>691876.41</v>
      </c>
      <c r="AK5" s="274">
        <v>1</v>
      </c>
      <c r="AL5" s="275">
        <v>30049</v>
      </c>
      <c r="AM5" s="300">
        <v>5</v>
      </c>
      <c r="AN5" s="301">
        <f>+AM5+AK5+AI5+AG5+AF5+AD5+AB5+Z5+Y5+W5+U5+S5+R5+P5+N5+L5+K5+I5+G5+E5</f>
        <v>501</v>
      </c>
      <c r="AO5" s="302">
        <f t="shared" ref="AO5:AO20" si="0">AL5+AJ5+AH5+AE5+AC5+AA5+X5+V5+T5+Q5+O5+M5+J5+H5+F5</f>
        <v>1426607.6500000001</v>
      </c>
    </row>
    <row r="6" spans="1:41" x14ac:dyDescent="0.25">
      <c r="A6" s="272" t="s">
        <v>974</v>
      </c>
      <c r="B6" s="272"/>
      <c r="C6" s="272"/>
      <c r="D6" s="273" t="s">
        <v>327</v>
      </c>
      <c r="E6" s="274">
        <v>1</v>
      </c>
      <c r="F6" s="275">
        <v>893.06</v>
      </c>
      <c r="G6" s="274"/>
      <c r="H6" s="275"/>
      <c r="I6" s="274"/>
      <c r="J6" s="275"/>
      <c r="K6" s="274"/>
      <c r="L6" s="274"/>
      <c r="M6" s="275"/>
      <c r="N6" s="274"/>
      <c r="O6" s="275"/>
      <c r="P6" s="274"/>
      <c r="Q6" s="275"/>
      <c r="R6" s="274"/>
      <c r="S6" s="274"/>
      <c r="T6" s="275"/>
      <c r="U6" s="274"/>
      <c r="V6" s="275"/>
      <c r="W6" s="274"/>
      <c r="X6" s="275"/>
      <c r="Y6" s="274"/>
      <c r="Z6" s="274"/>
      <c r="AA6" s="275"/>
      <c r="AB6" s="274"/>
      <c r="AC6" s="275"/>
      <c r="AD6" s="274"/>
      <c r="AE6" s="275"/>
      <c r="AF6" s="274"/>
      <c r="AG6" s="274"/>
      <c r="AH6" s="275"/>
      <c r="AI6" s="274"/>
      <c r="AJ6" s="275"/>
      <c r="AK6" s="274"/>
      <c r="AL6" s="275"/>
      <c r="AM6" s="300"/>
      <c r="AN6" s="301">
        <f t="shared" ref="AN6:AN20" si="1">+AM6+AK6+AI6+AG6+AF6+AD6+AB6+Z6+Y6+W6+U6+S6+R6+P6+N6+L6+K6+I6+G6+E6</f>
        <v>1</v>
      </c>
      <c r="AO6" s="302">
        <f t="shared" si="0"/>
        <v>893.06</v>
      </c>
    </row>
    <row r="7" spans="1:41" x14ac:dyDescent="0.25">
      <c r="A7" s="272" t="s">
        <v>1133</v>
      </c>
      <c r="B7" s="272"/>
      <c r="C7" s="272"/>
      <c r="D7" s="273" t="s">
        <v>326</v>
      </c>
      <c r="E7" s="274"/>
      <c r="F7" s="275"/>
      <c r="G7" s="274"/>
      <c r="H7" s="275"/>
      <c r="I7" s="274"/>
      <c r="J7" s="275"/>
      <c r="K7" s="274"/>
      <c r="L7" s="274"/>
      <c r="M7" s="275"/>
      <c r="N7" s="274"/>
      <c r="O7" s="275"/>
      <c r="P7" s="274"/>
      <c r="Q7" s="275"/>
      <c r="R7" s="274"/>
      <c r="S7" s="274"/>
      <c r="T7" s="275"/>
      <c r="U7" s="274"/>
      <c r="V7" s="275"/>
      <c r="W7" s="274"/>
      <c r="X7" s="275"/>
      <c r="Y7" s="274"/>
      <c r="Z7" s="274"/>
      <c r="AA7" s="275"/>
      <c r="AB7" s="274">
        <v>1</v>
      </c>
      <c r="AC7" s="275">
        <v>186.87</v>
      </c>
      <c r="AD7" s="274"/>
      <c r="AE7" s="275"/>
      <c r="AF7" s="274"/>
      <c r="AG7" s="274"/>
      <c r="AH7" s="275"/>
      <c r="AI7" s="274"/>
      <c r="AJ7" s="275"/>
      <c r="AK7" s="274"/>
      <c r="AL7" s="275"/>
      <c r="AM7" s="300"/>
      <c r="AN7" s="301">
        <f t="shared" si="1"/>
        <v>1</v>
      </c>
      <c r="AO7" s="302">
        <f t="shared" si="0"/>
        <v>186.87</v>
      </c>
    </row>
    <row r="8" spans="1:41" x14ac:dyDescent="0.25">
      <c r="A8" s="272" t="s">
        <v>1144</v>
      </c>
      <c r="B8" s="272"/>
      <c r="C8" s="272"/>
      <c r="D8" s="273" t="s">
        <v>323</v>
      </c>
      <c r="E8" s="274"/>
      <c r="F8" s="275"/>
      <c r="G8" s="274"/>
      <c r="H8" s="275"/>
      <c r="I8" s="274"/>
      <c r="J8" s="275"/>
      <c r="K8" s="274"/>
      <c r="L8" s="274"/>
      <c r="M8" s="275"/>
      <c r="N8" s="274"/>
      <c r="O8" s="275"/>
      <c r="P8" s="274"/>
      <c r="Q8" s="275"/>
      <c r="R8" s="274"/>
      <c r="S8" s="274"/>
      <c r="T8" s="275"/>
      <c r="U8" s="274"/>
      <c r="V8" s="275"/>
      <c r="W8" s="274"/>
      <c r="X8" s="275"/>
      <c r="Y8" s="274">
        <v>1</v>
      </c>
      <c r="Z8" s="274"/>
      <c r="AA8" s="275"/>
      <c r="AB8" s="274"/>
      <c r="AC8" s="275"/>
      <c r="AD8" s="274"/>
      <c r="AE8" s="275"/>
      <c r="AF8" s="274"/>
      <c r="AG8" s="274"/>
      <c r="AH8" s="275"/>
      <c r="AI8" s="274"/>
      <c r="AJ8" s="275"/>
      <c r="AK8" s="274"/>
      <c r="AL8" s="275"/>
      <c r="AM8" s="300"/>
      <c r="AN8" s="301">
        <f t="shared" si="1"/>
        <v>1</v>
      </c>
      <c r="AO8" s="302">
        <f t="shared" si="0"/>
        <v>0</v>
      </c>
    </row>
    <row r="9" spans="1:41" x14ac:dyDescent="0.25">
      <c r="A9" s="272" t="s">
        <v>1135</v>
      </c>
      <c r="B9" s="272"/>
      <c r="C9" s="272"/>
      <c r="D9" s="273" t="s">
        <v>324</v>
      </c>
      <c r="E9" s="274">
        <v>1</v>
      </c>
      <c r="F9" s="275">
        <v>-806.59</v>
      </c>
      <c r="G9" s="274"/>
      <c r="H9" s="275"/>
      <c r="I9" s="274"/>
      <c r="J9" s="275"/>
      <c r="K9" s="274"/>
      <c r="L9" s="274"/>
      <c r="M9" s="275"/>
      <c r="N9" s="274"/>
      <c r="O9" s="275"/>
      <c r="P9" s="274"/>
      <c r="Q9" s="275"/>
      <c r="R9" s="274"/>
      <c r="S9" s="274"/>
      <c r="T9" s="275"/>
      <c r="U9" s="274"/>
      <c r="V9" s="275"/>
      <c r="W9" s="274"/>
      <c r="X9" s="275"/>
      <c r="Y9" s="274"/>
      <c r="Z9" s="274"/>
      <c r="AA9" s="275"/>
      <c r="AB9" s="274"/>
      <c r="AC9" s="275"/>
      <c r="AD9" s="274"/>
      <c r="AE9" s="275"/>
      <c r="AF9" s="274"/>
      <c r="AG9" s="274"/>
      <c r="AH9" s="275"/>
      <c r="AI9" s="274"/>
      <c r="AJ9" s="275"/>
      <c r="AK9" s="274"/>
      <c r="AL9" s="275"/>
      <c r="AM9" s="300"/>
      <c r="AN9" s="301">
        <f t="shared" si="1"/>
        <v>1</v>
      </c>
      <c r="AO9" s="302">
        <f t="shared" si="0"/>
        <v>-806.59</v>
      </c>
    </row>
    <row r="10" spans="1:41" x14ac:dyDescent="0.25">
      <c r="A10" s="272" t="s">
        <v>1039</v>
      </c>
      <c r="B10" s="272"/>
      <c r="C10" s="272"/>
      <c r="D10" s="273" t="s">
        <v>325</v>
      </c>
      <c r="E10" s="274"/>
      <c r="F10" s="275"/>
      <c r="G10" s="274"/>
      <c r="H10" s="275"/>
      <c r="I10" s="274"/>
      <c r="J10" s="275"/>
      <c r="K10" s="274"/>
      <c r="L10" s="274"/>
      <c r="M10" s="275"/>
      <c r="N10" s="274"/>
      <c r="O10" s="275"/>
      <c r="P10" s="274"/>
      <c r="Q10" s="275"/>
      <c r="R10" s="274"/>
      <c r="S10" s="274"/>
      <c r="T10" s="275"/>
      <c r="U10" s="274"/>
      <c r="V10" s="275"/>
      <c r="W10" s="274"/>
      <c r="X10" s="275"/>
      <c r="Y10" s="274">
        <v>1</v>
      </c>
      <c r="Z10" s="274"/>
      <c r="AA10" s="275"/>
      <c r="AB10" s="274"/>
      <c r="AC10" s="275"/>
      <c r="AD10" s="274"/>
      <c r="AE10" s="275"/>
      <c r="AF10" s="274"/>
      <c r="AG10" s="274"/>
      <c r="AH10" s="275"/>
      <c r="AI10" s="274"/>
      <c r="AJ10" s="275"/>
      <c r="AK10" s="274"/>
      <c r="AL10" s="275"/>
      <c r="AM10" s="300"/>
      <c r="AN10" s="301">
        <f t="shared" si="1"/>
        <v>1</v>
      </c>
      <c r="AO10" s="302">
        <f t="shared" si="0"/>
        <v>0</v>
      </c>
    </row>
    <row r="11" spans="1:41" x14ac:dyDescent="0.25">
      <c r="A11" s="272" t="s">
        <v>976</v>
      </c>
      <c r="B11" s="272"/>
      <c r="C11" s="272"/>
      <c r="D11" s="273" t="s">
        <v>1145</v>
      </c>
      <c r="E11" s="274">
        <v>1076</v>
      </c>
      <c r="F11" s="275">
        <v>1389527.1500000053</v>
      </c>
      <c r="G11" s="274">
        <v>17</v>
      </c>
      <c r="H11" s="275">
        <v>302422.39000000013</v>
      </c>
      <c r="I11" s="274">
        <v>2</v>
      </c>
      <c r="J11" s="275">
        <v>-285.52</v>
      </c>
      <c r="K11" s="274">
        <v>79</v>
      </c>
      <c r="L11" s="274">
        <v>507</v>
      </c>
      <c r="M11" s="275">
        <v>968553.43999999983</v>
      </c>
      <c r="N11" s="274">
        <v>2</v>
      </c>
      <c r="O11" s="275">
        <v>12047.970000000001</v>
      </c>
      <c r="P11" s="274">
        <v>6</v>
      </c>
      <c r="Q11" s="275">
        <v>30379.370000000003</v>
      </c>
      <c r="R11" s="274">
        <v>36</v>
      </c>
      <c r="S11" s="274">
        <v>145</v>
      </c>
      <c r="T11" s="275">
        <v>2766399.9399999995</v>
      </c>
      <c r="U11" s="274">
        <v>10</v>
      </c>
      <c r="V11" s="275">
        <v>616011.15</v>
      </c>
      <c r="W11" s="274">
        <v>8</v>
      </c>
      <c r="X11" s="275">
        <v>178156.44000000003</v>
      </c>
      <c r="Y11" s="274">
        <v>267</v>
      </c>
      <c r="Z11" s="274">
        <v>69</v>
      </c>
      <c r="AA11" s="275">
        <v>167898.81000000006</v>
      </c>
      <c r="AB11" s="274">
        <v>6</v>
      </c>
      <c r="AC11" s="275">
        <v>39890.35</v>
      </c>
      <c r="AD11" s="274"/>
      <c r="AE11" s="275"/>
      <c r="AF11" s="274"/>
      <c r="AG11" s="274">
        <v>103</v>
      </c>
      <c r="AH11" s="275">
        <v>1077568.2500000002</v>
      </c>
      <c r="AI11" s="274">
        <v>16</v>
      </c>
      <c r="AJ11" s="275">
        <v>771271.68000000005</v>
      </c>
      <c r="AK11" s="274">
        <v>1</v>
      </c>
      <c r="AL11" s="275">
        <v>17320.84</v>
      </c>
      <c r="AM11" s="300">
        <v>23</v>
      </c>
      <c r="AN11" s="301">
        <f t="shared" si="1"/>
        <v>2373</v>
      </c>
      <c r="AO11" s="303">
        <f t="shared" si="0"/>
        <v>8337162.2600000044</v>
      </c>
    </row>
    <row r="12" spans="1:41" x14ac:dyDescent="0.25">
      <c r="A12" s="272" t="s">
        <v>978</v>
      </c>
      <c r="B12" s="272"/>
      <c r="C12" s="272"/>
      <c r="D12" s="273" t="s">
        <v>1146</v>
      </c>
      <c r="E12" s="274">
        <v>60</v>
      </c>
      <c r="F12" s="275">
        <v>17715.390000000007</v>
      </c>
      <c r="G12" s="274">
        <v>1</v>
      </c>
      <c r="H12" s="275">
        <v>1807.34</v>
      </c>
      <c r="I12" s="274"/>
      <c r="J12" s="275"/>
      <c r="K12" s="274">
        <v>2</v>
      </c>
      <c r="L12" s="274">
        <v>54</v>
      </c>
      <c r="M12" s="275">
        <v>100486.50000000001</v>
      </c>
      <c r="N12" s="274"/>
      <c r="O12" s="275"/>
      <c r="P12" s="274"/>
      <c r="Q12" s="275"/>
      <c r="R12" s="274">
        <v>5</v>
      </c>
      <c r="S12" s="274">
        <v>16</v>
      </c>
      <c r="T12" s="275">
        <v>57766.600000000006</v>
      </c>
      <c r="U12" s="274"/>
      <c r="V12" s="275"/>
      <c r="W12" s="274"/>
      <c r="X12" s="275"/>
      <c r="Y12" s="274">
        <v>21</v>
      </c>
      <c r="Z12" s="274">
        <v>9</v>
      </c>
      <c r="AA12" s="275">
        <v>11256.419999999998</v>
      </c>
      <c r="AB12" s="274">
        <v>1</v>
      </c>
      <c r="AC12" s="275">
        <v>21787.29</v>
      </c>
      <c r="AD12" s="274"/>
      <c r="AE12" s="275"/>
      <c r="AF12" s="274"/>
      <c r="AG12" s="274">
        <v>9</v>
      </c>
      <c r="AH12" s="275">
        <v>63020.73</v>
      </c>
      <c r="AI12" s="274">
        <v>1</v>
      </c>
      <c r="AJ12" s="275">
        <v>3470.46</v>
      </c>
      <c r="AK12" s="274"/>
      <c r="AL12" s="275"/>
      <c r="AM12" s="300">
        <v>2</v>
      </c>
      <c r="AN12" s="301">
        <f t="shared" si="1"/>
        <v>181</v>
      </c>
      <c r="AO12" s="303">
        <f t="shared" si="0"/>
        <v>277310.73</v>
      </c>
    </row>
    <row r="13" spans="1:41" x14ac:dyDescent="0.25">
      <c r="A13" s="272" t="s">
        <v>980</v>
      </c>
      <c r="B13" s="272"/>
      <c r="C13" s="272"/>
      <c r="D13" s="273" t="s">
        <v>322</v>
      </c>
      <c r="E13" s="274">
        <v>44</v>
      </c>
      <c r="F13" s="275">
        <v>-9818.9599999999991</v>
      </c>
      <c r="G13" s="274"/>
      <c r="H13" s="275"/>
      <c r="I13" s="274"/>
      <c r="J13" s="275"/>
      <c r="K13" s="274">
        <v>5</v>
      </c>
      <c r="L13" s="274">
        <v>22</v>
      </c>
      <c r="M13" s="275">
        <v>43797.03</v>
      </c>
      <c r="N13" s="274"/>
      <c r="O13" s="275"/>
      <c r="P13" s="274"/>
      <c r="Q13" s="275"/>
      <c r="R13" s="274">
        <v>2</v>
      </c>
      <c r="S13" s="274">
        <v>4</v>
      </c>
      <c r="T13" s="275">
        <v>90284.400000000009</v>
      </c>
      <c r="U13" s="274"/>
      <c r="V13" s="275"/>
      <c r="W13" s="274"/>
      <c r="X13" s="275"/>
      <c r="Y13" s="274">
        <v>6</v>
      </c>
      <c r="Z13" s="274">
        <v>5</v>
      </c>
      <c r="AA13" s="275">
        <v>10206.07</v>
      </c>
      <c r="AB13" s="274">
        <v>1</v>
      </c>
      <c r="AC13" s="275">
        <v>982.27</v>
      </c>
      <c r="AD13" s="274"/>
      <c r="AE13" s="275"/>
      <c r="AF13" s="274"/>
      <c r="AG13" s="274">
        <v>12</v>
      </c>
      <c r="AH13" s="275">
        <v>262325.06999999995</v>
      </c>
      <c r="AI13" s="274">
        <v>1</v>
      </c>
      <c r="AJ13" s="275">
        <v>7015.9</v>
      </c>
      <c r="AK13" s="274"/>
      <c r="AL13" s="275"/>
      <c r="AM13" s="300">
        <v>4</v>
      </c>
      <c r="AN13" s="301">
        <f t="shared" si="1"/>
        <v>106</v>
      </c>
      <c r="AO13" s="303">
        <f t="shared" si="0"/>
        <v>404791.77999999997</v>
      </c>
    </row>
    <row r="14" spans="1:41" x14ac:dyDescent="0.25">
      <c r="A14" s="272" t="s">
        <v>982</v>
      </c>
      <c r="B14" s="272"/>
      <c r="C14" s="272"/>
      <c r="D14" s="273" t="s">
        <v>320</v>
      </c>
      <c r="E14" s="274">
        <v>9</v>
      </c>
      <c r="F14" s="275">
        <v>3602.7699999999995</v>
      </c>
      <c r="G14" s="274"/>
      <c r="H14" s="275"/>
      <c r="I14" s="274"/>
      <c r="J14" s="275"/>
      <c r="K14" s="274"/>
      <c r="L14" s="274">
        <v>5</v>
      </c>
      <c r="M14" s="275">
        <v>11606.49</v>
      </c>
      <c r="N14" s="274"/>
      <c r="O14" s="275"/>
      <c r="P14" s="274">
        <v>1</v>
      </c>
      <c r="Q14" s="275">
        <v>1810</v>
      </c>
      <c r="R14" s="274"/>
      <c r="S14" s="274">
        <v>1</v>
      </c>
      <c r="T14" s="275">
        <v>500</v>
      </c>
      <c r="U14" s="274"/>
      <c r="V14" s="275"/>
      <c r="W14" s="274"/>
      <c r="X14" s="275"/>
      <c r="Y14" s="274">
        <v>1</v>
      </c>
      <c r="Z14" s="274">
        <v>1</v>
      </c>
      <c r="AA14" s="275">
        <v>762.54</v>
      </c>
      <c r="AB14" s="274"/>
      <c r="AC14" s="275"/>
      <c r="AD14" s="274"/>
      <c r="AE14" s="275"/>
      <c r="AF14" s="274"/>
      <c r="AG14" s="274">
        <v>1</v>
      </c>
      <c r="AH14" s="275">
        <v>449.1</v>
      </c>
      <c r="AI14" s="274"/>
      <c r="AJ14" s="275"/>
      <c r="AK14" s="274"/>
      <c r="AL14" s="275"/>
      <c r="AM14" s="300"/>
      <c r="AN14" s="301">
        <f t="shared" si="1"/>
        <v>19</v>
      </c>
      <c r="AO14" s="303">
        <f t="shared" si="0"/>
        <v>18730.899999999998</v>
      </c>
    </row>
    <row r="15" spans="1:41" x14ac:dyDescent="0.25">
      <c r="A15" s="272" t="s">
        <v>592</v>
      </c>
      <c r="B15" s="272"/>
      <c r="C15" s="272"/>
      <c r="D15" s="273" t="s">
        <v>1147</v>
      </c>
      <c r="E15" s="274">
        <v>3</v>
      </c>
      <c r="F15" s="275">
        <v>-1792.16</v>
      </c>
      <c r="G15" s="274"/>
      <c r="H15" s="275"/>
      <c r="I15" s="274"/>
      <c r="J15" s="275"/>
      <c r="K15" s="274"/>
      <c r="L15" s="274">
        <v>3</v>
      </c>
      <c r="M15" s="275">
        <v>5462</v>
      </c>
      <c r="N15" s="274"/>
      <c r="O15" s="275"/>
      <c r="P15" s="274"/>
      <c r="Q15" s="275"/>
      <c r="R15" s="274"/>
      <c r="S15" s="274"/>
      <c r="T15" s="275"/>
      <c r="U15" s="274"/>
      <c r="V15" s="275"/>
      <c r="W15" s="274"/>
      <c r="X15" s="275"/>
      <c r="Y15" s="274"/>
      <c r="Z15" s="274"/>
      <c r="AA15" s="275"/>
      <c r="AB15" s="274"/>
      <c r="AC15" s="275"/>
      <c r="AD15" s="274"/>
      <c r="AE15" s="275"/>
      <c r="AF15" s="274"/>
      <c r="AG15" s="274"/>
      <c r="AH15" s="275"/>
      <c r="AI15" s="274"/>
      <c r="AJ15" s="275"/>
      <c r="AK15" s="274"/>
      <c r="AL15" s="275"/>
      <c r="AM15" s="300"/>
      <c r="AN15" s="301">
        <f t="shared" si="1"/>
        <v>6</v>
      </c>
      <c r="AO15" s="303">
        <f t="shared" si="0"/>
        <v>3669.84</v>
      </c>
    </row>
    <row r="16" spans="1:41" x14ac:dyDescent="0.25">
      <c r="A16" s="272" t="s">
        <v>985</v>
      </c>
      <c r="B16" s="272"/>
      <c r="C16" s="272"/>
      <c r="D16" s="273" t="s">
        <v>312</v>
      </c>
      <c r="E16" s="274"/>
      <c r="F16" s="275"/>
      <c r="G16" s="274"/>
      <c r="H16" s="275"/>
      <c r="I16" s="274"/>
      <c r="J16" s="275"/>
      <c r="K16" s="274"/>
      <c r="L16" s="274"/>
      <c r="M16" s="275"/>
      <c r="N16" s="274"/>
      <c r="O16" s="275"/>
      <c r="P16" s="274"/>
      <c r="Q16" s="275"/>
      <c r="R16" s="274"/>
      <c r="S16" s="274">
        <v>1</v>
      </c>
      <c r="T16" s="275">
        <v>666.51</v>
      </c>
      <c r="U16" s="274"/>
      <c r="V16" s="275"/>
      <c r="W16" s="274"/>
      <c r="X16" s="275"/>
      <c r="Y16" s="274">
        <v>1</v>
      </c>
      <c r="Z16" s="274"/>
      <c r="AA16" s="275"/>
      <c r="AB16" s="274"/>
      <c r="AC16" s="275"/>
      <c r="AD16" s="274"/>
      <c r="AE16" s="275"/>
      <c r="AF16" s="274"/>
      <c r="AG16" s="274"/>
      <c r="AH16" s="275"/>
      <c r="AI16" s="274"/>
      <c r="AJ16" s="275"/>
      <c r="AK16" s="274"/>
      <c r="AL16" s="275"/>
      <c r="AM16" s="300"/>
      <c r="AN16" s="301">
        <f t="shared" si="1"/>
        <v>2</v>
      </c>
      <c r="AO16" s="303">
        <f t="shared" si="0"/>
        <v>666.51</v>
      </c>
    </row>
    <row r="17" spans="1:51" x14ac:dyDescent="0.25">
      <c r="A17" s="272" t="s">
        <v>987</v>
      </c>
      <c r="B17" s="272"/>
      <c r="C17" s="272"/>
      <c r="D17" s="273" t="s">
        <v>1148</v>
      </c>
      <c r="E17" s="274">
        <v>21</v>
      </c>
      <c r="F17" s="275">
        <v>9160.19</v>
      </c>
      <c r="G17" s="274"/>
      <c r="H17" s="275"/>
      <c r="I17" s="274"/>
      <c r="J17" s="275"/>
      <c r="K17" s="274">
        <v>2</v>
      </c>
      <c r="L17" s="274">
        <v>17</v>
      </c>
      <c r="M17" s="275">
        <v>32375.33</v>
      </c>
      <c r="N17" s="274"/>
      <c r="O17" s="275"/>
      <c r="P17" s="274"/>
      <c r="Q17" s="275"/>
      <c r="R17" s="274"/>
      <c r="S17" s="274">
        <v>2</v>
      </c>
      <c r="T17" s="275">
        <v>16326.79</v>
      </c>
      <c r="U17" s="274"/>
      <c r="V17" s="275"/>
      <c r="W17" s="274"/>
      <c r="X17" s="275"/>
      <c r="Y17" s="274">
        <v>5</v>
      </c>
      <c r="Z17" s="274">
        <v>1</v>
      </c>
      <c r="AA17" s="275">
        <v>331.4</v>
      </c>
      <c r="AB17" s="274"/>
      <c r="AC17" s="275"/>
      <c r="AD17" s="274"/>
      <c r="AE17" s="275"/>
      <c r="AF17" s="274"/>
      <c r="AG17" s="274">
        <v>5</v>
      </c>
      <c r="AH17" s="275">
        <v>10429.75</v>
      </c>
      <c r="AI17" s="274"/>
      <c r="AJ17" s="275"/>
      <c r="AK17" s="274"/>
      <c r="AL17" s="275"/>
      <c r="AM17" s="300">
        <v>2</v>
      </c>
      <c r="AN17" s="301">
        <f t="shared" si="1"/>
        <v>55</v>
      </c>
      <c r="AO17" s="303">
        <f t="shared" si="0"/>
        <v>68623.460000000006</v>
      </c>
    </row>
    <row r="18" spans="1:51" x14ac:dyDescent="0.25">
      <c r="A18" s="272" t="s">
        <v>41</v>
      </c>
      <c r="B18" s="272"/>
      <c r="C18" s="272"/>
      <c r="D18" s="273" t="s">
        <v>1149</v>
      </c>
      <c r="E18" s="274">
        <v>4</v>
      </c>
      <c r="F18" s="275">
        <v>8626.5299999999988</v>
      </c>
      <c r="G18" s="274"/>
      <c r="H18" s="275"/>
      <c r="I18" s="274"/>
      <c r="J18" s="275"/>
      <c r="K18" s="274"/>
      <c r="L18" s="274">
        <v>5</v>
      </c>
      <c r="M18" s="275">
        <v>8098.88</v>
      </c>
      <c r="N18" s="274"/>
      <c r="O18" s="275"/>
      <c r="P18" s="274"/>
      <c r="Q18" s="275"/>
      <c r="R18" s="274"/>
      <c r="S18" s="274"/>
      <c r="T18" s="275"/>
      <c r="U18" s="274"/>
      <c r="V18" s="275"/>
      <c r="W18" s="274"/>
      <c r="X18" s="275"/>
      <c r="Y18" s="274">
        <v>1</v>
      </c>
      <c r="Z18" s="274"/>
      <c r="AA18" s="275"/>
      <c r="AB18" s="274"/>
      <c r="AC18" s="275"/>
      <c r="AD18" s="274"/>
      <c r="AE18" s="275"/>
      <c r="AF18" s="274"/>
      <c r="AG18" s="274">
        <v>1</v>
      </c>
      <c r="AH18" s="275">
        <v>202.89</v>
      </c>
      <c r="AI18" s="274"/>
      <c r="AJ18" s="275"/>
      <c r="AK18" s="274"/>
      <c r="AL18" s="275"/>
      <c r="AM18" s="300"/>
      <c r="AN18" s="301">
        <f t="shared" si="1"/>
        <v>11</v>
      </c>
      <c r="AO18" s="303">
        <f t="shared" si="0"/>
        <v>16928.3</v>
      </c>
    </row>
    <row r="19" spans="1:51" x14ac:dyDescent="0.25">
      <c r="A19" s="272" t="s">
        <v>29</v>
      </c>
      <c r="B19" s="272"/>
      <c r="C19" s="272"/>
      <c r="D19" s="273" t="s">
        <v>1150</v>
      </c>
      <c r="E19" s="274">
        <v>1075</v>
      </c>
      <c r="F19" s="275">
        <v>1576626.7900000014</v>
      </c>
      <c r="G19" s="274">
        <v>19</v>
      </c>
      <c r="H19" s="275">
        <v>199615.30999999997</v>
      </c>
      <c r="I19" s="274"/>
      <c r="J19" s="275"/>
      <c r="K19" s="274">
        <v>42</v>
      </c>
      <c r="L19" s="274">
        <v>473</v>
      </c>
      <c r="M19" s="275">
        <v>977068.23000000033</v>
      </c>
      <c r="N19" s="274">
        <v>2</v>
      </c>
      <c r="O19" s="275">
        <v>12407.33</v>
      </c>
      <c r="P19" s="274">
        <v>4</v>
      </c>
      <c r="Q19" s="275">
        <v>22351.85</v>
      </c>
      <c r="R19" s="274">
        <v>33</v>
      </c>
      <c r="S19" s="274">
        <v>149</v>
      </c>
      <c r="T19" s="275">
        <v>1167913.0499999998</v>
      </c>
      <c r="U19" s="274">
        <v>4</v>
      </c>
      <c r="V19" s="275">
        <v>1098138.97</v>
      </c>
      <c r="W19" s="274">
        <v>3</v>
      </c>
      <c r="X19" s="275">
        <v>15442.21</v>
      </c>
      <c r="Y19" s="274">
        <v>290</v>
      </c>
      <c r="Z19" s="274">
        <v>71</v>
      </c>
      <c r="AA19" s="275">
        <v>154745.27000000005</v>
      </c>
      <c r="AB19" s="274">
        <v>6</v>
      </c>
      <c r="AC19" s="275">
        <v>104137.43999999999</v>
      </c>
      <c r="AD19" s="274">
        <v>1</v>
      </c>
      <c r="AE19" s="275">
        <v>4497.09</v>
      </c>
      <c r="AF19" s="274"/>
      <c r="AG19" s="274">
        <v>122</v>
      </c>
      <c r="AH19" s="275">
        <v>827586.06</v>
      </c>
      <c r="AI19" s="274">
        <v>24</v>
      </c>
      <c r="AJ19" s="275">
        <v>1183856.32</v>
      </c>
      <c r="AK19" s="274"/>
      <c r="AL19" s="275"/>
      <c r="AM19" s="300">
        <v>24</v>
      </c>
      <c r="AN19" s="301">
        <f t="shared" si="1"/>
        <v>2342</v>
      </c>
      <c r="AO19" s="303">
        <f t="shared" si="0"/>
        <v>7344385.9200000018</v>
      </c>
    </row>
    <row r="20" spans="1:51" x14ac:dyDescent="0.25">
      <c r="A20" s="272" t="s">
        <v>18</v>
      </c>
      <c r="B20" s="272"/>
      <c r="C20" s="272"/>
      <c r="D20" s="273" t="s">
        <v>319</v>
      </c>
      <c r="E20" s="274"/>
      <c r="F20" s="275"/>
      <c r="G20" s="274"/>
      <c r="H20" s="275"/>
      <c r="I20" s="274"/>
      <c r="J20" s="275"/>
      <c r="K20" s="274"/>
      <c r="L20" s="274">
        <v>3</v>
      </c>
      <c r="M20" s="275">
        <v>9615.52</v>
      </c>
      <c r="N20" s="274"/>
      <c r="O20" s="275"/>
      <c r="P20" s="274"/>
      <c r="Q20" s="275"/>
      <c r="R20" s="274"/>
      <c r="S20" s="274"/>
      <c r="T20" s="275"/>
      <c r="U20" s="274"/>
      <c r="V20" s="275"/>
      <c r="W20" s="274"/>
      <c r="X20" s="275"/>
      <c r="Y20" s="274"/>
      <c r="Z20" s="274"/>
      <c r="AA20" s="275"/>
      <c r="AB20" s="274"/>
      <c r="AC20" s="275"/>
      <c r="AD20" s="274"/>
      <c r="AE20" s="275"/>
      <c r="AF20" s="274"/>
      <c r="AG20" s="274"/>
      <c r="AH20" s="275"/>
      <c r="AI20" s="274"/>
      <c r="AJ20" s="275"/>
      <c r="AK20" s="274"/>
      <c r="AL20" s="275"/>
      <c r="AM20" s="300"/>
      <c r="AN20" s="301">
        <f t="shared" si="1"/>
        <v>3</v>
      </c>
      <c r="AO20" s="303">
        <f t="shared" si="0"/>
        <v>9615.52</v>
      </c>
    </row>
    <row r="21" spans="1:51" x14ac:dyDescent="0.25">
      <c r="F21" s="278"/>
      <c r="M21" s="278"/>
      <c r="T21" s="278"/>
      <c r="AA21" s="278"/>
      <c r="AH21" s="278"/>
      <c r="AX21" s="279"/>
      <c r="AY21" s="279"/>
    </row>
    <row r="22" spans="1:51" x14ac:dyDescent="0.25">
      <c r="D22" s="280" t="s">
        <v>276</v>
      </c>
      <c r="E22" s="281">
        <f t="shared" ref="E22:AM22" si="2">SUM(E5:E20)</f>
        <v>2560</v>
      </c>
      <c r="F22" s="282">
        <f t="shared" si="2"/>
        <v>3267733.9500000067</v>
      </c>
      <c r="G22" s="281">
        <f t="shared" si="2"/>
        <v>38</v>
      </c>
      <c r="H22" s="283">
        <f t="shared" si="2"/>
        <v>517089.45000000007</v>
      </c>
      <c r="I22" s="281">
        <f t="shared" si="2"/>
        <v>2</v>
      </c>
      <c r="J22" s="283">
        <f t="shared" si="2"/>
        <v>-285.52</v>
      </c>
      <c r="K22" s="281">
        <f t="shared" si="2"/>
        <v>139</v>
      </c>
      <c r="L22" s="274">
        <f t="shared" si="2"/>
        <v>1190</v>
      </c>
      <c r="M22" s="282">
        <f t="shared" si="2"/>
        <v>2345326.33</v>
      </c>
      <c r="N22" s="281">
        <f t="shared" si="2"/>
        <v>5</v>
      </c>
      <c r="O22" s="283">
        <f t="shared" si="2"/>
        <v>29265.300000000003</v>
      </c>
      <c r="P22" s="281">
        <f t="shared" si="2"/>
        <v>11</v>
      </c>
      <c r="Q22" s="283">
        <f t="shared" si="2"/>
        <v>54541.22</v>
      </c>
      <c r="R22" s="281">
        <f t="shared" si="2"/>
        <v>84</v>
      </c>
      <c r="S22" s="281">
        <f t="shared" si="2"/>
        <v>342</v>
      </c>
      <c r="T22" s="282">
        <f t="shared" si="2"/>
        <v>4182454.8499999992</v>
      </c>
      <c r="U22" s="281">
        <f t="shared" si="2"/>
        <v>14</v>
      </c>
      <c r="V22" s="283">
        <f t="shared" si="2"/>
        <v>1714150.12</v>
      </c>
      <c r="W22" s="281">
        <f t="shared" si="2"/>
        <v>12</v>
      </c>
      <c r="X22" s="283">
        <f t="shared" si="2"/>
        <v>200277.95</v>
      </c>
      <c r="Y22" s="281">
        <f t="shared" si="2"/>
        <v>637</v>
      </c>
      <c r="Z22" s="281">
        <f t="shared" si="2"/>
        <v>175</v>
      </c>
      <c r="AA22" s="282">
        <f t="shared" si="2"/>
        <v>375494.55000000016</v>
      </c>
      <c r="AB22" s="281">
        <f t="shared" si="2"/>
        <v>17</v>
      </c>
      <c r="AC22" s="283">
        <f t="shared" si="2"/>
        <v>174438</v>
      </c>
      <c r="AD22" s="281">
        <f t="shared" si="2"/>
        <v>1</v>
      </c>
      <c r="AE22" s="283">
        <f t="shared" si="2"/>
        <v>4497.09</v>
      </c>
      <c r="AF22" s="281">
        <f t="shared" si="2"/>
        <v>0</v>
      </c>
      <c r="AG22" s="281">
        <f t="shared" si="2"/>
        <v>270</v>
      </c>
      <c r="AH22" s="282">
        <f t="shared" si="2"/>
        <v>2338922.3100000005</v>
      </c>
      <c r="AI22" s="281">
        <f t="shared" si="2"/>
        <v>45</v>
      </c>
      <c r="AJ22" s="283">
        <f t="shared" si="2"/>
        <v>2657490.77</v>
      </c>
      <c r="AK22" s="281">
        <f t="shared" si="2"/>
        <v>2</v>
      </c>
      <c r="AL22" s="283">
        <f t="shared" si="2"/>
        <v>47369.84</v>
      </c>
      <c r="AM22" s="281">
        <f t="shared" si="2"/>
        <v>60</v>
      </c>
      <c r="AN22" s="304"/>
      <c r="AO22" s="304"/>
    </row>
    <row r="25" spans="1:51" x14ac:dyDescent="0.25">
      <c r="B25" s="305"/>
      <c r="C25" s="305"/>
    </row>
    <row r="26" spans="1:51" x14ac:dyDescent="0.25">
      <c r="A26" s="250"/>
      <c r="B26" s="306"/>
      <c r="C26" s="306"/>
      <c r="D26" s="502" t="s">
        <v>996</v>
      </c>
      <c r="E26" s="503"/>
      <c r="F26" s="504" t="s">
        <v>997</v>
      </c>
      <c r="G26" s="503"/>
      <c r="H26" s="504" t="s">
        <v>998</v>
      </c>
      <c r="I26" s="503"/>
      <c r="J26" s="504" t="s">
        <v>999</v>
      </c>
      <c r="K26" s="503"/>
      <c r="L26" s="504" t="s">
        <v>1000</v>
      </c>
      <c r="M26" s="503"/>
      <c r="N26" s="496" t="s">
        <v>1001</v>
      </c>
      <c r="O26" s="497"/>
      <c r="P26" s="250"/>
      <c r="Q26" s="250"/>
      <c r="R26" s="250"/>
      <c r="S26" s="250"/>
      <c r="T26" s="250"/>
      <c r="U26" s="250"/>
      <c r="V26" s="250"/>
      <c r="W26" s="250"/>
      <c r="X26" s="250"/>
      <c r="Y26" s="250"/>
      <c r="Z26" s="250"/>
      <c r="AA26" s="250"/>
      <c r="AB26" s="250"/>
      <c r="AC26" s="250"/>
      <c r="AD26" s="250"/>
      <c r="AE26" s="250"/>
      <c r="AF26" s="250"/>
      <c r="AG26" s="250"/>
      <c r="AH26" s="307" t="s">
        <v>990</v>
      </c>
      <c r="AI26" s="307"/>
      <c r="AJ26" s="307" t="s">
        <v>991</v>
      </c>
      <c r="AK26" s="307"/>
      <c r="AL26" s="307" t="s">
        <v>992</v>
      </c>
      <c r="AM26" s="307"/>
      <c r="AN26" s="307" t="s">
        <v>993</v>
      </c>
      <c r="AO26" s="307"/>
    </row>
    <row r="27" spans="1:51" x14ac:dyDescent="0.25">
      <c r="A27" s="250"/>
      <c r="B27" s="306" t="s">
        <v>1002</v>
      </c>
      <c r="C27" s="306"/>
      <c r="D27" s="308" t="s">
        <v>1003</v>
      </c>
      <c r="E27" s="309" t="s">
        <v>1004</v>
      </c>
      <c r="F27" s="309" t="s">
        <v>1003</v>
      </c>
      <c r="G27" s="309" t="s">
        <v>1004</v>
      </c>
      <c r="H27" s="309" t="s">
        <v>1003</v>
      </c>
      <c r="I27" s="309" t="s">
        <v>1004</v>
      </c>
      <c r="J27" s="309" t="s">
        <v>1003</v>
      </c>
      <c r="K27" s="309" t="s">
        <v>1004</v>
      </c>
      <c r="L27" s="309" t="s">
        <v>1003</v>
      </c>
      <c r="M27" s="309" t="s">
        <v>1004</v>
      </c>
      <c r="N27" s="309" t="s">
        <v>1003</v>
      </c>
      <c r="O27" s="309" t="s">
        <v>1004</v>
      </c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0"/>
      <c r="AD27" s="250"/>
      <c r="AE27" s="250"/>
      <c r="AF27" s="250"/>
      <c r="AG27" s="250"/>
      <c r="AH27" s="307" t="s">
        <v>994</v>
      </c>
      <c r="AI27" s="307" t="s">
        <v>995</v>
      </c>
      <c r="AJ27" s="307" t="s">
        <v>994</v>
      </c>
      <c r="AK27" s="307" t="s">
        <v>995</v>
      </c>
      <c r="AL27" s="307" t="s">
        <v>994</v>
      </c>
      <c r="AM27" s="307" t="s">
        <v>995</v>
      </c>
      <c r="AN27" s="307" t="s">
        <v>994</v>
      </c>
      <c r="AO27" s="307" t="s">
        <v>995</v>
      </c>
    </row>
    <row r="28" spans="1:51" x14ac:dyDescent="0.25">
      <c r="A28" s="250"/>
      <c r="B28" s="498" t="s">
        <v>1005</v>
      </c>
      <c r="C28" s="499"/>
      <c r="D28" s="288">
        <f>E22+G22+I22+K22</f>
        <v>2739</v>
      </c>
      <c r="E28" s="289">
        <f>F22+H22+J22</f>
        <v>3784537.8800000069</v>
      </c>
      <c r="F28" s="288">
        <f>N22+P22+R22+L22</f>
        <v>1290</v>
      </c>
      <c r="G28" s="289">
        <f>M22+O22+Q22</f>
        <v>2429132.85</v>
      </c>
      <c r="H28" s="288">
        <f>S22+U22+W22+Y22</f>
        <v>1005</v>
      </c>
      <c r="I28" s="289">
        <f>T22+V22+X22</f>
        <v>6096882.919999999</v>
      </c>
      <c r="J28" s="288">
        <f>Z22+AB22+AD22+AF22</f>
        <v>193</v>
      </c>
      <c r="K28" s="289">
        <f>AA22+AC22+AE22</f>
        <v>554429.64000000013</v>
      </c>
      <c r="L28" s="288">
        <f>AG22+AI22+AK22+AM22</f>
        <v>377</v>
      </c>
      <c r="M28" s="289">
        <f>AJ22+AH22+AL22</f>
        <v>5043782.92</v>
      </c>
      <c r="N28" s="288">
        <f>D28+F28+H28+J28+L28</f>
        <v>5604</v>
      </c>
      <c r="O28" s="289">
        <f>M28+K28+I28+G28+E28</f>
        <v>17908766.210000008</v>
      </c>
      <c r="P28" s="250"/>
      <c r="Q28" s="279"/>
      <c r="R28" s="290"/>
      <c r="S28" s="250"/>
      <c r="T28" s="250"/>
      <c r="U28" s="250"/>
      <c r="V28" s="250"/>
      <c r="W28" s="250"/>
      <c r="X28" s="250"/>
      <c r="Y28" s="250"/>
      <c r="Z28" s="250"/>
      <c r="AA28" s="250"/>
      <c r="AB28" s="250"/>
      <c r="AC28" s="250"/>
      <c r="AD28" s="250"/>
      <c r="AE28" s="250"/>
      <c r="AF28" s="250"/>
      <c r="AG28" s="250"/>
      <c r="AH28" s="310">
        <f t="shared" ref="AH28:AO28" si="3">+E22+L22+S22+Z22+AG22</f>
        <v>4537</v>
      </c>
      <c r="AI28" s="310">
        <f t="shared" si="3"/>
        <v>12509931.990000008</v>
      </c>
      <c r="AJ28" s="310">
        <f t="shared" si="3"/>
        <v>119</v>
      </c>
      <c r="AK28" s="310">
        <f t="shared" si="3"/>
        <v>5092433.6400000006</v>
      </c>
      <c r="AL28" s="310">
        <f t="shared" si="3"/>
        <v>28</v>
      </c>
      <c r="AM28" s="310">
        <f t="shared" si="3"/>
        <v>306400.58</v>
      </c>
      <c r="AN28" s="310">
        <f t="shared" si="3"/>
        <v>920</v>
      </c>
      <c r="AO28" s="310">
        <f t="shared" si="3"/>
        <v>1977</v>
      </c>
    </row>
    <row r="29" spans="1:51" x14ac:dyDescent="0.25">
      <c r="A29" s="250"/>
      <c r="B29" s="500" t="s">
        <v>1006</v>
      </c>
      <c r="C29" s="501"/>
      <c r="D29" s="288">
        <f>I22</f>
        <v>2</v>
      </c>
      <c r="E29" s="289">
        <f>J22</f>
        <v>-285.52</v>
      </c>
      <c r="F29" s="288">
        <f>P22</f>
        <v>11</v>
      </c>
      <c r="G29" s="289">
        <f>Q22</f>
        <v>54541.22</v>
      </c>
      <c r="H29" s="288">
        <f>W22</f>
        <v>12</v>
      </c>
      <c r="I29" s="288">
        <f>X22</f>
        <v>200277.95</v>
      </c>
      <c r="J29" s="291">
        <f>AD22</f>
        <v>1</v>
      </c>
      <c r="K29" s="291">
        <f>AE22</f>
        <v>4497.09</v>
      </c>
      <c r="L29" s="291">
        <f>AK22</f>
        <v>2</v>
      </c>
      <c r="M29" s="291">
        <f>AL22</f>
        <v>47369.84</v>
      </c>
      <c r="N29" s="288">
        <f>D29+F29+H29+J29+L29</f>
        <v>28</v>
      </c>
      <c r="O29" s="289">
        <f>M29+K29+I29+G29+E29</f>
        <v>306400.57999999996</v>
      </c>
      <c r="P29" s="250"/>
      <c r="Q29" s="250"/>
      <c r="R29" s="250"/>
      <c r="S29" s="250"/>
      <c r="T29" s="250"/>
      <c r="U29" s="250"/>
      <c r="V29" s="250"/>
      <c r="W29" s="250"/>
      <c r="X29" s="250"/>
      <c r="Y29" s="250"/>
      <c r="Z29" s="250"/>
      <c r="AA29" s="250"/>
      <c r="AB29" s="250"/>
      <c r="AC29" s="250"/>
      <c r="AD29" s="250"/>
      <c r="AE29" s="250"/>
      <c r="AF29" s="250"/>
      <c r="AG29" s="250"/>
      <c r="AH29" s="250"/>
      <c r="AI29" s="250"/>
      <c r="AJ29" s="250"/>
      <c r="AK29" s="250"/>
      <c r="AL29" s="250"/>
      <c r="AM29" s="250"/>
    </row>
    <row r="30" spans="1:51" x14ac:dyDescent="0.25">
      <c r="A30" s="250"/>
      <c r="B30" s="500" t="s">
        <v>1007</v>
      </c>
      <c r="C30" s="501"/>
      <c r="D30" s="288">
        <f>E22+G22</f>
        <v>2598</v>
      </c>
      <c r="E30" s="289">
        <f>F22+H22</f>
        <v>3784823.4000000069</v>
      </c>
      <c r="F30" s="288">
        <f>L22+N22</f>
        <v>1195</v>
      </c>
      <c r="G30" s="289">
        <f>M22+O22</f>
        <v>2374591.63</v>
      </c>
      <c r="H30" s="288">
        <f>S22+U22</f>
        <v>356</v>
      </c>
      <c r="I30" s="288">
        <f>T22+V22</f>
        <v>5896604.9699999988</v>
      </c>
      <c r="J30" s="291">
        <f>Z22+AB22</f>
        <v>192</v>
      </c>
      <c r="K30" s="289">
        <f>AC22+AA22</f>
        <v>549932.55000000016</v>
      </c>
      <c r="L30" s="291">
        <f>AI22+AG22</f>
        <v>315</v>
      </c>
      <c r="M30" s="289">
        <f>AH22+AJ22</f>
        <v>4996413.08</v>
      </c>
      <c r="N30" s="288">
        <f t="shared" ref="N30" si="4">D30+F30+H30+J30+L30</f>
        <v>4656</v>
      </c>
      <c r="O30" s="289">
        <f t="shared" ref="O30:O31" si="5">M30+K30+I30+G30+E30</f>
        <v>17602365.630000003</v>
      </c>
      <c r="P30" s="250"/>
      <c r="Q30" s="250"/>
      <c r="R30" s="250"/>
      <c r="S30" s="250"/>
      <c r="T30" s="250"/>
      <c r="U30" s="250"/>
      <c r="V30" s="250"/>
      <c r="W30" s="250"/>
      <c r="X30" s="250"/>
      <c r="Y30" s="250"/>
      <c r="Z30" s="250"/>
      <c r="AA30" s="250"/>
      <c r="AB30" s="250"/>
      <c r="AC30" s="250"/>
      <c r="AD30" s="250"/>
      <c r="AE30" s="250"/>
      <c r="AF30" s="250"/>
      <c r="AG30" s="250"/>
      <c r="AH30" s="250"/>
      <c r="AI30" s="250"/>
      <c r="AJ30" s="250"/>
      <c r="AK30" s="250"/>
      <c r="AL30" s="250"/>
      <c r="AM30" s="250"/>
    </row>
    <row r="31" spans="1:51" x14ac:dyDescent="0.25">
      <c r="A31" s="250"/>
      <c r="B31" s="500" t="s">
        <v>1008</v>
      </c>
      <c r="C31" s="501"/>
      <c r="D31" s="288">
        <f>D30+D29</f>
        <v>2600</v>
      </c>
      <c r="E31" s="289">
        <f t="shared" ref="E31:N31" si="6">E30+E29</f>
        <v>3784537.8800000069</v>
      </c>
      <c r="F31" s="288">
        <f t="shared" si="6"/>
        <v>1206</v>
      </c>
      <c r="G31" s="289">
        <f t="shared" si="6"/>
        <v>2429132.85</v>
      </c>
      <c r="H31" s="288">
        <f t="shared" si="6"/>
        <v>368</v>
      </c>
      <c r="I31" s="288">
        <f t="shared" si="6"/>
        <v>6096882.919999999</v>
      </c>
      <c r="J31" s="291">
        <f t="shared" si="6"/>
        <v>193</v>
      </c>
      <c r="K31" s="289">
        <f t="shared" si="6"/>
        <v>554429.64000000013</v>
      </c>
      <c r="L31" s="291">
        <f t="shared" si="6"/>
        <v>317</v>
      </c>
      <c r="M31" s="289">
        <f t="shared" si="6"/>
        <v>5043782.92</v>
      </c>
      <c r="N31" s="288">
        <f t="shared" si="6"/>
        <v>4684</v>
      </c>
      <c r="O31" s="289">
        <f t="shared" si="5"/>
        <v>17908766.210000008</v>
      </c>
      <c r="P31" s="250" t="s">
        <v>1009</v>
      </c>
      <c r="Q31" s="292">
        <f>SUMIF(A5:A20,"MINISTERO DELLA DIFESA",AN5:AN20)</f>
        <v>0</v>
      </c>
      <c r="R31" s="250"/>
      <c r="S31" s="250"/>
      <c r="T31" s="250"/>
      <c r="U31" s="250"/>
      <c r="V31" s="250"/>
      <c r="W31" s="250"/>
      <c r="X31" s="250"/>
      <c r="Y31" s="250"/>
      <c r="Z31" s="250"/>
      <c r="AA31" s="250"/>
      <c r="AB31" s="250"/>
      <c r="AC31" s="250"/>
      <c r="AD31" s="250"/>
      <c r="AE31" s="250"/>
      <c r="AF31" s="250"/>
      <c r="AG31" s="250"/>
      <c r="AH31" s="250"/>
      <c r="AI31" s="250"/>
      <c r="AJ31" s="250"/>
      <c r="AK31" s="250"/>
      <c r="AL31" s="250"/>
      <c r="AM31" s="250"/>
    </row>
    <row r="32" spans="1:51" x14ac:dyDescent="0.25">
      <c r="A32" s="250"/>
      <c r="B32" s="250"/>
      <c r="C32" s="250"/>
      <c r="E32" s="250"/>
      <c r="F32" s="293"/>
      <c r="G32" s="294"/>
      <c r="H32" s="295"/>
      <c r="I32" s="293"/>
      <c r="J32" s="293"/>
      <c r="K32" s="293"/>
      <c r="L32" s="293"/>
      <c r="M32" s="293"/>
      <c r="N32" s="294"/>
      <c r="O32" s="295"/>
      <c r="P32" s="250" t="s">
        <v>1010</v>
      </c>
      <c r="Q32" s="258">
        <f>O31-Q31</f>
        <v>17908766.210000008</v>
      </c>
      <c r="R32" s="250"/>
      <c r="S32" s="250"/>
      <c r="T32" s="250"/>
      <c r="U32" s="250"/>
      <c r="V32" s="250"/>
      <c r="W32" s="250"/>
      <c r="X32" s="250"/>
      <c r="Y32" s="250"/>
      <c r="Z32" s="250"/>
      <c r="AA32" s="250"/>
      <c r="AB32" s="250"/>
      <c r="AC32" s="250"/>
      <c r="AD32" s="250"/>
      <c r="AE32" s="250"/>
      <c r="AF32" s="250"/>
      <c r="AG32" s="250"/>
      <c r="AH32" s="250"/>
      <c r="AI32" s="250"/>
      <c r="AJ32" s="250"/>
      <c r="AK32" s="250"/>
      <c r="AL32" s="250"/>
      <c r="AM32" s="250"/>
    </row>
  </sheetData>
  <autoFilter ref="A4:AY4"/>
  <mergeCells count="10">
    <mergeCell ref="N26:O26"/>
    <mergeCell ref="B28:C28"/>
    <mergeCell ref="B29:C29"/>
    <mergeCell ref="B30:C30"/>
    <mergeCell ref="B31:C31"/>
    <mergeCell ref="D26:E26"/>
    <mergeCell ref="F26:G26"/>
    <mergeCell ref="H26:I26"/>
    <mergeCell ref="J26:K26"/>
    <mergeCell ref="L26:M26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Normal="100" workbookViewId="0"/>
  </sheetViews>
  <sheetFormatPr defaultColWidth="9.08984375" defaultRowHeight="10" x14ac:dyDescent="0.2"/>
  <cols>
    <col min="1" max="1" width="72.36328125" style="329" customWidth="1"/>
    <col min="2" max="2" width="22.6328125" style="329" customWidth="1"/>
    <col min="3" max="3" width="14.54296875" style="329" bestFit="1" customWidth="1"/>
    <col min="4" max="4" width="30.08984375" style="329" bestFit="1" customWidth="1"/>
    <col min="5" max="5" width="21.08984375" style="329" bestFit="1" customWidth="1"/>
    <col min="6" max="6" width="12.08984375" style="329" bestFit="1" customWidth="1"/>
    <col min="7" max="7" width="16.36328125" style="329" bestFit="1" customWidth="1"/>
    <col min="8" max="8" width="16" style="329" bestFit="1" customWidth="1"/>
    <col min="9" max="9" width="12.453125" style="329" bestFit="1" customWidth="1"/>
    <col min="10" max="10" width="20.36328125" style="329" bestFit="1" customWidth="1"/>
    <col min="11" max="11" width="13.08984375" style="329" bestFit="1" customWidth="1"/>
    <col min="12" max="12" width="9.6328125" style="329" customWidth="1"/>
    <col min="13" max="16384" width="9.08984375" style="329"/>
  </cols>
  <sheetData>
    <row r="1" spans="1:12" s="326" customFormat="1" ht="10.5" x14ac:dyDescent="0.35">
      <c r="A1" s="247" t="s">
        <v>1011</v>
      </c>
      <c r="B1" s="257" t="s">
        <v>1012</v>
      </c>
      <c r="C1" s="323"/>
      <c r="D1" s="323"/>
      <c r="E1" s="323"/>
      <c r="F1" s="324"/>
      <c r="G1" s="325"/>
      <c r="H1" s="324"/>
      <c r="I1" s="324"/>
      <c r="J1" s="325"/>
    </row>
    <row r="2" spans="1:12" s="326" customFormat="1" ht="10.5" x14ac:dyDescent="0.35">
      <c r="A2" s="247" t="s">
        <v>1013</v>
      </c>
      <c r="B2" s="257">
        <v>2017</v>
      </c>
      <c r="C2" s="323"/>
      <c r="D2" s="323"/>
      <c r="E2" s="323"/>
      <c r="F2" s="324"/>
      <c r="G2" s="325"/>
      <c r="H2" s="324"/>
      <c r="I2" s="324"/>
      <c r="J2" s="325"/>
    </row>
    <row r="3" spans="1:12" s="326" customFormat="1" ht="10.5" x14ac:dyDescent="0.35">
      <c r="A3" s="363"/>
      <c r="B3" s="363"/>
      <c r="C3" s="363"/>
      <c r="D3" s="363"/>
      <c r="E3" s="328"/>
      <c r="F3" s="328"/>
      <c r="G3" s="328"/>
      <c r="H3" s="328"/>
      <c r="I3" s="328"/>
      <c r="J3" s="328"/>
    </row>
    <row r="4" spans="1:12" ht="10.5" x14ac:dyDescent="0.2">
      <c r="A4" s="247" t="s">
        <v>962</v>
      </c>
      <c r="B4" s="247" t="s">
        <v>963</v>
      </c>
      <c r="C4" s="296" t="s">
        <v>342</v>
      </c>
      <c r="D4" s="247" t="s">
        <v>964</v>
      </c>
      <c r="E4" s="247" t="s">
        <v>1014</v>
      </c>
      <c r="F4" s="247" t="s">
        <v>1015</v>
      </c>
      <c r="G4" s="247" t="s">
        <v>1016</v>
      </c>
      <c r="H4" s="247" t="s">
        <v>1017</v>
      </c>
      <c r="I4" s="247" t="s">
        <v>1018</v>
      </c>
      <c r="J4" s="247" t="s">
        <v>1019</v>
      </c>
      <c r="K4" s="247" t="s">
        <v>1020</v>
      </c>
    </row>
    <row r="5" spans="1:12" ht="10.5" x14ac:dyDescent="0.2">
      <c r="A5" s="330" t="s">
        <v>24</v>
      </c>
      <c r="B5" s="331"/>
      <c r="C5" s="331"/>
      <c r="D5" s="332" t="s">
        <v>313</v>
      </c>
      <c r="E5" s="333">
        <v>205</v>
      </c>
      <c r="F5" s="334">
        <v>86698.630000000019</v>
      </c>
      <c r="G5" s="333"/>
      <c r="H5" s="334"/>
      <c r="I5" s="333"/>
      <c r="J5" s="335"/>
      <c r="K5" s="333">
        <v>16</v>
      </c>
      <c r="L5" s="336"/>
    </row>
    <row r="6" spans="1:12" ht="10.5" x14ac:dyDescent="0.2">
      <c r="A6" s="330" t="s">
        <v>976</v>
      </c>
      <c r="B6" s="331"/>
      <c r="C6" s="331"/>
      <c r="D6" s="332" t="s">
        <v>303</v>
      </c>
      <c r="E6" s="333">
        <v>342</v>
      </c>
      <c r="F6" s="334">
        <v>205219.00000000015</v>
      </c>
      <c r="G6" s="333"/>
      <c r="H6" s="334"/>
      <c r="I6" s="333"/>
      <c r="J6" s="335"/>
      <c r="K6" s="333">
        <v>33</v>
      </c>
      <c r="L6" s="336"/>
    </row>
    <row r="7" spans="1:12" ht="10.5" x14ac:dyDescent="0.2">
      <c r="A7" s="330"/>
      <c r="B7" s="331"/>
      <c r="C7" s="331"/>
      <c r="D7" s="332" t="s">
        <v>304</v>
      </c>
      <c r="E7" s="333">
        <v>595</v>
      </c>
      <c r="F7" s="334">
        <v>314170.83999999991</v>
      </c>
      <c r="G7" s="333"/>
      <c r="H7" s="334"/>
      <c r="I7" s="333"/>
      <c r="J7" s="335"/>
      <c r="K7" s="333">
        <v>57</v>
      </c>
      <c r="L7" s="336"/>
    </row>
    <row r="8" spans="1:12" ht="10.5" x14ac:dyDescent="0.2">
      <c r="A8" s="330" t="s">
        <v>978</v>
      </c>
      <c r="B8" s="331"/>
      <c r="C8" s="331"/>
      <c r="D8" s="332" t="s">
        <v>321</v>
      </c>
      <c r="E8" s="333">
        <v>36</v>
      </c>
      <c r="F8" s="334">
        <v>22282.05</v>
      </c>
      <c r="G8" s="333"/>
      <c r="H8" s="334"/>
      <c r="I8" s="333"/>
      <c r="J8" s="335"/>
      <c r="K8" s="333">
        <v>5</v>
      </c>
      <c r="L8" s="336"/>
    </row>
    <row r="9" spans="1:12" ht="10.5" x14ac:dyDescent="0.2">
      <c r="A9" s="330" t="s">
        <v>980</v>
      </c>
      <c r="B9" s="331"/>
      <c r="C9" s="331"/>
      <c r="D9" s="332" t="s">
        <v>322</v>
      </c>
      <c r="E9" s="333">
        <v>8</v>
      </c>
      <c r="F9" s="334">
        <v>2823.4300000000003</v>
      </c>
      <c r="G9" s="333"/>
      <c r="H9" s="334"/>
      <c r="I9" s="333"/>
      <c r="J9" s="335"/>
      <c r="K9" s="333">
        <v>1</v>
      </c>
      <c r="L9" s="336"/>
    </row>
    <row r="10" spans="1:12" ht="10.5" x14ac:dyDescent="0.2">
      <c r="A10" s="330" t="s">
        <v>982</v>
      </c>
      <c r="B10" s="331"/>
      <c r="C10" s="331"/>
      <c r="D10" s="332" t="s">
        <v>320</v>
      </c>
      <c r="E10" s="333">
        <v>12</v>
      </c>
      <c r="F10" s="334">
        <v>4066.8300000000004</v>
      </c>
      <c r="G10" s="333"/>
      <c r="H10" s="334"/>
      <c r="I10" s="333"/>
      <c r="J10" s="335"/>
      <c r="K10" s="333"/>
      <c r="L10" s="336"/>
    </row>
    <row r="11" spans="1:12" ht="10.5" x14ac:dyDescent="0.2">
      <c r="A11" s="330" t="s">
        <v>592</v>
      </c>
      <c r="B11" s="331"/>
      <c r="C11" s="331"/>
      <c r="D11" s="332" t="s">
        <v>308</v>
      </c>
      <c r="E11" s="333"/>
      <c r="F11" s="334"/>
      <c r="G11" s="333"/>
      <c r="H11" s="334"/>
      <c r="I11" s="333"/>
      <c r="J11" s="335"/>
      <c r="K11" s="333">
        <v>1</v>
      </c>
      <c r="L11" s="336"/>
    </row>
    <row r="12" spans="1:12" ht="10.5" x14ac:dyDescent="0.2">
      <c r="A12" s="330" t="s">
        <v>987</v>
      </c>
      <c r="B12" s="331"/>
      <c r="C12" s="331"/>
      <c r="D12" s="332" t="s">
        <v>315</v>
      </c>
      <c r="E12" s="333">
        <v>11</v>
      </c>
      <c r="F12" s="334">
        <v>5622.619999999999</v>
      </c>
      <c r="G12" s="333"/>
      <c r="H12" s="334"/>
      <c r="I12" s="333"/>
      <c r="J12" s="337"/>
      <c r="K12" s="333"/>
      <c r="L12" s="336"/>
    </row>
    <row r="13" spans="1:12" ht="10.5" x14ac:dyDescent="0.2">
      <c r="A13" s="330" t="s">
        <v>41</v>
      </c>
      <c r="B13" s="331"/>
      <c r="C13" s="331"/>
      <c r="D13" s="332" t="s">
        <v>311</v>
      </c>
      <c r="E13" s="333">
        <v>11</v>
      </c>
      <c r="F13" s="334">
        <v>2192.79</v>
      </c>
      <c r="G13" s="333"/>
      <c r="H13" s="334"/>
      <c r="I13" s="333"/>
      <c r="J13" s="337"/>
      <c r="K13" s="333"/>
      <c r="L13" s="336"/>
    </row>
    <row r="14" spans="1:12" ht="10.5" x14ac:dyDescent="0.2">
      <c r="A14" s="331" t="s">
        <v>29</v>
      </c>
      <c r="B14" s="331"/>
      <c r="C14" s="331"/>
      <c r="D14" s="332" t="s">
        <v>309</v>
      </c>
      <c r="E14" s="333">
        <v>632</v>
      </c>
      <c r="F14" s="334">
        <v>347131.82000000012</v>
      </c>
      <c r="G14" s="333"/>
      <c r="H14" s="334"/>
      <c r="I14" s="333"/>
      <c r="J14" s="335"/>
      <c r="K14" s="333">
        <v>83</v>
      </c>
      <c r="L14" s="336"/>
    </row>
    <row r="15" spans="1:12" ht="10.5" x14ac:dyDescent="0.2">
      <c r="A15" s="331"/>
      <c r="B15" s="331"/>
      <c r="C15" s="331"/>
      <c r="D15" s="332"/>
      <c r="E15" s="333"/>
      <c r="F15" s="334"/>
      <c r="G15" s="333"/>
      <c r="H15" s="334"/>
      <c r="I15" s="333"/>
      <c r="J15" s="337"/>
      <c r="K15" s="333"/>
      <c r="L15" s="336"/>
    </row>
    <row r="16" spans="1:12" ht="10.5" x14ac:dyDescent="0.2">
      <c r="A16" s="331"/>
      <c r="B16" s="331"/>
      <c r="C16" s="331"/>
      <c r="D16" s="331"/>
      <c r="E16" s="333"/>
      <c r="F16" s="334"/>
      <c r="G16" s="333"/>
      <c r="H16" s="334"/>
      <c r="I16" s="333"/>
      <c r="J16" s="337"/>
      <c r="K16" s="333"/>
      <c r="L16" s="336"/>
    </row>
    <row r="17" spans="1:12" ht="10.5" x14ac:dyDescent="0.2">
      <c r="A17" s="331"/>
      <c r="B17" s="331"/>
      <c r="C17" s="331"/>
      <c r="D17" s="331"/>
      <c r="E17" s="333"/>
      <c r="F17" s="334"/>
      <c r="G17" s="333"/>
      <c r="H17" s="334"/>
      <c r="I17" s="333"/>
      <c r="J17" s="337"/>
      <c r="K17" s="333"/>
      <c r="L17" s="336"/>
    </row>
    <row r="18" spans="1:12" ht="10.5" x14ac:dyDescent="0.2">
      <c r="A18" s="331"/>
      <c r="B18" s="331"/>
      <c r="C18" s="331"/>
      <c r="D18" s="331"/>
      <c r="E18" s="333"/>
      <c r="F18" s="334"/>
      <c r="G18" s="333"/>
      <c r="H18" s="334"/>
      <c r="I18" s="333"/>
      <c r="J18" s="337"/>
      <c r="K18" s="333"/>
      <c r="L18" s="336"/>
    </row>
    <row r="19" spans="1:12" ht="10.5" x14ac:dyDescent="0.2">
      <c r="A19" s="331"/>
      <c r="B19" s="331"/>
      <c r="C19" s="331"/>
      <c r="D19" s="331"/>
      <c r="E19" s="333"/>
      <c r="F19" s="334"/>
      <c r="G19" s="333"/>
      <c r="H19" s="334"/>
      <c r="I19" s="333"/>
      <c r="J19" s="337"/>
      <c r="K19" s="333"/>
      <c r="L19" s="336"/>
    </row>
    <row r="20" spans="1:12" ht="10.5" x14ac:dyDescent="0.2">
      <c r="A20" s="331"/>
      <c r="B20" s="331"/>
      <c r="C20" s="331"/>
      <c r="D20" s="331"/>
      <c r="E20" s="333"/>
      <c r="F20" s="334"/>
      <c r="G20" s="333"/>
      <c r="H20" s="334"/>
      <c r="I20" s="333"/>
      <c r="J20" s="337"/>
      <c r="K20" s="333"/>
      <c r="L20" s="336"/>
    </row>
    <row r="21" spans="1:12" ht="10.5" x14ac:dyDescent="0.2">
      <c r="A21" s="331"/>
      <c r="B21" s="331"/>
      <c r="C21" s="331"/>
      <c r="D21" s="331"/>
      <c r="E21" s="333"/>
      <c r="F21" s="334"/>
      <c r="G21" s="333"/>
      <c r="H21" s="334"/>
      <c r="I21" s="333"/>
      <c r="J21" s="337"/>
      <c r="K21" s="333"/>
      <c r="L21" s="336"/>
    </row>
    <row r="22" spans="1:12" ht="10.5" x14ac:dyDescent="0.2">
      <c r="A22" s="331"/>
      <c r="B22" s="331"/>
      <c r="C22" s="331"/>
      <c r="D22" s="331"/>
      <c r="E22" s="333"/>
      <c r="F22" s="334"/>
      <c r="G22" s="333"/>
      <c r="H22" s="334"/>
      <c r="I22" s="333"/>
      <c r="J22" s="337"/>
      <c r="K22" s="333"/>
      <c r="L22" s="336"/>
    </row>
    <row r="23" spans="1:12" ht="10.5" x14ac:dyDescent="0.2">
      <c r="A23" s="331"/>
      <c r="B23" s="331"/>
      <c r="C23" s="331"/>
      <c r="D23" s="331"/>
      <c r="E23" s="333"/>
      <c r="F23" s="334"/>
      <c r="G23" s="333"/>
      <c r="H23" s="334"/>
      <c r="I23" s="333"/>
      <c r="J23" s="337"/>
      <c r="K23" s="333"/>
      <c r="L23" s="336"/>
    </row>
    <row r="24" spans="1:12" ht="10.5" x14ac:dyDescent="0.2">
      <c r="A24" s="331"/>
      <c r="B24" s="331"/>
      <c r="C24" s="331"/>
      <c r="D24" s="331"/>
      <c r="E24" s="333"/>
      <c r="F24" s="334"/>
      <c r="G24" s="333"/>
      <c r="H24" s="334"/>
      <c r="I24" s="333"/>
      <c r="J24" s="337"/>
      <c r="K24" s="333"/>
      <c r="L24" s="336"/>
    </row>
    <row r="25" spans="1:12" ht="10.5" x14ac:dyDescent="0.2">
      <c r="A25" s="331"/>
      <c r="B25" s="331"/>
      <c r="C25" s="331"/>
      <c r="D25" s="331"/>
      <c r="E25" s="333"/>
      <c r="F25" s="334"/>
      <c r="G25" s="333"/>
      <c r="H25" s="334"/>
      <c r="I25" s="333"/>
      <c r="J25" s="337"/>
      <c r="K25" s="333"/>
      <c r="L25" s="336"/>
    </row>
    <row r="26" spans="1:12" ht="10.5" x14ac:dyDescent="0.2">
      <c r="A26" s="338"/>
      <c r="B26" s="338"/>
      <c r="C26" s="338"/>
      <c r="D26" s="331"/>
      <c r="E26" s="333"/>
      <c r="F26" s="334"/>
      <c r="G26" s="333"/>
      <c r="H26" s="334"/>
      <c r="I26" s="333"/>
      <c r="J26" s="337"/>
      <c r="K26" s="333"/>
      <c r="L26" s="336"/>
    </row>
    <row r="27" spans="1:12" x14ac:dyDescent="0.2">
      <c r="A27" s="339"/>
      <c r="B27" s="339"/>
      <c r="C27" s="339"/>
      <c r="E27" s="467"/>
      <c r="F27" s="467"/>
      <c r="G27" s="467"/>
      <c r="H27" s="467"/>
      <c r="I27" s="467"/>
      <c r="J27" s="467"/>
      <c r="K27" s="467"/>
      <c r="L27" s="336"/>
    </row>
    <row r="28" spans="1:12" ht="10.5" x14ac:dyDescent="0.2">
      <c r="A28" s="339"/>
      <c r="B28" s="339"/>
      <c r="C28" s="339"/>
      <c r="D28" s="468" t="s">
        <v>276</v>
      </c>
      <c r="E28" s="269">
        <f>+SUM(E5:E26)</f>
        <v>1852</v>
      </c>
      <c r="F28" s="334">
        <f t="shared" ref="F28:K28" si="0">+SUM(F5:F26)</f>
        <v>990208.01000000024</v>
      </c>
      <c r="G28" s="269">
        <f t="shared" si="0"/>
        <v>0</v>
      </c>
      <c r="H28" s="269">
        <f t="shared" si="0"/>
        <v>0</v>
      </c>
      <c r="I28" s="269">
        <f t="shared" si="0"/>
        <v>0</v>
      </c>
      <c r="J28" s="334">
        <f t="shared" si="0"/>
        <v>0</v>
      </c>
      <c r="K28" s="269">
        <f t="shared" si="0"/>
        <v>196</v>
      </c>
      <c r="L28" s="343"/>
    </row>
    <row r="29" spans="1:12" x14ac:dyDescent="0.2">
      <c r="A29" s="339"/>
      <c r="B29" s="339"/>
      <c r="C29" s="339"/>
      <c r="L29" s="336"/>
    </row>
    <row r="30" spans="1:12" x14ac:dyDescent="0.2">
      <c r="A30" s="339"/>
      <c r="B30" s="339"/>
      <c r="C30" s="339"/>
    </row>
    <row r="31" spans="1:12" ht="10.5" x14ac:dyDescent="0.2">
      <c r="A31" s="339"/>
      <c r="B31" s="469"/>
      <c r="C31" s="469"/>
      <c r="D31" s="470"/>
      <c r="E31" s="297"/>
    </row>
    <row r="32" spans="1:12" ht="10.5" x14ac:dyDescent="0.2">
      <c r="B32" s="471"/>
      <c r="C32" s="471"/>
      <c r="D32" s="291"/>
      <c r="E32" s="289"/>
    </row>
    <row r="33" spans="2:7" ht="10.5" x14ac:dyDescent="0.2">
      <c r="B33" s="505"/>
      <c r="C33" s="505"/>
      <c r="D33" s="291"/>
      <c r="E33" s="289"/>
    </row>
    <row r="34" spans="2:7" ht="10.5" x14ac:dyDescent="0.2">
      <c r="B34" s="505"/>
      <c r="C34" s="505"/>
      <c r="D34" s="291"/>
      <c r="E34" s="289"/>
    </row>
    <row r="35" spans="2:7" ht="10.5" x14ac:dyDescent="0.2">
      <c r="B35" s="505"/>
      <c r="C35" s="505"/>
      <c r="D35" s="291"/>
      <c r="E35" s="289"/>
      <c r="G35" s="347"/>
    </row>
    <row r="36" spans="2:7" x14ac:dyDescent="0.2">
      <c r="G36" s="348"/>
    </row>
    <row r="40" spans="2:7" x14ac:dyDescent="0.2">
      <c r="D40" s="339"/>
    </row>
  </sheetData>
  <autoFilter ref="A4:L15"/>
  <mergeCells count="3">
    <mergeCell ref="B33:C33"/>
    <mergeCell ref="B34:C34"/>
    <mergeCell ref="B35:C35"/>
  </mergeCells>
  <conditionalFormatting sqref="B1:B2 B5:K15">
    <cfRule type="cellIs" dxfId="322" priority="16" stopIfTrue="1" operator="equal">
      <formula>"&lt;&gt;"""""</formula>
    </cfRule>
  </conditionalFormatting>
  <conditionalFormatting sqref="D28">
    <cfRule type="cellIs" dxfId="321" priority="15" stopIfTrue="1" operator="equal">
      <formula>"&lt;&gt;"""""</formula>
    </cfRule>
  </conditionalFormatting>
  <conditionalFormatting sqref="E28 G28:I28 K28">
    <cfRule type="cellIs" dxfId="320" priority="14" stopIfTrue="1" operator="equal">
      <formula>"&lt;&gt;"""""</formula>
    </cfRule>
  </conditionalFormatting>
  <conditionalFormatting sqref="G16:I16">
    <cfRule type="cellIs" dxfId="319" priority="13" stopIfTrue="1" operator="equal">
      <formula>"&lt;&gt;"""""</formula>
    </cfRule>
  </conditionalFormatting>
  <conditionalFormatting sqref="F16 B16:C16 C17:C26">
    <cfRule type="cellIs" dxfId="318" priority="12" stopIfTrue="1" operator="equal">
      <formula>"&lt;&gt;"""""</formula>
    </cfRule>
  </conditionalFormatting>
  <conditionalFormatting sqref="E16">
    <cfRule type="cellIs" dxfId="317" priority="11" stopIfTrue="1" operator="equal">
      <formula>"&lt;&gt;"""""</formula>
    </cfRule>
  </conditionalFormatting>
  <conditionalFormatting sqref="K16">
    <cfRule type="cellIs" dxfId="316" priority="10" stopIfTrue="1" operator="equal">
      <formula>"&lt;&gt;"""""</formula>
    </cfRule>
  </conditionalFormatting>
  <conditionalFormatting sqref="J16">
    <cfRule type="cellIs" dxfId="315" priority="9" stopIfTrue="1" operator="equal">
      <formula>"&lt;&gt;"""""</formula>
    </cfRule>
  </conditionalFormatting>
  <conditionalFormatting sqref="G17:I26">
    <cfRule type="cellIs" dxfId="314" priority="8" stopIfTrue="1" operator="equal">
      <formula>"&lt;&gt;"""""</formula>
    </cfRule>
  </conditionalFormatting>
  <conditionalFormatting sqref="F17:F26 B17:B26">
    <cfRule type="cellIs" dxfId="313" priority="7" stopIfTrue="1" operator="equal">
      <formula>"&lt;&gt;"""""</formula>
    </cfRule>
  </conditionalFormatting>
  <conditionalFormatting sqref="E17:E26">
    <cfRule type="cellIs" dxfId="312" priority="6" stopIfTrue="1" operator="equal">
      <formula>"&lt;&gt;"""""</formula>
    </cfRule>
  </conditionalFormatting>
  <conditionalFormatting sqref="K17:K26">
    <cfRule type="cellIs" dxfId="311" priority="5" stopIfTrue="1" operator="equal">
      <formula>"&lt;&gt;"""""</formula>
    </cfRule>
  </conditionalFormatting>
  <conditionalFormatting sqref="J17:J26">
    <cfRule type="cellIs" dxfId="310" priority="4" stopIfTrue="1" operator="equal">
      <formula>"&lt;&gt;"""""</formula>
    </cfRule>
  </conditionalFormatting>
  <conditionalFormatting sqref="D16:D26">
    <cfRule type="cellIs" dxfId="309" priority="3" stopIfTrue="1" operator="equal">
      <formula>"&lt;&gt;"""""</formula>
    </cfRule>
  </conditionalFormatting>
  <conditionalFormatting sqref="F28">
    <cfRule type="cellIs" dxfId="308" priority="2" stopIfTrue="1" operator="equal">
      <formula>"&lt;&gt;"""""</formula>
    </cfRule>
  </conditionalFormatting>
  <conditionalFormatting sqref="J28">
    <cfRule type="cellIs" dxfId="307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/>
  </sheetViews>
  <sheetFormatPr defaultRowHeight="12" x14ac:dyDescent="0.3"/>
  <cols>
    <col min="1" max="1" width="52.26953125" style="75" customWidth="1"/>
    <col min="2" max="2" width="39.81640625" style="75" customWidth="1"/>
    <col min="3" max="3" width="12.7265625" style="75" customWidth="1"/>
    <col min="4" max="4" width="24.81640625" style="75" customWidth="1"/>
    <col min="5" max="5" width="13.54296875" style="75" customWidth="1"/>
    <col min="6" max="6" width="17.453125" style="75" customWidth="1"/>
    <col min="7" max="7" width="15.1796875" style="75" customWidth="1"/>
    <col min="8" max="8" width="17.7265625" style="75" customWidth="1"/>
    <col min="9" max="9" width="11.7265625" style="75" customWidth="1"/>
    <col min="10" max="10" width="16.81640625" style="75" customWidth="1"/>
    <col min="11" max="11" width="14.81640625" style="75" customWidth="1"/>
    <col min="12" max="16384" width="8.7265625" style="75"/>
  </cols>
  <sheetData>
    <row r="1" spans="1:12" ht="11.15" customHeight="1" x14ac:dyDescent="0.3">
      <c r="A1" s="229" t="s">
        <v>1011</v>
      </c>
      <c r="B1" s="79" t="s">
        <v>95</v>
      </c>
      <c r="C1" s="87"/>
      <c r="D1" s="87"/>
      <c r="E1" s="87"/>
      <c r="F1" s="86"/>
      <c r="G1" s="84"/>
      <c r="H1" s="86"/>
      <c r="I1" s="86"/>
      <c r="J1" s="84"/>
      <c r="K1" s="88"/>
    </row>
    <row r="2" spans="1:12" ht="11.15" customHeight="1" x14ac:dyDescent="0.3">
      <c r="A2" s="229" t="s">
        <v>1013</v>
      </c>
      <c r="B2" s="79">
        <v>2017</v>
      </c>
      <c r="C2" s="87"/>
      <c r="D2" s="87"/>
      <c r="E2" s="87"/>
      <c r="F2" s="86"/>
      <c r="G2" s="84"/>
      <c r="H2" s="86"/>
      <c r="I2" s="86"/>
      <c r="J2" s="84"/>
      <c r="K2" s="88"/>
    </row>
    <row r="3" spans="1:12" ht="11.15" customHeight="1" x14ac:dyDescent="0.3">
      <c r="A3" s="97"/>
      <c r="B3" s="97"/>
      <c r="C3" s="97"/>
      <c r="D3" s="97"/>
      <c r="E3" s="154"/>
      <c r="F3" s="154"/>
      <c r="G3" s="154"/>
      <c r="H3" s="154"/>
      <c r="I3" s="154"/>
      <c r="J3" s="154"/>
      <c r="K3" s="88"/>
    </row>
    <row r="4" spans="1:12" ht="11.15" customHeight="1" x14ac:dyDescent="0.3">
      <c r="A4" s="229" t="s">
        <v>962</v>
      </c>
      <c r="B4" s="229" t="s">
        <v>963</v>
      </c>
      <c r="C4" s="229" t="s">
        <v>0</v>
      </c>
      <c r="D4" s="229" t="s">
        <v>964</v>
      </c>
      <c r="E4" s="229" t="s">
        <v>1014</v>
      </c>
      <c r="F4" s="229" t="s">
        <v>1015</v>
      </c>
      <c r="G4" s="229" t="s">
        <v>1016</v>
      </c>
      <c r="H4" s="229" t="s">
        <v>1017</v>
      </c>
      <c r="I4" s="229" t="s">
        <v>1018</v>
      </c>
      <c r="J4" s="229" t="s">
        <v>1019</v>
      </c>
      <c r="K4" s="229" t="s">
        <v>1020</v>
      </c>
    </row>
    <row r="5" spans="1:12" s="234" customFormat="1" ht="36" x14ac:dyDescent="0.3">
      <c r="A5" s="219" t="s">
        <v>1024</v>
      </c>
      <c r="B5" s="219"/>
      <c r="C5" s="71">
        <v>2017</v>
      </c>
      <c r="D5" s="226" t="s">
        <v>1035</v>
      </c>
      <c r="E5" s="155">
        <v>9</v>
      </c>
      <c r="F5" s="199">
        <v>70649.240000000005</v>
      </c>
      <c r="G5" s="155"/>
      <c r="H5" s="199"/>
      <c r="I5" s="155"/>
      <c r="J5" s="222"/>
      <c r="K5" s="155">
        <v>42</v>
      </c>
      <c r="L5" s="233"/>
    </row>
    <row r="6" spans="1:12" s="234" customFormat="1" x14ac:dyDescent="0.3">
      <c r="A6" s="219" t="s">
        <v>1027</v>
      </c>
      <c r="B6" s="219"/>
      <c r="C6" s="71">
        <v>2017</v>
      </c>
      <c r="D6" s="226" t="s">
        <v>1036</v>
      </c>
      <c r="E6" s="155">
        <v>1</v>
      </c>
      <c r="F6" s="199">
        <v>791.5</v>
      </c>
      <c r="G6" s="155">
        <v>1</v>
      </c>
      <c r="H6" s="199">
        <v>7585.4</v>
      </c>
      <c r="I6" s="155">
        <v>1</v>
      </c>
      <c r="J6" s="222">
        <v>12800</v>
      </c>
      <c r="K6" s="155">
        <v>17</v>
      </c>
      <c r="L6" s="233"/>
    </row>
    <row r="7" spans="1:12" ht="30" customHeight="1" x14ac:dyDescent="0.3">
      <c r="A7" s="219" t="s">
        <v>1028</v>
      </c>
      <c r="B7" s="219"/>
      <c r="C7" s="71">
        <v>2017</v>
      </c>
      <c r="D7" s="226" t="s">
        <v>1037</v>
      </c>
      <c r="E7" s="155">
        <v>65</v>
      </c>
      <c r="F7" s="199">
        <v>439411.58</v>
      </c>
      <c r="G7" s="155">
        <v>1</v>
      </c>
      <c r="H7" s="199">
        <v>7695.2</v>
      </c>
      <c r="I7" s="155">
        <v>3</v>
      </c>
      <c r="J7" s="222">
        <v>505050</v>
      </c>
      <c r="K7" s="155">
        <v>425</v>
      </c>
    </row>
    <row r="8" spans="1:12" ht="51.75" customHeight="1" x14ac:dyDescent="0.3">
      <c r="A8" s="219" t="s">
        <v>976</v>
      </c>
      <c r="B8" s="219"/>
      <c r="C8" s="71">
        <v>2017</v>
      </c>
      <c r="D8" s="226" t="s">
        <v>1038</v>
      </c>
      <c r="E8" s="155">
        <v>31</v>
      </c>
      <c r="F8" s="199">
        <v>406979.4</v>
      </c>
      <c r="G8" s="155"/>
      <c r="H8" s="199"/>
      <c r="I8" s="155"/>
      <c r="J8" s="222"/>
      <c r="K8" s="155">
        <v>360</v>
      </c>
    </row>
    <row r="9" spans="1:12" s="234" customFormat="1" x14ac:dyDescent="0.3">
      <c r="A9" s="219" t="s">
        <v>1039</v>
      </c>
      <c r="B9" s="219"/>
      <c r="C9" s="71">
        <v>2017</v>
      </c>
      <c r="D9" s="226" t="s">
        <v>336</v>
      </c>
      <c r="E9" s="155"/>
      <c r="F9" s="199"/>
      <c r="G9" s="155"/>
      <c r="H9" s="199"/>
      <c r="I9" s="155"/>
      <c r="J9" s="222"/>
      <c r="K9" s="155">
        <v>1</v>
      </c>
      <c r="L9" s="233"/>
    </row>
    <row r="10" spans="1:12" s="234" customFormat="1" ht="24" x14ac:dyDescent="0.3">
      <c r="A10" s="219" t="s">
        <v>980</v>
      </c>
      <c r="B10" s="219"/>
      <c r="C10" s="71">
        <v>2017</v>
      </c>
      <c r="D10" s="226" t="s">
        <v>1040</v>
      </c>
      <c r="E10" s="155"/>
      <c r="F10" s="199"/>
      <c r="G10" s="155"/>
      <c r="H10" s="199"/>
      <c r="I10" s="155"/>
      <c r="J10" s="222"/>
      <c r="K10" s="155">
        <v>6</v>
      </c>
      <c r="L10" s="233"/>
    </row>
    <row r="11" spans="1:12" s="234" customFormat="1" ht="13.5" customHeight="1" x14ac:dyDescent="0.3">
      <c r="A11" s="219" t="s">
        <v>982</v>
      </c>
      <c r="B11" s="219"/>
      <c r="C11" s="69">
        <v>2017</v>
      </c>
      <c r="D11" s="226" t="s">
        <v>146</v>
      </c>
      <c r="E11" s="155"/>
      <c r="F11" s="199"/>
      <c r="G11" s="155"/>
      <c r="H11" s="199"/>
      <c r="I11" s="155"/>
      <c r="J11" s="222"/>
      <c r="K11" s="155">
        <v>1</v>
      </c>
      <c r="L11" s="233"/>
    </row>
    <row r="12" spans="1:12" s="234" customFormat="1" x14ac:dyDescent="0.3">
      <c r="A12" s="219" t="s">
        <v>592</v>
      </c>
      <c r="B12" s="219"/>
      <c r="C12" s="69">
        <v>2017</v>
      </c>
      <c r="D12" s="226" t="s">
        <v>1041</v>
      </c>
      <c r="E12" s="155">
        <v>1</v>
      </c>
      <c r="F12" s="199">
        <v>6353.7</v>
      </c>
      <c r="G12" s="155"/>
      <c r="H12" s="199"/>
      <c r="I12" s="155"/>
      <c r="J12" s="222"/>
      <c r="K12" s="155">
        <v>2</v>
      </c>
      <c r="L12" s="233"/>
    </row>
    <row r="13" spans="1:12" s="234" customFormat="1" x14ac:dyDescent="0.3">
      <c r="A13" s="219" t="s">
        <v>41</v>
      </c>
      <c r="B13" s="219"/>
      <c r="C13" s="69">
        <v>2017</v>
      </c>
      <c r="D13" s="226" t="s">
        <v>334</v>
      </c>
      <c r="E13" s="155"/>
      <c r="F13" s="199"/>
      <c r="G13" s="155"/>
      <c r="H13" s="199"/>
      <c r="I13" s="155"/>
      <c r="J13" s="222"/>
      <c r="K13" s="155">
        <v>2</v>
      </c>
      <c r="L13" s="233"/>
    </row>
    <row r="14" spans="1:12" ht="11.15" customHeight="1" x14ac:dyDescent="0.3">
      <c r="A14" s="219"/>
      <c r="B14" s="219"/>
      <c r="C14" s="219"/>
      <c r="D14" s="219"/>
      <c r="E14" s="155"/>
      <c r="F14" s="199"/>
      <c r="G14" s="155"/>
      <c r="H14" s="199"/>
      <c r="I14" s="155"/>
      <c r="J14" s="222"/>
      <c r="K14" s="155"/>
    </row>
    <row r="15" spans="1:12" ht="11.15" customHeight="1" x14ac:dyDescent="0.3">
      <c r="A15" s="219"/>
      <c r="B15" s="219"/>
      <c r="C15" s="219"/>
      <c r="D15" s="219"/>
      <c r="E15" s="155"/>
      <c r="F15" s="199"/>
      <c r="G15" s="155"/>
      <c r="H15" s="199"/>
      <c r="I15" s="155"/>
      <c r="J15" s="222"/>
      <c r="K15" s="155"/>
    </row>
    <row r="16" spans="1:12" ht="11.15" customHeight="1" x14ac:dyDescent="0.3">
      <c r="A16" s="219"/>
      <c r="B16" s="219"/>
      <c r="C16" s="219"/>
      <c r="D16" s="219"/>
      <c r="E16" s="155"/>
      <c r="F16" s="199"/>
      <c r="G16" s="155"/>
      <c r="H16" s="199"/>
      <c r="I16" s="155"/>
      <c r="J16" s="222"/>
      <c r="K16" s="155"/>
    </row>
    <row r="17" spans="1:11" ht="11.15" customHeight="1" x14ac:dyDescent="0.3">
      <c r="A17" s="219"/>
      <c r="B17" s="219"/>
      <c r="C17" s="219"/>
      <c r="D17" s="219"/>
      <c r="E17" s="155"/>
      <c r="F17" s="199"/>
      <c r="G17" s="155"/>
      <c r="H17" s="199"/>
      <c r="I17" s="155"/>
      <c r="J17" s="222"/>
      <c r="K17" s="155"/>
    </row>
    <row r="18" spans="1:11" ht="11.15" customHeight="1" x14ac:dyDescent="0.3">
      <c r="A18" s="219"/>
      <c r="B18" s="219"/>
      <c r="C18" s="219"/>
      <c r="D18" s="219"/>
      <c r="E18" s="155"/>
      <c r="F18" s="199"/>
      <c r="G18" s="155"/>
      <c r="H18" s="199"/>
      <c r="I18" s="155"/>
      <c r="J18" s="222"/>
      <c r="K18" s="155"/>
    </row>
    <row r="19" spans="1:11" ht="11.15" customHeight="1" x14ac:dyDescent="0.3">
      <c r="A19" s="234"/>
      <c r="B19" s="234"/>
      <c r="C19" s="234"/>
      <c r="D19" s="234"/>
      <c r="E19" s="236"/>
      <c r="F19" s="236"/>
      <c r="G19" s="236"/>
      <c r="H19" s="236"/>
      <c r="I19" s="236"/>
      <c r="J19" s="236"/>
      <c r="K19" s="236"/>
    </row>
    <row r="20" spans="1:11" ht="11.15" customHeight="1" x14ac:dyDescent="0.3">
      <c r="A20" s="234"/>
      <c r="B20" s="234"/>
      <c r="C20" s="234"/>
      <c r="D20" s="180" t="s">
        <v>1001</v>
      </c>
      <c r="E20" s="82">
        <f>+SUM(E5:E18)</f>
        <v>107</v>
      </c>
      <c r="F20" s="237">
        <f t="shared" ref="F20:K20" si="0">+SUM(F5:F18)</f>
        <v>924185.41999999993</v>
      </c>
      <c r="G20" s="82">
        <f t="shared" si="0"/>
        <v>2</v>
      </c>
      <c r="H20" s="237">
        <f t="shared" si="0"/>
        <v>15280.599999999999</v>
      </c>
      <c r="I20" s="82">
        <f t="shared" si="0"/>
        <v>4</v>
      </c>
      <c r="J20" s="237">
        <f t="shared" si="0"/>
        <v>517850</v>
      </c>
      <c r="K20" s="82">
        <f t="shared" si="0"/>
        <v>856</v>
      </c>
    </row>
    <row r="21" spans="1:11" ht="11.15" customHeight="1" x14ac:dyDescent="0.3">
      <c r="A21" s="234"/>
      <c r="B21" s="234"/>
      <c r="C21" s="234"/>
      <c r="D21" s="234"/>
      <c r="E21" s="234"/>
      <c r="F21" s="234"/>
      <c r="G21" s="234"/>
      <c r="H21" s="234"/>
      <c r="I21" s="234"/>
      <c r="J21" s="234"/>
      <c r="K21" s="234"/>
    </row>
    <row r="22" spans="1:11" ht="11.15" customHeight="1" x14ac:dyDescent="0.3">
      <c r="A22" s="234"/>
      <c r="B22" s="234"/>
      <c r="C22" s="234"/>
      <c r="D22" s="234"/>
      <c r="E22" s="234"/>
      <c r="F22" s="234"/>
      <c r="G22" s="234"/>
      <c r="H22" s="234"/>
      <c r="I22" s="234"/>
      <c r="J22" s="234"/>
      <c r="K22" s="234"/>
    </row>
    <row r="23" spans="1:11" ht="11.15" customHeight="1" x14ac:dyDescent="0.3">
      <c r="A23" s="234"/>
      <c r="B23" s="238" t="s">
        <v>1002</v>
      </c>
      <c r="C23" s="231"/>
      <c r="D23" s="232" t="s">
        <v>1003</v>
      </c>
      <c r="E23" s="230" t="s">
        <v>1004</v>
      </c>
      <c r="F23" s="237">
        <f>SUBTOTAL(9,F5:F12)</f>
        <v>924185.41999999993</v>
      </c>
      <c r="G23" s="234"/>
      <c r="H23" s="237">
        <f>SUBTOTAL(9,H6:H7)</f>
        <v>15280.599999999999</v>
      </c>
      <c r="I23" s="234"/>
      <c r="J23" s="237">
        <f>SUBTOTAL(9,J6:J7)</f>
        <v>517850</v>
      </c>
      <c r="K23" s="234"/>
    </row>
    <row r="24" spans="1:11" ht="11.15" customHeight="1" x14ac:dyDescent="0.3">
      <c r="A24" s="234"/>
      <c r="B24" s="506" t="s">
        <v>1005</v>
      </c>
      <c r="C24" s="507"/>
      <c r="D24" s="106">
        <f>+E20+G20+I20+K20</f>
        <v>969</v>
      </c>
      <c r="E24" s="105">
        <f>+F20+H20+J20</f>
        <v>1457316.02</v>
      </c>
      <c r="F24" s="234"/>
      <c r="G24" s="234"/>
      <c r="H24" s="234"/>
      <c r="I24" s="234"/>
      <c r="J24" s="234"/>
      <c r="K24" s="234"/>
    </row>
    <row r="25" spans="1:11" ht="11.15" customHeight="1" x14ac:dyDescent="0.3">
      <c r="A25" s="234"/>
      <c r="B25" s="506" t="s">
        <v>1006</v>
      </c>
      <c r="C25" s="507"/>
      <c r="D25" s="106">
        <f>I20</f>
        <v>4</v>
      </c>
      <c r="E25" s="105">
        <f>J20</f>
        <v>517850</v>
      </c>
      <c r="F25" s="234"/>
      <c r="G25" s="235">
        <f>F23+H23+J23</f>
        <v>1457316.02</v>
      </c>
      <c r="H25" s="234"/>
      <c r="I25" s="234"/>
      <c r="J25" s="234"/>
      <c r="K25" s="234"/>
    </row>
    <row r="26" spans="1:11" ht="11.15" customHeight="1" x14ac:dyDescent="0.3">
      <c r="A26" s="234"/>
      <c r="B26" s="506" t="s">
        <v>1007</v>
      </c>
      <c r="C26" s="507"/>
      <c r="D26" s="106">
        <f>E20+G20</f>
        <v>109</v>
      </c>
      <c r="E26" s="105">
        <f>+F20+H20</f>
        <v>939466.0199999999</v>
      </c>
      <c r="F26" s="234"/>
      <c r="G26" s="234"/>
      <c r="H26" s="234"/>
      <c r="I26" s="234"/>
      <c r="J26" s="234"/>
      <c r="K26" s="234"/>
    </row>
    <row r="27" spans="1:11" ht="11.15" customHeight="1" x14ac:dyDescent="0.3">
      <c r="A27" s="234"/>
      <c r="B27" s="506" t="s">
        <v>1008</v>
      </c>
      <c r="C27" s="507"/>
      <c r="D27" s="106">
        <f>+D25+D26</f>
        <v>113</v>
      </c>
      <c r="E27" s="105">
        <f>+E25+E26</f>
        <v>1457316.02</v>
      </c>
      <c r="G27" s="214"/>
      <c r="H27" s="234"/>
      <c r="I27" s="234"/>
      <c r="J27" s="234"/>
      <c r="K27" s="234"/>
    </row>
  </sheetData>
  <mergeCells count="4">
    <mergeCell ref="B24:C24"/>
    <mergeCell ref="B25:C25"/>
    <mergeCell ref="B26:C26"/>
    <mergeCell ref="B27:C27"/>
  </mergeCells>
  <conditionalFormatting sqref="B1:B2 B7:B8 D8:I8 D7:F7">
    <cfRule type="cellIs" dxfId="306" priority="45" stopIfTrue="1" operator="equal">
      <formula>"&lt;&gt;"""""</formula>
    </cfRule>
  </conditionalFormatting>
  <conditionalFormatting sqref="D20">
    <cfRule type="cellIs" dxfId="305" priority="44" stopIfTrue="1" operator="equal">
      <formula>"&lt;&gt;"""""</formula>
    </cfRule>
  </conditionalFormatting>
  <conditionalFormatting sqref="E20:K20">
    <cfRule type="cellIs" dxfId="304" priority="43" stopIfTrue="1" operator="equal">
      <formula>"&lt;&gt;"""""</formula>
    </cfRule>
  </conditionalFormatting>
  <conditionalFormatting sqref="C14:C18">
    <cfRule type="cellIs" dxfId="303" priority="42" stopIfTrue="1" operator="equal">
      <formula>"&lt;&gt;"""""</formula>
    </cfRule>
  </conditionalFormatting>
  <conditionalFormatting sqref="G14:I18">
    <cfRule type="cellIs" dxfId="302" priority="41" stopIfTrue="1" operator="equal">
      <formula>"&lt;&gt;"""""</formula>
    </cfRule>
  </conditionalFormatting>
  <conditionalFormatting sqref="F14:F18 B14:B18">
    <cfRule type="cellIs" dxfId="301" priority="40" stopIfTrue="1" operator="equal">
      <formula>"&lt;&gt;"""""</formula>
    </cfRule>
  </conditionalFormatting>
  <conditionalFormatting sqref="E14:E18">
    <cfRule type="cellIs" dxfId="300" priority="39" stopIfTrue="1" operator="equal">
      <formula>"&lt;&gt;"""""</formula>
    </cfRule>
  </conditionalFormatting>
  <conditionalFormatting sqref="K14:K18">
    <cfRule type="cellIs" dxfId="299" priority="38" stopIfTrue="1" operator="equal">
      <formula>"&lt;&gt;"""""</formula>
    </cfRule>
  </conditionalFormatting>
  <conditionalFormatting sqref="J14:J18">
    <cfRule type="cellIs" dxfId="298" priority="37" stopIfTrue="1" operator="equal">
      <formula>"&lt;&gt;"""""</formula>
    </cfRule>
  </conditionalFormatting>
  <conditionalFormatting sqref="D14:D18">
    <cfRule type="cellIs" dxfId="297" priority="36" stopIfTrue="1" operator="equal">
      <formula>"&lt;&gt;"""""</formula>
    </cfRule>
  </conditionalFormatting>
  <conditionalFormatting sqref="K8">
    <cfRule type="cellIs" dxfId="296" priority="35" stopIfTrue="1" operator="equal">
      <formula>"&lt;&gt;"""""</formula>
    </cfRule>
  </conditionalFormatting>
  <conditionalFormatting sqref="J8">
    <cfRule type="cellIs" dxfId="295" priority="34" stopIfTrue="1" operator="equal">
      <formula>"&lt;&gt;"""""</formula>
    </cfRule>
  </conditionalFormatting>
  <conditionalFormatting sqref="B5 D5 G5:K5">
    <cfRule type="cellIs" dxfId="294" priority="33" stopIfTrue="1" operator="equal">
      <formula>"&lt;&gt;"""""</formula>
    </cfRule>
  </conditionalFormatting>
  <conditionalFormatting sqref="A5">
    <cfRule type="cellIs" dxfId="293" priority="32" stopIfTrue="1" operator="equal">
      <formula>"&lt;&gt;"""""</formula>
    </cfRule>
  </conditionalFormatting>
  <conditionalFormatting sqref="C5">
    <cfRule type="cellIs" dxfId="292" priority="31" stopIfTrue="1" operator="equal">
      <formula>"&lt;&gt;"""""</formula>
    </cfRule>
  </conditionalFormatting>
  <conditionalFormatting sqref="B6 D6:K6">
    <cfRule type="cellIs" dxfId="291" priority="30" stopIfTrue="1" operator="equal">
      <formula>"&lt;&gt;"""""</formula>
    </cfRule>
  </conditionalFormatting>
  <conditionalFormatting sqref="A6">
    <cfRule type="cellIs" dxfId="290" priority="29" stopIfTrue="1" operator="equal">
      <formula>"&lt;&gt;"""""</formula>
    </cfRule>
  </conditionalFormatting>
  <conditionalFormatting sqref="C6">
    <cfRule type="cellIs" dxfId="289" priority="28" stopIfTrue="1" operator="equal">
      <formula>"&lt;&gt;"""""</formula>
    </cfRule>
  </conditionalFormatting>
  <conditionalFormatting sqref="E5:F5">
    <cfRule type="cellIs" dxfId="288" priority="27" stopIfTrue="1" operator="equal">
      <formula>"&lt;&gt;"""""</formula>
    </cfRule>
  </conditionalFormatting>
  <conditionalFormatting sqref="C7:C8">
    <cfRule type="cellIs" dxfId="287" priority="26" stopIfTrue="1" operator="equal">
      <formula>"&lt;&gt;"""""</formula>
    </cfRule>
  </conditionalFormatting>
  <conditionalFormatting sqref="A7">
    <cfRule type="cellIs" dxfId="286" priority="25" stopIfTrue="1" operator="equal">
      <formula>"&lt;&gt;"""""</formula>
    </cfRule>
  </conditionalFormatting>
  <conditionalFormatting sqref="G7:K7">
    <cfRule type="cellIs" dxfId="285" priority="24" stopIfTrue="1" operator="equal">
      <formula>"&lt;&gt;"""""</formula>
    </cfRule>
  </conditionalFormatting>
  <conditionalFormatting sqref="A8">
    <cfRule type="cellIs" dxfId="284" priority="23" stopIfTrue="1" operator="equal">
      <formula>"&lt;&gt;"""""</formula>
    </cfRule>
  </conditionalFormatting>
  <conditionalFormatting sqref="G9:I9">
    <cfRule type="cellIs" dxfId="283" priority="22" stopIfTrue="1" operator="equal">
      <formula>"&lt;&gt;"""""</formula>
    </cfRule>
  </conditionalFormatting>
  <conditionalFormatting sqref="F9 B9">
    <cfRule type="cellIs" dxfId="282" priority="21" stopIfTrue="1" operator="equal">
      <formula>"&lt;&gt;"""""</formula>
    </cfRule>
  </conditionalFormatting>
  <conditionalFormatting sqref="E9">
    <cfRule type="cellIs" dxfId="281" priority="20" stopIfTrue="1" operator="equal">
      <formula>"&lt;&gt;"""""</formula>
    </cfRule>
  </conditionalFormatting>
  <conditionalFormatting sqref="K9">
    <cfRule type="cellIs" dxfId="280" priority="19" stopIfTrue="1" operator="equal">
      <formula>"&lt;&gt;"""""</formula>
    </cfRule>
  </conditionalFormatting>
  <conditionalFormatting sqref="J9">
    <cfRule type="cellIs" dxfId="279" priority="18" stopIfTrue="1" operator="equal">
      <formula>"&lt;&gt;"""""</formula>
    </cfRule>
  </conditionalFormatting>
  <conditionalFormatting sqref="D9">
    <cfRule type="cellIs" dxfId="278" priority="17" stopIfTrue="1" operator="equal">
      <formula>"&lt;&gt;"""""</formula>
    </cfRule>
  </conditionalFormatting>
  <conditionalFormatting sqref="A9">
    <cfRule type="cellIs" dxfId="277" priority="16" stopIfTrue="1" operator="equal">
      <formula>"&lt;&gt;"""""</formula>
    </cfRule>
  </conditionalFormatting>
  <conditionalFormatting sqref="C9">
    <cfRule type="cellIs" dxfId="276" priority="15" stopIfTrue="1" operator="equal">
      <formula>"&lt;&gt;"""""</formula>
    </cfRule>
  </conditionalFormatting>
  <conditionalFormatting sqref="E10:K10 B10">
    <cfRule type="cellIs" dxfId="275" priority="14" stopIfTrue="1" operator="equal">
      <formula>"&lt;&gt;"""""</formula>
    </cfRule>
  </conditionalFormatting>
  <conditionalFormatting sqref="D10">
    <cfRule type="cellIs" dxfId="274" priority="13" stopIfTrue="1" operator="equal">
      <formula>"&lt;&gt;"""""</formula>
    </cfRule>
  </conditionalFormatting>
  <conditionalFormatting sqref="C10">
    <cfRule type="cellIs" dxfId="273" priority="12" stopIfTrue="1" operator="equal">
      <formula>"&lt;&gt;"""""</formula>
    </cfRule>
  </conditionalFormatting>
  <conditionalFormatting sqref="E11:K11 B11">
    <cfRule type="cellIs" dxfId="272" priority="11" stopIfTrue="1" operator="equal">
      <formula>"&lt;&gt;"""""</formula>
    </cfRule>
  </conditionalFormatting>
  <conditionalFormatting sqref="D11">
    <cfRule type="cellIs" dxfId="271" priority="10" stopIfTrue="1" operator="equal">
      <formula>"&lt;&gt;"""""</formula>
    </cfRule>
  </conditionalFormatting>
  <conditionalFormatting sqref="C11">
    <cfRule type="cellIs" dxfId="270" priority="9" stopIfTrue="1" operator="equal">
      <formula>"&lt;&gt;"""""</formula>
    </cfRule>
  </conditionalFormatting>
  <conditionalFormatting sqref="E12:K12 B12">
    <cfRule type="cellIs" dxfId="269" priority="8" stopIfTrue="1" operator="equal">
      <formula>"&lt;&gt;"""""</formula>
    </cfRule>
  </conditionalFormatting>
  <conditionalFormatting sqref="D12">
    <cfRule type="cellIs" dxfId="268" priority="7" stopIfTrue="1" operator="equal">
      <formula>"&lt;&gt;"""""</formula>
    </cfRule>
  </conditionalFormatting>
  <conditionalFormatting sqref="C12">
    <cfRule type="cellIs" dxfId="267" priority="6" stopIfTrue="1" operator="equal">
      <formula>"&lt;&gt;"""""</formula>
    </cfRule>
  </conditionalFormatting>
  <conditionalFormatting sqref="B13 D13:K13">
    <cfRule type="cellIs" dxfId="266" priority="5" stopIfTrue="1" operator="equal">
      <formula>"&lt;&gt;"""""</formula>
    </cfRule>
  </conditionalFormatting>
  <conditionalFormatting sqref="C13">
    <cfRule type="cellIs" dxfId="265" priority="4" stopIfTrue="1" operator="equal">
      <formula>"&lt;&gt;"""""</formula>
    </cfRule>
  </conditionalFormatting>
  <conditionalFormatting sqref="F23">
    <cfRule type="cellIs" dxfId="264" priority="3" stopIfTrue="1" operator="equal">
      <formula>"&lt;&gt;"""""</formula>
    </cfRule>
  </conditionalFormatting>
  <conditionalFormatting sqref="H23">
    <cfRule type="cellIs" dxfId="263" priority="2" stopIfTrue="1" operator="equal">
      <formula>"&lt;&gt;"""""</formula>
    </cfRule>
  </conditionalFormatting>
  <conditionalFormatting sqref="J23">
    <cfRule type="cellIs" dxfId="262" priority="1" stopIfTrue="1" operator="equal">
      <formula>"&lt;&gt;"""""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/>
  </sheetViews>
  <sheetFormatPr defaultRowHeight="12" x14ac:dyDescent="0.3"/>
  <cols>
    <col min="1" max="1" width="52.81640625" style="75" customWidth="1"/>
    <col min="2" max="2" width="41.81640625" style="75" customWidth="1"/>
    <col min="3" max="3" width="14" style="75" customWidth="1"/>
    <col min="4" max="4" width="19" style="75" customWidth="1"/>
    <col min="5" max="5" width="14.54296875" style="75" customWidth="1"/>
    <col min="6" max="6" width="17.1796875" style="75" customWidth="1"/>
    <col min="7" max="7" width="19.453125" style="75" customWidth="1"/>
    <col min="8" max="8" width="18.26953125" style="75" customWidth="1"/>
    <col min="9" max="9" width="17" style="75" customWidth="1"/>
    <col min="10" max="10" width="18.81640625" style="75" customWidth="1"/>
    <col min="11" max="11" width="20" style="75" customWidth="1"/>
    <col min="12" max="16384" width="8.7265625" style="75"/>
  </cols>
  <sheetData>
    <row r="1" spans="1:11" s="88" customFormat="1" ht="12" customHeight="1" x14ac:dyDescent="0.35">
      <c r="A1" s="68" t="s">
        <v>1011</v>
      </c>
      <c r="B1" s="79" t="s">
        <v>152</v>
      </c>
      <c r="C1" s="87"/>
      <c r="D1" s="87"/>
      <c r="E1" s="87"/>
      <c r="F1" s="86"/>
      <c r="G1" s="84"/>
      <c r="H1" s="86"/>
      <c r="I1" s="86"/>
      <c r="J1" s="84"/>
    </row>
    <row r="2" spans="1:11" s="88" customFormat="1" ht="12" customHeight="1" x14ac:dyDescent="0.35">
      <c r="A2" s="68" t="s">
        <v>1013</v>
      </c>
      <c r="B2" s="79">
        <v>2017</v>
      </c>
      <c r="C2" s="87"/>
      <c r="D2" s="87"/>
      <c r="E2" s="87"/>
      <c r="F2" s="86"/>
      <c r="G2" s="84"/>
      <c r="H2" s="86"/>
      <c r="I2" s="86"/>
      <c r="J2" s="84"/>
    </row>
    <row r="3" spans="1:11" s="88" customFormat="1" ht="12" customHeight="1" x14ac:dyDescent="0.35">
      <c r="A3" s="153"/>
      <c r="B3" s="153"/>
      <c r="C3" s="153"/>
      <c r="D3" s="153"/>
      <c r="E3" s="154"/>
      <c r="F3" s="154"/>
      <c r="G3" s="154"/>
      <c r="H3" s="154"/>
      <c r="I3" s="154"/>
      <c r="J3" s="154"/>
    </row>
    <row r="4" spans="1:11" s="217" customFormat="1" ht="12" customHeight="1" x14ac:dyDescent="0.25">
      <c r="A4" s="68" t="s">
        <v>962</v>
      </c>
      <c r="B4" s="68" t="s">
        <v>963</v>
      </c>
      <c r="C4" s="68" t="s">
        <v>0</v>
      </c>
      <c r="D4" s="68" t="s">
        <v>964</v>
      </c>
      <c r="E4" s="68" t="s">
        <v>1014</v>
      </c>
      <c r="F4" s="68" t="s">
        <v>1015</v>
      </c>
      <c r="G4" s="68" t="s">
        <v>1016</v>
      </c>
      <c r="H4" s="68" t="s">
        <v>1017</v>
      </c>
      <c r="I4" s="68" t="s">
        <v>1018</v>
      </c>
      <c r="J4" s="68" t="s">
        <v>1019</v>
      </c>
      <c r="K4" s="68" t="s">
        <v>1020</v>
      </c>
    </row>
    <row r="5" spans="1:11" s="217" customFormat="1" ht="35.25" customHeight="1" x14ac:dyDescent="0.25">
      <c r="A5" s="219" t="s">
        <v>1042</v>
      </c>
      <c r="B5" s="219"/>
      <c r="C5" s="71">
        <v>2017</v>
      </c>
      <c r="D5" s="226" t="s">
        <v>337</v>
      </c>
      <c r="E5" s="155">
        <v>4</v>
      </c>
      <c r="F5" s="199">
        <v>26710.63</v>
      </c>
      <c r="G5" s="155"/>
      <c r="H5" s="199"/>
      <c r="I5" s="155"/>
      <c r="J5" s="222"/>
      <c r="K5" s="155"/>
    </row>
    <row r="6" spans="1:11" s="217" customFormat="1" ht="12" customHeight="1" x14ac:dyDescent="0.25">
      <c r="A6" s="239" t="s">
        <v>1043</v>
      </c>
      <c r="B6" s="239"/>
      <c r="C6" s="71">
        <v>2017</v>
      </c>
      <c r="D6" s="240" t="s">
        <v>339</v>
      </c>
      <c r="E6" s="241"/>
      <c r="F6" s="242"/>
      <c r="G6" s="241"/>
      <c r="H6" s="242"/>
      <c r="I6" s="241"/>
      <c r="J6" s="243"/>
      <c r="K6" s="241">
        <v>1</v>
      </c>
    </row>
    <row r="7" spans="1:11" s="217" customFormat="1" ht="12" customHeight="1" x14ac:dyDescent="0.25">
      <c r="E7" s="223"/>
      <c r="F7" s="223"/>
      <c r="G7" s="223"/>
      <c r="H7" s="223"/>
      <c r="I7" s="223"/>
      <c r="J7" s="223"/>
      <c r="K7" s="223"/>
    </row>
    <row r="8" spans="1:11" s="217" customFormat="1" ht="12" customHeight="1" x14ac:dyDescent="0.25">
      <c r="D8" s="161" t="s">
        <v>1001</v>
      </c>
      <c r="E8" s="140">
        <f t="shared" ref="E8:K8" si="0">+SUM(E5:E5)</f>
        <v>4</v>
      </c>
      <c r="F8" s="227">
        <f t="shared" si="0"/>
        <v>26710.63</v>
      </c>
      <c r="G8" s="140">
        <f t="shared" si="0"/>
        <v>0</v>
      </c>
      <c r="H8" s="227">
        <f t="shared" si="0"/>
        <v>0</v>
      </c>
      <c r="I8" s="140">
        <f t="shared" si="0"/>
        <v>0</v>
      </c>
      <c r="J8" s="227">
        <f t="shared" si="0"/>
        <v>0</v>
      </c>
      <c r="K8" s="140">
        <f t="shared" si="0"/>
        <v>0</v>
      </c>
    </row>
    <row r="9" spans="1:11" s="217" customFormat="1" ht="12" customHeight="1" x14ac:dyDescent="0.25"/>
    <row r="10" spans="1:11" s="217" customFormat="1" ht="12" customHeight="1" x14ac:dyDescent="0.25"/>
    <row r="11" spans="1:11" s="217" customFormat="1" ht="12" customHeight="1" x14ac:dyDescent="0.25">
      <c r="B11" s="144" t="s">
        <v>1002</v>
      </c>
      <c r="C11" s="213"/>
      <c r="D11" s="167" t="s">
        <v>1003</v>
      </c>
      <c r="E11" s="81" t="s">
        <v>1004</v>
      </c>
    </row>
    <row r="12" spans="1:11" s="217" customFormat="1" ht="12" customHeight="1" x14ac:dyDescent="0.25">
      <c r="B12" s="492" t="s">
        <v>1005</v>
      </c>
      <c r="C12" s="493"/>
      <c r="D12" s="106">
        <f>+E8+G8+I8+K8</f>
        <v>4</v>
      </c>
      <c r="E12" s="105">
        <f>+F8+H8+J8</f>
        <v>26710.63</v>
      </c>
    </row>
    <row r="13" spans="1:11" s="217" customFormat="1" ht="12" customHeight="1" x14ac:dyDescent="0.25">
      <c r="B13" s="492" t="s">
        <v>1006</v>
      </c>
      <c r="C13" s="493"/>
      <c r="D13" s="106">
        <f>I8</f>
        <v>0</v>
      </c>
      <c r="E13" s="105">
        <f>J8</f>
        <v>0</v>
      </c>
    </row>
    <row r="14" spans="1:11" s="217" customFormat="1" ht="12" customHeight="1" x14ac:dyDescent="0.25">
      <c r="B14" s="492" t="s">
        <v>1007</v>
      </c>
      <c r="C14" s="493"/>
      <c r="D14" s="106">
        <f>E8+G8</f>
        <v>4</v>
      </c>
      <c r="E14" s="105">
        <f>+F8+H8</f>
        <v>26710.63</v>
      </c>
    </row>
    <row r="15" spans="1:11" s="217" customFormat="1" ht="12" customHeight="1" x14ac:dyDescent="0.25">
      <c r="B15" s="492" t="s">
        <v>1008</v>
      </c>
      <c r="C15" s="493"/>
      <c r="D15" s="106">
        <f>+D13+D14</f>
        <v>4</v>
      </c>
      <c r="E15" s="105">
        <f>+E13+E14</f>
        <v>26710.63</v>
      </c>
    </row>
    <row r="16" spans="1:11" s="217" customFormat="1" ht="12" customHeight="1" x14ac:dyDescent="0.25"/>
  </sheetData>
  <mergeCells count="4">
    <mergeCell ref="B12:C12"/>
    <mergeCell ref="B13:C13"/>
    <mergeCell ref="B14:C14"/>
    <mergeCell ref="B15:C15"/>
  </mergeCells>
  <conditionalFormatting sqref="B1:B2">
    <cfRule type="cellIs" dxfId="261" priority="11" stopIfTrue="1" operator="equal">
      <formula>"&lt;&gt;"""""</formula>
    </cfRule>
  </conditionalFormatting>
  <conditionalFormatting sqref="D8">
    <cfRule type="cellIs" dxfId="260" priority="10" stopIfTrue="1" operator="equal">
      <formula>"&lt;&gt;"""""</formula>
    </cfRule>
  </conditionalFormatting>
  <conditionalFormatting sqref="E8:K8">
    <cfRule type="cellIs" dxfId="259" priority="9" stopIfTrue="1" operator="equal">
      <formula>"&lt;&gt;"""""</formula>
    </cfRule>
  </conditionalFormatting>
  <conditionalFormatting sqref="F5:F6 B5:B6">
    <cfRule type="cellIs" dxfId="258" priority="7" stopIfTrue="1" operator="equal">
      <formula>"&lt;&gt;"""""</formula>
    </cfRule>
  </conditionalFormatting>
  <conditionalFormatting sqref="E5:E6">
    <cfRule type="cellIs" dxfId="257" priority="6" stopIfTrue="1" operator="equal">
      <formula>"&lt;&gt;"""""</formula>
    </cfRule>
  </conditionalFormatting>
  <conditionalFormatting sqref="G5:I6">
    <cfRule type="cellIs" dxfId="256" priority="8" stopIfTrue="1" operator="equal">
      <formula>"&lt;&gt;"""""</formula>
    </cfRule>
  </conditionalFormatting>
  <conditionalFormatting sqref="K5:K6">
    <cfRule type="cellIs" dxfId="255" priority="5" stopIfTrue="1" operator="equal">
      <formula>"&lt;&gt;"""""</formula>
    </cfRule>
  </conditionalFormatting>
  <conditionalFormatting sqref="J5:J6">
    <cfRule type="cellIs" dxfId="254" priority="4" stopIfTrue="1" operator="equal">
      <formula>"&lt;&gt;"""""</formula>
    </cfRule>
  </conditionalFormatting>
  <conditionalFormatting sqref="D5:D6">
    <cfRule type="cellIs" dxfId="253" priority="3" stopIfTrue="1" operator="equal">
      <formula>"&lt;&gt;"""""</formula>
    </cfRule>
  </conditionalFormatting>
  <conditionalFormatting sqref="C5">
    <cfRule type="cellIs" dxfId="252" priority="2" stopIfTrue="1" operator="equal">
      <formula>"&lt;&gt;"""""</formula>
    </cfRule>
  </conditionalFormatting>
  <conditionalFormatting sqref="C6">
    <cfRule type="cellIs" dxfId="251" priority="1" stopIfTrue="1" operator="equal">
      <formula>"&lt;&gt;"""""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zoomScaleNormal="100" workbookViewId="0"/>
  </sheetViews>
  <sheetFormatPr defaultColWidth="9.08984375" defaultRowHeight="11.5" x14ac:dyDescent="0.25"/>
  <cols>
    <col min="1" max="1" width="84.54296875" style="217" customWidth="1"/>
    <col min="2" max="2" width="42.54296875" style="217" customWidth="1"/>
    <col min="3" max="3" width="10" style="217" bestFit="1" customWidth="1"/>
    <col min="4" max="4" width="15.08984375" style="217" bestFit="1" customWidth="1"/>
    <col min="5" max="5" width="12.54296875" style="217" bestFit="1" customWidth="1"/>
    <col min="6" max="6" width="12.08984375" style="217" bestFit="1" customWidth="1"/>
    <col min="7" max="7" width="16.36328125" style="217" bestFit="1" customWidth="1"/>
    <col min="8" max="8" width="16" style="217" bestFit="1" customWidth="1"/>
    <col min="9" max="9" width="12.453125" style="217" bestFit="1" customWidth="1"/>
    <col min="10" max="10" width="12.08984375" style="217" bestFit="1" customWidth="1"/>
    <col min="11" max="11" width="13.08984375" style="217" bestFit="1" customWidth="1"/>
    <col min="12" max="12" width="11.6328125" style="217" bestFit="1" customWidth="1"/>
    <col min="13" max="13" width="9.08984375" style="217"/>
    <col min="14" max="14" width="11.6328125" style="217" bestFit="1" customWidth="1"/>
    <col min="15" max="15" width="9.08984375" style="217"/>
    <col min="16" max="16" width="13.08984375" style="217" bestFit="1" customWidth="1"/>
    <col min="17" max="16384" width="9.08984375" style="217"/>
  </cols>
  <sheetData>
    <row r="1" spans="1:16" s="88" customFormat="1" ht="12" x14ac:dyDescent="0.35">
      <c r="A1" s="68" t="s">
        <v>1011</v>
      </c>
      <c r="B1" s="79" t="s">
        <v>212</v>
      </c>
      <c r="C1" s="87"/>
      <c r="D1" s="87"/>
      <c r="E1" s="87"/>
      <c r="F1" s="86"/>
      <c r="G1" s="84"/>
      <c r="H1" s="86"/>
      <c r="I1" s="86"/>
      <c r="J1" s="84"/>
    </row>
    <row r="2" spans="1:16" s="88" customFormat="1" ht="12" x14ac:dyDescent="0.35">
      <c r="A2" s="68" t="s">
        <v>1013</v>
      </c>
      <c r="B2" s="79">
        <v>2017</v>
      </c>
      <c r="C2" s="87"/>
      <c r="D2" s="87"/>
      <c r="E2" s="87"/>
      <c r="F2" s="86"/>
      <c r="G2" s="84"/>
      <c r="H2" s="86"/>
      <c r="I2" s="86"/>
      <c r="J2" s="84"/>
    </row>
    <row r="3" spans="1:16" s="88" customFormat="1" ht="12" x14ac:dyDescent="0.35">
      <c r="A3" s="153"/>
      <c r="B3" s="153"/>
      <c r="C3" s="153"/>
      <c r="D3" s="153"/>
      <c r="E3" s="154"/>
      <c r="F3" s="154"/>
      <c r="G3" s="154"/>
      <c r="H3" s="154"/>
      <c r="I3" s="154"/>
      <c r="J3" s="154"/>
    </row>
    <row r="4" spans="1:16" ht="36" x14ac:dyDescent="0.25">
      <c r="A4" s="68" t="s">
        <v>962</v>
      </c>
      <c r="B4" s="68" t="s">
        <v>963</v>
      </c>
      <c r="C4" s="74" t="s">
        <v>342</v>
      </c>
      <c r="D4" s="68" t="s">
        <v>964</v>
      </c>
      <c r="E4" s="68" t="s">
        <v>1014</v>
      </c>
      <c r="F4" s="68" t="s">
        <v>1015</v>
      </c>
      <c r="G4" s="68" t="s">
        <v>1016</v>
      </c>
      <c r="H4" s="68" t="s">
        <v>1017</v>
      </c>
      <c r="I4" s="68" t="s">
        <v>1018</v>
      </c>
      <c r="J4" s="68" t="s">
        <v>1019</v>
      </c>
      <c r="K4" s="68" t="s">
        <v>1020</v>
      </c>
      <c r="L4" s="68" t="s">
        <v>1151</v>
      </c>
    </row>
    <row r="5" spans="1:16" ht="15" customHeight="1" x14ac:dyDescent="0.25">
      <c r="A5" s="219" t="s">
        <v>1157</v>
      </c>
      <c r="B5" s="219"/>
      <c r="C5" s="219"/>
      <c r="D5" s="219" t="s">
        <v>289</v>
      </c>
      <c r="E5" s="155"/>
      <c r="F5" s="199"/>
      <c r="G5" s="155"/>
      <c r="H5" s="199"/>
      <c r="I5" s="155"/>
      <c r="J5" s="221"/>
      <c r="K5" s="155">
        <v>1</v>
      </c>
      <c r="L5" s="199">
        <v>60.21</v>
      </c>
    </row>
    <row r="6" spans="1:16" ht="15" customHeight="1" x14ac:dyDescent="0.25">
      <c r="A6" s="219" t="s">
        <v>1156</v>
      </c>
      <c r="B6" s="219"/>
      <c r="C6" s="219"/>
      <c r="D6" s="219" t="s">
        <v>290</v>
      </c>
      <c r="E6" s="155">
        <v>1</v>
      </c>
      <c r="F6" s="199">
        <v>551.24</v>
      </c>
      <c r="G6" s="155"/>
      <c r="H6" s="199"/>
      <c r="I6" s="155"/>
      <c r="J6" s="221"/>
      <c r="K6" s="155"/>
      <c r="L6" s="199"/>
    </row>
    <row r="7" spans="1:16" ht="15" customHeight="1" x14ac:dyDescent="0.25">
      <c r="A7" s="219" t="s">
        <v>1153</v>
      </c>
      <c r="B7" s="219"/>
      <c r="C7" s="219"/>
      <c r="D7" s="219" t="s">
        <v>291</v>
      </c>
      <c r="E7" s="155">
        <v>1</v>
      </c>
      <c r="F7" s="199">
        <v>1203.18</v>
      </c>
      <c r="G7" s="155"/>
      <c r="H7" s="199"/>
      <c r="I7" s="155"/>
      <c r="J7" s="221"/>
      <c r="K7" s="155"/>
      <c r="L7" s="199"/>
    </row>
    <row r="8" spans="1:16" ht="15" customHeight="1" x14ac:dyDescent="0.25">
      <c r="A8" s="219" t="s">
        <v>1158</v>
      </c>
      <c r="B8" s="219"/>
      <c r="C8" s="219"/>
      <c r="D8" s="219" t="s">
        <v>292</v>
      </c>
      <c r="E8" s="155">
        <v>1</v>
      </c>
      <c r="F8" s="199">
        <v>587.66999999999996</v>
      </c>
      <c r="G8" s="155"/>
      <c r="H8" s="199"/>
      <c r="I8" s="155"/>
      <c r="J8" s="221"/>
      <c r="K8" s="155"/>
      <c r="L8" s="199"/>
      <c r="N8" s="225"/>
    </row>
    <row r="9" spans="1:16" ht="15" customHeight="1" x14ac:dyDescent="0.25">
      <c r="A9" s="219" t="s">
        <v>1030</v>
      </c>
      <c r="B9" s="219"/>
      <c r="C9" s="219"/>
      <c r="D9" s="219" t="s">
        <v>293</v>
      </c>
      <c r="E9" s="155">
        <v>1</v>
      </c>
      <c r="F9" s="199">
        <v>2583.61</v>
      </c>
      <c r="G9" s="155"/>
      <c r="H9" s="199"/>
      <c r="I9" s="155"/>
      <c r="J9" s="221"/>
      <c r="K9" s="155"/>
      <c r="L9" s="199"/>
    </row>
    <row r="10" spans="1:16" ht="15" customHeight="1" x14ac:dyDescent="0.25">
      <c r="A10" s="218" t="s">
        <v>1155</v>
      </c>
      <c r="B10" s="219"/>
      <c r="C10" s="219"/>
      <c r="D10" s="219" t="s">
        <v>294</v>
      </c>
      <c r="E10" s="155"/>
      <c r="F10" s="199"/>
      <c r="G10" s="155"/>
      <c r="H10" s="199"/>
      <c r="I10" s="155"/>
      <c r="J10" s="221"/>
      <c r="K10" s="155">
        <v>1</v>
      </c>
      <c r="L10" s="199">
        <v>48.27</v>
      </c>
      <c r="P10" s="224"/>
    </row>
    <row r="11" spans="1:16" ht="15" customHeight="1" x14ac:dyDescent="0.25">
      <c r="A11" s="219" t="s">
        <v>1159</v>
      </c>
      <c r="B11" s="219"/>
      <c r="C11" s="219"/>
      <c r="D11" s="219" t="s">
        <v>295</v>
      </c>
      <c r="E11" s="155">
        <v>1</v>
      </c>
      <c r="F11" s="199">
        <v>1194.81</v>
      </c>
      <c r="G11" s="155"/>
      <c r="H11" s="199"/>
      <c r="I11" s="155"/>
      <c r="J11" s="221"/>
      <c r="K11" s="155"/>
      <c r="L11" s="199"/>
    </row>
    <row r="12" spans="1:16" ht="15" customHeight="1" x14ac:dyDescent="0.25">
      <c r="A12" s="219" t="s">
        <v>1152</v>
      </c>
      <c r="B12" s="219"/>
      <c r="C12" s="219"/>
      <c r="D12" s="219" t="s">
        <v>296</v>
      </c>
      <c r="E12" s="155">
        <v>328</v>
      </c>
      <c r="F12" s="199">
        <v>352114.64999999973</v>
      </c>
      <c r="G12" s="155"/>
      <c r="H12" s="199"/>
      <c r="I12" s="155"/>
      <c r="J12" s="221"/>
      <c r="K12" s="155">
        <v>26</v>
      </c>
      <c r="L12" s="199">
        <v>805.23000000000013</v>
      </c>
    </row>
    <row r="13" spans="1:16" ht="15" customHeight="1" x14ac:dyDescent="0.25">
      <c r="A13" s="219" t="s">
        <v>1034</v>
      </c>
      <c r="B13" s="219"/>
      <c r="C13" s="219"/>
      <c r="D13" s="219" t="s">
        <v>297</v>
      </c>
      <c r="E13" s="155">
        <v>7</v>
      </c>
      <c r="F13" s="199">
        <v>7525.9699999999993</v>
      </c>
      <c r="G13" s="155"/>
      <c r="H13" s="199"/>
      <c r="I13" s="155"/>
      <c r="J13" s="221"/>
      <c r="K13" s="155">
        <v>1</v>
      </c>
      <c r="L13" s="199">
        <v>41.87</v>
      </c>
    </row>
    <row r="14" spans="1:16" ht="15" customHeight="1" x14ac:dyDescent="0.25">
      <c r="A14" s="219" t="s">
        <v>9</v>
      </c>
      <c r="B14" s="219"/>
      <c r="C14" s="219"/>
      <c r="D14" s="219" t="s">
        <v>298</v>
      </c>
      <c r="E14" s="155">
        <v>141</v>
      </c>
      <c r="F14" s="199">
        <v>157266.54999999996</v>
      </c>
      <c r="G14" s="155"/>
      <c r="H14" s="199"/>
      <c r="I14" s="155"/>
      <c r="J14" s="221"/>
      <c r="K14" s="155">
        <v>6</v>
      </c>
      <c r="L14" s="199">
        <v>133.94</v>
      </c>
    </row>
    <row r="15" spans="1:16" ht="15" customHeight="1" x14ac:dyDescent="0.25">
      <c r="A15" s="219" t="s">
        <v>1160</v>
      </c>
      <c r="B15" s="219"/>
      <c r="C15" s="219"/>
      <c r="D15" s="219" t="s">
        <v>299</v>
      </c>
      <c r="E15" s="155"/>
      <c r="F15" s="199"/>
      <c r="G15" s="155"/>
      <c r="H15" s="199"/>
      <c r="I15" s="155"/>
      <c r="J15" s="221"/>
      <c r="K15" s="155">
        <v>1</v>
      </c>
      <c r="L15" s="199">
        <v>41.87</v>
      </c>
    </row>
    <row r="16" spans="1:16" ht="15" customHeight="1" x14ac:dyDescent="0.25">
      <c r="A16" s="219" t="s">
        <v>1160</v>
      </c>
      <c r="B16" s="219"/>
      <c r="C16" s="219"/>
      <c r="D16" s="219" t="s">
        <v>300</v>
      </c>
      <c r="E16" s="155">
        <v>1</v>
      </c>
      <c r="F16" s="199">
        <v>553.87</v>
      </c>
      <c r="G16" s="155"/>
      <c r="H16" s="199"/>
      <c r="I16" s="155"/>
      <c r="J16" s="221"/>
      <c r="K16" s="155"/>
      <c r="L16" s="199"/>
    </row>
    <row r="17" spans="1:14" ht="15" customHeight="1" x14ac:dyDescent="0.25">
      <c r="A17" s="219"/>
      <c r="B17" s="219"/>
      <c r="C17" s="219"/>
      <c r="D17" s="219"/>
      <c r="E17" s="155"/>
      <c r="F17" s="199"/>
      <c r="G17" s="155"/>
      <c r="H17" s="199"/>
      <c r="I17" s="155"/>
      <c r="J17" s="221"/>
      <c r="K17" s="155"/>
      <c r="L17" s="199"/>
    </row>
    <row r="18" spans="1:14" ht="15" customHeight="1" x14ac:dyDescent="0.25">
      <c r="A18" s="219"/>
      <c r="B18" s="219"/>
      <c r="C18" s="219"/>
      <c r="D18" s="219"/>
      <c r="E18" s="155"/>
      <c r="F18" s="199"/>
      <c r="G18" s="155"/>
      <c r="H18" s="199"/>
      <c r="I18" s="155"/>
      <c r="J18" s="221"/>
      <c r="K18" s="155"/>
      <c r="L18" s="199"/>
    </row>
    <row r="19" spans="1:14" ht="15" customHeight="1" x14ac:dyDescent="0.25">
      <c r="A19" s="219"/>
      <c r="B19" s="219"/>
      <c r="C19" s="219"/>
      <c r="D19" s="219"/>
      <c r="E19" s="155"/>
      <c r="F19" s="199"/>
      <c r="G19" s="155"/>
      <c r="H19" s="199"/>
      <c r="I19" s="155"/>
      <c r="J19" s="221"/>
      <c r="K19" s="155"/>
      <c r="L19" s="199"/>
      <c r="N19" s="225"/>
    </row>
    <row r="20" spans="1:14" x14ac:dyDescent="0.25">
      <c r="E20" s="223"/>
      <c r="F20" s="223"/>
      <c r="G20" s="223"/>
      <c r="H20" s="223"/>
      <c r="I20" s="223"/>
      <c r="J20" s="223"/>
      <c r="K20" s="223"/>
      <c r="L20" s="223"/>
    </row>
    <row r="21" spans="1:14" ht="12" x14ac:dyDescent="0.25">
      <c r="D21" s="161" t="s">
        <v>1001</v>
      </c>
      <c r="E21" s="140">
        <f>+SUM(E5:E20)</f>
        <v>482</v>
      </c>
      <c r="F21" s="227">
        <f t="shared" ref="F21:L21" si="0">+SUM(F5:F19)</f>
        <v>523581.5499999997</v>
      </c>
      <c r="G21" s="140">
        <f t="shared" si="0"/>
        <v>0</v>
      </c>
      <c r="H21" s="227">
        <f t="shared" si="0"/>
        <v>0</v>
      </c>
      <c r="I21" s="140">
        <f t="shared" si="0"/>
        <v>0</v>
      </c>
      <c r="J21" s="227">
        <f t="shared" si="0"/>
        <v>0</v>
      </c>
      <c r="K21" s="140">
        <f t="shared" si="0"/>
        <v>36</v>
      </c>
      <c r="L21" s="227">
        <f t="shared" si="0"/>
        <v>1131.3900000000001</v>
      </c>
    </row>
    <row r="24" spans="1:14" ht="12" x14ac:dyDescent="0.25">
      <c r="B24" s="144" t="s">
        <v>1002</v>
      </c>
      <c r="C24" s="213"/>
      <c r="D24" s="167" t="s">
        <v>1003</v>
      </c>
      <c r="E24" s="81" t="s">
        <v>1004</v>
      </c>
    </row>
    <row r="25" spans="1:14" ht="12" x14ac:dyDescent="0.25">
      <c r="B25" s="492" t="s">
        <v>1005</v>
      </c>
      <c r="C25" s="493"/>
      <c r="D25" s="106">
        <f>+E21+G21+I21+K21</f>
        <v>518</v>
      </c>
      <c r="E25" s="105">
        <f>+F21+H21+J21+L21</f>
        <v>524712.93999999971</v>
      </c>
    </row>
    <row r="26" spans="1:14" ht="12" x14ac:dyDescent="0.25">
      <c r="B26" s="492" t="s">
        <v>1006</v>
      </c>
      <c r="C26" s="493"/>
      <c r="D26" s="106">
        <f>I21</f>
        <v>0</v>
      </c>
      <c r="E26" s="105">
        <f>J21</f>
        <v>0</v>
      </c>
    </row>
    <row r="27" spans="1:14" ht="12" x14ac:dyDescent="0.25">
      <c r="B27" s="492" t="s">
        <v>1007</v>
      </c>
      <c r="C27" s="493"/>
      <c r="D27" s="106">
        <f>E21+G21</f>
        <v>482</v>
      </c>
      <c r="E27" s="105">
        <f>+F21+H21</f>
        <v>523581.5499999997</v>
      </c>
    </row>
    <row r="28" spans="1:14" ht="12" x14ac:dyDescent="0.3">
      <c r="B28" s="492" t="s">
        <v>1008</v>
      </c>
      <c r="C28" s="493"/>
      <c r="D28" s="106">
        <f>+D26+D27</f>
        <v>482</v>
      </c>
      <c r="E28" s="105">
        <f>+E26+E27</f>
        <v>523581.5499999997</v>
      </c>
      <c r="F28" s="75"/>
      <c r="G28" s="214"/>
    </row>
    <row r="29" spans="1:14" ht="12" x14ac:dyDescent="0.3">
      <c r="F29" s="75"/>
      <c r="G29" s="80"/>
    </row>
  </sheetData>
  <mergeCells count="4">
    <mergeCell ref="B25:C25"/>
    <mergeCell ref="B26:C26"/>
    <mergeCell ref="B27:C27"/>
    <mergeCell ref="B28:C28"/>
  </mergeCells>
  <conditionalFormatting sqref="B1:B2">
    <cfRule type="cellIs" dxfId="250" priority="44" stopIfTrue="1" operator="equal">
      <formula>"&lt;&gt;"""""</formula>
    </cfRule>
  </conditionalFormatting>
  <conditionalFormatting sqref="G5:I5">
    <cfRule type="cellIs" dxfId="249" priority="43" stopIfTrue="1" operator="equal">
      <formula>"&lt;&gt;"""""</formula>
    </cfRule>
  </conditionalFormatting>
  <conditionalFormatting sqref="F5 B5:C5 C6:C10">
    <cfRule type="cellIs" dxfId="248" priority="42" stopIfTrue="1" operator="equal">
      <formula>"&lt;&gt;"""""</formula>
    </cfRule>
  </conditionalFormatting>
  <conditionalFormatting sqref="E5">
    <cfRule type="cellIs" dxfId="247" priority="41" stopIfTrue="1" operator="equal">
      <formula>"&lt;&gt;"""""</formula>
    </cfRule>
  </conditionalFormatting>
  <conditionalFormatting sqref="K5">
    <cfRule type="cellIs" dxfId="246" priority="40" stopIfTrue="1" operator="equal">
      <formula>"&lt;&gt;"""""</formula>
    </cfRule>
  </conditionalFormatting>
  <conditionalFormatting sqref="J5">
    <cfRule type="cellIs" dxfId="245" priority="39" stopIfTrue="1" operator="equal">
      <formula>"&lt;&gt;"""""</formula>
    </cfRule>
  </conditionalFormatting>
  <conditionalFormatting sqref="G5:I10">
    <cfRule type="cellIs" dxfId="244" priority="38" stopIfTrue="1" operator="equal">
      <formula>"&lt;&gt;"""""</formula>
    </cfRule>
  </conditionalFormatting>
  <conditionalFormatting sqref="F5:F10 B5:B10">
    <cfRule type="cellIs" dxfId="243" priority="37" stopIfTrue="1" operator="equal">
      <formula>"&lt;&gt;"""""</formula>
    </cfRule>
  </conditionalFormatting>
  <conditionalFormatting sqref="E5:E10">
    <cfRule type="cellIs" dxfId="242" priority="36" stopIfTrue="1" operator="equal">
      <formula>"&lt;&gt;"""""</formula>
    </cfRule>
  </conditionalFormatting>
  <conditionalFormatting sqref="K5:K10">
    <cfRule type="cellIs" dxfId="241" priority="35" stopIfTrue="1" operator="equal">
      <formula>"&lt;&gt;"""""</formula>
    </cfRule>
  </conditionalFormatting>
  <conditionalFormatting sqref="J5:J10">
    <cfRule type="cellIs" dxfId="240" priority="34" stopIfTrue="1" operator="equal">
      <formula>"&lt;&gt;"""""</formula>
    </cfRule>
  </conditionalFormatting>
  <conditionalFormatting sqref="D21">
    <cfRule type="cellIs" dxfId="239" priority="33" stopIfTrue="1" operator="equal">
      <formula>"&lt;&gt;"""""</formula>
    </cfRule>
  </conditionalFormatting>
  <conditionalFormatting sqref="E21:K21">
    <cfRule type="cellIs" dxfId="238" priority="32" stopIfTrue="1" operator="equal">
      <formula>"&lt;&gt;"""""</formula>
    </cfRule>
  </conditionalFormatting>
  <conditionalFormatting sqref="D5:D10">
    <cfRule type="cellIs" dxfId="237" priority="31" stopIfTrue="1" operator="equal">
      <formula>"&lt;&gt;"""""</formula>
    </cfRule>
  </conditionalFormatting>
  <conditionalFormatting sqref="C11">
    <cfRule type="cellIs" dxfId="236" priority="30" stopIfTrue="1" operator="equal">
      <formula>"&lt;&gt;"""""</formula>
    </cfRule>
  </conditionalFormatting>
  <conditionalFormatting sqref="D11">
    <cfRule type="cellIs" dxfId="235" priority="28" stopIfTrue="1" operator="equal">
      <formula>"&lt;&gt;"""""</formula>
    </cfRule>
  </conditionalFormatting>
  <conditionalFormatting sqref="B11">
    <cfRule type="cellIs" dxfId="234" priority="29" stopIfTrue="1" operator="equal">
      <formula>"&lt;&gt;"""""</formula>
    </cfRule>
  </conditionalFormatting>
  <conditionalFormatting sqref="B11:B13">
    <cfRule type="cellIs" dxfId="233" priority="26" stopIfTrue="1" operator="equal">
      <formula>"&lt;&gt;"""""</formula>
    </cfRule>
  </conditionalFormatting>
  <conditionalFormatting sqref="C11:C13">
    <cfRule type="cellIs" dxfId="232" priority="27" stopIfTrue="1" operator="equal">
      <formula>"&lt;&gt;"""""</formula>
    </cfRule>
  </conditionalFormatting>
  <conditionalFormatting sqref="D11:D13">
    <cfRule type="cellIs" dxfId="231" priority="25" stopIfTrue="1" operator="equal">
      <formula>"&lt;&gt;"""""</formula>
    </cfRule>
  </conditionalFormatting>
  <conditionalFormatting sqref="B14:B15">
    <cfRule type="cellIs" dxfId="230" priority="23" stopIfTrue="1" operator="equal">
      <formula>"&lt;&gt;"""""</formula>
    </cfRule>
  </conditionalFormatting>
  <conditionalFormatting sqref="C14:C15">
    <cfRule type="cellIs" dxfId="229" priority="24" stopIfTrue="1" operator="equal">
      <formula>"&lt;&gt;"""""</formula>
    </cfRule>
  </conditionalFormatting>
  <conditionalFormatting sqref="D14:D15">
    <cfRule type="cellIs" dxfId="228" priority="22" stopIfTrue="1" operator="equal">
      <formula>"&lt;&gt;"""""</formula>
    </cfRule>
  </conditionalFormatting>
  <conditionalFormatting sqref="B16">
    <cfRule type="cellIs" dxfId="227" priority="20" stopIfTrue="1" operator="equal">
      <formula>"&lt;&gt;"""""</formula>
    </cfRule>
  </conditionalFormatting>
  <conditionalFormatting sqref="C16">
    <cfRule type="cellIs" dxfId="226" priority="21" stopIfTrue="1" operator="equal">
      <formula>"&lt;&gt;"""""</formula>
    </cfRule>
  </conditionalFormatting>
  <conditionalFormatting sqref="D16">
    <cfRule type="cellIs" dxfId="225" priority="19" stopIfTrue="1" operator="equal">
      <formula>"&lt;&gt;"""""</formula>
    </cfRule>
  </conditionalFormatting>
  <conditionalFormatting sqref="B17:B19">
    <cfRule type="cellIs" dxfId="224" priority="17" stopIfTrue="1" operator="equal">
      <formula>"&lt;&gt;"""""</formula>
    </cfRule>
  </conditionalFormatting>
  <conditionalFormatting sqref="C17:C19">
    <cfRule type="cellIs" dxfId="223" priority="18" stopIfTrue="1" operator="equal">
      <formula>"&lt;&gt;"""""</formula>
    </cfRule>
  </conditionalFormatting>
  <conditionalFormatting sqref="D17:D19">
    <cfRule type="cellIs" dxfId="222" priority="16" stopIfTrue="1" operator="equal">
      <formula>"&lt;&gt;"""""</formula>
    </cfRule>
  </conditionalFormatting>
  <conditionalFormatting sqref="F10:F19">
    <cfRule type="cellIs" dxfId="221" priority="14" stopIfTrue="1" operator="equal">
      <formula>"&lt;&gt;"""""</formula>
    </cfRule>
  </conditionalFormatting>
  <conditionalFormatting sqref="E10:E19">
    <cfRule type="cellIs" dxfId="220" priority="13" stopIfTrue="1" operator="equal">
      <formula>"&lt;&gt;"""""</formula>
    </cfRule>
  </conditionalFormatting>
  <conditionalFormatting sqref="K10:K19">
    <cfRule type="cellIs" dxfId="219" priority="12" stopIfTrue="1" operator="equal">
      <formula>"&lt;&gt;"""""</formula>
    </cfRule>
  </conditionalFormatting>
  <conditionalFormatting sqref="G10:I19">
    <cfRule type="cellIs" dxfId="218" priority="15" stopIfTrue="1" operator="equal">
      <formula>"&lt;&gt;"""""</formula>
    </cfRule>
  </conditionalFormatting>
  <conditionalFormatting sqref="J10:J19">
    <cfRule type="cellIs" dxfId="217" priority="11" stopIfTrue="1" operator="equal">
      <formula>"&lt;&gt;"""""</formula>
    </cfRule>
  </conditionalFormatting>
  <conditionalFormatting sqref="C10">
    <cfRule type="cellIs" dxfId="216" priority="10" stopIfTrue="1" operator="equal">
      <formula>"&lt;&gt;"""""</formula>
    </cfRule>
  </conditionalFormatting>
  <conditionalFormatting sqref="D10">
    <cfRule type="cellIs" dxfId="215" priority="8" stopIfTrue="1" operator="equal">
      <formula>"&lt;&gt;"""""</formula>
    </cfRule>
  </conditionalFormatting>
  <conditionalFormatting sqref="B10">
    <cfRule type="cellIs" dxfId="214" priority="9" stopIfTrue="1" operator="equal">
      <formula>"&lt;&gt;"""""</formula>
    </cfRule>
  </conditionalFormatting>
  <conditionalFormatting sqref="B13">
    <cfRule type="cellIs" dxfId="213" priority="6" stopIfTrue="1" operator="equal">
      <formula>"&lt;&gt;"""""</formula>
    </cfRule>
  </conditionalFormatting>
  <conditionalFormatting sqref="C13">
    <cfRule type="cellIs" dxfId="212" priority="7" stopIfTrue="1" operator="equal">
      <formula>"&lt;&gt;"""""</formula>
    </cfRule>
  </conditionalFormatting>
  <conditionalFormatting sqref="D13">
    <cfRule type="cellIs" dxfId="211" priority="5" stopIfTrue="1" operator="equal">
      <formula>"&lt;&gt;"""""</formula>
    </cfRule>
  </conditionalFormatting>
  <conditionalFormatting sqref="L5">
    <cfRule type="cellIs" dxfId="210" priority="4" stopIfTrue="1" operator="equal">
      <formula>"&lt;&gt;"""""</formula>
    </cfRule>
  </conditionalFormatting>
  <conditionalFormatting sqref="L5:L10">
    <cfRule type="cellIs" dxfId="209" priority="3" stopIfTrue="1" operator="equal">
      <formula>"&lt;&gt;"""""</formula>
    </cfRule>
  </conditionalFormatting>
  <conditionalFormatting sqref="L21">
    <cfRule type="cellIs" dxfId="208" priority="2" stopIfTrue="1" operator="equal">
      <formula>"&lt;&gt;"""""</formula>
    </cfRule>
  </conditionalFormatting>
  <conditionalFormatting sqref="L10:L19">
    <cfRule type="cellIs" dxfId="207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2"/>
  <sheetViews>
    <sheetView showGridLines="0" workbookViewId="0"/>
  </sheetViews>
  <sheetFormatPr defaultRowHeight="10.5" x14ac:dyDescent="0.25"/>
  <cols>
    <col min="1" max="1" width="51.7265625" style="250" customWidth="1"/>
    <col min="2" max="2" width="58.1796875" style="250" customWidth="1"/>
    <col min="3" max="3" width="30.1796875" style="249" customWidth="1"/>
    <col min="4" max="6" width="18.7265625" style="249" customWidth="1"/>
    <col min="7" max="11" width="18.7265625" style="250" customWidth="1"/>
    <col min="12" max="12" width="8.7265625" style="250"/>
    <col min="13" max="13" width="45.7265625" style="250" customWidth="1"/>
    <col min="14" max="16" width="18.7265625" style="250" customWidth="1"/>
    <col min="17" max="16384" width="8.7265625" style="250"/>
  </cols>
  <sheetData>
    <row r="1" spans="1:6" x14ac:dyDescent="0.25">
      <c r="A1" s="261" t="s">
        <v>0</v>
      </c>
      <c r="B1" s="248">
        <v>2016</v>
      </c>
    </row>
    <row r="2" spans="1:6" x14ac:dyDescent="0.25">
      <c r="A2" s="261" t="s">
        <v>1</v>
      </c>
      <c r="B2" s="248" t="s">
        <v>2</v>
      </c>
    </row>
    <row r="4" spans="1:6" x14ac:dyDescent="0.25">
      <c r="A4" s="261" t="s">
        <v>3</v>
      </c>
      <c r="B4" s="261" t="s">
        <v>4</v>
      </c>
      <c r="C4" s="261" t="s">
        <v>5</v>
      </c>
      <c r="D4" s="261" t="s">
        <v>6</v>
      </c>
      <c r="E4" s="261" t="s">
        <v>7</v>
      </c>
      <c r="F4" s="261" t="s">
        <v>8</v>
      </c>
    </row>
    <row r="5" spans="1:6" x14ac:dyDescent="0.25">
      <c r="A5" s="251" t="s">
        <v>9</v>
      </c>
      <c r="B5" s="251" t="s">
        <v>10</v>
      </c>
      <c r="C5" s="252" t="s">
        <v>11</v>
      </c>
      <c r="D5" s="253">
        <v>421.08</v>
      </c>
      <c r="E5" s="253"/>
      <c r="F5" s="253">
        <v>421.08</v>
      </c>
    </row>
    <row r="6" spans="1:6" x14ac:dyDescent="0.25">
      <c r="A6" s="251" t="s">
        <v>9</v>
      </c>
      <c r="B6" s="251" t="s">
        <v>12</v>
      </c>
      <c r="C6" s="252" t="s">
        <v>13</v>
      </c>
      <c r="D6" s="253">
        <v>347556.47</v>
      </c>
      <c r="E6" s="253">
        <v>27917.02</v>
      </c>
      <c r="F6" s="253">
        <v>375473.49</v>
      </c>
    </row>
    <row r="7" spans="1:6" x14ac:dyDescent="0.25">
      <c r="A7" s="251" t="s">
        <v>9</v>
      </c>
      <c r="B7" s="251" t="s">
        <v>12</v>
      </c>
      <c r="C7" s="252" t="s">
        <v>14</v>
      </c>
      <c r="D7" s="253">
        <v>14813.78</v>
      </c>
      <c r="E7" s="253">
        <v>-555.64</v>
      </c>
      <c r="F7" s="253">
        <v>14258.140000000001</v>
      </c>
    </row>
    <row r="8" spans="1:6" x14ac:dyDescent="0.25">
      <c r="A8" s="251" t="s">
        <v>9</v>
      </c>
      <c r="B8" s="251" t="s">
        <v>12</v>
      </c>
      <c r="C8" s="252" t="s">
        <v>15</v>
      </c>
      <c r="D8" s="253">
        <v>2055.3000000000002</v>
      </c>
      <c r="E8" s="253">
        <v>-25.65</v>
      </c>
      <c r="F8" s="253">
        <v>2029.65</v>
      </c>
    </row>
    <row r="9" spans="1:6" x14ac:dyDescent="0.25">
      <c r="A9" s="251" t="s">
        <v>9</v>
      </c>
      <c r="B9" s="251" t="s">
        <v>16</v>
      </c>
      <c r="C9" s="252" t="s">
        <v>17</v>
      </c>
      <c r="D9" s="253">
        <v>1383.96</v>
      </c>
      <c r="E9" s="253">
        <v>0</v>
      </c>
      <c r="F9" s="253">
        <v>1383.96</v>
      </c>
    </row>
    <row r="10" spans="1:6" x14ac:dyDescent="0.25">
      <c r="A10" s="251" t="s">
        <v>18</v>
      </c>
      <c r="B10" s="251" t="s">
        <v>19</v>
      </c>
      <c r="C10" s="252" t="s">
        <v>20</v>
      </c>
      <c r="D10" s="253">
        <v>22943.03</v>
      </c>
      <c r="E10" s="253">
        <v>730.29</v>
      </c>
      <c r="F10" s="253">
        <v>23673.32</v>
      </c>
    </row>
    <row r="11" spans="1:6" x14ac:dyDescent="0.25">
      <c r="A11" s="251" t="s">
        <v>18</v>
      </c>
      <c r="B11" s="251" t="s">
        <v>21</v>
      </c>
      <c r="C11" s="252" t="s">
        <v>22</v>
      </c>
      <c r="D11" s="253">
        <v>4144.7642276422766</v>
      </c>
      <c r="E11" s="253"/>
      <c r="F11" s="253">
        <v>4144.7642276422766</v>
      </c>
    </row>
    <row r="12" spans="1:6" x14ac:dyDescent="0.25">
      <c r="A12" s="251" t="s">
        <v>9</v>
      </c>
      <c r="B12" s="251" t="s">
        <v>23</v>
      </c>
      <c r="C12" s="252">
        <v>255819036</v>
      </c>
      <c r="D12" s="253">
        <v>463.00639344262294</v>
      </c>
      <c r="E12" s="253"/>
      <c r="F12" s="253">
        <v>463.00639344262294</v>
      </c>
    </row>
    <row r="13" spans="1:6" x14ac:dyDescent="0.25">
      <c r="A13" s="251" t="s">
        <v>9</v>
      </c>
      <c r="B13" s="251" t="s">
        <v>23</v>
      </c>
      <c r="C13" s="252">
        <v>255819034</v>
      </c>
      <c r="D13" s="253">
        <v>504.66021857923499</v>
      </c>
      <c r="E13" s="253"/>
      <c r="F13" s="253">
        <v>504.66021857923499</v>
      </c>
    </row>
    <row r="14" spans="1:6" x14ac:dyDescent="0.25">
      <c r="A14" s="251" t="s">
        <v>9</v>
      </c>
      <c r="B14" s="251" t="s">
        <v>23</v>
      </c>
      <c r="C14" s="252">
        <v>255819033</v>
      </c>
      <c r="D14" s="253">
        <v>467.60994535519131</v>
      </c>
      <c r="E14" s="253"/>
      <c r="F14" s="253">
        <v>467.60994535519131</v>
      </c>
    </row>
    <row r="15" spans="1:6" x14ac:dyDescent="0.25">
      <c r="A15" s="251" t="s">
        <v>9</v>
      </c>
      <c r="B15" s="251" t="s">
        <v>23</v>
      </c>
      <c r="C15" s="252">
        <v>255819032</v>
      </c>
      <c r="D15" s="253">
        <v>473.31169398907105</v>
      </c>
      <c r="E15" s="253"/>
      <c r="F15" s="253">
        <v>473.31169398907105</v>
      </c>
    </row>
    <row r="16" spans="1:6" x14ac:dyDescent="0.25">
      <c r="A16" s="251" t="s">
        <v>9</v>
      </c>
      <c r="B16" s="251" t="s">
        <v>23</v>
      </c>
      <c r="C16" s="252">
        <v>255819038</v>
      </c>
      <c r="D16" s="253">
        <v>280.38959016393443</v>
      </c>
      <c r="E16" s="253"/>
      <c r="F16" s="253">
        <v>280.38959016393443</v>
      </c>
    </row>
    <row r="17" spans="1:6" x14ac:dyDescent="0.25">
      <c r="A17" s="251" t="s">
        <v>9</v>
      </c>
      <c r="B17" s="251" t="s">
        <v>23</v>
      </c>
      <c r="C17" s="252">
        <v>255819039</v>
      </c>
      <c r="D17" s="253">
        <v>296.17478142076504</v>
      </c>
      <c r="E17" s="253"/>
      <c r="F17" s="253">
        <v>296.17478142076504</v>
      </c>
    </row>
    <row r="18" spans="1:6" x14ac:dyDescent="0.25">
      <c r="A18" s="251" t="s">
        <v>9</v>
      </c>
      <c r="B18" s="251" t="s">
        <v>23</v>
      </c>
      <c r="C18" s="252">
        <v>255819041</v>
      </c>
      <c r="D18" s="253">
        <v>467.60994535519131</v>
      </c>
      <c r="E18" s="253"/>
      <c r="F18" s="253">
        <v>467.60994535519131</v>
      </c>
    </row>
    <row r="19" spans="1:6" x14ac:dyDescent="0.25">
      <c r="A19" s="251" t="s">
        <v>9</v>
      </c>
      <c r="B19" s="251" t="s">
        <v>23</v>
      </c>
      <c r="C19" s="252">
        <v>255819042</v>
      </c>
      <c r="D19" s="253">
        <v>467.60994535519131</v>
      </c>
      <c r="E19" s="253"/>
      <c r="F19" s="253">
        <v>467.60994535519131</v>
      </c>
    </row>
    <row r="20" spans="1:6" x14ac:dyDescent="0.25">
      <c r="A20" s="251" t="s">
        <v>9</v>
      </c>
      <c r="B20" s="251" t="s">
        <v>23</v>
      </c>
      <c r="C20" s="252">
        <v>255819043</v>
      </c>
      <c r="D20" s="253">
        <v>508.17112021857929</v>
      </c>
      <c r="E20" s="253"/>
      <c r="F20" s="253">
        <v>508.17112021857929</v>
      </c>
    </row>
    <row r="21" spans="1:6" x14ac:dyDescent="0.25">
      <c r="A21" s="251" t="s">
        <v>9</v>
      </c>
      <c r="B21" s="251" t="s">
        <v>23</v>
      </c>
      <c r="C21" s="252">
        <v>255819044</v>
      </c>
      <c r="D21" s="253">
        <v>508.17112021857929</v>
      </c>
      <c r="E21" s="253"/>
      <c r="F21" s="253">
        <v>508.17112021857929</v>
      </c>
    </row>
    <row r="22" spans="1:6" x14ac:dyDescent="0.25">
      <c r="A22" s="251" t="s">
        <v>9</v>
      </c>
      <c r="B22" s="251" t="s">
        <v>23</v>
      </c>
      <c r="C22" s="252">
        <v>255819045</v>
      </c>
      <c r="D22" s="253">
        <v>394.16942622950819</v>
      </c>
      <c r="E22" s="253"/>
      <c r="F22" s="253">
        <v>394.16942622950819</v>
      </c>
    </row>
    <row r="23" spans="1:6" x14ac:dyDescent="0.25">
      <c r="A23" s="251" t="s">
        <v>9</v>
      </c>
      <c r="B23" s="251" t="s">
        <v>23</v>
      </c>
      <c r="C23" s="252">
        <v>255819046</v>
      </c>
      <c r="D23" s="253">
        <v>15.563333333333333</v>
      </c>
      <c r="E23" s="253"/>
      <c r="F23" s="253">
        <v>15.563333333333333</v>
      </c>
    </row>
    <row r="24" spans="1:6" x14ac:dyDescent="0.25">
      <c r="A24" s="251" t="s">
        <v>9</v>
      </c>
      <c r="B24" s="251" t="s">
        <v>23</v>
      </c>
      <c r="C24" s="252">
        <v>255819047</v>
      </c>
      <c r="D24" s="253">
        <v>469.58448087431691</v>
      </c>
      <c r="E24" s="253"/>
      <c r="F24" s="253">
        <v>469.58448087431691</v>
      </c>
    </row>
    <row r="25" spans="1:6" x14ac:dyDescent="0.25">
      <c r="A25" s="251" t="s">
        <v>9</v>
      </c>
      <c r="B25" s="251" t="s">
        <v>23</v>
      </c>
      <c r="C25" s="252">
        <v>255819048</v>
      </c>
      <c r="D25" s="253">
        <v>447.6593715846995</v>
      </c>
      <c r="E25" s="253"/>
      <c r="F25" s="253">
        <v>447.6593715846995</v>
      </c>
    </row>
    <row r="26" spans="1:6" x14ac:dyDescent="0.25">
      <c r="A26" s="251" t="s">
        <v>9</v>
      </c>
      <c r="B26" s="251" t="s">
        <v>23</v>
      </c>
      <c r="C26" s="252">
        <v>255819049</v>
      </c>
      <c r="D26" s="253">
        <v>447.6593715846995</v>
      </c>
      <c r="E26" s="253"/>
      <c r="F26" s="253">
        <v>447.6593715846995</v>
      </c>
    </row>
    <row r="27" spans="1:6" x14ac:dyDescent="0.25">
      <c r="A27" s="251" t="s">
        <v>9</v>
      </c>
      <c r="B27" s="251" t="s">
        <v>23</v>
      </c>
      <c r="C27" s="252">
        <v>255819050</v>
      </c>
      <c r="D27" s="253">
        <v>503.1238524590164</v>
      </c>
      <c r="E27" s="253"/>
      <c r="F27" s="253">
        <v>503.1238524590164</v>
      </c>
    </row>
    <row r="28" spans="1:6" x14ac:dyDescent="0.25">
      <c r="A28" s="251" t="s">
        <v>9</v>
      </c>
      <c r="B28" s="251" t="s">
        <v>23</v>
      </c>
      <c r="C28" s="252">
        <v>255819051</v>
      </c>
      <c r="D28" s="253">
        <v>447.6593715846995</v>
      </c>
      <c r="E28" s="253"/>
      <c r="F28" s="253">
        <v>447.6593715846995</v>
      </c>
    </row>
    <row r="29" spans="1:6" x14ac:dyDescent="0.25">
      <c r="A29" s="251" t="s">
        <v>9</v>
      </c>
      <c r="B29" s="251" t="s">
        <v>23</v>
      </c>
      <c r="C29" s="252">
        <v>255819052</v>
      </c>
      <c r="D29" s="253">
        <v>447.6593715846995</v>
      </c>
      <c r="E29" s="253"/>
      <c r="F29" s="253">
        <v>447.6593715846995</v>
      </c>
    </row>
    <row r="30" spans="1:6" x14ac:dyDescent="0.25">
      <c r="A30" s="251" t="s">
        <v>9</v>
      </c>
      <c r="B30" s="251" t="s">
        <v>23</v>
      </c>
      <c r="C30" s="252">
        <v>255819053</v>
      </c>
      <c r="D30" s="253">
        <v>447.6593715846995</v>
      </c>
      <c r="E30" s="253"/>
      <c r="F30" s="253">
        <v>447.6593715846995</v>
      </c>
    </row>
    <row r="31" spans="1:6" x14ac:dyDescent="0.25">
      <c r="A31" s="251" t="s">
        <v>9</v>
      </c>
      <c r="B31" s="251" t="s">
        <v>23</v>
      </c>
      <c r="C31" s="252">
        <v>255819054</v>
      </c>
      <c r="D31" s="253">
        <v>447.6593715846995</v>
      </c>
      <c r="E31" s="253"/>
      <c r="F31" s="253">
        <v>447.6593715846995</v>
      </c>
    </row>
    <row r="32" spans="1:6" x14ac:dyDescent="0.25">
      <c r="A32" s="251" t="s">
        <v>9</v>
      </c>
      <c r="B32" s="251" t="s">
        <v>23</v>
      </c>
      <c r="C32" s="252">
        <v>255819055</v>
      </c>
      <c r="D32" s="253">
        <v>447.6593715846995</v>
      </c>
      <c r="E32" s="253"/>
      <c r="F32" s="253">
        <v>447.6593715846995</v>
      </c>
    </row>
    <row r="33" spans="1:6" x14ac:dyDescent="0.25">
      <c r="A33" s="251" t="s">
        <v>9</v>
      </c>
      <c r="B33" s="251" t="s">
        <v>23</v>
      </c>
      <c r="C33" s="252">
        <v>255819056</v>
      </c>
      <c r="D33" s="253">
        <v>251.01560109289619</v>
      </c>
      <c r="E33" s="253"/>
      <c r="F33" s="253">
        <v>251.01560109289619</v>
      </c>
    </row>
    <row r="34" spans="1:6" x14ac:dyDescent="0.25">
      <c r="A34" s="251" t="s">
        <v>9</v>
      </c>
      <c r="B34" s="251" t="s">
        <v>23</v>
      </c>
      <c r="C34" s="252">
        <v>255819030</v>
      </c>
      <c r="D34" s="253">
        <v>353.17562841530054</v>
      </c>
      <c r="E34" s="253"/>
      <c r="F34" s="253">
        <v>353.17562841530054</v>
      </c>
    </row>
    <row r="35" spans="1:6" x14ac:dyDescent="0.25">
      <c r="A35" s="251" t="s">
        <v>9</v>
      </c>
      <c r="B35" s="251" t="s">
        <v>23</v>
      </c>
      <c r="C35" s="252">
        <v>255819031</v>
      </c>
      <c r="D35" s="253">
        <v>466.29543715847001</v>
      </c>
      <c r="E35" s="253"/>
      <c r="F35" s="253">
        <v>466.29543715847001</v>
      </c>
    </row>
    <row r="36" spans="1:6" x14ac:dyDescent="0.25">
      <c r="A36" s="251" t="s">
        <v>9</v>
      </c>
      <c r="B36" s="251" t="s">
        <v>23</v>
      </c>
      <c r="C36" s="252">
        <v>255819038</v>
      </c>
      <c r="D36" s="253">
        <v>280.38959016393443</v>
      </c>
      <c r="E36" s="253"/>
      <c r="F36" s="253">
        <v>280.38959016393443</v>
      </c>
    </row>
    <row r="37" spans="1:6" x14ac:dyDescent="0.25">
      <c r="A37" s="251" t="s">
        <v>9</v>
      </c>
      <c r="B37" s="251" t="s">
        <v>23</v>
      </c>
      <c r="C37" s="252">
        <v>255819040</v>
      </c>
      <c r="D37" s="253">
        <v>368.96081967213115</v>
      </c>
      <c r="E37" s="253"/>
      <c r="F37" s="253">
        <v>368.96081967213115</v>
      </c>
    </row>
    <row r="38" spans="1:6" x14ac:dyDescent="0.25">
      <c r="A38" s="251" t="s">
        <v>9</v>
      </c>
      <c r="B38" s="251" t="s">
        <v>23</v>
      </c>
      <c r="C38" s="252">
        <v>255819057</v>
      </c>
      <c r="D38" s="253">
        <v>17.537868852459017</v>
      </c>
      <c r="E38" s="253"/>
      <c r="F38" s="253">
        <v>17.537868852459017</v>
      </c>
    </row>
    <row r="39" spans="1:6" x14ac:dyDescent="0.25">
      <c r="A39" s="251" t="s">
        <v>9</v>
      </c>
      <c r="B39" s="251" t="s">
        <v>23</v>
      </c>
      <c r="C39" s="252">
        <v>255819058</v>
      </c>
      <c r="D39" s="253">
        <v>260.00084699453549</v>
      </c>
      <c r="E39" s="253"/>
      <c r="F39" s="253">
        <v>260.00084699453549</v>
      </c>
    </row>
    <row r="40" spans="1:6" x14ac:dyDescent="0.25">
      <c r="A40" s="251" t="s">
        <v>9</v>
      </c>
      <c r="B40" s="251" t="s">
        <v>23</v>
      </c>
      <c r="C40" s="252">
        <v>255819035</v>
      </c>
      <c r="D40" s="253">
        <v>650.01043715846993</v>
      </c>
      <c r="E40" s="253"/>
      <c r="F40" s="253">
        <v>650.01043715846993</v>
      </c>
    </row>
    <row r="41" spans="1:6" x14ac:dyDescent="0.25">
      <c r="A41" s="251" t="s">
        <v>9</v>
      </c>
      <c r="B41" s="251" t="s">
        <v>23</v>
      </c>
      <c r="C41" s="252">
        <v>255819059</v>
      </c>
      <c r="D41" s="253">
        <v>467.60994535519131</v>
      </c>
      <c r="E41" s="253"/>
      <c r="F41" s="253">
        <v>467.60994535519131</v>
      </c>
    </row>
    <row r="42" spans="1:6" x14ac:dyDescent="0.25">
      <c r="A42" s="251" t="s">
        <v>9</v>
      </c>
      <c r="B42" s="251" t="s">
        <v>23</v>
      </c>
      <c r="C42" s="252">
        <v>265480063</v>
      </c>
      <c r="D42" s="253">
        <v>349.8</v>
      </c>
      <c r="E42" s="253"/>
      <c r="F42" s="253">
        <v>349.8</v>
      </c>
    </row>
    <row r="43" spans="1:6" x14ac:dyDescent="0.25">
      <c r="A43" s="251" t="s">
        <v>9</v>
      </c>
      <c r="B43" s="251" t="s">
        <v>23</v>
      </c>
      <c r="C43" s="252">
        <v>265480064</v>
      </c>
      <c r="D43" s="253">
        <v>349.8</v>
      </c>
      <c r="E43" s="253"/>
      <c r="F43" s="253">
        <v>349.8</v>
      </c>
    </row>
    <row r="44" spans="1:6" x14ac:dyDescent="0.25">
      <c r="A44" s="251" t="s">
        <v>9</v>
      </c>
      <c r="B44" s="251" t="s">
        <v>23</v>
      </c>
      <c r="C44" s="252">
        <v>265480065</v>
      </c>
      <c r="D44" s="253">
        <v>369.96</v>
      </c>
      <c r="E44" s="253"/>
      <c r="F44" s="253">
        <v>369.96</v>
      </c>
    </row>
    <row r="45" spans="1:6" x14ac:dyDescent="0.25">
      <c r="A45" s="251" t="s">
        <v>9</v>
      </c>
      <c r="B45" s="251" t="s">
        <v>23</v>
      </c>
      <c r="C45" s="252">
        <v>265480066</v>
      </c>
      <c r="D45" s="253">
        <v>261.26</v>
      </c>
      <c r="E45" s="253"/>
      <c r="F45" s="253">
        <v>261.26</v>
      </c>
    </row>
    <row r="46" spans="1:6" x14ac:dyDescent="0.25">
      <c r="A46" s="251" t="s">
        <v>9</v>
      </c>
      <c r="B46" s="251" t="s">
        <v>23</v>
      </c>
      <c r="C46" s="252">
        <v>265480067</v>
      </c>
      <c r="D46" s="253">
        <v>349.8</v>
      </c>
      <c r="E46" s="253"/>
      <c r="F46" s="253">
        <v>349.8</v>
      </c>
    </row>
    <row r="47" spans="1:6" x14ac:dyDescent="0.25">
      <c r="A47" s="251" t="s">
        <v>9</v>
      </c>
      <c r="B47" s="251" t="s">
        <v>23</v>
      </c>
      <c r="C47" s="252">
        <v>265480068</v>
      </c>
      <c r="D47" s="253">
        <v>226.09</v>
      </c>
      <c r="E47" s="253"/>
      <c r="F47" s="253">
        <v>226.09</v>
      </c>
    </row>
    <row r="48" spans="1:6" x14ac:dyDescent="0.25">
      <c r="A48" s="251" t="s">
        <v>9</v>
      </c>
      <c r="B48" s="251" t="s">
        <v>23</v>
      </c>
      <c r="C48" s="252">
        <v>265480069</v>
      </c>
      <c r="D48" s="253">
        <v>471.54</v>
      </c>
      <c r="E48" s="253"/>
      <c r="F48" s="253">
        <v>471.54</v>
      </c>
    </row>
    <row r="49" spans="1:6" x14ac:dyDescent="0.25">
      <c r="A49" s="251" t="s">
        <v>9</v>
      </c>
      <c r="B49" s="251" t="s">
        <v>23</v>
      </c>
      <c r="C49" s="252">
        <v>265480071</v>
      </c>
      <c r="D49" s="253">
        <v>488.93</v>
      </c>
      <c r="E49" s="253"/>
      <c r="F49" s="253">
        <v>488.93</v>
      </c>
    </row>
    <row r="50" spans="1:6" x14ac:dyDescent="0.25">
      <c r="A50" s="251" t="s">
        <v>9</v>
      </c>
      <c r="B50" s="251" t="s">
        <v>23</v>
      </c>
      <c r="C50" s="252">
        <v>265480072</v>
      </c>
      <c r="D50" s="253">
        <v>515.41999999999996</v>
      </c>
      <c r="E50" s="253"/>
      <c r="F50" s="253">
        <v>515.41999999999996</v>
      </c>
    </row>
    <row r="51" spans="1:6" x14ac:dyDescent="0.25">
      <c r="A51" s="251" t="s">
        <v>9</v>
      </c>
      <c r="B51" s="251" t="s">
        <v>23</v>
      </c>
      <c r="C51" s="252">
        <v>265480073</v>
      </c>
      <c r="D51" s="253">
        <v>449.41</v>
      </c>
      <c r="E51" s="253"/>
      <c r="F51" s="253">
        <v>449.41</v>
      </c>
    </row>
    <row r="52" spans="1:6" x14ac:dyDescent="0.25">
      <c r="A52" s="251" t="s">
        <v>9</v>
      </c>
      <c r="B52" s="251" t="s">
        <v>23</v>
      </c>
      <c r="C52" s="252">
        <v>265480074</v>
      </c>
      <c r="D52" s="253">
        <v>365.61</v>
      </c>
      <c r="E52" s="253"/>
      <c r="F52" s="253">
        <v>365.61</v>
      </c>
    </row>
    <row r="53" spans="1:6" x14ac:dyDescent="0.25">
      <c r="A53" s="251" t="s">
        <v>9</v>
      </c>
      <c r="B53" s="251" t="s">
        <v>23</v>
      </c>
      <c r="C53" s="252">
        <v>265480075</v>
      </c>
      <c r="D53" s="253">
        <v>365.61</v>
      </c>
      <c r="E53" s="253"/>
      <c r="F53" s="253">
        <v>365.61</v>
      </c>
    </row>
    <row r="54" spans="1:6" x14ac:dyDescent="0.25">
      <c r="A54" s="251" t="s">
        <v>9</v>
      </c>
      <c r="B54" s="251" t="s">
        <v>23</v>
      </c>
      <c r="C54" s="252">
        <v>265480076</v>
      </c>
      <c r="D54" s="253">
        <v>393.28</v>
      </c>
      <c r="E54" s="253"/>
      <c r="F54" s="253">
        <v>393.28</v>
      </c>
    </row>
    <row r="55" spans="1:6" x14ac:dyDescent="0.25">
      <c r="A55" s="251" t="s">
        <v>9</v>
      </c>
      <c r="B55" s="251" t="s">
        <v>23</v>
      </c>
      <c r="C55" s="252">
        <v>265480077</v>
      </c>
      <c r="D55" s="253">
        <v>365.61</v>
      </c>
      <c r="E55" s="253"/>
      <c r="F55" s="253">
        <v>365.61</v>
      </c>
    </row>
    <row r="56" spans="1:6" x14ac:dyDescent="0.25">
      <c r="A56" s="251" t="s">
        <v>9</v>
      </c>
      <c r="B56" s="251" t="s">
        <v>23</v>
      </c>
      <c r="C56" s="252">
        <v>265480078</v>
      </c>
      <c r="D56" s="253">
        <v>367.19</v>
      </c>
      <c r="E56" s="253"/>
      <c r="F56" s="253">
        <v>367.19</v>
      </c>
    </row>
    <row r="57" spans="1:6" x14ac:dyDescent="0.25">
      <c r="A57" s="251" t="s">
        <v>9</v>
      </c>
      <c r="B57" s="251" t="s">
        <v>23</v>
      </c>
      <c r="C57" s="252">
        <v>265480079</v>
      </c>
      <c r="D57" s="253">
        <v>349.8</v>
      </c>
      <c r="E57" s="253"/>
      <c r="F57" s="253">
        <v>349.8</v>
      </c>
    </row>
    <row r="58" spans="1:6" x14ac:dyDescent="0.25">
      <c r="A58" s="251" t="s">
        <v>9</v>
      </c>
      <c r="B58" s="251" t="s">
        <v>23</v>
      </c>
      <c r="C58" s="252">
        <v>265480080</v>
      </c>
      <c r="D58" s="253">
        <v>497.63</v>
      </c>
      <c r="E58" s="253"/>
      <c r="F58" s="253">
        <v>497.63</v>
      </c>
    </row>
    <row r="59" spans="1:6" x14ac:dyDescent="0.25">
      <c r="A59" s="251" t="s">
        <v>9</v>
      </c>
      <c r="B59" s="251" t="s">
        <v>23</v>
      </c>
      <c r="C59" s="252">
        <v>265480081</v>
      </c>
      <c r="D59" s="253">
        <v>393.28</v>
      </c>
      <c r="E59" s="253"/>
      <c r="F59" s="253">
        <v>393.28</v>
      </c>
    </row>
    <row r="60" spans="1:6" x14ac:dyDescent="0.25">
      <c r="A60" s="251" t="s">
        <v>9</v>
      </c>
      <c r="B60" s="251" t="s">
        <v>23</v>
      </c>
      <c r="C60" s="252">
        <v>265480082</v>
      </c>
      <c r="D60" s="253">
        <v>365.61</v>
      </c>
      <c r="E60" s="253"/>
      <c r="F60" s="253">
        <v>365.61</v>
      </c>
    </row>
    <row r="61" spans="1:6" x14ac:dyDescent="0.25">
      <c r="A61" s="251" t="s">
        <v>9</v>
      </c>
      <c r="B61" s="251" t="s">
        <v>23</v>
      </c>
      <c r="C61" s="252">
        <v>265480083</v>
      </c>
      <c r="D61" s="253">
        <v>361.26</v>
      </c>
      <c r="E61" s="253"/>
      <c r="F61" s="253">
        <v>361.26</v>
      </c>
    </row>
    <row r="62" spans="1:6" x14ac:dyDescent="0.25">
      <c r="A62" s="251" t="s">
        <v>9</v>
      </c>
      <c r="B62" s="251" t="s">
        <v>23</v>
      </c>
      <c r="C62" s="252">
        <v>265480084</v>
      </c>
      <c r="D62" s="253">
        <v>349.8</v>
      </c>
      <c r="E62" s="253"/>
      <c r="F62" s="253">
        <v>349.8</v>
      </c>
    </row>
    <row r="63" spans="1:6" x14ac:dyDescent="0.25">
      <c r="A63" s="251" t="s">
        <v>9</v>
      </c>
      <c r="B63" s="251" t="s">
        <v>23</v>
      </c>
      <c r="C63" s="252">
        <v>265480085</v>
      </c>
      <c r="D63" s="253">
        <v>502.77</v>
      </c>
      <c r="E63" s="253"/>
      <c r="F63" s="253">
        <v>502.77</v>
      </c>
    </row>
    <row r="64" spans="1:6" x14ac:dyDescent="0.25">
      <c r="A64" s="251" t="s">
        <v>9</v>
      </c>
      <c r="B64" s="251" t="s">
        <v>23</v>
      </c>
      <c r="C64" s="252">
        <v>265480086</v>
      </c>
      <c r="D64" s="253">
        <v>303.16000000000003</v>
      </c>
      <c r="E64" s="253"/>
      <c r="F64" s="253">
        <v>303.16000000000003</v>
      </c>
    </row>
    <row r="65" spans="1:6" x14ac:dyDescent="0.25">
      <c r="A65" s="251" t="s">
        <v>9</v>
      </c>
      <c r="B65" s="251" t="s">
        <v>23</v>
      </c>
      <c r="C65" s="252">
        <v>265480087</v>
      </c>
      <c r="D65" s="253">
        <v>349.8</v>
      </c>
      <c r="E65" s="253"/>
      <c r="F65" s="253">
        <v>349.8</v>
      </c>
    </row>
    <row r="66" spans="1:6" x14ac:dyDescent="0.25">
      <c r="A66" s="251" t="s">
        <v>9</v>
      </c>
      <c r="B66" s="251" t="s">
        <v>23</v>
      </c>
      <c r="C66" s="252">
        <v>265480088</v>
      </c>
      <c r="D66" s="253">
        <v>226.09</v>
      </c>
      <c r="E66" s="253"/>
      <c r="F66" s="253">
        <v>226.09</v>
      </c>
    </row>
    <row r="67" spans="1:6" x14ac:dyDescent="0.25">
      <c r="A67" s="251" t="s">
        <v>9</v>
      </c>
      <c r="B67" s="251" t="s">
        <v>23</v>
      </c>
      <c r="C67" s="252">
        <v>265480090</v>
      </c>
      <c r="D67" s="253">
        <v>349.8</v>
      </c>
      <c r="E67" s="253"/>
      <c r="F67" s="253">
        <v>349.8</v>
      </c>
    </row>
    <row r="68" spans="1:6" x14ac:dyDescent="0.25">
      <c r="A68" s="251" t="s">
        <v>9</v>
      </c>
      <c r="B68" s="251" t="s">
        <v>23</v>
      </c>
      <c r="C68" s="252">
        <v>265480090</v>
      </c>
      <c r="D68" s="253">
        <v>346.25</v>
      </c>
      <c r="E68" s="253"/>
      <c r="F68" s="253">
        <v>346.25</v>
      </c>
    </row>
    <row r="69" spans="1:6" x14ac:dyDescent="0.25">
      <c r="A69" s="251" t="s">
        <v>9</v>
      </c>
      <c r="B69" s="251" t="s">
        <v>23</v>
      </c>
      <c r="C69" s="252">
        <v>265480091</v>
      </c>
      <c r="D69" s="253">
        <v>349.8</v>
      </c>
      <c r="E69" s="253"/>
      <c r="F69" s="253">
        <v>349.8</v>
      </c>
    </row>
    <row r="70" spans="1:6" x14ac:dyDescent="0.25">
      <c r="A70" s="251" t="s">
        <v>9</v>
      </c>
      <c r="B70" s="251" t="s">
        <v>23</v>
      </c>
      <c r="C70" s="252">
        <v>265480092</v>
      </c>
      <c r="D70" s="253">
        <v>390.51</v>
      </c>
      <c r="E70" s="253"/>
      <c r="F70" s="253">
        <v>390.51</v>
      </c>
    </row>
    <row r="71" spans="1:6" x14ac:dyDescent="0.25">
      <c r="A71" s="251" t="s">
        <v>9</v>
      </c>
      <c r="B71" s="251" t="s">
        <v>23</v>
      </c>
      <c r="C71" s="252">
        <v>265480093</v>
      </c>
      <c r="D71" s="253">
        <v>13.83</v>
      </c>
      <c r="E71" s="253"/>
      <c r="F71" s="253">
        <v>13.83</v>
      </c>
    </row>
    <row r="72" spans="1:6" x14ac:dyDescent="0.25">
      <c r="A72" s="251" t="s">
        <v>9</v>
      </c>
      <c r="B72" s="251" t="s">
        <v>23</v>
      </c>
      <c r="C72" s="252">
        <v>265480094</v>
      </c>
      <c r="D72" s="253">
        <v>12.25</v>
      </c>
      <c r="E72" s="253"/>
      <c r="F72" s="253">
        <v>12.25</v>
      </c>
    </row>
    <row r="73" spans="1:6" x14ac:dyDescent="0.25">
      <c r="A73" s="251" t="s">
        <v>9</v>
      </c>
      <c r="B73" s="251" t="s">
        <v>23</v>
      </c>
      <c r="C73" s="252">
        <v>265480095</v>
      </c>
      <c r="D73" s="253">
        <v>196.05</v>
      </c>
      <c r="E73" s="253"/>
      <c r="F73" s="253">
        <v>196.05</v>
      </c>
    </row>
    <row r="74" spans="1:6" x14ac:dyDescent="0.25">
      <c r="A74" s="251" t="s">
        <v>9</v>
      </c>
      <c r="B74" s="251" t="s">
        <v>23</v>
      </c>
      <c r="C74" s="252">
        <v>265480096</v>
      </c>
      <c r="D74" s="253">
        <v>22.53</v>
      </c>
      <c r="E74" s="253"/>
      <c r="F74" s="253">
        <v>22.53</v>
      </c>
    </row>
    <row r="75" spans="1:6" x14ac:dyDescent="0.25">
      <c r="A75" s="251" t="s">
        <v>9</v>
      </c>
      <c r="B75" s="251" t="s">
        <v>23</v>
      </c>
      <c r="C75" s="252">
        <v>265480274</v>
      </c>
      <c r="D75" s="253">
        <v>336.3</v>
      </c>
      <c r="E75" s="253"/>
      <c r="F75" s="253">
        <v>336.3</v>
      </c>
    </row>
    <row r="76" spans="1:6" x14ac:dyDescent="0.25">
      <c r="A76" s="251" t="s">
        <v>9</v>
      </c>
      <c r="B76" s="251" t="s">
        <v>93</v>
      </c>
      <c r="C76" s="252" t="s">
        <v>94</v>
      </c>
      <c r="D76" s="253">
        <v>2661.9</v>
      </c>
      <c r="E76" s="253">
        <v>0</v>
      </c>
      <c r="F76" s="253">
        <f t="shared" ref="F76" si="0">D76+E76</f>
        <v>2661.9</v>
      </c>
    </row>
    <row r="77" spans="1:6" x14ac:dyDescent="0.25">
      <c r="A77" s="251" t="s">
        <v>24</v>
      </c>
      <c r="B77" s="251" t="s">
        <v>25</v>
      </c>
      <c r="C77" s="252" t="s">
        <v>26</v>
      </c>
      <c r="D77" s="253">
        <v>3877948.32</v>
      </c>
      <c r="E77" s="253">
        <v>-24043.62</v>
      </c>
      <c r="F77" s="253">
        <v>3853904.6999999997</v>
      </c>
    </row>
    <row r="78" spans="1:6" x14ac:dyDescent="0.25">
      <c r="A78" s="251" t="s">
        <v>24</v>
      </c>
      <c r="B78" s="251" t="s">
        <v>25</v>
      </c>
      <c r="C78" s="252" t="s">
        <v>340</v>
      </c>
      <c r="D78" s="253">
        <v>1229.1199999999999</v>
      </c>
      <c r="E78" s="253">
        <v>35.770000000000003</v>
      </c>
      <c r="F78" s="253">
        <f>D78+E78</f>
        <v>1264.8899999999999</v>
      </c>
    </row>
    <row r="79" spans="1:6" x14ac:dyDescent="0.25">
      <c r="A79" s="251" t="s">
        <v>24</v>
      </c>
      <c r="B79" s="251" t="s">
        <v>25</v>
      </c>
      <c r="C79" s="252" t="s">
        <v>27</v>
      </c>
      <c r="D79" s="253">
        <v>33157.050000000003</v>
      </c>
      <c r="E79" s="253">
        <v>-380.08</v>
      </c>
      <c r="F79" s="253">
        <v>32776.97</v>
      </c>
    </row>
    <row r="80" spans="1:6" x14ac:dyDescent="0.25">
      <c r="A80" s="251" t="s">
        <v>24</v>
      </c>
      <c r="B80" s="251" t="s">
        <v>25</v>
      </c>
      <c r="C80" s="252" t="s">
        <v>28</v>
      </c>
      <c r="D80" s="253">
        <v>3109.3</v>
      </c>
      <c r="E80" s="253">
        <v>-96.23</v>
      </c>
      <c r="F80" s="253">
        <v>3013.07</v>
      </c>
    </row>
    <row r="81" spans="1:6" x14ac:dyDescent="0.25">
      <c r="A81" s="251" t="s">
        <v>29</v>
      </c>
      <c r="B81" s="251" t="s">
        <v>30</v>
      </c>
      <c r="C81" s="252" t="s">
        <v>31</v>
      </c>
      <c r="D81" s="253">
        <v>9158499.9399999995</v>
      </c>
      <c r="E81" s="253">
        <v>67079.899999999994</v>
      </c>
      <c r="F81" s="253">
        <v>9225579.8399999999</v>
      </c>
    </row>
    <row r="82" spans="1:6" x14ac:dyDescent="0.25">
      <c r="A82" s="251" t="s">
        <v>29</v>
      </c>
      <c r="B82" s="251" t="s">
        <v>30</v>
      </c>
      <c r="C82" s="252" t="s">
        <v>32</v>
      </c>
      <c r="D82" s="253">
        <v>582.20000000000005</v>
      </c>
      <c r="E82" s="253">
        <v>0</v>
      </c>
      <c r="F82" s="253">
        <v>582.20000000000005</v>
      </c>
    </row>
    <row r="83" spans="1:6" x14ac:dyDescent="0.25">
      <c r="A83" s="251" t="s">
        <v>29</v>
      </c>
      <c r="B83" s="251" t="s">
        <v>30</v>
      </c>
      <c r="C83" s="252" t="s">
        <v>33</v>
      </c>
      <c r="D83" s="253">
        <v>920.55</v>
      </c>
      <c r="E83" s="253">
        <v>0</v>
      </c>
      <c r="F83" s="253">
        <v>920.55</v>
      </c>
    </row>
    <row r="84" spans="1:6" x14ac:dyDescent="0.25">
      <c r="A84" s="251" t="s">
        <v>9</v>
      </c>
      <c r="B84" s="251" t="s">
        <v>34</v>
      </c>
      <c r="C84" s="252" t="s">
        <v>35</v>
      </c>
      <c r="D84" s="253">
        <v>809.66</v>
      </c>
      <c r="E84" s="253">
        <v>0</v>
      </c>
      <c r="F84" s="253">
        <v>809.66</v>
      </c>
    </row>
    <row r="85" spans="1:6" x14ac:dyDescent="0.25">
      <c r="A85" s="251" t="s">
        <v>9</v>
      </c>
      <c r="B85" s="251" t="s">
        <v>36</v>
      </c>
      <c r="C85" s="252" t="s">
        <v>37</v>
      </c>
      <c r="D85" s="253">
        <v>19670.22</v>
      </c>
      <c r="E85" s="253">
        <v>-31.36</v>
      </c>
      <c r="F85" s="253">
        <v>19638.86</v>
      </c>
    </row>
    <row r="86" spans="1:6" x14ac:dyDescent="0.25">
      <c r="A86" s="251" t="s">
        <v>9</v>
      </c>
      <c r="B86" s="251" t="s">
        <v>36</v>
      </c>
      <c r="C86" s="252" t="s">
        <v>38</v>
      </c>
      <c r="D86" s="253">
        <v>6930.47</v>
      </c>
      <c r="E86" s="253">
        <v>-0.42</v>
      </c>
      <c r="F86" s="253">
        <v>6930.05</v>
      </c>
    </row>
    <row r="87" spans="1:6" x14ac:dyDescent="0.25">
      <c r="A87" s="251" t="s">
        <v>9</v>
      </c>
      <c r="B87" s="251" t="s">
        <v>39</v>
      </c>
      <c r="C87" s="252" t="s">
        <v>40</v>
      </c>
      <c r="D87" s="253">
        <v>15421.46</v>
      </c>
      <c r="E87" s="253">
        <v>0</v>
      </c>
      <c r="F87" s="253">
        <v>15421.46</v>
      </c>
    </row>
    <row r="88" spans="1:6" x14ac:dyDescent="0.25">
      <c r="A88" s="251" t="s">
        <v>41</v>
      </c>
      <c r="B88" s="251" t="s">
        <v>42</v>
      </c>
      <c r="C88" s="252" t="s">
        <v>43</v>
      </c>
      <c r="D88" s="253">
        <v>60248.32</v>
      </c>
      <c r="E88" s="253">
        <v>566.39</v>
      </c>
      <c r="F88" s="253">
        <v>60814.71</v>
      </c>
    </row>
    <row r="89" spans="1:6" x14ac:dyDescent="0.25">
      <c r="A89" s="251" t="s">
        <v>41</v>
      </c>
      <c r="B89" s="251" t="s">
        <v>44</v>
      </c>
      <c r="C89" s="252" t="s">
        <v>45</v>
      </c>
      <c r="D89" s="253">
        <v>4877.6400000000003</v>
      </c>
      <c r="E89" s="253">
        <v>0</v>
      </c>
      <c r="F89" s="253">
        <v>4877.6400000000003</v>
      </c>
    </row>
    <row r="90" spans="1:6" x14ac:dyDescent="0.25">
      <c r="A90" s="251" t="s">
        <v>46</v>
      </c>
      <c r="B90" s="251" t="s">
        <v>47</v>
      </c>
      <c r="C90" s="252" t="s">
        <v>48</v>
      </c>
      <c r="D90" s="253">
        <v>17225.66</v>
      </c>
      <c r="E90" s="253">
        <v>0</v>
      </c>
      <c r="F90" s="253">
        <v>17225.66</v>
      </c>
    </row>
    <row r="91" spans="1:6" x14ac:dyDescent="0.25">
      <c r="A91" s="251" t="s">
        <v>49</v>
      </c>
      <c r="B91" s="251" t="s">
        <v>50</v>
      </c>
      <c r="C91" s="252" t="s">
        <v>51</v>
      </c>
      <c r="D91" s="253">
        <v>1337.09</v>
      </c>
      <c r="E91" s="253">
        <v>0</v>
      </c>
      <c r="F91" s="253">
        <v>1337.09</v>
      </c>
    </row>
    <row r="92" spans="1:6" x14ac:dyDescent="0.25">
      <c r="A92" s="251" t="s">
        <v>49</v>
      </c>
      <c r="B92" s="251" t="s">
        <v>50</v>
      </c>
      <c r="C92" s="252" t="s">
        <v>52</v>
      </c>
      <c r="D92" s="253">
        <v>1221.31</v>
      </c>
      <c r="E92" s="253">
        <v>0</v>
      </c>
      <c r="F92" s="253">
        <v>1221.31</v>
      </c>
    </row>
    <row r="93" spans="1:6" x14ac:dyDescent="0.25">
      <c r="A93" s="251" t="s">
        <v>49</v>
      </c>
      <c r="B93" s="251" t="s">
        <v>50</v>
      </c>
      <c r="C93" s="252" t="s">
        <v>53</v>
      </c>
      <c r="D93" s="253">
        <v>1586.99</v>
      </c>
      <c r="E93" s="253">
        <v>0</v>
      </c>
      <c r="F93" s="253">
        <v>1586.99</v>
      </c>
    </row>
    <row r="94" spans="1:6" x14ac:dyDescent="0.25">
      <c r="A94" s="251" t="s">
        <v>49</v>
      </c>
      <c r="B94" s="251" t="s">
        <v>50</v>
      </c>
      <c r="C94" s="252" t="s">
        <v>54</v>
      </c>
      <c r="D94" s="253">
        <v>2237.59</v>
      </c>
      <c r="E94" s="253">
        <v>0</v>
      </c>
      <c r="F94" s="253">
        <v>2237.59</v>
      </c>
    </row>
    <row r="95" spans="1:6" x14ac:dyDescent="0.25">
      <c r="A95" s="251" t="s">
        <v>49</v>
      </c>
      <c r="B95" s="251" t="s">
        <v>50</v>
      </c>
      <c r="C95" s="252" t="s">
        <v>55</v>
      </c>
      <c r="D95" s="253">
        <v>3027.49</v>
      </c>
      <c r="E95" s="253">
        <v>0</v>
      </c>
      <c r="F95" s="253">
        <v>3027.49</v>
      </c>
    </row>
    <row r="96" spans="1:6" x14ac:dyDescent="0.25">
      <c r="A96" s="251" t="s">
        <v>49</v>
      </c>
      <c r="B96" s="251" t="s">
        <v>50</v>
      </c>
      <c r="C96" s="252" t="s">
        <v>56</v>
      </c>
      <c r="D96" s="253">
        <v>4531.33</v>
      </c>
      <c r="E96" s="253">
        <v>0</v>
      </c>
      <c r="F96" s="253">
        <v>4531.33</v>
      </c>
    </row>
    <row r="97" spans="1:6" x14ac:dyDescent="0.25">
      <c r="A97" s="251" t="s">
        <v>49</v>
      </c>
      <c r="B97" s="251" t="s">
        <v>50</v>
      </c>
      <c r="C97" s="252" t="s">
        <v>57</v>
      </c>
      <c r="D97" s="253">
        <v>2593.9</v>
      </c>
      <c r="E97" s="253">
        <v>0</v>
      </c>
      <c r="F97" s="253">
        <v>2593.9</v>
      </c>
    </row>
    <row r="98" spans="1:6" x14ac:dyDescent="0.25">
      <c r="A98" s="251" t="s">
        <v>49</v>
      </c>
      <c r="B98" s="251" t="s">
        <v>50</v>
      </c>
      <c r="C98" s="252" t="s">
        <v>58</v>
      </c>
      <c r="D98" s="253">
        <v>1586.99</v>
      </c>
      <c r="E98" s="253">
        <v>0</v>
      </c>
      <c r="F98" s="253">
        <v>1586.99</v>
      </c>
    </row>
    <row r="99" spans="1:6" x14ac:dyDescent="0.25">
      <c r="A99" s="251" t="s">
        <v>49</v>
      </c>
      <c r="B99" s="251" t="s">
        <v>50</v>
      </c>
      <c r="C99" s="252" t="s">
        <v>59</v>
      </c>
      <c r="D99" s="253">
        <v>1711.94</v>
      </c>
      <c r="E99" s="253">
        <v>0</v>
      </c>
      <c r="F99" s="253">
        <v>1711.94</v>
      </c>
    </row>
    <row r="100" spans="1:6" x14ac:dyDescent="0.25">
      <c r="A100" s="251" t="s">
        <v>49</v>
      </c>
      <c r="B100" s="251" t="s">
        <v>50</v>
      </c>
      <c r="C100" s="252" t="s">
        <v>60</v>
      </c>
      <c r="D100" s="253">
        <v>1525.73</v>
      </c>
      <c r="E100" s="253">
        <v>0</v>
      </c>
      <c r="F100" s="253">
        <v>1525.73</v>
      </c>
    </row>
    <row r="101" spans="1:6" x14ac:dyDescent="0.25">
      <c r="A101" s="251" t="s">
        <v>49</v>
      </c>
      <c r="B101" s="251" t="s">
        <v>50</v>
      </c>
      <c r="C101" s="252" t="s">
        <v>61</v>
      </c>
      <c r="D101" s="253">
        <v>1355.77</v>
      </c>
      <c r="E101" s="253">
        <v>0</v>
      </c>
      <c r="F101" s="253">
        <v>1355.77</v>
      </c>
    </row>
    <row r="102" spans="1:6" x14ac:dyDescent="0.25">
      <c r="A102" s="251" t="s">
        <v>49</v>
      </c>
      <c r="B102" s="251" t="s">
        <v>50</v>
      </c>
      <c r="C102" s="252" t="s">
        <v>62</v>
      </c>
      <c r="D102" s="253">
        <v>499.8</v>
      </c>
      <c r="E102" s="253">
        <v>0</v>
      </c>
      <c r="F102" s="253">
        <v>499.8</v>
      </c>
    </row>
    <row r="103" spans="1:6" x14ac:dyDescent="0.25">
      <c r="A103" s="251" t="s">
        <v>49</v>
      </c>
      <c r="B103" s="251" t="s">
        <v>50</v>
      </c>
      <c r="C103" s="252" t="s">
        <v>63</v>
      </c>
      <c r="D103" s="253">
        <v>1124.55</v>
      </c>
      <c r="E103" s="253">
        <v>0</v>
      </c>
      <c r="F103" s="253">
        <v>1124.55</v>
      </c>
    </row>
    <row r="104" spans="1:6" x14ac:dyDescent="0.25">
      <c r="A104" s="251" t="s">
        <v>49</v>
      </c>
      <c r="B104" s="251" t="s">
        <v>50</v>
      </c>
      <c r="C104" s="252" t="s">
        <v>64</v>
      </c>
      <c r="D104" s="253">
        <v>1827.38</v>
      </c>
      <c r="E104" s="253">
        <v>0</v>
      </c>
      <c r="F104" s="253">
        <v>1827.38</v>
      </c>
    </row>
    <row r="105" spans="1:6" x14ac:dyDescent="0.25">
      <c r="A105" s="251" t="s">
        <v>49</v>
      </c>
      <c r="B105" s="251" t="s">
        <v>50</v>
      </c>
      <c r="C105" s="252" t="s">
        <v>65</v>
      </c>
      <c r="D105" s="253">
        <v>919.66</v>
      </c>
      <c r="E105" s="253">
        <v>0</v>
      </c>
      <c r="F105" s="253">
        <v>919.66</v>
      </c>
    </row>
    <row r="106" spans="1:6" x14ac:dyDescent="0.25">
      <c r="A106" s="251" t="s">
        <v>49</v>
      </c>
      <c r="B106" s="251" t="s">
        <v>50</v>
      </c>
      <c r="C106" s="252" t="s">
        <v>66</v>
      </c>
      <c r="D106" s="253">
        <v>2192.7199999999998</v>
      </c>
      <c r="E106" s="253">
        <v>0</v>
      </c>
      <c r="F106" s="253">
        <v>2192.7199999999998</v>
      </c>
    </row>
    <row r="107" spans="1:6" x14ac:dyDescent="0.25">
      <c r="A107" s="251" t="s">
        <v>67</v>
      </c>
      <c r="B107" s="251" t="s">
        <v>68</v>
      </c>
      <c r="C107" s="252" t="s">
        <v>69</v>
      </c>
      <c r="D107" s="253">
        <v>2051.7199999999998</v>
      </c>
      <c r="E107" s="253">
        <v>0</v>
      </c>
      <c r="F107" s="253">
        <v>2051.7199999999998</v>
      </c>
    </row>
    <row r="108" spans="1:6" x14ac:dyDescent="0.25">
      <c r="A108" s="251" t="s">
        <v>70</v>
      </c>
      <c r="B108" s="251" t="s">
        <v>71</v>
      </c>
      <c r="C108" s="252" t="s">
        <v>72</v>
      </c>
      <c r="D108" s="253">
        <v>546060.77</v>
      </c>
      <c r="E108" s="253">
        <v>3116.86</v>
      </c>
      <c r="F108" s="253">
        <v>549177.63</v>
      </c>
    </row>
    <row r="109" spans="1:6" x14ac:dyDescent="0.25">
      <c r="A109" s="251" t="s">
        <v>70</v>
      </c>
      <c r="B109" s="251" t="s">
        <v>73</v>
      </c>
      <c r="C109" s="252" t="s">
        <v>74</v>
      </c>
      <c r="D109" s="253">
        <v>821191.37</v>
      </c>
      <c r="E109" s="253">
        <v>46413.38</v>
      </c>
      <c r="F109" s="253">
        <v>867604.75</v>
      </c>
    </row>
    <row r="110" spans="1:6" x14ac:dyDescent="0.25">
      <c r="A110" s="251" t="s">
        <v>70</v>
      </c>
      <c r="B110" s="251" t="s">
        <v>75</v>
      </c>
      <c r="C110" s="252" t="s">
        <v>76</v>
      </c>
      <c r="D110" s="253">
        <v>77180.429999999993</v>
      </c>
      <c r="E110" s="253">
        <v>8494.9699999999993</v>
      </c>
      <c r="F110" s="253">
        <v>85675.4</v>
      </c>
    </row>
    <row r="111" spans="1:6" x14ac:dyDescent="0.25">
      <c r="A111" s="251" t="s">
        <v>70</v>
      </c>
      <c r="B111" s="251" t="s">
        <v>77</v>
      </c>
      <c r="C111" s="252" t="s">
        <v>78</v>
      </c>
      <c r="D111" s="253">
        <v>57830.96</v>
      </c>
      <c r="E111" s="253">
        <v>-121.26</v>
      </c>
      <c r="F111" s="253">
        <v>57709.7</v>
      </c>
    </row>
    <row r="112" spans="1:6" x14ac:dyDescent="0.25">
      <c r="A112" s="251" t="s">
        <v>79</v>
      </c>
      <c r="B112" s="251" t="s">
        <v>80</v>
      </c>
      <c r="C112" s="252" t="s">
        <v>81</v>
      </c>
      <c r="D112" s="253">
        <v>5591653.1200000001</v>
      </c>
      <c r="E112" s="253">
        <v>-92539.27</v>
      </c>
      <c r="F112" s="253">
        <v>5499113.8500000006</v>
      </c>
    </row>
    <row r="113" spans="1:6" x14ac:dyDescent="0.25">
      <c r="A113" s="251" t="s">
        <v>79</v>
      </c>
      <c r="B113" s="251" t="s">
        <v>80</v>
      </c>
      <c r="C113" s="252" t="s">
        <v>82</v>
      </c>
      <c r="D113" s="253">
        <v>8629301.5</v>
      </c>
      <c r="E113" s="253">
        <v>-176387.76</v>
      </c>
      <c r="F113" s="253">
        <v>8452913.7400000002</v>
      </c>
    </row>
    <row r="114" spans="1:6" x14ac:dyDescent="0.25">
      <c r="A114" s="251" t="s">
        <v>79</v>
      </c>
      <c r="B114" s="251" t="s">
        <v>80</v>
      </c>
      <c r="C114" s="252" t="s">
        <v>83</v>
      </c>
      <c r="D114" s="253">
        <v>7894.32</v>
      </c>
      <c r="E114" s="253">
        <v>0</v>
      </c>
      <c r="F114" s="253">
        <v>7894.32</v>
      </c>
    </row>
    <row r="115" spans="1:6" x14ac:dyDescent="0.25">
      <c r="A115" s="251" t="s">
        <v>79</v>
      </c>
      <c r="B115" s="251" t="s">
        <v>80</v>
      </c>
      <c r="C115" s="252" t="s">
        <v>84</v>
      </c>
      <c r="D115" s="253">
        <v>649968</v>
      </c>
      <c r="E115" s="253">
        <v>0</v>
      </c>
      <c r="F115" s="253">
        <v>649968</v>
      </c>
    </row>
    <row r="116" spans="1:6" x14ac:dyDescent="0.25">
      <c r="A116" s="251" t="s">
        <v>79</v>
      </c>
      <c r="B116" s="251" t="s">
        <v>85</v>
      </c>
      <c r="C116" s="252" t="s">
        <v>86</v>
      </c>
      <c r="D116" s="253">
        <v>1416428.03</v>
      </c>
      <c r="E116" s="253">
        <v>1211.55</v>
      </c>
      <c r="F116" s="253">
        <v>1417639.58</v>
      </c>
    </row>
    <row r="117" spans="1:6" x14ac:dyDescent="0.25">
      <c r="A117" s="251" t="s">
        <v>79</v>
      </c>
      <c r="B117" s="251" t="s">
        <v>85</v>
      </c>
      <c r="C117" s="252" t="s">
        <v>87</v>
      </c>
      <c r="D117" s="253">
        <v>2910.72</v>
      </c>
      <c r="E117" s="253">
        <v>-31.36</v>
      </c>
      <c r="F117" s="253">
        <v>2879.3599999999997</v>
      </c>
    </row>
    <row r="119" spans="1:6" x14ac:dyDescent="0.25">
      <c r="C119" s="254"/>
      <c r="D119" s="266" t="s">
        <v>88</v>
      </c>
      <c r="E119" s="266" t="s">
        <v>89</v>
      </c>
      <c r="F119" s="266" t="s">
        <v>90</v>
      </c>
    </row>
    <row r="120" spans="1:6" x14ac:dyDescent="0.25">
      <c r="C120" s="254"/>
      <c r="D120" s="261" t="s">
        <v>91</v>
      </c>
      <c r="E120" s="261" t="s">
        <v>91</v>
      </c>
      <c r="F120" s="261" t="s">
        <v>91</v>
      </c>
    </row>
    <row r="121" spans="1:6" x14ac:dyDescent="0.25">
      <c r="C121" s="267" t="s">
        <v>92</v>
      </c>
      <c r="D121" s="253">
        <f>SUM(D5:D117)</f>
        <v>31451834.9718506</v>
      </c>
      <c r="E121" s="253">
        <f>SUM(E5:E117)</f>
        <v>-138646.52000000002</v>
      </c>
      <c r="F121" s="253">
        <f>SUM(F5:F117)</f>
        <v>31313188.451850601</v>
      </c>
    </row>
    <row r="122" spans="1:6" x14ac:dyDescent="0.25">
      <c r="B122" s="254"/>
      <c r="C122" s="311"/>
      <c r="D122" s="311"/>
      <c r="E122" s="311"/>
    </row>
  </sheetData>
  <autoFilter ref="A4:F117"/>
  <pageMargins left="0.7" right="0.7" top="0.75" bottom="0.75" header="0.3" footer="0.3"/>
  <ignoredErrors>
    <ignoredError sqref="C5:C11 C79:C117 C77" numberStoredAsText="1"/>
  </ignoredError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showGridLines="0" workbookViewId="0"/>
  </sheetViews>
  <sheetFormatPr defaultRowHeight="10.5" x14ac:dyDescent="0.25"/>
  <cols>
    <col min="1" max="1" width="73.7265625" style="250" customWidth="1"/>
    <col min="2" max="2" width="69.26953125" style="250" customWidth="1"/>
    <col min="3" max="11" width="18.7265625" style="250" customWidth="1"/>
    <col min="12" max="12" width="8.7265625" style="250"/>
    <col min="13" max="13" width="45.7265625" style="250" customWidth="1"/>
    <col min="14" max="16" width="18.7265625" style="250" customWidth="1"/>
    <col min="17" max="16384" width="8.7265625" style="250"/>
  </cols>
  <sheetData>
    <row r="1" spans="1:6" x14ac:dyDescent="0.25">
      <c r="A1" s="261" t="s">
        <v>0</v>
      </c>
      <c r="B1" s="252">
        <v>2016</v>
      </c>
    </row>
    <row r="2" spans="1:6" x14ac:dyDescent="0.25">
      <c r="A2" s="267" t="s">
        <v>1</v>
      </c>
      <c r="B2" s="260" t="s">
        <v>95</v>
      </c>
    </row>
    <row r="4" spans="1:6" x14ac:dyDescent="0.25">
      <c r="A4" s="261" t="s">
        <v>3</v>
      </c>
      <c r="B4" s="261" t="s">
        <v>4</v>
      </c>
      <c r="C4" s="261" t="s">
        <v>5</v>
      </c>
      <c r="D4" s="261" t="s">
        <v>6</v>
      </c>
      <c r="E4" s="261" t="s">
        <v>7</v>
      </c>
      <c r="F4" s="261" t="s">
        <v>8</v>
      </c>
    </row>
    <row r="5" spans="1:6" x14ac:dyDescent="0.25">
      <c r="A5" s="251" t="s">
        <v>9</v>
      </c>
      <c r="B5" s="251" t="s">
        <v>10</v>
      </c>
      <c r="C5" s="252" t="s">
        <v>96</v>
      </c>
      <c r="D5" s="253">
        <v>28.86</v>
      </c>
      <c r="E5" s="253">
        <v>0</v>
      </c>
      <c r="F5" s="253">
        <f>D5+E5</f>
        <v>28.86</v>
      </c>
    </row>
    <row r="6" spans="1:6" x14ac:dyDescent="0.25">
      <c r="A6" s="251" t="s">
        <v>9</v>
      </c>
      <c r="B6" s="251" t="s">
        <v>16</v>
      </c>
      <c r="C6" s="252" t="s">
        <v>97</v>
      </c>
      <c r="D6" s="253">
        <v>229.08</v>
      </c>
      <c r="E6" s="253">
        <v>0</v>
      </c>
      <c r="F6" s="253">
        <f t="shared" ref="F6:F41" si="0">D6+E6</f>
        <v>229.08</v>
      </c>
    </row>
    <row r="7" spans="1:6" x14ac:dyDescent="0.25">
      <c r="A7" s="251" t="s">
        <v>9</v>
      </c>
      <c r="B7" s="251" t="s">
        <v>93</v>
      </c>
      <c r="C7" s="252" t="s">
        <v>94</v>
      </c>
      <c r="D7" s="253">
        <v>770.84999999999991</v>
      </c>
      <c r="E7" s="253"/>
      <c r="F7" s="253">
        <f t="shared" si="0"/>
        <v>770.84999999999991</v>
      </c>
    </row>
    <row r="8" spans="1:6" x14ac:dyDescent="0.25">
      <c r="A8" s="251" t="s">
        <v>18</v>
      </c>
      <c r="B8" s="251" t="s">
        <v>19</v>
      </c>
      <c r="C8" s="252" t="s">
        <v>98</v>
      </c>
      <c r="D8" s="253">
        <v>906.36</v>
      </c>
      <c r="E8" s="253">
        <v>23.58</v>
      </c>
      <c r="F8" s="253">
        <f t="shared" si="0"/>
        <v>929.94</v>
      </c>
    </row>
    <row r="9" spans="1:6" x14ac:dyDescent="0.25">
      <c r="A9" s="251" t="s">
        <v>24</v>
      </c>
      <c r="B9" s="251" t="s">
        <v>25</v>
      </c>
      <c r="C9" s="252" t="s">
        <v>99</v>
      </c>
      <c r="D9" s="253">
        <v>97707.6</v>
      </c>
      <c r="E9" s="253">
        <v>-117.32</v>
      </c>
      <c r="F9" s="253">
        <f t="shared" si="0"/>
        <v>97590.28</v>
      </c>
    </row>
    <row r="10" spans="1:6" x14ac:dyDescent="0.25">
      <c r="A10" s="251" t="s">
        <v>24</v>
      </c>
      <c r="B10" s="251" t="s">
        <v>25</v>
      </c>
      <c r="C10" s="252" t="s">
        <v>100</v>
      </c>
      <c r="D10" s="253">
        <v>24571.317073170732</v>
      </c>
      <c r="E10" s="253">
        <v>-235.14</v>
      </c>
      <c r="F10" s="253">
        <f t="shared" si="0"/>
        <v>24336.177073170733</v>
      </c>
    </row>
    <row r="11" spans="1:6" x14ac:dyDescent="0.25">
      <c r="A11" s="251" t="s">
        <v>29</v>
      </c>
      <c r="B11" s="251" t="s">
        <v>30</v>
      </c>
      <c r="C11" s="252" t="s">
        <v>101</v>
      </c>
      <c r="D11" s="253">
        <v>228283.2</v>
      </c>
      <c r="E11" s="253">
        <v>1076.3599999999999</v>
      </c>
      <c r="F11" s="253">
        <f t="shared" si="0"/>
        <v>229359.56</v>
      </c>
    </row>
    <row r="12" spans="1:6" x14ac:dyDescent="0.25">
      <c r="A12" s="251" t="s">
        <v>9</v>
      </c>
      <c r="B12" s="251" t="s">
        <v>34</v>
      </c>
      <c r="C12" s="252" t="s">
        <v>102</v>
      </c>
      <c r="D12" s="253">
        <v>146.16</v>
      </c>
      <c r="E12" s="253">
        <v>0</v>
      </c>
      <c r="F12" s="253">
        <f t="shared" si="0"/>
        <v>146.16</v>
      </c>
    </row>
    <row r="13" spans="1:6" x14ac:dyDescent="0.25">
      <c r="A13" s="251" t="s">
        <v>9</v>
      </c>
      <c r="B13" s="251" t="s">
        <v>36</v>
      </c>
      <c r="C13" s="252" t="s">
        <v>103</v>
      </c>
      <c r="D13" s="253">
        <v>607.55999999999995</v>
      </c>
      <c r="E13" s="253">
        <v>-24.94</v>
      </c>
      <c r="F13" s="253">
        <f t="shared" si="0"/>
        <v>582.61999999999989</v>
      </c>
    </row>
    <row r="14" spans="1:6" x14ac:dyDescent="0.25">
      <c r="A14" s="251" t="s">
        <v>9</v>
      </c>
      <c r="B14" s="251" t="s">
        <v>36</v>
      </c>
      <c r="C14" s="252" t="s">
        <v>104</v>
      </c>
      <c r="D14" s="253">
        <v>268.92</v>
      </c>
      <c r="E14" s="253">
        <v>-0.85</v>
      </c>
      <c r="F14" s="253">
        <f t="shared" si="0"/>
        <v>268.07</v>
      </c>
    </row>
    <row r="15" spans="1:6" x14ac:dyDescent="0.25">
      <c r="A15" s="251" t="s">
        <v>9</v>
      </c>
      <c r="B15" s="251" t="s">
        <v>39</v>
      </c>
      <c r="C15" s="252" t="s">
        <v>105</v>
      </c>
      <c r="D15" s="253">
        <v>418.32</v>
      </c>
      <c r="E15" s="253">
        <v>0</v>
      </c>
      <c r="F15" s="253">
        <f t="shared" si="0"/>
        <v>418.32</v>
      </c>
    </row>
    <row r="16" spans="1:6" x14ac:dyDescent="0.25">
      <c r="A16" s="251" t="s">
        <v>106</v>
      </c>
      <c r="B16" s="251" t="s">
        <v>107</v>
      </c>
      <c r="C16" s="252" t="s">
        <v>108</v>
      </c>
      <c r="D16" s="253">
        <v>59.756097560975618</v>
      </c>
      <c r="E16" s="253">
        <v>0</v>
      </c>
      <c r="F16" s="253">
        <f t="shared" si="0"/>
        <v>59.756097560975618</v>
      </c>
    </row>
    <row r="17" spans="1:6" x14ac:dyDescent="0.25">
      <c r="A17" s="251" t="s">
        <v>41</v>
      </c>
      <c r="B17" s="251" t="s">
        <v>42</v>
      </c>
      <c r="C17" s="252" t="s">
        <v>109</v>
      </c>
      <c r="D17" s="253">
        <v>1852.56</v>
      </c>
      <c r="E17" s="253">
        <v>-19.239999999999998</v>
      </c>
      <c r="F17" s="253">
        <f t="shared" si="0"/>
        <v>1833.32</v>
      </c>
    </row>
    <row r="18" spans="1:6" x14ac:dyDescent="0.25">
      <c r="A18" s="251" t="s">
        <v>41</v>
      </c>
      <c r="B18" s="251" t="s">
        <v>44</v>
      </c>
      <c r="C18" s="252" t="s">
        <v>110</v>
      </c>
      <c r="D18" s="253">
        <v>139.44</v>
      </c>
      <c r="E18" s="253">
        <v>0</v>
      </c>
      <c r="F18" s="253">
        <f t="shared" si="0"/>
        <v>139.44</v>
      </c>
    </row>
    <row r="19" spans="1:6" x14ac:dyDescent="0.25">
      <c r="A19" s="251" t="s">
        <v>49</v>
      </c>
      <c r="B19" s="251" t="s">
        <v>111</v>
      </c>
      <c r="C19" s="252" t="s">
        <v>112</v>
      </c>
      <c r="D19" s="253">
        <v>49.8</v>
      </c>
      <c r="E19" s="253">
        <v>0</v>
      </c>
      <c r="F19" s="253">
        <f t="shared" si="0"/>
        <v>49.8</v>
      </c>
    </row>
    <row r="20" spans="1:6" x14ac:dyDescent="0.25">
      <c r="A20" s="251" t="s">
        <v>49</v>
      </c>
      <c r="B20" s="251" t="s">
        <v>113</v>
      </c>
      <c r="C20" s="252" t="s">
        <v>114</v>
      </c>
      <c r="D20" s="253">
        <v>59.77</v>
      </c>
      <c r="E20" s="253">
        <v>0</v>
      </c>
      <c r="F20" s="253">
        <f t="shared" si="0"/>
        <v>59.77</v>
      </c>
    </row>
    <row r="21" spans="1:6" x14ac:dyDescent="0.25">
      <c r="A21" s="251" t="s">
        <v>49</v>
      </c>
      <c r="B21" s="251" t="s">
        <v>115</v>
      </c>
      <c r="C21" s="252" t="s">
        <v>116</v>
      </c>
      <c r="D21" s="253">
        <v>69.73</v>
      </c>
      <c r="E21" s="253">
        <v>0</v>
      </c>
      <c r="F21" s="253">
        <f t="shared" si="0"/>
        <v>69.73</v>
      </c>
    </row>
    <row r="22" spans="1:6" x14ac:dyDescent="0.25">
      <c r="A22" s="251" t="s">
        <v>49</v>
      </c>
      <c r="B22" s="251" t="s">
        <v>117</v>
      </c>
      <c r="C22" s="252" t="s">
        <v>118</v>
      </c>
      <c r="D22" s="253">
        <v>79.69</v>
      </c>
      <c r="E22" s="253">
        <v>0</v>
      </c>
      <c r="F22" s="253">
        <f t="shared" si="0"/>
        <v>79.69</v>
      </c>
    </row>
    <row r="23" spans="1:6" x14ac:dyDescent="0.25">
      <c r="A23" s="251" t="s">
        <v>49</v>
      </c>
      <c r="B23" s="251" t="s">
        <v>119</v>
      </c>
      <c r="C23" s="252" t="s">
        <v>120</v>
      </c>
      <c r="D23" s="253">
        <v>109.56</v>
      </c>
      <c r="E23" s="253">
        <v>0</v>
      </c>
      <c r="F23" s="253">
        <f t="shared" si="0"/>
        <v>109.56</v>
      </c>
    </row>
    <row r="24" spans="1:6" x14ac:dyDescent="0.25">
      <c r="A24" s="251" t="s">
        <v>49</v>
      </c>
      <c r="B24" s="251" t="s">
        <v>121</v>
      </c>
      <c r="C24" s="252" t="s">
        <v>122</v>
      </c>
      <c r="D24" s="253">
        <v>239.04</v>
      </c>
      <c r="E24" s="253">
        <v>0</v>
      </c>
      <c r="F24" s="253">
        <f t="shared" si="0"/>
        <v>239.04</v>
      </c>
    </row>
    <row r="25" spans="1:6" x14ac:dyDescent="0.25">
      <c r="A25" s="251" t="s">
        <v>49</v>
      </c>
      <c r="B25" s="251" t="s">
        <v>123</v>
      </c>
      <c r="C25" s="252" t="s">
        <v>124</v>
      </c>
      <c r="D25" s="253">
        <v>89.65</v>
      </c>
      <c r="E25" s="253">
        <v>0</v>
      </c>
      <c r="F25" s="253">
        <f t="shared" si="0"/>
        <v>89.65</v>
      </c>
    </row>
    <row r="26" spans="1:6" x14ac:dyDescent="0.25">
      <c r="A26" s="251" t="s">
        <v>49</v>
      </c>
      <c r="B26" s="251" t="s">
        <v>125</v>
      </c>
      <c r="C26" s="252" t="s">
        <v>126</v>
      </c>
      <c r="D26" s="253">
        <v>69.73</v>
      </c>
      <c r="E26" s="253">
        <v>0</v>
      </c>
      <c r="F26" s="253">
        <f t="shared" si="0"/>
        <v>69.73</v>
      </c>
    </row>
    <row r="27" spans="1:6" x14ac:dyDescent="0.25">
      <c r="A27" s="251" t="s">
        <v>49</v>
      </c>
      <c r="B27" s="251" t="s">
        <v>127</v>
      </c>
      <c r="C27" s="252" t="s">
        <v>128</v>
      </c>
      <c r="D27" s="253">
        <v>79.69</v>
      </c>
      <c r="E27" s="253">
        <v>0</v>
      </c>
      <c r="F27" s="253">
        <f t="shared" si="0"/>
        <v>79.69</v>
      </c>
    </row>
    <row r="28" spans="1:6" x14ac:dyDescent="0.25">
      <c r="A28" s="251" t="s">
        <v>49</v>
      </c>
      <c r="B28" s="251" t="s">
        <v>129</v>
      </c>
      <c r="C28" s="252" t="s">
        <v>130</v>
      </c>
      <c r="D28" s="253">
        <v>79.69</v>
      </c>
      <c r="E28" s="253">
        <v>0</v>
      </c>
      <c r="F28" s="253">
        <f t="shared" si="0"/>
        <v>79.69</v>
      </c>
    </row>
    <row r="29" spans="1:6" x14ac:dyDescent="0.25">
      <c r="A29" s="251" t="s">
        <v>49</v>
      </c>
      <c r="B29" s="251" t="s">
        <v>131</v>
      </c>
      <c r="C29" s="252" t="s">
        <v>132</v>
      </c>
      <c r="D29" s="253">
        <v>79.69</v>
      </c>
      <c r="E29" s="253">
        <v>0</v>
      </c>
      <c r="F29" s="253">
        <f t="shared" si="0"/>
        <v>79.69</v>
      </c>
    </row>
    <row r="30" spans="1:6" x14ac:dyDescent="0.25">
      <c r="A30" s="251" t="s">
        <v>49</v>
      </c>
      <c r="B30" s="251" t="s">
        <v>133</v>
      </c>
      <c r="C30" s="252" t="s">
        <v>134</v>
      </c>
      <c r="D30" s="253">
        <v>39.840000000000003</v>
      </c>
      <c r="E30" s="253">
        <v>0</v>
      </c>
      <c r="F30" s="253">
        <f t="shared" si="0"/>
        <v>39.840000000000003</v>
      </c>
    </row>
    <row r="31" spans="1:6" x14ac:dyDescent="0.25">
      <c r="A31" s="251" t="s">
        <v>49</v>
      </c>
      <c r="B31" s="251" t="s">
        <v>135</v>
      </c>
      <c r="C31" s="252" t="s">
        <v>136</v>
      </c>
      <c r="D31" s="253">
        <v>89.65</v>
      </c>
      <c r="E31" s="253">
        <v>0</v>
      </c>
      <c r="F31" s="253">
        <f t="shared" si="0"/>
        <v>89.65</v>
      </c>
    </row>
    <row r="32" spans="1:6" x14ac:dyDescent="0.25">
      <c r="A32" s="251" t="s">
        <v>49</v>
      </c>
      <c r="B32" s="251" t="s">
        <v>137</v>
      </c>
      <c r="C32" s="252" t="s">
        <v>138</v>
      </c>
      <c r="D32" s="253">
        <v>79.69</v>
      </c>
      <c r="E32" s="253">
        <v>0</v>
      </c>
      <c r="F32" s="253">
        <f t="shared" si="0"/>
        <v>79.69</v>
      </c>
    </row>
    <row r="33" spans="1:6" x14ac:dyDescent="0.25">
      <c r="A33" s="251" t="s">
        <v>49</v>
      </c>
      <c r="B33" s="251" t="s">
        <v>139</v>
      </c>
      <c r="C33" s="252" t="s">
        <v>140</v>
      </c>
      <c r="D33" s="253">
        <v>59.77</v>
      </c>
      <c r="E33" s="253">
        <v>0</v>
      </c>
      <c r="F33" s="253">
        <f t="shared" si="0"/>
        <v>59.77</v>
      </c>
    </row>
    <row r="34" spans="1:6" x14ac:dyDescent="0.25">
      <c r="A34" s="251" t="s">
        <v>49</v>
      </c>
      <c r="B34" s="251" t="s">
        <v>141</v>
      </c>
      <c r="C34" s="252" t="s">
        <v>142</v>
      </c>
      <c r="D34" s="253">
        <v>99.6</v>
      </c>
      <c r="E34" s="253">
        <v>0</v>
      </c>
      <c r="F34" s="253">
        <f t="shared" si="0"/>
        <v>99.6</v>
      </c>
    </row>
    <row r="35" spans="1:6" x14ac:dyDescent="0.25">
      <c r="A35" s="251" t="s">
        <v>67</v>
      </c>
      <c r="B35" s="251" t="s">
        <v>68</v>
      </c>
      <c r="C35" s="252" t="s">
        <v>143</v>
      </c>
      <c r="D35" s="253">
        <v>49.8</v>
      </c>
      <c r="E35" s="253">
        <v>0</v>
      </c>
      <c r="F35" s="253">
        <f t="shared" si="0"/>
        <v>49.8</v>
      </c>
    </row>
    <row r="36" spans="1:6" x14ac:dyDescent="0.25">
      <c r="A36" s="251" t="s">
        <v>70</v>
      </c>
      <c r="B36" s="251" t="s">
        <v>71</v>
      </c>
      <c r="C36" s="252" t="s">
        <v>144</v>
      </c>
      <c r="D36" s="253">
        <v>12788.64</v>
      </c>
      <c r="E36" s="253">
        <v>57.36</v>
      </c>
      <c r="F36" s="253">
        <f t="shared" si="0"/>
        <v>12846</v>
      </c>
    </row>
    <row r="37" spans="1:6" x14ac:dyDescent="0.25">
      <c r="A37" s="251" t="s">
        <v>70</v>
      </c>
      <c r="B37" s="251" t="s">
        <v>75</v>
      </c>
      <c r="C37" s="252" t="s">
        <v>145</v>
      </c>
      <c r="D37" s="253">
        <v>31085.16</v>
      </c>
      <c r="E37" s="253">
        <v>2150.81</v>
      </c>
      <c r="F37" s="253">
        <f t="shared" si="0"/>
        <v>33235.97</v>
      </c>
    </row>
    <row r="38" spans="1:6" x14ac:dyDescent="0.25">
      <c r="A38" s="251" t="s">
        <v>70</v>
      </c>
      <c r="B38" s="251" t="s">
        <v>77</v>
      </c>
      <c r="C38" s="252" t="s">
        <v>146</v>
      </c>
      <c r="D38" s="253">
        <v>1404.36</v>
      </c>
      <c r="E38" s="253">
        <v>-2.57</v>
      </c>
      <c r="F38" s="253">
        <f t="shared" si="0"/>
        <v>1401.79</v>
      </c>
    </row>
    <row r="39" spans="1:6" x14ac:dyDescent="0.25">
      <c r="A39" s="251" t="s">
        <v>79</v>
      </c>
      <c r="B39" s="251" t="s">
        <v>80</v>
      </c>
      <c r="C39" s="252" t="s">
        <v>147</v>
      </c>
      <c r="D39" s="253">
        <v>142300.49756097564</v>
      </c>
      <c r="E39" s="253">
        <v>-1898.1</v>
      </c>
      <c r="F39" s="253">
        <f t="shared" si="0"/>
        <v>140402.39756097563</v>
      </c>
    </row>
    <row r="40" spans="1:6" x14ac:dyDescent="0.25">
      <c r="A40" s="251" t="s">
        <v>79</v>
      </c>
      <c r="B40" s="251" t="s">
        <v>80</v>
      </c>
      <c r="C40" s="252" t="s">
        <v>148</v>
      </c>
      <c r="D40" s="253">
        <v>143611.41463414638</v>
      </c>
      <c r="E40" s="253">
        <v>-2017.8</v>
      </c>
      <c r="F40" s="253">
        <f t="shared" si="0"/>
        <v>141593.61463414639</v>
      </c>
    </row>
    <row r="41" spans="1:6" x14ac:dyDescent="0.25">
      <c r="A41" s="251" t="s">
        <v>79</v>
      </c>
      <c r="B41" s="251" t="s">
        <v>149</v>
      </c>
      <c r="C41" s="252" t="s">
        <v>150</v>
      </c>
      <c r="D41" s="253">
        <v>37499.404878048786</v>
      </c>
      <c r="E41" s="253">
        <v>75.97</v>
      </c>
      <c r="F41" s="253">
        <f t="shared" si="0"/>
        <v>37575.374878048788</v>
      </c>
    </row>
    <row r="42" spans="1:6" x14ac:dyDescent="0.25">
      <c r="F42" s="258"/>
    </row>
    <row r="43" spans="1:6" x14ac:dyDescent="0.25">
      <c r="B43" s="254"/>
      <c r="C43" s="312" t="s">
        <v>88</v>
      </c>
      <c r="D43" s="312" t="s">
        <v>89</v>
      </c>
      <c r="E43" s="312" t="s">
        <v>90</v>
      </c>
    </row>
    <row r="44" spans="1:6" x14ac:dyDescent="0.25">
      <c r="B44" s="254"/>
      <c r="C44" s="261" t="s">
        <v>91</v>
      </c>
      <c r="D44" s="261" t="s">
        <v>91</v>
      </c>
      <c r="E44" s="261" t="s">
        <v>91</v>
      </c>
    </row>
    <row r="45" spans="1:6" x14ac:dyDescent="0.25">
      <c r="B45" s="267" t="s">
        <v>92</v>
      </c>
      <c r="C45" s="253">
        <f>SUM(D5:D41)</f>
        <v>726103.85024390253</v>
      </c>
      <c r="D45" s="253">
        <f>SUM(E5:E41)</f>
        <v>-931.88000000000011</v>
      </c>
      <c r="E45" s="253">
        <f>SUM(F5:F41)</f>
        <v>725171.97024390253</v>
      </c>
    </row>
    <row r="46" spans="1:6" x14ac:dyDescent="0.25">
      <c r="B46" s="254"/>
      <c r="C46" s="311"/>
      <c r="D46" s="311"/>
      <c r="E46" s="311"/>
    </row>
  </sheetData>
  <autoFilter ref="A4:F41"/>
  <pageMargins left="0.7" right="0.7" top="0.75" bottom="0.75" header="0.3" footer="0.3"/>
  <ignoredErrors>
    <ignoredError sqref="C7:C41 C5:C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topLeftCell="B1" workbookViewId="0">
      <selection activeCell="B1" sqref="B1"/>
    </sheetView>
  </sheetViews>
  <sheetFormatPr defaultRowHeight="10.5" x14ac:dyDescent="0.25"/>
  <cols>
    <col min="1" max="2" width="73.7265625" style="250" customWidth="1"/>
    <col min="3" max="6" width="18.7265625" style="249" customWidth="1"/>
    <col min="7" max="11" width="18.7265625" style="250" customWidth="1"/>
    <col min="12" max="12" width="8.7265625" style="250"/>
    <col min="13" max="13" width="45.7265625" style="250" customWidth="1"/>
    <col min="14" max="21" width="18.7265625" style="250" customWidth="1"/>
    <col min="22" max="16384" width="8.7265625" style="250"/>
  </cols>
  <sheetData>
    <row r="1" spans="1:6" x14ac:dyDescent="0.25">
      <c r="A1" s="261" t="s">
        <v>0</v>
      </c>
      <c r="B1" s="252">
        <v>2016</v>
      </c>
      <c r="E1" s="249" t="s">
        <v>151</v>
      </c>
    </row>
    <row r="2" spans="1:6" x14ac:dyDescent="0.25">
      <c r="A2" s="261" t="s">
        <v>1</v>
      </c>
      <c r="B2" s="252" t="s">
        <v>152</v>
      </c>
    </row>
    <row r="4" spans="1:6" x14ac:dyDescent="0.25">
      <c r="A4" s="261" t="s">
        <v>3</v>
      </c>
      <c r="B4" s="261" t="s">
        <v>4</v>
      </c>
      <c r="C4" s="261" t="s">
        <v>5</v>
      </c>
      <c r="D4" s="261" t="s">
        <v>6</v>
      </c>
      <c r="E4" s="261" t="s">
        <v>7</v>
      </c>
      <c r="F4" s="261" t="s">
        <v>8</v>
      </c>
    </row>
    <row r="5" spans="1:6" x14ac:dyDescent="0.25">
      <c r="A5" s="251" t="s">
        <v>29</v>
      </c>
      <c r="B5" s="251" t="s">
        <v>153</v>
      </c>
      <c r="C5" s="252" t="s">
        <v>154</v>
      </c>
      <c r="D5" s="253">
        <v>270</v>
      </c>
      <c r="E5" s="253">
        <v>35.11</v>
      </c>
      <c r="F5" s="253">
        <f>D5+E5</f>
        <v>305.11</v>
      </c>
    </row>
    <row r="6" spans="1:6" x14ac:dyDescent="0.25">
      <c r="A6" s="251" t="s">
        <v>155</v>
      </c>
      <c r="B6" s="251" t="s">
        <v>156</v>
      </c>
      <c r="C6" s="252" t="s">
        <v>157</v>
      </c>
      <c r="D6" s="253">
        <v>1.35</v>
      </c>
      <c r="E6" s="253">
        <v>2.0299999999999998</v>
      </c>
      <c r="F6" s="253">
        <f t="shared" ref="F6:F37" si="0">D6+E6</f>
        <v>3.38</v>
      </c>
    </row>
    <row r="7" spans="1:6" x14ac:dyDescent="0.25">
      <c r="A7" s="251" t="s">
        <v>155</v>
      </c>
      <c r="B7" s="251" t="s">
        <v>158</v>
      </c>
      <c r="C7" s="252" t="s">
        <v>159</v>
      </c>
      <c r="D7" s="253">
        <v>2.7</v>
      </c>
      <c r="E7" s="253">
        <v>563.44000000000005</v>
      </c>
      <c r="F7" s="253">
        <f t="shared" si="0"/>
        <v>566.1400000000001</v>
      </c>
    </row>
    <row r="8" spans="1:6" x14ac:dyDescent="0.25">
      <c r="A8" s="251" t="s">
        <v>155</v>
      </c>
      <c r="B8" s="251" t="s">
        <v>160</v>
      </c>
      <c r="C8" s="252" t="s">
        <v>161</v>
      </c>
      <c r="D8" s="253">
        <v>0.81</v>
      </c>
      <c r="E8" s="253">
        <v>4.67</v>
      </c>
      <c r="F8" s="253">
        <f t="shared" si="0"/>
        <v>5.48</v>
      </c>
    </row>
    <row r="9" spans="1:6" x14ac:dyDescent="0.25">
      <c r="A9" s="251" t="s">
        <v>155</v>
      </c>
      <c r="B9" s="251" t="s">
        <v>162</v>
      </c>
      <c r="C9" s="252" t="s">
        <v>163</v>
      </c>
      <c r="D9" s="253">
        <v>0.81</v>
      </c>
      <c r="E9" s="253">
        <v>-0.81</v>
      </c>
      <c r="F9" s="253">
        <f t="shared" si="0"/>
        <v>0</v>
      </c>
    </row>
    <row r="10" spans="1:6" x14ac:dyDescent="0.25">
      <c r="A10" s="251" t="s">
        <v>9</v>
      </c>
      <c r="B10" s="251" t="s">
        <v>164</v>
      </c>
      <c r="C10" s="252" t="s">
        <v>165</v>
      </c>
      <c r="D10" s="253">
        <v>5.4</v>
      </c>
      <c r="E10" s="253">
        <v>17.18</v>
      </c>
      <c r="F10" s="253">
        <f t="shared" si="0"/>
        <v>22.58</v>
      </c>
    </row>
    <row r="11" spans="1:6" x14ac:dyDescent="0.25">
      <c r="A11" s="251" t="s">
        <v>9</v>
      </c>
      <c r="B11" s="251" t="s">
        <v>166</v>
      </c>
      <c r="C11" s="252" t="s">
        <v>167</v>
      </c>
      <c r="D11" s="253">
        <v>2.7</v>
      </c>
      <c r="E11" s="253">
        <v>-2.7</v>
      </c>
      <c r="F11" s="253">
        <f t="shared" si="0"/>
        <v>0</v>
      </c>
    </row>
    <row r="12" spans="1:6" x14ac:dyDescent="0.25">
      <c r="A12" s="251" t="s">
        <v>9</v>
      </c>
      <c r="B12" s="251" t="s">
        <v>16</v>
      </c>
      <c r="C12" s="252" t="s">
        <v>168</v>
      </c>
      <c r="D12" s="253">
        <v>54</v>
      </c>
      <c r="E12" s="253">
        <v>-29.96</v>
      </c>
      <c r="F12" s="253">
        <f t="shared" si="0"/>
        <v>24.04</v>
      </c>
    </row>
    <row r="13" spans="1:6" x14ac:dyDescent="0.25">
      <c r="A13" s="251" t="s">
        <v>169</v>
      </c>
      <c r="B13" s="251" t="s">
        <v>170</v>
      </c>
      <c r="C13" s="252" t="s">
        <v>171</v>
      </c>
      <c r="D13" s="253">
        <v>3902.4390243902444</v>
      </c>
      <c r="E13" s="253"/>
      <c r="F13" s="253">
        <f t="shared" si="0"/>
        <v>3902.4390243902444</v>
      </c>
    </row>
    <row r="14" spans="1:6" x14ac:dyDescent="0.25">
      <c r="A14" s="251" t="s">
        <v>70</v>
      </c>
      <c r="B14" s="251" t="s">
        <v>172</v>
      </c>
      <c r="C14" s="252" t="s">
        <v>173</v>
      </c>
      <c r="D14" s="253">
        <v>810</v>
      </c>
      <c r="E14" s="253">
        <v>-152.59</v>
      </c>
      <c r="F14" s="253">
        <f t="shared" si="0"/>
        <v>657.41</v>
      </c>
    </row>
    <row r="15" spans="1:6" x14ac:dyDescent="0.25">
      <c r="A15" s="251" t="s">
        <v>9</v>
      </c>
      <c r="B15" s="251" t="s">
        <v>174</v>
      </c>
      <c r="C15" s="252" t="s">
        <v>175</v>
      </c>
      <c r="D15" s="253">
        <v>21600</v>
      </c>
      <c r="E15" s="253">
        <v>14603.79</v>
      </c>
      <c r="F15" s="253">
        <f t="shared" si="0"/>
        <v>36203.79</v>
      </c>
    </row>
    <row r="16" spans="1:6" x14ac:dyDescent="0.25">
      <c r="A16" s="251" t="s">
        <v>9</v>
      </c>
      <c r="B16" s="251" t="s">
        <v>176</v>
      </c>
      <c r="C16" s="252" t="s">
        <v>177</v>
      </c>
      <c r="D16" s="253">
        <v>351</v>
      </c>
      <c r="E16" s="253">
        <v>-99.29</v>
      </c>
      <c r="F16" s="253">
        <f t="shared" si="0"/>
        <v>251.70999999999998</v>
      </c>
    </row>
    <row r="17" spans="1:6" x14ac:dyDescent="0.25">
      <c r="A17" s="251" t="s">
        <v>178</v>
      </c>
      <c r="B17" s="251" t="s">
        <v>179</v>
      </c>
      <c r="C17" s="252" t="s">
        <v>180</v>
      </c>
      <c r="D17" s="253">
        <v>24300</v>
      </c>
      <c r="E17" s="253">
        <v>12508.74</v>
      </c>
      <c r="F17" s="253">
        <f t="shared" si="0"/>
        <v>36808.74</v>
      </c>
    </row>
    <row r="18" spans="1:6" x14ac:dyDescent="0.25">
      <c r="A18" s="251" t="s">
        <v>106</v>
      </c>
      <c r="B18" s="251" t="s">
        <v>181</v>
      </c>
      <c r="C18" s="252" t="s">
        <v>182</v>
      </c>
      <c r="D18" s="253">
        <v>13.5</v>
      </c>
      <c r="E18" s="253">
        <v>92.73</v>
      </c>
      <c r="F18" s="253">
        <f t="shared" si="0"/>
        <v>106.23</v>
      </c>
    </row>
    <row r="19" spans="1:6" x14ac:dyDescent="0.25">
      <c r="A19" s="251" t="s">
        <v>41</v>
      </c>
      <c r="B19" s="251" t="s">
        <v>183</v>
      </c>
      <c r="C19" s="252" t="s">
        <v>184</v>
      </c>
      <c r="D19" s="253">
        <v>16.2</v>
      </c>
      <c r="E19" s="253">
        <v>-13.23</v>
      </c>
      <c r="F19" s="253">
        <f t="shared" si="0"/>
        <v>2.9699999999999989</v>
      </c>
    </row>
    <row r="20" spans="1:6" x14ac:dyDescent="0.25">
      <c r="A20" s="251" t="s">
        <v>185</v>
      </c>
      <c r="B20" s="251" t="s">
        <v>186</v>
      </c>
      <c r="C20" s="252" t="s">
        <v>187</v>
      </c>
      <c r="D20" s="253">
        <v>13.5</v>
      </c>
      <c r="E20" s="253">
        <v>-13.5</v>
      </c>
      <c r="F20" s="253">
        <f t="shared" si="0"/>
        <v>0</v>
      </c>
    </row>
    <row r="21" spans="1:6" x14ac:dyDescent="0.25">
      <c r="A21" s="251" t="s">
        <v>49</v>
      </c>
      <c r="B21" s="251" t="s">
        <v>111</v>
      </c>
      <c r="C21" s="252" t="s">
        <v>188</v>
      </c>
      <c r="D21" s="253">
        <v>1.35</v>
      </c>
      <c r="E21" s="253">
        <v>4.59</v>
      </c>
      <c r="F21" s="253">
        <f t="shared" si="0"/>
        <v>5.9399999999999995</v>
      </c>
    </row>
    <row r="22" spans="1:6" x14ac:dyDescent="0.25">
      <c r="A22" s="251" t="s">
        <v>49</v>
      </c>
      <c r="B22" s="251" t="s">
        <v>189</v>
      </c>
      <c r="C22" s="252" t="s">
        <v>190</v>
      </c>
      <c r="D22" s="253">
        <v>48.6</v>
      </c>
      <c r="E22" s="253">
        <v>61.98</v>
      </c>
      <c r="F22" s="253">
        <f t="shared" si="0"/>
        <v>110.58</v>
      </c>
    </row>
    <row r="23" spans="1:6" x14ac:dyDescent="0.25">
      <c r="A23" s="251" t="s">
        <v>49</v>
      </c>
      <c r="B23" s="251" t="s">
        <v>115</v>
      </c>
      <c r="C23" s="252" t="s">
        <v>191</v>
      </c>
      <c r="D23" s="253">
        <v>40.5</v>
      </c>
      <c r="E23" s="253">
        <v>12.42</v>
      </c>
      <c r="F23" s="253">
        <f t="shared" si="0"/>
        <v>52.92</v>
      </c>
    </row>
    <row r="24" spans="1:6" x14ac:dyDescent="0.25">
      <c r="A24" s="251" t="s">
        <v>49</v>
      </c>
      <c r="B24" s="251" t="s">
        <v>192</v>
      </c>
      <c r="C24" s="252" t="s">
        <v>193</v>
      </c>
      <c r="D24" s="253">
        <v>40.5</v>
      </c>
      <c r="E24" s="253">
        <v>-9.26</v>
      </c>
      <c r="F24" s="253">
        <f t="shared" si="0"/>
        <v>31.240000000000002</v>
      </c>
    </row>
    <row r="25" spans="1:6" x14ac:dyDescent="0.25">
      <c r="A25" s="251" t="s">
        <v>49</v>
      </c>
      <c r="B25" s="251" t="s">
        <v>119</v>
      </c>
      <c r="C25" s="252" t="s">
        <v>194</v>
      </c>
      <c r="D25" s="253">
        <v>12.15</v>
      </c>
      <c r="E25" s="253">
        <v>5.28</v>
      </c>
      <c r="F25" s="253">
        <f t="shared" si="0"/>
        <v>17.43</v>
      </c>
    </row>
    <row r="26" spans="1:6" x14ac:dyDescent="0.25">
      <c r="A26" s="251" t="s">
        <v>49</v>
      </c>
      <c r="B26" s="251" t="s">
        <v>195</v>
      </c>
      <c r="C26" s="252" t="s">
        <v>196</v>
      </c>
      <c r="D26" s="253">
        <v>67.5</v>
      </c>
      <c r="E26" s="253">
        <v>-10.92</v>
      </c>
      <c r="F26" s="253">
        <f t="shared" si="0"/>
        <v>56.58</v>
      </c>
    </row>
    <row r="27" spans="1:6" x14ac:dyDescent="0.25">
      <c r="A27" s="251" t="s">
        <v>49</v>
      </c>
      <c r="B27" s="251" t="s">
        <v>123</v>
      </c>
      <c r="C27" s="252" t="s">
        <v>197</v>
      </c>
      <c r="D27" s="253">
        <v>64.8</v>
      </c>
      <c r="E27" s="253">
        <v>-5.0999999999999996</v>
      </c>
      <c r="F27" s="253">
        <f t="shared" si="0"/>
        <v>59.699999999999996</v>
      </c>
    </row>
    <row r="28" spans="1:6" x14ac:dyDescent="0.25">
      <c r="A28" s="251" t="s">
        <v>49</v>
      </c>
      <c r="B28" s="251" t="s">
        <v>125</v>
      </c>
      <c r="C28" s="252" t="s">
        <v>198</v>
      </c>
      <c r="D28" s="253">
        <v>259.2</v>
      </c>
      <c r="E28" s="253">
        <v>-5.4</v>
      </c>
      <c r="F28" s="253">
        <f t="shared" si="0"/>
        <v>253.79999999999998</v>
      </c>
    </row>
    <row r="29" spans="1:6" x14ac:dyDescent="0.25">
      <c r="A29" s="251" t="s">
        <v>49</v>
      </c>
      <c r="B29" s="251" t="s">
        <v>199</v>
      </c>
      <c r="C29" s="252" t="s">
        <v>200</v>
      </c>
      <c r="D29" s="253">
        <v>51.3</v>
      </c>
      <c r="E29" s="253">
        <v>6.91</v>
      </c>
      <c r="F29" s="253">
        <f t="shared" si="0"/>
        <v>58.209999999999994</v>
      </c>
    </row>
    <row r="30" spans="1:6" x14ac:dyDescent="0.25">
      <c r="A30" s="251" t="s">
        <v>49</v>
      </c>
      <c r="B30" s="251" t="s">
        <v>129</v>
      </c>
      <c r="C30" s="252" t="s">
        <v>201</v>
      </c>
      <c r="D30" s="253">
        <v>1.35</v>
      </c>
      <c r="E30" s="253">
        <v>3.01</v>
      </c>
      <c r="F30" s="253">
        <f t="shared" si="0"/>
        <v>4.3599999999999994</v>
      </c>
    </row>
    <row r="31" spans="1:6" x14ac:dyDescent="0.25">
      <c r="A31" s="251" t="s">
        <v>49</v>
      </c>
      <c r="B31" s="251" t="s">
        <v>131</v>
      </c>
      <c r="C31" s="252" t="s">
        <v>202</v>
      </c>
      <c r="D31" s="253">
        <v>351</v>
      </c>
      <c r="E31" s="253">
        <v>-204.72</v>
      </c>
      <c r="F31" s="253">
        <f t="shared" si="0"/>
        <v>146.28</v>
      </c>
    </row>
    <row r="32" spans="1:6" x14ac:dyDescent="0.25">
      <c r="A32" s="251" t="s">
        <v>49</v>
      </c>
      <c r="B32" s="251" t="s">
        <v>203</v>
      </c>
      <c r="C32" s="252" t="s">
        <v>204</v>
      </c>
      <c r="D32" s="253">
        <v>108</v>
      </c>
      <c r="E32" s="253">
        <v>-90.45</v>
      </c>
      <c r="F32" s="253">
        <f t="shared" si="0"/>
        <v>17.549999999999997</v>
      </c>
    </row>
    <row r="33" spans="1:10" x14ac:dyDescent="0.25">
      <c r="A33" s="251" t="s">
        <v>49</v>
      </c>
      <c r="B33" s="251" t="s">
        <v>135</v>
      </c>
      <c r="C33" s="252" t="s">
        <v>205</v>
      </c>
      <c r="D33" s="253">
        <v>607.5</v>
      </c>
      <c r="E33" s="253">
        <v>-18.760000000000002</v>
      </c>
      <c r="F33" s="253">
        <f t="shared" si="0"/>
        <v>588.74</v>
      </c>
    </row>
    <row r="34" spans="1:10" x14ac:dyDescent="0.25">
      <c r="A34" s="251" t="s">
        <v>49</v>
      </c>
      <c r="B34" s="251" t="s">
        <v>137</v>
      </c>
      <c r="C34" s="252" t="s">
        <v>206</v>
      </c>
      <c r="D34" s="253">
        <v>135</v>
      </c>
      <c r="E34" s="253">
        <v>-33.979999999999997</v>
      </c>
      <c r="F34" s="253">
        <f t="shared" si="0"/>
        <v>101.02000000000001</v>
      </c>
    </row>
    <row r="35" spans="1:10" x14ac:dyDescent="0.25">
      <c r="A35" s="251" t="s">
        <v>49</v>
      </c>
      <c r="B35" s="251" t="s">
        <v>141</v>
      </c>
      <c r="C35" s="252" t="s">
        <v>207</v>
      </c>
      <c r="D35" s="253">
        <v>54</v>
      </c>
      <c r="E35" s="253">
        <v>9.7200000000000006</v>
      </c>
      <c r="F35" s="253">
        <f t="shared" si="0"/>
        <v>63.72</v>
      </c>
    </row>
    <row r="36" spans="1:10" x14ac:dyDescent="0.25">
      <c r="A36" s="251" t="s">
        <v>155</v>
      </c>
      <c r="B36" s="251" t="s">
        <v>208</v>
      </c>
      <c r="C36" s="252" t="s">
        <v>209</v>
      </c>
      <c r="D36" s="253">
        <v>189</v>
      </c>
      <c r="E36" s="253">
        <v>-1.88</v>
      </c>
      <c r="F36" s="253">
        <f t="shared" si="0"/>
        <v>187.12</v>
      </c>
    </row>
    <row r="37" spans="1:10" x14ac:dyDescent="0.25">
      <c r="A37" s="251" t="s">
        <v>70</v>
      </c>
      <c r="B37" s="251" t="s">
        <v>210</v>
      </c>
      <c r="C37" s="252" t="s">
        <v>211</v>
      </c>
      <c r="D37" s="253">
        <v>1890</v>
      </c>
      <c r="E37" s="253">
        <v>1039.07</v>
      </c>
      <c r="F37" s="253">
        <f t="shared" si="0"/>
        <v>2929.0699999999997</v>
      </c>
    </row>
    <row r="39" spans="1:10" x14ac:dyDescent="0.25">
      <c r="B39" s="254"/>
      <c r="C39" s="266" t="s">
        <v>88</v>
      </c>
      <c r="D39" s="266" t="s">
        <v>89</v>
      </c>
      <c r="E39" s="266" t="s">
        <v>90</v>
      </c>
      <c r="F39" s="313"/>
      <c r="G39" s="314"/>
      <c r="H39" s="314"/>
      <c r="I39" s="314"/>
      <c r="J39" s="314"/>
    </row>
    <row r="40" spans="1:10" x14ac:dyDescent="0.25">
      <c r="B40" s="254"/>
      <c r="C40" s="261" t="s">
        <v>91</v>
      </c>
      <c r="D40" s="261" t="s">
        <v>91</v>
      </c>
      <c r="E40" s="261" t="s">
        <v>91</v>
      </c>
      <c r="F40" s="313"/>
      <c r="G40" s="314"/>
      <c r="H40" s="314"/>
      <c r="I40" s="314"/>
      <c r="J40" s="314"/>
    </row>
    <row r="41" spans="1:10" x14ac:dyDescent="0.25">
      <c r="B41" s="267" t="s">
        <v>92</v>
      </c>
      <c r="C41" s="253">
        <f>SUM(D5:D37)</f>
        <v>55266.159024390239</v>
      </c>
      <c r="D41" s="253">
        <f t="shared" ref="D41" si="1">SUM(E5:E37)</f>
        <v>28278.12</v>
      </c>
      <c r="E41" s="253">
        <f>C41+D41</f>
        <v>83544.279024390242</v>
      </c>
      <c r="F41" s="311"/>
      <c r="G41" s="311"/>
      <c r="H41" s="311"/>
      <c r="I41" s="311"/>
      <c r="J41" s="311"/>
    </row>
    <row r="42" spans="1:10" x14ac:dyDescent="0.25">
      <c r="B42" s="254"/>
      <c r="C42" s="311"/>
      <c r="D42" s="311"/>
      <c r="E42" s="311"/>
      <c r="F42" s="311"/>
      <c r="G42" s="311"/>
      <c r="H42" s="311"/>
      <c r="I42" s="311"/>
      <c r="J42" s="311"/>
    </row>
  </sheetData>
  <pageMargins left="0.7" right="0.7" top="0.75" bottom="0.75" header="0.3" footer="0.3"/>
  <ignoredErrors>
    <ignoredError sqref="C5:C37" numberStoredAsText="1"/>
  </ignoredError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workbookViewId="0"/>
  </sheetViews>
  <sheetFormatPr defaultRowHeight="10.5" x14ac:dyDescent="0.25"/>
  <cols>
    <col min="1" max="2" width="73.7265625" style="250" customWidth="1"/>
    <col min="3" max="3" width="18.7265625" style="250" customWidth="1"/>
    <col min="4" max="6" width="18.7265625" style="249" customWidth="1"/>
    <col min="7" max="11" width="18.7265625" style="250" customWidth="1"/>
    <col min="12" max="12" width="8.7265625" style="250"/>
    <col min="13" max="13" width="45.7265625" style="250" customWidth="1"/>
    <col min="14" max="21" width="18.7265625" style="250" customWidth="1"/>
    <col min="22" max="16384" width="8.7265625" style="250"/>
  </cols>
  <sheetData>
    <row r="1" spans="1:6" x14ac:dyDescent="0.25">
      <c r="A1" s="259" t="s">
        <v>0</v>
      </c>
      <c r="B1" s="260">
        <v>2016</v>
      </c>
    </row>
    <row r="2" spans="1:6" x14ac:dyDescent="0.25">
      <c r="A2" s="259" t="s">
        <v>1</v>
      </c>
      <c r="B2" s="260" t="s">
        <v>212</v>
      </c>
    </row>
    <row r="4" spans="1:6" x14ac:dyDescent="0.25">
      <c r="A4" s="261" t="s">
        <v>3</v>
      </c>
      <c r="B4" s="261" t="s">
        <v>4</v>
      </c>
      <c r="C4" s="261" t="s">
        <v>5</v>
      </c>
      <c r="D4" s="261" t="s">
        <v>6</v>
      </c>
      <c r="E4" s="261" t="s">
        <v>7</v>
      </c>
      <c r="F4" s="261" t="s">
        <v>8</v>
      </c>
    </row>
    <row r="5" spans="1:6" x14ac:dyDescent="0.25">
      <c r="A5" s="251" t="s">
        <v>29</v>
      </c>
      <c r="B5" s="251" t="s">
        <v>153</v>
      </c>
      <c r="C5" s="252" t="s">
        <v>213</v>
      </c>
      <c r="D5" s="253">
        <v>3800</v>
      </c>
      <c r="E5" s="253">
        <v>494.15</v>
      </c>
      <c r="F5" s="253">
        <f>D5+E5</f>
        <v>4294.1499999999996</v>
      </c>
    </row>
    <row r="6" spans="1:6" x14ac:dyDescent="0.25">
      <c r="A6" s="251" t="s">
        <v>155</v>
      </c>
      <c r="B6" s="251" t="s">
        <v>156</v>
      </c>
      <c r="C6" s="252" t="s">
        <v>214</v>
      </c>
      <c r="D6" s="253">
        <v>19</v>
      </c>
      <c r="E6" s="253">
        <v>24.65</v>
      </c>
      <c r="F6" s="253">
        <f t="shared" ref="F6:F39" si="0">D6+E6</f>
        <v>43.65</v>
      </c>
    </row>
    <row r="7" spans="1:6" x14ac:dyDescent="0.25">
      <c r="A7" s="251" t="s">
        <v>155</v>
      </c>
      <c r="B7" s="251" t="s">
        <v>158</v>
      </c>
      <c r="C7" s="252" t="s">
        <v>215</v>
      </c>
      <c r="D7" s="253">
        <v>38</v>
      </c>
      <c r="E7" s="253">
        <v>7929.88</v>
      </c>
      <c r="F7" s="253">
        <f t="shared" si="0"/>
        <v>7967.88</v>
      </c>
    </row>
    <row r="8" spans="1:6" x14ac:dyDescent="0.25">
      <c r="A8" s="251" t="s">
        <v>155</v>
      </c>
      <c r="B8" s="251" t="s">
        <v>160</v>
      </c>
      <c r="C8" s="252" t="s">
        <v>216</v>
      </c>
      <c r="D8" s="253">
        <v>11.4</v>
      </c>
      <c r="E8" s="253">
        <v>56.87</v>
      </c>
      <c r="F8" s="253">
        <f t="shared" si="0"/>
        <v>68.27</v>
      </c>
    </row>
    <row r="9" spans="1:6" x14ac:dyDescent="0.25">
      <c r="A9" s="251" t="s">
        <v>155</v>
      </c>
      <c r="B9" s="251" t="s">
        <v>162</v>
      </c>
      <c r="C9" s="252" t="s">
        <v>217</v>
      </c>
      <c r="D9" s="253">
        <v>11.4</v>
      </c>
      <c r="E9" s="253">
        <v>-11.4</v>
      </c>
      <c r="F9" s="253">
        <f t="shared" si="0"/>
        <v>0</v>
      </c>
    </row>
    <row r="10" spans="1:6" x14ac:dyDescent="0.25">
      <c r="A10" s="251" t="s">
        <v>9</v>
      </c>
      <c r="B10" s="251" t="s">
        <v>12</v>
      </c>
      <c r="C10" s="252" t="s">
        <v>218</v>
      </c>
      <c r="D10" s="253">
        <v>76</v>
      </c>
      <c r="E10" s="253">
        <v>241.76</v>
      </c>
      <c r="F10" s="253">
        <f t="shared" si="0"/>
        <v>317.76</v>
      </c>
    </row>
    <row r="11" spans="1:6" x14ac:dyDescent="0.25">
      <c r="A11" s="251" t="s">
        <v>9</v>
      </c>
      <c r="B11" s="251" t="s">
        <v>12</v>
      </c>
      <c r="C11" s="252" t="s">
        <v>219</v>
      </c>
      <c r="D11" s="253">
        <v>38</v>
      </c>
      <c r="E11" s="253">
        <v>-38</v>
      </c>
      <c r="F11" s="253">
        <f t="shared" si="0"/>
        <v>0</v>
      </c>
    </row>
    <row r="12" spans="1:6" x14ac:dyDescent="0.25">
      <c r="A12" s="251" t="s">
        <v>9</v>
      </c>
      <c r="B12" s="251" t="s">
        <v>16</v>
      </c>
      <c r="C12" s="252" t="s">
        <v>220</v>
      </c>
      <c r="D12" s="253">
        <v>760</v>
      </c>
      <c r="E12" s="253">
        <v>-337.17</v>
      </c>
      <c r="F12" s="253">
        <f t="shared" si="0"/>
        <v>422.83</v>
      </c>
    </row>
    <row r="13" spans="1:6" x14ac:dyDescent="0.25">
      <c r="A13" s="251" t="s">
        <v>169</v>
      </c>
      <c r="B13" s="251" t="s">
        <v>221</v>
      </c>
      <c r="C13" s="252" t="s">
        <v>222</v>
      </c>
      <c r="D13" s="253">
        <v>10375.004405286343</v>
      </c>
      <c r="E13" s="253"/>
      <c r="F13" s="253">
        <f t="shared" si="0"/>
        <v>10375.004405286343</v>
      </c>
    </row>
    <row r="14" spans="1:6" x14ac:dyDescent="0.25">
      <c r="A14" s="251" t="s">
        <v>70</v>
      </c>
      <c r="B14" s="251" t="s">
        <v>172</v>
      </c>
      <c r="C14" s="252" t="s">
        <v>223</v>
      </c>
      <c r="D14" s="253">
        <v>11400</v>
      </c>
      <c r="E14" s="253">
        <v>-2147.61</v>
      </c>
      <c r="F14" s="253">
        <f t="shared" si="0"/>
        <v>9252.39</v>
      </c>
    </row>
    <row r="15" spans="1:6" x14ac:dyDescent="0.25">
      <c r="A15" s="251" t="s">
        <v>9</v>
      </c>
      <c r="B15" s="251" t="s">
        <v>174</v>
      </c>
      <c r="C15" s="252" t="s">
        <v>224</v>
      </c>
      <c r="D15" s="253">
        <v>304000</v>
      </c>
      <c r="E15" s="253">
        <v>205534.84</v>
      </c>
      <c r="F15" s="253">
        <f t="shared" si="0"/>
        <v>509534.83999999997</v>
      </c>
    </row>
    <row r="16" spans="1:6" x14ac:dyDescent="0.25">
      <c r="A16" s="251" t="s">
        <v>9</v>
      </c>
      <c r="B16" s="251" t="s">
        <v>176</v>
      </c>
      <c r="C16" s="252" t="s">
        <v>225</v>
      </c>
      <c r="D16" s="253">
        <v>4940</v>
      </c>
      <c r="E16" s="253">
        <v>-1397.44</v>
      </c>
      <c r="F16" s="253">
        <f t="shared" si="0"/>
        <v>3542.56</v>
      </c>
    </row>
    <row r="17" spans="1:6" x14ac:dyDescent="0.25">
      <c r="A17" s="251" t="s">
        <v>178</v>
      </c>
      <c r="B17" s="251" t="s">
        <v>179</v>
      </c>
      <c r="C17" s="252" t="s">
        <v>226</v>
      </c>
      <c r="D17" s="253">
        <v>342000</v>
      </c>
      <c r="E17" s="253">
        <v>176048.95</v>
      </c>
      <c r="F17" s="253">
        <f t="shared" si="0"/>
        <v>518048.95</v>
      </c>
    </row>
    <row r="18" spans="1:6" x14ac:dyDescent="0.25">
      <c r="A18" s="251" t="s">
        <v>106</v>
      </c>
      <c r="B18" s="251" t="s">
        <v>181</v>
      </c>
      <c r="C18" s="252" t="s">
        <v>227</v>
      </c>
      <c r="D18" s="253">
        <v>190</v>
      </c>
      <c r="E18" s="253">
        <v>1305.03</v>
      </c>
      <c r="F18" s="253">
        <f t="shared" si="0"/>
        <v>1495.03</v>
      </c>
    </row>
    <row r="19" spans="1:6" x14ac:dyDescent="0.25">
      <c r="A19" s="251" t="s">
        <v>41</v>
      </c>
      <c r="B19" s="251" t="s">
        <v>183</v>
      </c>
      <c r="C19" s="252" t="s">
        <v>228</v>
      </c>
      <c r="D19" s="253">
        <v>228</v>
      </c>
      <c r="E19" s="253">
        <v>42.09</v>
      </c>
      <c r="F19" s="253">
        <f t="shared" si="0"/>
        <v>270.09000000000003</v>
      </c>
    </row>
    <row r="20" spans="1:6" x14ac:dyDescent="0.25">
      <c r="A20" s="251" t="s">
        <v>46</v>
      </c>
      <c r="B20" s="251" t="s">
        <v>47</v>
      </c>
      <c r="C20" s="252" t="s">
        <v>229</v>
      </c>
      <c r="D20" s="253">
        <v>3059.0308370044054</v>
      </c>
      <c r="E20" s="253"/>
      <c r="F20" s="253">
        <f t="shared" si="0"/>
        <v>3059.0308370044054</v>
      </c>
    </row>
    <row r="21" spans="1:6" x14ac:dyDescent="0.25">
      <c r="A21" s="251" t="s">
        <v>185</v>
      </c>
      <c r="B21" s="251" t="s">
        <v>186</v>
      </c>
      <c r="C21" s="252" t="s">
        <v>230</v>
      </c>
      <c r="D21" s="253">
        <v>190</v>
      </c>
      <c r="E21" s="253">
        <v>-190</v>
      </c>
      <c r="F21" s="253">
        <f t="shared" si="0"/>
        <v>0</v>
      </c>
    </row>
    <row r="22" spans="1:6" x14ac:dyDescent="0.25">
      <c r="A22" s="251" t="s">
        <v>49</v>
      </c>
      <c r="B22" s="251" t="s">
        <v>111</v>
      </c>
      <c r="C22" s="252" t="s">
        <v>231</v>
      </c>
      <c r="D22" s="253">
        <v>19</v>
      </c>
      <c r="E22" s="253">
        <v>64.599999999999994</v>
      </c>
      <c r="F22" s="253">
        <f t="shared" si="0"/>
        <v>83.6</v>
      </c>
    </row>
    <row r="23" spans="1:6" x14ac:dyDescent="0.25">
      <c r="A23" s="251" t="s">
        <v>49</v>
      </c>
      <c r="B23" s="251" t="s">
        <v>189</v>
      </c>
      <c r="C23" s="252" t="s">
        <v>232</v>
      </c>
      <c r="D23" s="253">
        <v>684</v>
      </c>
      <c r="E23" s="253">
        <v>872.25</v>
      </c>
      <c r="F23" s="253">
        <f t="shared" si="0"/>
        <v>1556.25</v>
      </c>
    </row>
    <row r="24" spans="1:6" x14ac:dyDescent="0.25">
      <c r="A24" s="251" t="s">
        <v>49</v>
      </c>
      <c r="B24" s="251" t="s">
        <v>115</v>
      </c>
      <c r="C24" s="252" t="s">
        <v>233</v>
      </c>
      <c r="D24" s="253">
        <v>570</v>
      </c>
      <c r="E24" s="253">
        <v>174.8</v>
      </c>
      <c r="F24" s="253">
        <f t="shared" si="0"/>
        <v>744.8</v>
      </c>
    </row>
    <row r="25" spans="1:6" x14ac:dyDescent="0.25">
      <c r="A25" s="251" t="s">
        <v>49</v>
      </c>
      <c r="B25" s="251" t="s">
        <v>234</v>
      </c>
      <c r="C25" s="252" t="s">
        <v>235</v>
      </c>
      <c r="D25" s="253">
        <v>570</v>
      </c>
      <c r="E25" s="253">
        <v>-130.38</v>
      </c>
      <c r="F25" s="253">
        <f t="shared" si="0"/>
        <v>439.62</v>
      </c>
    </row>
    <row r="26" spans="1:6" x14ac:dyDescent="0.25">
      <c r="A26" s="251" t="s">
        <v>49</v>
      </c>
      <c r="B26" s="251" t="s">
        <v>119</v>
      </c>
      <c r="C26" s="252" t="s">
        <v>236</v>
      </c>
      <c r="D26" s="253">
        <v>171</v>
      </c>
      <c r="E26" s="253">
        <v>74.37</v>
      </c>
      <c r="F26" s="253">
        <f t="shared" si="0"/>
        <v>245.37</v>
      </c>
    </row>
    <row r="27" spans="1:6" x14ac:dyDescent="0.25">
      <c r="A27" s="251" t="s">
        <v>49</v>
      </c>
      <c r="B27" s="251" t="s">
        <v>195</v>
      </c>
      <c r="C27" s="252" t="s">
        <v>237</v>
      </c>
      <c r="D27" s="253">
        <v>950</v>
      </c>
      <c r="E27" s="253">
        <v>-153.66999999999999</v>
      </c>
      <c r="F27" s="253">
        <f t="shared" si="0"/>
        <v>796.33</v>
      </c>
    </row>
    <row r="28" spans="1:6" x14ac:dyDescent="0.25">
      <c r="A28" s="251" t="s">
        <v>49</v>
      </c>
      <c r="B28" s="251" t="s">
        <v>123</v>
      </c>
      <c r="C28" s="252" t="s">
        <v>238</v>
      </c>
      <c r="D28" s="253">
        <v>912</v>
      </c>
      <c r="E28" s="253">
        <v>-71.819999999999993</v>
      </c>
      <c r="F28" s="253">
        <f t="shared" si="0"/>
        <v>840.18000000000006</v>
      </c>
    </row>
    <row r="29" spans="1:6" x14ac:dyDescent="0.25">
      <c r="A29" s="251" t="s">
        <v>49</v>
      </c>
      <c r="B29" s="251" t="s">
        <v>125</v>
      </c>
      <c r="C29" s="252" t="s">
        <v>239</v>
      </c>
      <c r="D29" s="253">
        <v>3648</v>
      </c>
      <c r="E29" s="253">
        <v>-76</v>
      </c>
      <c r="F29" s="253">
        <f t="shared" si="0"/>
        <v>3572</v>
      </c>
    </row>
    <row r="30" spans="1:6" x14ac:dyDescent="0.25">
      <c r="A30" s="251" t="s">
        <v>49</v>
      </c>
      <c r="B30" s="251" t="s">
        <v>127</v>
      </c>
      <c r="C30" s="252" t="s">
        <v>240</v>
      </c>
      <c r="D30" s="253">
        <v>722</v>
      </c>
      <c r="E30" s="253">
        <v>97.28</v>
      </c>
      <c r="F30" s="253">
        <f t="shared" si="0"/>
        <v>819.28</v>
      </c>
    </row>
    <row r="31" spans="1:6" x14ac:dyDescent="0.25">
      <c r="A31" s="251" t="s">
        <v>49</v>
      </c>
      <c r="B31" s="251" t="s">
        <v>129</v>
      </c>
      <c r="C31" s="252" t="s">
        <v>241</v>
      </c>
      <c r="D31" s="253">
        <v>19</v>
      </c>
      <c r="E31" s="253">
        <v>42.41</v>
      </c>
      <c r="F31" s="253">
        <f t="shared" si="0"/>
        <v>61.41</v>
      </c>
    </row>
    <row r="32" spans="1:6" x14ac:dyDescent="0.25">
      <c r="A32" s="251" t="s">
        <v>49</v>
      </c>
      <c r="B32" s="251" t="s">
        <v>131</v>
      </c>
      <c r="C32" s="252" t="s">
        <v>242</v>
      </c>
      <c r="D32" s="253">
        <v>4940</v>
      </c>
      <c r="E32" s="253">
        <v>-2881.27</v>
      </c>
      <c r="F32" s="253">
        <f t="shared" si="0"/>
        <v>2058.73</v>
      </c>
    </row>
    <row r="33" spans="1:10" x14ac:dyDescent="0.25">
      <c r="A33" s="251" t="s">
        <v>49</v>
      </c>
      <c r="B33" s="251" t="s">
        <v>133</v>
      </c>
      <c r="C33" s="252" t="s">
        <v>243</v>
      </c>
      <c r="D33" s="253">
        <v>1520</v>
      </c>
      <c r="E33" s="253">
        <v>-1273</v>
      </c>
      <c r="F33" s="253">
        <f t="shared" si="0"/>
        <v>247</v>
      </c>
    </row>
    <row r="34" spans="1:10" x14ac:dyDescent="0.25">
      <c r="A34" s="251" t="s">
        <v>49</v>
      </c>
      <c r="B34" s="251" t="s">
        <v>135</v>
      </c>
      <c r="C34" s="252" t="s">
        <v>244</v>
      </c>
      <c r="D34" s="253">
        <v>8550</v>
      </c>
      <c r="E34" s="253">
        <v>-264.02</v>
      </c>
      <c r="F34" s="253">
        <f t="shared" si="0"/>
        <v>8285.98</v>
      </c>
    </row>
    <row r="35" spans="1:10" x14ac:dyDescent="0.25">
      <c r="A35" s="251" t="s">
        <v>49</v>
      </c>
      <c r="B35" s="251" t="s">
        <v>137</v>
      </c>
      <c r="C35" s="252" t="s">
        <v>245</v>
      </c>
      <c r="D35" s="253">
        <v>1900</v>
      </c>
      <c r="E35" s="253">
        <v>478.27</v>
      </c>
      <c r="F35" s="253">
        <f t="shared" si="0"/>
        <v>2378.27</v>
      </c>
    </row>
    <row r="36" spans="1:10" x14ac:dyDescent="0.25">
      <c r="A36" s="251" t="s">
        <v>49</v>
      </c>
      <c r="B36" s="251" t="s">
        <v>141</v>
      </c>
      <c r="C36" s="252" t="s">
        <v>246</v>
      </c>
      <c r="D36" s="253">
        <v>760</v>
      </c>
      <c r="E36" s="253">
        <v>136.80000000000001</v>
      </c>
      <c r="F36" s="253">
        <f t="shared" si="0"/>
        <v>896.8</v>
      </c>
    </row>
    <row r="37" spans="1:10" x14ac:dyDescent="0.25">
      <c r="A37" s="251" t="s">
        <v>67</v>
      </c>
      <c r="B37" s="251" t="s">
        <v>68</v>
      </c>
      <c r="C37" s="252" t="s">
        <v>247</v>
      </c>
      <c r="D37" s="253">
        <v>38</v>
      </c>
      <c r="E37" s="253">
        <v>-38</v>
      </c>
      <c r="F37" s="253">
        <f t="shared" si="0"/>
        <v>0</v>
      </c>
    </row>
    <row r="38" spans="1:10" x14ac:dyDescent="0.25">
      <c r="A38" s="251" t="s">
        <v>155</v>
      </c>
      <c r="B38" s="251" t="s">
        <v>208</v>
      </c>
      <c r="C38" s="252" t="s">
        <v>248</v>
      </c>
      <c r="D38" s="253">
        <v>2660</v>
      </c>
      <c r="E38" s="253">
        <v>-26.45</v>
      </c>
      <c r="F38" s="253">
        <f t="shared" si="0"/>
        <v>2633.55</v>
      </c>
    </row>
    <row r="39" spans="1:10" x14ac:dyDescent="0.25">
      <c r="A39" s="251" t="s">
        <v>70</v>
      </c>
      <c r="B39" s="251" t="s">
        <v>210</v>
      </c>
      <c r="C39" s="252" t="s">
        <v>249</v>
      </c>
      <c r="D39" s="253">
        <v>26600</v>
      </c>
      <c r="E39" s="253">
        <v>14623.91</v>
      </c>
      <c r="F39" s="253">
        <f t="shared" si="0"/>
        <v>41223.910000000003</v>
      </c>
    </row>
    <row r="41" spans="1:10" x14ac:dyDescent="0.25">
      <c r="B41" s="254"/>
      <c r="C41" s="266" t="s">
        <v>88</v>
      </c>
      <c r="D41" s="266" t="s">
        <v>89</v>
      </c>
      <c r="E41" s="266" t="s">
        <v>90</v>
      </c>
      <c r="F41" s="313"/>
      <c r="G41" s="314"/>
      <c r="H41" s="314"/>
      <c r="I41" s="314"/>
      <c r="J41" s="314"/>
    </row>
    <row r="42" spans="1:10" x14ac:dyDescent="0.25">
      <c r="B42" s="254"/>
      <c r="C42" s="261" t="s">
        <v>91</v>
      </c>
      <c r="D42" s="261" t="s">
        <v>91</v>
      </c>
      <c r="E42" s="261" t="s">
        <v>91</v>
      </c>
      <c r="F42" s="313"/>
      <c r="G42" s="314"/>
      <c r="H42" s="314"/>
      <c r="I42" s="314"/>
      <c r="J42" s="314"/>
    </row>
    <row r="43" spans="1:10" x14ac:dyDescent="0.25">
      <c r="B43" s="267" t="s">
        <v>92</v>
      </c>
      <c r="C43" s="253">
        <f>SUM(D5:D39)</f>
        <v>736368.83524229075</v>
      </c>
      <c r="D43" s="253">
        <f>SUM(E5:E39)</f>
        <v>399206.67999999993</v>
      </c>
      <c r="E43" s="253">
        <f>SUM(F5:F39)</f>
        <v>1135575.5152422911</v>
      </c>
    </row>
    <row r="44" spans="1:10" x14ac:dyDescent="0.25">
      <c r="B44" s="254"/>
      <c r="C44" s="311"/>
      <c r="D44" s="311"/>
      <c r="E44" s="311"/>
      <c r="F44" s="311"/>
      <c r="G44" s="311"/>
      <c r="H44" s="311"/>
      <c r="I44" s="311"/>
      <c r="J44" s="311"/>
    </row>
  </sheetData>
  <pageMargins left="0.7" right="0.7" top="0.75" bottom="0.75" header="0.3" footer="0.3"/>
  <ignoredErrors>
    <ignoredError sqref="C5:C39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6"/>
  <sheetViews>
    <sheetView zoomScale="115" zoomScaleNormal="115" workbookViewId="0"/>
  </sheetViews>
  <sheetFormatPr defaultColWidth="9.08984375" defaultRowHeight="10.5" x14ac:dyDescent="0.25"/>
  <cols>
    <col min="1" max="1" width="80.1796875" style="277" customWidth="1"/>
    <col min="2" max="2" width="20.6328125" style="277" customWidth="1"/>
    <col min="3" max="3" width="12" style="277" customWidth="1"/>
    <col min="4" max="4" width="30.08984375" style="250" customWidth="1"/>
    <col min="5" max="5" width="15.08984375" style="249" customWidth="1"/>
    <col min="6" max="6" width="14.453125" style="270" customWidth="1"/>
    <col min="7" max="7" width="20" style="249" customWidth="1"/>
    <col min="8" max="8" width="19.54296875" style="270" customWidth="1"/>
    <col min="9" max="9" width="16.6328125" style="249" customWidth="1"/>
    <col min="10" max="10" width="16.54296875" style="270" customWidth="1"/>
    <col min="11" max="11" width="17.453125" style="249" customWidth="1"/>
    <col min="12" max="12" width="15.08984375" style="249" customWidth="1"/>
    <col min="13" max="13" width="15.08984375" style="270" customWidth="1"/>
    <col min="14" max="14" width="20" style="249" customWidth="1"/>
    <col min="15" max="15" width="19.54296875" style="270" customWidth="1"/>
    <col min="16" max="16" width="16.6328125" style="249" customWidth="1"/>
    <col min="17" max="17" width="16.54296875" style="270" customWidth="1"/>
    <col min="18" max="18" width="17.453125" style="249" customWidth="1"/>
    <col min="19" max="19" width="15.08984375" style="249" customWidth="1"/>
    <col min="20" max="20" width="14.453125" style="270" customWidth="1"/>
    <col min="21" max="21" width="20" style="249" customWidth="1"/>
    <col min="22" max="22" width="19.54296875" style="270" customWidth="1"/>
    <col min="23" max="23" width="16.6328125" style="249" customWidth="1"/>
    <col min="24" max="24" width="16.54296875" style="270" customWidth="1"/>
    <col min="25" max="25" width="17.453125" style="249" customWidth="1"/>
    <col min="26" max="26" width="15.08984375" style="249" customWidth="1"/>
    <col min="27" max="27" width="14.453125" style="270" customWidth="1"/>
    <col min="28" max="28" width="20" style="249" customWidth="1"/>
    <col min="29" max="29" width="19.54296875" style="270" customWidth="1"/>
    <col min="30" max="30" width="16.6328125" style="249" customWidth="1"/>
    <col min="31" max="31" width="16.54296875" style="270" customWidth="1"/>
    <col min="32" max="32" width="17.453125" style="249" customWidth="1"/>
    <col min="33" max="33" width="15.08984375" style="249" bestFit="1" customWidth="1"/>
    <col min="34" max="34" width="14.453125" style="270" bestFit="1" customWidth="1"/>
    <col min="35" max="35" width="20" style="249" bestFit="1" customWidth="1"/>
    <col min="36" max="36" width="19.54296875" style="270" bestFit="1" customWidth="1"/>
    <col min="37" max="37" width="16.6328125" style="249" bestFit="1" customWidth="1"/>
    <col min="38" max="38" width="16.54296875" style="270" bestFit="1" customWidth="1"/>
    <col min="39" max="39" width="17.453125" style="249" bestFit="1" customWidth="1"/>
    <col min="40" max="40" width="13.90625" style="250" bestFit="1" customWidth="1"/>
    <col min="41" max="41" width="13.90625" style="250" customWidth="1"/>
    <col min="42" max="42" width="13.08984375" style="250" customWidth="1"/>
    <col min="43" max="16384" width="9.08984375" style="250"/>
  </cols>
  <sheetData>
    <row r="1" spans="1:41" x14ac:dyDescent="0.25">
      <c r="A1" s="268" t="s">
        <v>1</v>
      </c>
      <c r="B1" s="269" t="s">
        <v>2</v>
      </c>
      <c r="C1" s="250"/>
      <c r="H1" s="249"/>
      <c r="J1" s="249"/>
      <c r="O1" s="249"/>
      <c r="Q1" s="249"/>
      <c r="V1" s="249"/>
      <c r="X1" s="249"/>
      <c r="AC1" s="249"/>
      <c r="AE1" s="249"/>
      <c r="AJ1" s="249"/>
      <c r="AL1" s="249"/>
    </row>
    <row r="2" spans="1:41" x14ac:dyDescent="0.25">
      <c r="A2" s="268" t="s">
        <v>0</v>
      </c>
      <c r="B2" s="269">
        <v>2016</v>
      </c>
      <c r="C2" s="250"/>
      <c r="H2" s="249"/>
      <c r="J2" s="249"/>
      <c r="O2" s="249"/>
      <c r="Q2" s="249"/>
      <c r="V2" s="249"/>
      <c r="X2" s="249"/>
      <c r="AC2" s="249"/>
      <c r="AE2" s="249"/>
      <c r="AJ2" s="249"/>
      <c r="AL2" s="249"/>
    </row>
    <row r="3" spans="1:41" x14ac:dyDescent="0.25">
      <c r="H3" s="249"/>
      <c r="J3" s="249"/>
      <c r="O3" s="249"/>
      <c r="Q3" s="249"/>
      <c r="V3" s="249"/>
      <c r="X3" s="249"/>
      <c r="AC3" s="249"/>
      <c r="AE3" s="249"/>
      <c r="AJ3" s="249"/>
      <c r="AL3" s="249"/>
    </row>
    <row r="4" spans="1:41" x14ac:dyDescent="0.25">
      <c r="E4" s="511" t="s">
        <v>957</v>
      </c>
      <c r="F4" s="512"/>
      <c r="G4" s="512"/>
      <c r="H4" s="512"/>
      <c r="I4" s="512"/>
      <c r="J4" s="512"/>
      <c r="K4" s="513"/>
      <c r="L4" s="511" t="s">
        <v>958</v>
      </c>
      <c r="M4" s="512"/>
      <c r="N4" s="512"/>
      <c r="O4" s="512"/>
      <c r="P4" s="512"/>
      <c r="Q4" s="512"/>
      <c r="R4" s="513"/>
      <c r="S4" s="511" t="s">
        <v>959</v>
      </c>
      <c r="T4" s="512"/>
      <c r="U4" s="512"/>
      <c r="V4" s="512"/>
      <c r="W4" s="512"/>
      <c r="X4" s="512"/>
      <c r="Y4" s="513"/>
      <c r="Z4" s="511" t="s">
        <v>960</v>
      </c>
      <c r="AA4" s="512"/>
      <c r="AB4" s="512"/>
      <c r="AC4" s="512"/>
      <c r="AD4" s="512"/>
      <c r="AE4" s="512"/>
      <c r="AF4" s="513"/>
      <c r="AG4" s="511" t="s">
        <v>961</v>
      </c>
      <c r="AH4" s="512"/>
      <c r="AI4" s="512"/>
      <c r="AJ4" s="512"/>
      <c r="AK4" s="512"/>
      <c r="AL4" s="512"/>
      <c r="AM4" s="513"/>
      <c r="AN4" s="315"/>
      <c r="AO4" s="315"/>
    </row>
    <row r="5" spans="1:41" x14ac:dyDescent="0.25">
      <c r="A5" s="271" t="s">
        <v>962</v>
      </c>
      <c r="B5" s="259" t="s">
        <v>963</v>
      </c>
      <c r="C5" s="259" t="s">
        <v>342</v>
      </c>
      <c r="D5" s="261" t="s">
        <v>964</v>
      </c>
      <c r="E5" s="261" t="s">
        <v>965</v>
      </c>
      <c r="F5" s="261" t="s">
        <v>966</v>
      </c>
      <c r="G5" s="261" t="s">
        <v>967</v>
      </c>
      <c r="H5" s="261" t="s">
        <v>968</v>
      </c>
      <c r="I5" s="261" t="s">
        <v>969</v>
      </c>
      <c r="J5" s="261" t="s">
        <v>970</v>
      </c>
      <c r="K5" s="261" t="s">
        <v>971</v>
      </c>
      <c r="L5" s="261" t="s">
        <v>965</v>
      </c>
      <c r="M5" s="261" t="s">
        <v>966</v>
      </c>
      <c r="N5" s="261" t="s">
        <v>967</v>
      </c>
      <c r="O5" s="261" t="s">
        <v>968</v>
      </c>
      <c r="P5" s="261" t="s">
        <v>969</v>
      </c>
      <c r="Q5" s="261" t="s">
        <v>970</v>
      </c>
      <c r="R5" s="261" t="s">
        <v>971</v>
      </c>
      <c r="S5" s="261" t="s">
        <v>965</v>
      </c>
      <c r="T5" s="261" t="s">
        <v>966</v>
      </c>
      <c r="U5" s="261" t="s">
        <v>967</v>
      </c>
      <c r="V5" s="261" t="s">
        <v>968</v>
      </c>
      <c r="W5" s="261" t="s">
        <v>969</v>
      </c>
      <c r="X5" s="261" t="s">
        <v>970</v>
      </c>
      <c r="Y5" s="261" t="s">
        <v>971</v>
      </c>
      <c r="Z5" s="261" t="s">
        <v>965</v>
      </c>
      <c r="AA5" s="261" t="s">
        <v>966</v>
      </c>
      <c r="AB5" s="261" t="s">
        <v>967</v>
      </c>
      <c r="AC5" s="261" t="s">
        <v>968</v>
      </c>
      <c r="AD5" s="261" t="s">
        <v>969</v>
      </c>
      <c r="AE5" s="261" t="s">
        <v>970</v>
      </c>
      <c r="AF5" s="261" t="s">
        <v>971</v>
      </c>
      <c r="AG5" s="261" t="s">
        <v>965</v>
      </c>
      <c r="AH5" s="261" t="s">
        <v>966</v>
      </c>
      <c r="AI5" s="261" t="s">
        <v>967</v>
      </c>
      <c r="AJ5" s="261" t="s">
        <v>968</v>
      </c>
      <c r="AK5" s="261" t="s">
        <v>969</v>
      </c>
      <c r="AL5" s="261" t="s">
        <v>970</v>
      </c>
      <c r="AM5" s="261" t="s">
        <v>971</v>
      </c>
      <c r="AN5" s="316" t="s">
        <v>1129</v>
      </c>
      <c r="AO5" s="316" t="s">
        <v>1130</v>
      </c>
    </row>
    <row r="6" spans="1:41" x14ac:dyDescent="0.25">
      <c r="A6" s="272" t="s">
        <v>24</v>
      </c>
      <c r="B6" s="272"/>
      <c r="C6" s="272"/>
      <c r="D6" s="273" t="s">
        <v>1131</v>
      </c>
      <c r="E6" s="274">
        <v>295</v>
      </c>
      <c r="F6" s="275">
        <v>243252.33999999997</v>
      </c>
      <c r="G6" s="274">
        <v>1</v>
      </c>
      <c r="H6" s="275">
        <v>13600.05</v>
      </c>
      <c r="I6" s="274"/>
      <c r="J6" s="275"/>
      <c r="K6" s="274">
        <v>12</v>
      </c>
      <c r="L6" s="274">
        <v>103</v>
      </c>
      <c r="M6" s="275">
        <v>195362.81999999998</v>
      </c>
      <c r="N6" s="274"/>
      <c r="O6" s="275"/>
      <c r="P6" s="274"/>
      <c r="Q6" s="275"/>
      <c r="R6" s="274">
        <v>12</v>
      </c>
      <c r="S6" s="274">
        <v>26</v>
      </c>
      <c r="T6" s="275">
        <v>136592.34999999998</v>
      </c>
      <c r="U6" s="274"/>
      <c r="V6" s="275"/>
      <c r="W6" s="274">
        <v>1</v>
      </c>
      <c r="X6" s="275">
        <v>25107.81</v>
      </c>
      <c r="Y6" s="274">
        <v>43</v>
      </c>
      <c r="Z6" s="274">
        <v>23</v>
      </c>
      <c r="AA6" s="275">
        <v>54835.960000000014</v>
      </c>
      <c r="AB6" s="274"/>
      <c r="AC6" s="275"/>
      <c r="AD6" s="274"/>
      <c r="AE6" s="275"/>
      <c r="AF6" s="274"/>
      <c r="AG6" s="274">
        <v>20</v>
      </c>
      <c r="AH6" s="275">
        <v>303360.46000000002</v>
      </c>
      <c r="AI6" s="274">
        <v>4</v>
      </c>
      <c r="AJ6" s="275">
        <v>53614.83</v>
      </c>
      <c r="AK6" s="274"/>
      <c r="AL6" s="275"/>
      <c r="AM6" s="300">
        <v>2</v>
      </c>
      <c r="AN6" s="301">
        <f>+AM6+AK6+AI6+AG6+AF6+AD6+AB6+Z6+Y6+W6+U6+S6+R6+P6+N6+L6+K6+I6+G6+E6</f>
        <v>542</v>
      </c>
      <c r="AO6" s="302">
        <f t="shared" ref="AO6:AO23" si="0">AL6+AJ6+AH6+AE6+AC6+AA6+X6+V6+T6+Q6+O6+M6+J6+H6+F6</f>
        <v>1025726.62</v>
      </c>
    </row>
    <row r="7" spans="1:41" x14ac:dyDescent="0.25">
      <c r="A7" s="272" t="s">
        <v>1132</v>
      </c>
      <c r="B7" s="272"/>
      <c r="C7" s="272"/>
      <c r="D7" s="273" t="s">
        <v>86</v>
      </c>
      <c r="E7" s="274">
        <v>86</v>
      </c>
      <c r="F7" s="275">
        <v>125922.31</v>
      </c>
      <c r="G7" s="274"/>
      <c r="H7" s="275"/>
      <c r="I7" s="274">
        <v>18</v>
      </c>
      <c r="J7" s="275">
        <v>253.59</v>
      </c>
      <c r="K7" s="274"/>
      <c r="L7" s="274"/>
      <c r="M7" s="275">
        <v>104</v>
      </c>
      <c r="N7" s="274">
        <v>126175.9</v>
      </c>
      <c r="O7" s="275"/>
      <c r="P7" s="274"/>
      <c r="Q7" s="275"/>
      <c r="R7" s="274">
        <v>6</v>
      </c>
      <c r="S7" s="274">
        <v>5</v>
      </c>
      <c r="T7" s="275">
        <v>5747.59</v>
      </c>
      <c r="U7" s="274"/>
      <c r="V7" s="275"/>
      <c r="W7" s="274"/>
      <c r="X7" s="275"/>
      <c r="Y7" s="274">
        <v>9</v>
      </c>
      <c r="Z7" s="274">
        <v>3</v>
      </c>
      <c r="AA7" s="275">
        <v>3321.4100000000003</v>
      </c>
      <c r="AB7" s="274"/>
      <c r="AC7" s="275"/>
      <c r="AD7" s="274"/>
      <c r="AE7" s="275"/>
      <c r="AF7" s="274"/>
      <c r="AG7" s="274">
        <v>5</v>
      </c>
      <c r="AH7" s="275">
        <v>15652.039999999999</v>
      </c>
      <c r="AI7" s="274"/>
      <c r="AJ7" s="275"/>
      <c r="AK7" s="274"/>
      <c r="AL7" s="275"/>
      <c r="AM7" s="300">
        <v>2</v>
      </c>
      <c r="AN7" s="301">
        <f t="shared" ref="AN7:AN23" si="1">+AM7+AK7+AI7+AG7+AF7+AD7+AB7+Z7+Y7+W7+U7+S7+R7+P7+N7+L7+K7+I7+G7+E7</f>
        <v>126309.9</v>
      </c>
      <c r="AO7" s="302">
        <f t="shared" si="0"/>
        <v>151000.94</v>
      </c>
    </row>
    <row r="8" spans="1:41" x14ac:dyDescent="0.25">
      <c r="A8" s="272" t="s">
        <v>1133</v>
      </c>
      <c r="B8" s="272"/>
      <c r="C8" s="272"/>
      <c r="D8" s="273" t="s">
        <v>63</v>
      </c>
      <c r="E8" s="274">
        <v>1</v>
      </c>
      <c r="F8" s="275">
        <v>-544.02</v>
      </c>
      <c r="G8" s="274"/>
      <c r="H8" s="275"/>
      <c r="I8" s="274"/>
      <c r="J8" s="275"/>
      <c r="K8" s="274"/>
      <c r="L8" s="274"/>
      <c r="M8" s="275"/>
      <c r="N8" s="274"/>
      <c r="O8" s="275"/>
      <c r="P8" s="274"/>
      <c r="Q8" s="275"/>
      <c r="R8" s="274"/>
      <c r="S8" s="274"/>
      <c r="T8" s="275"/>
      <c r="U8" s="274"/>
      <c r="V8" s="275"/>
      <c r="W8" s="274"/>
      <c r="X8" s="275"/>
      <c r="Y8" s="274"/>
      <c r="Z8" s="274"/>
      <c r="AA8" s="275"/>
      <c r="AB8" s="274"/>
      <c r="AC8" s="275"/>
      <c r="AD8" s="274"/>
      <c r="AE8" s="275"/>
      <c r="AF8" s="274"/>
      <c r="AG8" s="274"/>
      <c r="AH8" s="275"/>
      <c r="AI8" s="274"/>
      <c r="AJ8" s="275"/>
      <c r="AK8" s="274"/>
      <c r="AL8" s="275"/>
      <c r="AM8" s="300"/>
      <c r="AN8" s="301">
        <f t="shared" si="1"/>
        <v>1</v>
      </c>
      <c r="AO8" s="302">
        <f t="shared" si="0"/>
        <v>-544.02</v>
      </c>
    </row>
    <row r="9" spans="1:41" x14ac:dyDescent="0.25">
      <c r="A9" s="272" t="s">
        <v>1134</v>
      </c>
      <c r="B9" s="272"/>
      <c r="C9" s="272"/>
      <c r="D9" s="273" t="s">
        <v>54</v>
      </c>
      <c r="E9" s="274"/>
      <c r="F9" s="275"/>
      <c r="G9" s="274"/>
      <c r="H9" s="275"/>
      <c r="I9" s="274"/>
      <c r="J9" s="275"/>
      <c r="K9" s="274"/>
      <c r="L9" s="274">
        <v>1</v>
      </c>
      <c r="M9" s="275">
        <v>2103</v>
      </c>
      <c r="N9" s="274"/>
      <c r="O9" s="275"/>
      <c r="P9" s="274"/>
      <c r="Q9" s="275"/>
      <c r="R9" s="274"/>
      <c r="S9" s="274"/>
      <c r="T9" s="275"/>
      <c r="U9" s="274"/>
      <c r="V9" s="275"/>
      <c r="W9" s="274"/>
      <c r="X9" s="275"/>
      <c r="Y9" s="274"/>
      <c r="Z9" s="274"/>
      <c r="AA9" s="275"/>
      <c r="AB9" s="274"/>
      <c r="AC9" s="275"/>
      <c r="AD9" s="274"/>
      <c r="AE9" s="275"/>
      <c r="AF9" s="274"/>
      <c r="AG9" s="274"/>
      <c r="AH9" s="275"/>
      <c r="AI9" s="274"/>
      <c r="AJ9" s="275"/>
      <c r="AK9" s="274"/>
      <c r="AL9" s="275"/>
      <c r="AM9" s="300"/>
      <c r="AN9" s="301">
        <f t="shared" si="1"/>
        <v>1</v>
      </c>
      <c r="AO9" s="302">
        <f t="shared" si="0"/>
        <v>2103</v>
      </c>
    </row>
    <row r="10" spans="1:41" x14ac:dyDescent="0.25">
      <c r="A10" s="272" t="s">
        <v>1135</v>
      </c>
      <c r="B10" s="272"/>
      <c r="C10" s="272"/>
      <c r="D10" s="273" t="s">
        <v>57</v>
      </c>
      <c r="E10" s="274">
        <v>1</v>
      </c>
      <c r="F10" s="275">
        <v>-1709.96</v>
      </c>
      <c r="G10" s="274"/>
      <c r="H10" s="275"/>
      <c r="I10" s="274"/>
      <c r="J10" s="275"/>
      <c r="K10" s="274"/>
      <c r="L10" s="274"/>
      <c r="M10" s="275"/>
      <c r="N10" s="274"/>
      <c r="O10" s="275"/>
      <c r="P10" s="274"/>
      <c r="Q10" s="275"/>
      <c r="R10" s="274"/>
      <c r="S10" s="274"/>
      <c r="T10" s="275"/>
      <c r="U10" s="274"/>
      <c r="V10" s="275"/>
      <c r="W10" s="274"/>
      <c r="X10" s="275"/>
      <c r="Y10" s="274"/>
      <c r="Z10" s="274"/>
      <c r="AA10" s="275"/>
      <c r="AB10" s="274"/>
      <c r="AC10" s="275"/>
      <c r="AD10" s="274"/>
      <c r="AE10" s="275"/>
      <c r="AF10" s="274"/>
      <c r="AG10" s="274"/>
      <c r="AH10" s="275"/>
      <c r="AI10" s="274"/>
      <c r="AJ10" s="275"/>
      <c r="AK10" s="274"/>
      <c r="AL10" s="275"/>
      <c r="AM10" s="300"/>
      <c r="AN10" s="301">
        <f t="shared" si="1"/>
        <v>1</v>
      </c>
      <c r="AO10" s="302">
        <f t="shared" si="0"/>
        <v>-1709.96</v>
      </c>
    </row>
    <row r="11" spans="1:41" x14ac:dyDescent="0.25">
      <c r="A11" s="272" t="s">
        <v>1048</v>
      </c>
      <c r="B11" s="272"/>
      <c r="C11" s="272"/>
      <c r="D11" s="273" t="s">
        <v>62</v>
      </c>
      <c r="E11" s="274">
        <v>1</v>
      </c>
      <c r="F11" s="275">
        <v>-333.13</v>
      </c>
      <c r="G11" s="274"/>
      <c r="H11" s="275"/>
      <c r="I11" s="274"/>
      <c r="J11" s="275"/>
      <c r="K11" s="274"/>
      <c r="L11" s="274"/>
      <c r="M11" s="275"/>
      <c r="N11" s="274"/>
      <c r="O11" s="275"/>
      <c r="P11" s="274"/>
      <c r="Q11" s="275"/>
      <c r="R11" s="274"/>
      <c r="S11" s="274"/>
      <c r="T11" s="275"/>
      <c r="U11" s="274"/>
      <c r="V11" s="275"/>
      <c r="W11" s="274"/>
      <c r="X11" s="275"/>
      <c r="Y11" s="274"/>
      <c r="Z11" s="274"/>
      <c r="AA11" s="275"/>
      <c r="AB11" s="274"/>
      <c r="AC11" s="275"/>
      <c r="AD11" s="274"/>
      <c r="AE11" s="275"/>
      <c r="AF11" s="274"/>
      <c r="AG11" s="274"/>
      <c r="AH11" s="275"/>
      <c r="AI11" s="274"/>
      <c r="AJ11" s="275"/>
      <c r="AK11" s="274"/>
      <c r="AL11" s="275"/>
      <c r="AM11" s="300"/>
      <c r="AN11" s="301">
        <f t="shared" si="1"/>
        <v>1</v>
      </c>
      <c r="AO11" s="302">
        <f t="shared" si="0"/>
        <v>-333.13</v>
      </c>
    </row>
    <row r="12" spans="1:41" x14ac:dyDescent="0.25">
      <c r="A12" s="272" t="s">
        <v>1136</v>
      </c>
      <c r="B12" s="272"/>
      <c r="C12" s="272"/>
      <c r="D12" s="273" t="s">
        <v>64</v>
      </c>
      <c r="E12" s="274"/>
      <c r="F12" s="275"/>
      <c r="G12" s="274"/>
      <c r="H12" s="275"/>
      <c r="I12" s="274"/>
      <c r="J12" s="275"/>
      <c r="K12" s="274"/>
      <c r="L12" s="274"/>
      <c r="M12" s="275"/>
      <c r="N12" s="274"/>
      <c r="O12" s="275"/>
      <c r="P12" s="274"/>
      <c r="Q12" s="275"/>
      <c r="R12" s="274"/>
      <c r="S12" s="274">
        <v>1</v>
      </c>
      <c r="T12" s="275">
        <v>28902.18</v>
      </c>
      <c r="U12" s="274"/>
      <c r="V12" s="275"/>
      <c r="W12" s="274"/>
      <c r="X12" s="275"/>
      <c r="Y12" s="274"/>
      <c r="Z12" s="274"/>
      <c r="AA12" s="275"/>
      <c r="AB12" s="274"/>
      <c r="AC12" s="275"/>
      <c r="AD12" s="274"/>
      <c r="AE12" s="275"/>
      <c r="AF12" s="274"/>
      <c r="AG12" s="274"/>
      <c r="AH12" s="275"/>
      <c r="AI12" s="274"/>
      <c r="AJ12" s="275"/>
      <c r="AK12" s="274"/>
      <c r="AL12" s="275"/>
      <c r="AM12" s="300"/>
      <c r="AN12" s="301">
        <f t="shared" si="1"/>
        <v>1</v>
      </c>
      <c r="AO12" s="302">
        <f t="shared" si="0"/>
        <v>28902.18</v>
      </c>
    </row>
    <row r="13" spans="1:41" x14ac:dyDescent="0.25">
      <c r="A13" s="272" t="s">
        <v>1137</v>
      </c>
      <c r="B13" s="272"/>
      <c r="C13" s="272"/>
      <c r="D13" s="273" t="s">
        <v>65</v>
      </c>
      <c r="E13" s="274"/>
      <c r="F13" s="275"/>
      <c r="G13" s="274"/>
      <c r="H13" s="275"/>
      <c r="I13" s="274"/>
      <c r="J13" s="275"/>
      <c r="K13" s="274"/>
      <c r="L13" s="274">
        <v>1</v>
      </c>
      <c r="M13" s="275">
        <v>1805</v>
      </c>
      <c r="N13" s="274"/>
      <c r="O13" s="275"/>
      <c r="P13" s="274"/>
      <c r="Q13" s="275"/>
      <c r="R13" s="274"/>
      <c r="S13" s="274"/>
      <c r="T13" s="275"/>
      <c r="U13" s="274"/>
      <c r="V13" s="275"/>
      <c r="W13" s="274"/>
      <c r="X13" s="275"/>
      <c r="Y13" s="274"/>
      <c r="Z13" s="274"/>
      <c r="AA13" s="275"/>
      <c r="AB13" s="274"/>
      <c r="AC13" s="275"/>
      <c r="AD13" s="274"/>
      <c r="AE13" s="275"/>
      <c r="AF13" s="274"/>
      <c r="AG13" s="274"/>
      <c r="AH13" s="275"/>
      <c r="AI13" s="274"/>
      <c r="AJ13" s="275"/>
      <c r="AK13" s="274"/>
      <c r="AL13" s="275"/>
      <c r="AM13" s="300"/>
      <c r="AN13" s="301">
        <f t="shared" si="1"/>
        <v>1</v>
      </c>
      <c r="AO13" s="303">
        <f t="shared" si="0"/>
        <v>1805</v>
      </c>
    </row>
    <row r="14" spans="1:41" x14ac:dyDescent="0.25">
      <c r="A14" s="272" t="s">
        <v>976</v>
      </c>
      <c r="B14" s="272"/>
      <c r="C14" s="272"/>
      <c r="D14" s="273" t="s">
        <v>1138</v>
      </c>
      <c r="E14" s="274">
        <v>1099</v>
      </c>
      <c r="F14" s="275">
        <v>1673240.0799999991</v>
      </c>
      <c r="G14" s="274">
        <v>8</v>
      </c>
      <c r="H14" s="275">
        <v>71387.97</v>
      </c>
      <c r="I14" s="274"/>
      <c r="J14" s="275"/>
      <c r="K14" s="274">
        <v>59</v>
      </c>
      <c r="L14" s="274">
        <v>465</v>
      </c>
      <c r="M14" s="275">
        <v>901038.79000000027</v>
      </c>
      <c r="N14" s="274">
        <v>3</v>
      </c>
      <c r="O14" s="275">
        <v>18292.66</v>
      </c>
      <c r="P14" s="274">
        <v>1</v>
      </c>
      <c r="Q14" s="275">
        <v>7000</v>
      </c>
      <c r="R14" s="274">
        <v>38</v>
      </c>
      <c r="S14" s="274">
        <v>155</v>
      </c>
      <c r="T14" s="275">
        <v>818395.55999999959</v>
      </c>
      <c r="U14" s="274">
        <v>8</v>
      </c>
      <c r="V14" s="275">
        <v>1105245.03</v>
      </c>
      <c r="W14" s="274">
        <v>3</v>
      </c>
      <c r="X14" s="275">
        <v>38532.25</v>
      </c>
      <c r="Y14" s="274">
        <v>298</v>
      </c>
      <c r="Z14" s="274">
        <v>76</v>
      </c>
      <c r="AA14" s="275">
        <v>231622.63</v>
      </c>
      <c r="AB14" s="274">
        <v>4</v>
      </c>
      <c r="AC14" s="275">
        <v>26890.799999999996</v>
      </c>
      <c r="AD14" s="274"/>
      <c r="AE14" s="275"/>
      <c r="AF14" s="274"/>
      <c r="AG14" s="274">
        <v>92</v>
      </c>
      <c r="AH14" s="275">
        <v>727988.39999999991</v>
      </c>
      <c r="AI14" s="274">
        <v>13</v>
      </c>
      <c r="AJ14" s="275">
        <v>1808789.2699999996</v>
      </c>
      <c r="AK14" s="274"/>
      <c r="AL14" s="275"/>
      <c r="AM14" s="300">
        <v>14</v>
      </c>
      <c r="AN14" s="301">
        <f t="shared" si="1"/>
        <v>2336</v>
      </c>
      <c r="AO14" s="303">
        <f t="shared" si="0"/>
        <v>7428423.4399999976</v>
      </c>
    </row>
    <row r="15" spans="1:41" x14ac:dyDescent="0.25">
      <c r="A15" s="272" t="s">
        <v>978</v>
      </c>
      <c r="B15" s="272"/>
      <c r="C15" s="272"/>
      <c r="D15" s="273" t="s">
        <v>1139</v>
      </c>
      <c r="E15" s="274">
        <v>61</v>
      </c>
      <c r="F15" s="275">
        <v>10517.040000000003</v>
      </c>
      <c r="G15" s="274">
        <v>1</v>
      </c>
      <c r="H15" s="275">
        <v>12587.38</v>
      </c>
      <c r="I15" s="274"/>
      <c r="J15" s="275"/>
      <c r="K15" s="274">
        <v>8</v>
      </c>
      <c r="L15" s="274">
        <v>59</v>
      </c>
      <c r="M15" s="275">
        <v>104676.16999999998</v>
      </c>
      <c r="N15" s="274"/>
      <c r="O15" s="275"/>
      <c r="P15" s="274"/>
      <c r="Q15" s="275"/>
      <c r="R15" s="274">
        <v>3</v>
      </c>
      <c r="S15" s="274">
        <v>16</v>
      </c>
      <c r="T15" s="275">
        <v>163361.17000000001</v>
      </c>
      <c r="U15" s="274">
        <v>1</v>
      </c>
      <c r="V15" s="275">
        <v>8440.73</v>
      </c>
      <c r="W15" s="274"/>
      <c r="X15" s="275"/>
      <c r="Y15" s="274">
        <v>26</v>
      </c>
      <c r="Z15" s="274">
        <v>7</v>
      </c>
      <c r="AA15" s="275">
        <v>9173.4399999999987</v>
      </c>
      <c r="AB15" s="274"/>
      <c r="AC15" s="275"/>
      <c r="AD15" s="274"/>
      <c r="AE15" s="275"/>
      <c r="AF15" s="274"/>
      <c r="AG15" s="274">
        <v>9</v>
      </c>
      <c r="AH15" s="275">
        <v>31380.380000000005</v>
      </c>
      <c r="AI15" s="274"/>
      <c r="AJ15" s="275"/>
      <c r="AK15" s="274"/>
      <c r="AL15" s="275"/>
      <c r="AM15" s="300"/>
      <c r="AN15" s="301">
        <f t="shared" si="1"/>
        <v>191</v>
      </c>
      <c r="AO15" s="303">
        <f t="shared" si="0"/>
        <v>340136.31</v>
      </c>
    </row>
    <row r="16" spans="1:41" x14ac:dyDescent="0.25">
      <c r="A16" s="272" t="s">
        <v>980</v>
      </c>
      <c r="B16" s="272"/>
      <c r="C16" s="272"/>
      <c r="D16" s="273" t="s">
        <v>72</v>
      </c>
      <c r="E16" s="274">
        <v>37</v>
      </c>
      <c r="F16" s="275">
        <v>9825.7799999999952</v>
      </c>
      <c r="G16" s="274"/>
      <c r="H16" s="275"/>
      <c r="I16" s="274">
        <v>1</v>
      </c>
      <c r="J16" s="275">
        <v>4040.26</v>
      </c>
      <c r="K16" s="274">
        <v>3</v>
      </c>
      <c r="L16" s="274">
        <v>20</v>
      </c>
      <c r="M16" s="275">
        <v>41159.69</v>
      </c>
      <c r="N16" s="274">
        <v>1</v>
      </c>
      <c r="O16" s="275">
        <v>4710</v>
      </c>
      <c r="P16" s="274"/>
      <c r="Q16" s="275"/>
      <c r="R16" s="274"/>
      <c r="S16" s="274">
        <v>4</v>
      </c>
      <c r="T16" s="275">
        <v>7221.33</v>
      </c>
      <c r="U16" s="274"/>
      <c r="V16" s="275"/>
      <c r="W16" s="274"/>
      <c r="X16" s="275"/>
      <c r="Y16" s="274">
        <v>6</v>
      </c>
      <c r="Z16" s="274">
        <v>5</v>
      </c>
      <c r="AA16" s="275">
        <v>6669.54</v>
      </c>
      <c r="AB16" s="274"/>
      <c r="AC16" s="275"/>
      <c r="AD16" s="274"/>
      <c r="AE16" s="275"/>
      <c r="AF16" s="274"/>
      <c r="AG16" s="274">
        <v>3</v>
      </c>
      <c r="AH16" s="275">
        <v>4923.4299999999994</v>
      </c>
      <c r="AI16" s="274"/>
      <c r="AJ16" s="275"/>
      <c r="AK16" s="274"/>
      <c r="AL16" s="275"/>
      <c r="AM16" s="300"/>
      <c r="AN16" s="301">
        <f t="shared" si="1"/>
        <v>80</v>
      </c>
      <c r="AO16" s="303">
        <f t="shared" si="0"/>
        <v>78550.03</v>
      </c>
    </row>
    <row r="17" spans="1:51" x14ac:dyDescent="0.25">
      <c r="A17" s="272" t="s">
        <v>982</v>
      </c>
      <c r="B17" s="272"/>
      <c r="C17" s="272"/>
      <c r="D17" s="273" t="s">
        <v>78</v>
      </c>
      <c r="E17" s="274">
        <v>3</v>
      </c>
      <c r="F17" s="275">
        <v>-454.59999999999997</v>
      </c>
      <c r="G17" s="274"/>
      <c r="H17" s="275"/>
      <c r="I17" s="274"/>
      <c r="J17" s="275"/>
      <c r="K17" s="274"/>
      <c r="L17" s="274">
        <v>4</v>
      </c>
      <c r="M17" s="275">
        <v>8149</v>
      </c>
      <c r="N17" s="274"/>
      <c r="O17" s="275"/>
      <c r="P17" s="274"/>
      <c r="Q17" s="275"/>
      <c r="R17" s="274">
        <v>1</v>
      </c>
      <c r="S17" s="274"/>
      <c r="T17" s="275"/>
      <c r="U17" s="274"/>
      <c r="V17" s="275"/>
      <c r="W17" s="274"/>
      <c r="X17" s="275"/>
      <c r="Y17" s="274">
        <v>2</v>
      </c>
      <c r="Z17" s="274"/>
      <c r="AA17" s="275"/>
      <c r="AB17" s="274"/>
      <c r="AC17" s="275"/>
      <c r="AD17" s="274"/>
      <c r="AE17" s="275"/>
      <c r="AF17" s="274"/>
      <c r="AG17" s="274"/>
      <c r="AH17" s="275"/>
      <c r="AI17" s="274"/>
      <c r="AJ17" s="275"/>
      <c r="AK17" s="274"/>
      <c r="AL17" s="275"/>
      <c r="AM17" s="300"/>
      <c r="AN17" s="301">
        <f t="shared" si="1"/>
        <v>10</v>
      </c>
      <c r="AO17" s="303">
        <f t="shared" si="0"/>
        <v>7694.4</v>
      </c>
    </row>
    <row r="18" spans="1:51" x14ac:dyDescent="0.25">
      <c r="A18" s="272" t="s">
        <v>592</v>
      </c>
      <c r="B18" s="272"/>
      <c r="C18" s="272"/>
      <c r="D18" s="273" t="s">
        <v>1140</v>
      </c>
      <c r="E18" s="274">
        <v>1</v>
      </c>
      <c r="F18" s="275">
        <v>-424.27</v>
      </c>
      <c r="G18" s="274"/>
      <c r="H18" s="275"/>
      <c r="I18" s="274"/>
      <c r="J18" s="275"/>
      <c r="K18" s="274"/>
      <c r="L18" s="274">
        <v>1</v>
      </c>
      <c r="M18" s="275">
        <v>1805</v>
      </c>
      <c r="N18" s="274"/>
      <c r="O18" s="275"/>
      <c r="P18" s="274"/>
      <c r="Q18" s="275"/>
      <c r="R18" s="274"/>
      <c r="S18" s="274">
        <v>1</v>
      </c>
      <c r="T18" s="275">
        <v>2998.98</v>
      </c>
      <c r="U18" s="274"/>
      <c r="V18" s="275"/>
      <c r="W18" s="274"/>
      <c r="X18" s="275"/>
      <c r="Y18" s="274"/>
      <c r="Z18" s="274"/>
      <c r="AA18" s="275"/>
      <c r="AB18" s="274"/>
      <c r="AC18" s="275"/>
      <c r="AD18" s="274"/>
      <c r="AE18" s="275"/>
      <c r="AF18" s="274"/>
      <c r="AG18" s="274"/>
      <c r="AH18" s="275"/>
      <c r="AI18" s="274"/>
      <c r="AJ18" s="275"/>
      <c r="AK18" s="274"/>
      <c r="AL18" s="275"/>
      <c r="AM18" s="300"/>
      <c r="AN18" s="301">
        <f t="shared" si="1"/>
        <v>3</v>
      </c>
      <c r="AO18" s="303">
        <f t="shared" si="0"/>
        <v>4379.7099999999991</v>
      </c>
    </row>
    <row r="19" spans="1:51" x14ac:dyDescent="0.25">
      <c r="A19" s="272" t="s">
        <v>985</v>
      </c>
      <c r="B19" s="272"/>
      <c r="C19" s="272"/>
      <c r="D19" s="273" t="s">
        <v>17</v>
      </c>
      <c r="E19" s="274"/>
      <c r="F19" s="275"/>
      <c r="G19" s="274"/>
      <c r="H19" s="275"/>
      <c r="I19" s="274"/>
      <c r="J19" s="275"/>
      <c r="K19" s="274"/>
      <c r="L19" s="274"/>
      <c r="M19" s="275"/>
      <c r="N19" s="274"/>
      <c r="O19" s="275"/>
      <c r="P19" s="274"/>
      <c r="Q19" s="275"/>
      <c r="R19" s="274"/>
      <c r="S19" s="274">
        <v>1</v>
      </c>
      <c r="T19" s="275">
        <v>1200.6600000000001</v>
      </c>
      <c r="U19" s="274"/>
      <c r="V19" s="275"/>
      <c r="W19" s="274"/>
      <c r="X19" s="275"/>
      <c r="Y19" s="274"/>
      <c r="Z19" s="274"/>
      <c r="AA19" s="275"/>
      <c r="AB19" s="274"/>
      <c r="AC19" s="275"/>
      <c r="AD19" s="274"/>
      <c r="AE19" s="275"/>
      <c r="AF19" s="274"/>
      <c r="AG19" s="274"/>
      <c r="AH19" s="275"/>
      <c r="AI19" s="274"/>
      <c r="AJ19" s="275"/>
      <c r="AK19" s="274"/>
      <c r="AL19" s="275"/>
      <c r="AM19" s="300"/>
      <c r="AN19" s="301">
        <f t="shared" si="1"/>
        <v>1</v>
      </c>
      <c r="AO19" s="303">
        <f t="shared" si="0"/>
        <v>1200.6600000000001</v>
      </c>
    </row>
    <row r="20" spans="1:51" x14ac:dyDescent="0.25">
      <c r="A20" s="272" t="s">
        <v>987</v>
      </c>
      <c r="B20" s="272"/>
      <c r="C20" s="272"/>
      <c r="D20" s="273" t="s">
        <v>1141</v>
      </c>
      <c r="E20" s="274">
        <v>14</v>
      </c>
      <c r="F20" s="275">
        <v>-9792.6</v>
      </c>
      <c r="G20" s="274"/>
      <c r="H20" s="275"/>
      <c r="I20" s="274"/>
      <c r="J20" s="275"/>
      <c r="K20" s="274">
        <v>1</v>
      </c>
      <c r="L20" s="274">
        <v>14</v>
      </c>
      <c r="M20" s="275">
        <v>24719.73</v>
      </c>
      <c r="N20" s="274"/>
      <c r="O20" s="275"/>
      <c r="P20" s="274"/>
      <c r="Q20" s="275"/>
      <c r="R20" s="274"/>
      <c r="S20" s="274">
        <v>4</v>
      </c>
      <c r="T20" s="275">
        <v>16341.34</v>
      </c>
      <c r="U20" s="274"/>
      <c r="V20" s="275"/>
      <c r="W20" s="274"/>
      <c r="X20" s="275"/>
      <c r="Y20" s="274">
        <v>5</v>
      </c>
      <c r="Z20" s="274">
        <v>2</v>
      </c>
      <c r="AA20" s="275">
        <v>3244.41</v>
      </c>
      <c r="AB20" s="274"/>
      <c r="AC20" s="275"/>
      <c r="AD20" s="274"/>
      <c r="AE20" s="275"/>
      <c r="AF20" s="274"/>
      <c r="AG20" s="274">
        <v>5</v>
      </c>
      <c r="AH20" s="275">
        <v>16611.300000000003</v>
      </c>
      <c r="AI20" s="274"/>
      <c r="AJ20" s="275"/>
      <c r="AK20" s="274"/>
      <c r="AL20" s="275"/>
      <c r="AM20" s="300"/>
      <c r="AN20" s="301">
        <f t="shared" si="1"/>
        <v>45</v>
      </c>
      <c r="AO20" s="303">
        <f t="shared" si="0"/>
        <v>51124.18</v>
      </c>
    </row>
    <row r="21" spans="1:51" x14ac:dyDescent="0.25">
      <c r="A21" s="272" t="s">
        <v>41</v>
      </c>
      <c r="B21" s="272"/>
      <c r="C21" s="272"/>
      <c r="D21" s="273" t="s">
        <v>43</v>
      </c>
      <c r="E21" s="274">
        <v>3</v>
      </c>
      <c r="F21" s="275">
        <v>3095.95</v>
      </c>
      <c r="G21" s="274"/>
      <c r="H21" s="275"/>
      <c r="I21" s="274"/>
      <c r="J21" s="275"/>
      <c r="K21" s="274"/>
      <c r="L21" s="274">
        <v>4</v>
      </c>
      <c r="M21" s="275">
        <v>7016</v>
      </c>
      <c r="N21" s="274"/>
      <c r="O21" s="275"/>
      <c r="P21" s="274"/>
      <c r="Q21" s="275"/>
      <c r="R21" s="274"/>
      <c r="S21" s="274"/>
      <c r="T21" s="275"/>
      <c r="U21" s="274"/>
      <c r="V21" s="275"/>
      <c r="W21" s="274"/>
      <c r="X21" s="275"/>
      <c r="Y21" s="274">
        <v>1</v>
      </c>
      <c r="Z21" s="274"/>
      <c r="AA21" s="275"/>
      <c r="AB21" s="274"/>
      <c r="AC21" s="275"/>
      <c r="AD21" s="274"/>
      <c r="AE21" s="275"/>
      <c r="AF21" s="274"/>
      <c r="AG21" s="274"/>
      <c r="AH21" s="275"/>
      <c r="AI21" s="274"/>
      <c r="AJ21" s="275"/>
      <c r="AK21" s="274"/>
      <c r="AL21" s="275"/>
      <c r="AM21" s="300"/>
      <c r="AN21" s="301">
        <f t="shared" si="1"/>
        <v>8</v>
      </c>
      <c r="AO21" s="303">
        <f t="shared" si="0"/>
        <v>10111.950000000001</v>
      </c>
    </row>
    <row r="22" spans="1:51" x14ac:dyDescent="0.25">
      <c r="A22" s="272" t="s">
        <v>29</v>
      </c>
      <c r="B22" s="272"/>
      <c r="C22" s="272"/>
      <c r="D22" s="273" t="s">
        <v>1142</v>
      </c>
      <c r="E22" s="274">
        <v>1090</v>
      </c>
      <c r="F22" s="275">
        <v>1803953.9900000009</v>
      </c>
      <c r="G22" s="274">
        <v>7</v>
      </c>
      <c r="H22" s="275">
        <v>85557.48</v>
      </c>
      <c r="I22" s="274"/>
      <c r="J22" s="275"/>
      <c r="K22" s="274">
        <v>64</v>
      </c>
      <c r="L22" s="274">
        <v>544</v>
      </c>
      <c r="M22" s="275">
        <v>1087327.3500000006</v>
      </c>
      <c r="N22" s="274">
        <v>2</v>
      </c>
      <c r="O22" s="275">
        <v>12954.58</v>
      </c>
      <c r="P22" s="274"/>
      <c r="Q22" s="275"/>
      <c r="R22" s="274">
        <v>55</v>
      </c>
      <c r="S22" s="274">
        <v>149</v>
      </c>
      <c r="T22" s="275">
        <v>921113.83000000019</v>
      </c>
      <c r="U22" s="274">
        <v>2</v>
      </c>
      <c r="V22" s="275">
        <v>77642.080000000002</v>
      </c>
      <c r="W22" s="274">
        <v>3</v>
      </c>
      <c r="X22" s="275">
        <v>86419.62</v>
      </c>
      <c r="Y22" s="274">
        <v>336</v>
      </c>
      <c r="Z22" s="274">
        <v>105</v>
      </c>
      <c r="AA22" s="275">
        <v>244382.11000000004</v>
      </c>
      <c r="AB22" s="274">
        <v>2</v>
      </c>
      <c r="AC22" s="275">
        <v>25667.420000000002</v>
      </c>
      <c r="AD22" s="274"/>
      <c r="AE22" s="275"/>
      <c r="AF22" s="274"/>
      <c r="AG22" s="274">
        <v>166</v>
      </c>
      <c r="AH22" s="275">
        <v>1065431.9900000007</v>
      </c>
      <c r="AI22" s="274">
        <v>14</v>
      </c>
      <c r="AJ22" s="275">
        <v>1198206.44</v>
      </c>
      <c r="AK22" s="274"/>
      <c r="AL22" s="275"/>
      <c r="AM22" s="300">
        <v>15</v>
      </c>
      <c r="AN22" s="301">
        <f t="shared" si="1"/>
        <v>2554</v>
      </c>
      <c r="AO22" s="303">
        <f t="shared" si="0"/>
        <v>6608656.8900000034</v>
      </c>
    </row>
    <row r="23" spans="1:51" x14ac:dyDescent="0.25">
      <c r="A23" s="272" t="s">
        <v>18</v>
      </c>
      <c r="B23" s="272"/>
      <c r="C23" s="272"/>
      <c r="D23" s="273" t="s">
        <v>20</v>
      </c>
      <c r="E23" s="274">
        <v>1</v>
      </c>
      <c r="F23" s="275">
        <v>-2447.0500000000002</v>
      </c>
      <c r="G23" s="274"/>
      <c r="H23" s="275"/>
      <c r="I23" s="274"/>
      <c r="J23" s="275"/>
      <c r="K23" s="274"/>
      <c r="L23" s="274">
        <v>2</v>
      </c>
      <c r="M23" s="275">
        <v>3610</v>
      </c>
      <c r="N23" s="274"/>
      <c r="O23" s="275"/>
      <c r="P23" s="274"/>
      <c r="Q23" s="275"/>
      <c r="R23" s="274"/>
      <c r="S23" s="274"/>
      <c r="T23" s="275"/>
      <c r="U23" s="274"/>
      <c r="V23" s="275"/>
      <c r="W23" s="274"/>
      <c r="X23" s="275"/>
      <c r="Y23" s="274"/>
      <c r="Z23" s="274"/>
      <c r="AA23" s="275"/>
      <c r="AB23" s="274"/>
      <c r="AC23" s="275"/>
      <c r="AD23" s="274"/>
      <c r="AE23" s="275"/>
      <c r="AF23" s="274"/>
      <c r="AG23" s="274"/>
      <c r="AH23" s="275"/>
      <c r="AI23" s="274"/>
      <c r="AJ23" s="275"/>
      <c r="AK23" s="274"/>
      <c r="AL23" s="275"/>
      <c r="AM23" s="300"/>
      <c r="AN23" s="301">
        <f t="shared" si="1"/>
        <v>3</v>
      </c>
      <c r="AO23" s="303">
        <f t="shared" si="0"/>
        <v>1162.9499999999998</v>
      </c>
    </row>
    <row r="24" spans="1:51" x14ac:dyDescent="0.25">
      <c r="A24" s="280" t="s">
        <v>275</v>
      </c>
      <c r="B24" s="280"/>
      <c r="C24" s="280"/>
      <c r="D24" s="273" t="s">
        <v>48</v>
      </c>
      <c r="E24" s="274">
        <v>1</v>
      </c>
      <c r="F24" s="282">
        <v>-1425</v>
      </c>
      <c r="G24" s="317"/>
      <c r="H24" s="318"/>
      <c r="I24" s="317"/>
      <c r="J24" s="318"/>
      <c r="K24" s="317"/>
      <c r="L24" s="274">
        <v>3</v>
      </c>
      <c r="M24" s="275">
        <v>6345.6399999999994</v>
      </c>
      <c r="N24" s="317"/>
      <c r="O24" s="318"/>
      <c r="P24" s="317"/>
      <c r="Q24" s="318"/>
      <c r="R24" s="317"/>
      <c r="S24" s="317"/>
      <c r="T24" s="319"/>
      <c r="U24" s="317"/>
      <c r="V24" s="318"/>
      <c r="W24" s="317"/>
      <c r="X24" s="318"/>
      <c r="Y24" s="317"/>
      <c r="Z24" s="317"/>
      <c r="AA24" s="319"/>
      <c r="AB24" s="317"/>
      <c r="AC24" s="318"/>
      <c r="AD24" s="317"/>
      <c r="AE24" s="318"/>
      <c r="AF24" s="317"/>
      <c r="AG24" s="317"/>
      <c r="AH24" s="319"/>
      <c r="AI24" s="317"/>
      <c r="AJ24" s="318"/>
      <c r="AK24" s="317"/>
      <c r="AL24" s="318"/>
      <c r="AM24" s="317"/>
      <c r="AN24" s="320"/>
      <c r="AO24" s="321"/>
    </row>
    <row r="25" spans="1:51" x14ac:dyDescent="0.25">
      <c r="F25" s="278"/>
      <c r="M25" s="278"/>
      <c r="T25" s="278"/>
      <c r="AA25" s="278"/>
      <c r="AH25" s="278"/>
      <c r="AX25" s="279"/>
      <c r="AY25" s="279"/>
    </row>
    <row r="26" spans="1:51" x14ac:dyDescent="0.25">
      <c r="D26" s="280" t="s">
        <v>276</v>
      </c>
      <c r="E26" s="281">
        <f t="shared" ref="E26:AM26" si="2">SUM(E6:E23)</f>
        <v>2693</v>
      </c>
      <c r="F26" s="282">
        <f t="shared" si="2"/>
        <v>3854101.8600000003</v>
      </c>
      <c r="G26" s="281">
        <f t="shared" si="2"/>
        <v>17</v>
      </c>
      <c r="H26" s="283">
        <f t="shared" si="2"/>
        <v>183132.88</v>
      </c>
      <c r="I26" s="281">
        <f t="shared" si="2"/>
        <v>19</v>
      </c>
      <c r="J26" s="283">
        <f t="shared" si="2"/>
        <v>4293.8500000000004</v>
      </c>
      <c r="K26" s="281">
        <f t="shared" si="2"/>
        <v>147</v>
      </c>
      <c r="L26" s="274">
        <f t="shared" si="2"/>
        <v>1218</v>
      </c>
      <c r="M26" s="282">
        <f t="shared" si="2"/>
        <v>2378876.5500000007</v>
      </c>
      <c r="N26" s="281">
        <f t="shared" si="2"/>
        <v>126181.9</v>
      </c>
      <c r="O26" s="283">
        <f t="shared" si="2"/>
        <v>35957.24</v>
      </c>
      <c r="P26" s="281">
        <f t="shared" si="2"/>
        <v>1</v>
      </c>
      <c r="Q26" s="283">
        <f t="shared" si="2"/>
        <v>7000</v>
      </c>
      <c r="R26" s="281">
        <f t="shared" si="2"/>
        <v>115</v>
      </c>
      <c r="S26" s="281">
        <f t="shared" si="2"/>
        <v>362</v>
      </c>
      <c r="T26" s="282">
        <f t="shared" si="2"/>
        <v>2101874.9899999998</v>
      </c>
      <c r="U26" s="281">
        <f t="shared" si="2"/>
        <v>11</v>
      </c>
      <c r="V26" s="283">
        <f t="shared" si="2"/>
        <v>1191327.8400000001</v>
      </c>
      <c r="W26" s="281">
        <f t="shared" si="2"/>
        <v>7</v>
      </c>
      <c r="X26" s="283">
        <f t="shared" si="2"/>
        <v>150059.68</v>
      </c>
      <c r="Y26" s="281">
        <f t="shared" si="2"/>
        <v>726</v>
      </c>
      <c r="Z26" s="281">
        <f t="shared" si="2"/>
        <v>221</v>
      </c>
      <c r="AA26" s="282">
        <f t="shared" si="2"/>
        <v>553249.5</v>
      </c>
      <c r="AB26" s="281">
        <f t="shared" si="2"/>
        <v>6</v>
      </c>
      <c r="AC26" s="283">
        <f t="shared" si="2"/>
        <v>52558.22</v>
      </c>
      <c r="AD26" s="281">
        <f t="shared" si="2"/>
        <v>0</v>
      </c>
      <c r="AE26" s="283">
        <f t="shared" si="2"/>
        <v>0</v>
      </c>
      <c r="AF26" s="281">
        <f t="shared" si="2"/>
        <v>0</v>
      </c>
      <c r="AG26" s="281">
        <f t="shared" si="2"/>
        <v>300</v>
      </c>
      <c r="AH26" s="282">
        <f t="shared" si="2"/>
        <v>2165348.0000000005</v>
      </c>
      <c r="AI26" s="281">
        <f t="shared" si="2"/>
        <v>31</v>
      </c>
      <c r="AJ26" s="283">
        <f t="shared" si="2"/>
        <v>3060610.5399999996</v>
      </c>
      <c r="AK26" s="281">
        <f t="shared" si="2"/>
        <v>0</v>
      </c>
      <c r="AL26" s="283">
        <f t="shared" si="2"/>
        <v>0</v>
      </c>
      <c r="AM26" s="281">
        <f t="shared" si="2"/>
        <v>33</v>
      </c>
      <c r="AN26" s="304"/>
      <c r="AO26" s="304"/>
    </row>
    <row r="29" spans="1:51" x14ac:dyDescent="0.25">
      <c r="B29" s="305"/>
      <c r="C29" s="305"/>
    </row>
    <row r="30" spans="1:51" x14ac:dyDescent="0.25">
      <c r="A30" s="250"/>
      <c r="B30" s="286"/>
      <c r="C30" s="286"/>
      <c r="D30" s="510" t="s">
        <v>996</v>
      </c>
      <c r="E30" s="481"/>
      <c r="F30" s="480" t="s">
        <v>997</v>
      </c>
      <c r="G30" s="481"/>
      <c r="H30" s="480" t="s">
        <v>998</v>
      </c>
      <c r="I30" s="481"/>
      <c r="J30" s="480" t="s">
        <v>999</v>
      </c>
      <c r="K30" s="481"/>
      <c r="L30" s="480" t="s">
        <v>1000</v>
      </c>
      <c r="M30" s="481"/>
      <c r="N30" s="477" t="s">
        <v>1001</v>
      </c>
      <c r="O30" s="478"/>
      <c r="P30" s="250"/>
      <c r="Q30" s="250"/>
      <c r="R30" s="250"/>
      <c r="S30" s="250"/>
      <c r="T30" s="250"/>
      <c r="U30" s="250"/>
      <c r="V30" s="250"/>
      <c r="W30" s="250"/>
      <c r="X30" s="250"/>
      <c r="Y30" s="250"/>
      <c r="Z30" s="250"/>
      <c r="AA30" s="250"/>
      <c r="AB30" s="250"/>
      <c r="AC30" s="250"/>
      <c r="AD30" s="250"/>
      <c r="AE30" s="250"/>
      <c r="AF30" s="250"/>
      <c r="AG30" s="250"/>
      <c r="AH30" s="307" t="s">
        <v>990</v>
      </c>
      <c r="AI30" s="307"/>
      <c r="AJ30" s="307" t="s">
        <v>991</v>
      </c>
      <c r="AK30" s="307"/>
      <c r="AL30" s="307" t="s">
        <v>992</v>
      </c>
      <c r="AM30" s="307"/>
      <c r="AN30" s="307" t="s">
        <v>993</v>
      </c>
      <c r="AO30" s="307"/>
    </row>
    <row r="31" spans="1:51" x14ac:dyDescent="0.25">
      <c r="A31" s="250"/>
      <c r="B31" s="286" t="s">
        <v>1002</v>
      </c>
      <c r="C31" s="286"/>
      <c r="D31" s="322" t="s">
        <v>1003</v>
      </c>
      <c r="E31" s="287" t="s">
        <v>1004</v>
      </c>
      <c r="F31" s="287" t="s">
        <v>1003</v>
      </c>
      <c r="G31" s="287" t="s">
        <v>1004</v>
      </c>
      <c r="H31" s="287" t="s">
        <v>1003</v>
      </c>
      <c r="I31" s="287" t="s">
        <v>1004</v>
      </c>
      <c r="J31" s="287" t="s">
        <v>1003</v>
      </c>
      <c r="K31" s="287" t="s">
        <v>1004</v>
      </c>
      <c r="L31" s="287" t="s">
        <v>1003</v>
      </c>
      <c r="M31" s="287" t="s">
        <v>1004</v>
      </c>
      <c r="N31" s="287" t="s">
        <v>1003</v>
      </c>
      <c r="O31" s="287" t="s">
        <v>1004</v>
      </c>
      <c r="P31" s="250"/>
      <c r="Q31" s="250"/>
      <c r="R31" s="250"/>
      <c r="S31" s="250"/>
      <c r="T31" s="250"/>
      <c r="U31" s="250"/>
      <c r="V31" s="250"/>
      <c r="W31" s="250"/>
      <c r="X31" s="250"/>
      <c r="Y31" s="250"/>
      <c r="Z31" s="250"/>
      <c r="AA31" s="250"/>
      <c r="AB31" s="250"/>
      <c r="AC31" s="250"/>
      <c r="AD31" s="250"/>
      <c r="AE31" s="250"/>
      <c r="AF31" s="250"/>
      <c r="AG31" s="250"/>
      <c r="AH31" s="307" t="s">
        <v>994</v>
      </c>
      <c r="AI31" s="307" t="s">
        <v>995</v>
      </c>
      <c r="AJ31" s="307" t="s">
        <v>994</v>
      </c>
      <c r="AK31" s="307" t="s">
        <v>995</v>
      </c>
      <c r="AL31" s="307" t="s">
        <v>994</v>
      </c>
      <c r="AM31" s="307" t="s">
        <v>995</v>
      </c>
      <c r="AN31" s="307" t="s">
        <v>994</v>
      </c>
      <c r="AO31" s="307" t="s">
        <v>995</v>
      </c>
    </row>
    <row r="32" spans="1:51" x14ac:dyDescent="0.25">
      <c r="A32" s="250"/>
      <c r="B32" s="508" t="s">
        <v>1005</v>
      </c>
      <c r="C32" s="509"/>
      <c r="D32" s="288">
        <f>E26+G26+I26+K26</f>
        <v>2876</v>
      </c>
      <c r="E32" s="289">
        <f>F26+H26+J26</f>
        <v>4041528.5900000003</v>
      </c>
      <c r="F32" s="288">
        <f>N26+P26+R26+L26</f>
        <v>127515.9</v>
      </c>
      <c r="G32" s="289">
        <f>M26+O26+Q26</f>
        <v>2421833.790000001</v>
      </c>
      <c r="H32" s="288">
        <f>S26+U26+W26+Y26</f>
        <v>1106</v>
      </c>
      <c r="I32" s="289">
        <f>T26+V26+X26</f>
        <v>3443262.5100000002</v>
      </c>
      <c r="J32" s="288">
        <f>Z26+AB26+AD26+AF26</f>
        <v>227</v>
      </c>
      <c r="K32" s="289">
        <f>AA26+AC26+AE26</f>
        <v>605807.72</v>
      </c>
      <c r="L32" s="288">
        <f>AG26+AI26+AK26+AM26</f>
        <v>364</v>
      </c>
      <c r="M32" s="289">
        <f>AJ26+AH26+AL26</f>
        <v>5225958.54</v>
      </c>
      <c r="N32" s="288">
        <f>D32+F32+H32+J32+L32</f>
        <v>132088.9</v>
      </c>
      <c r="O32" s="289">
        <f>M32+K32+I32+G32+E32</f>
        <v>15738391.15</v>
      </c>
      <c r="P32" s="250"/>
      <c r="Q32" s="279"/>
      <c r="R32" s="290"/>
      <c r="S32" s="250"/>
      <c r="T32" s="250"/>
      <c r="U32" s="250"/>
      <c r="V32" s="250"/>
      <c r="W32" s="250"/>
      <c r="X32" s="250"/>
      <c r="Y32" s="250"/>
      <c r="Z32" s="250"/>
      <c r="AA32" s="250"/>
      <c r="AB32" s="250"/>
      <c r="AC32" s="250"/>
      <c r="AD32" s="250"/>
      <c r="AE32" s="250"/>
      <c r="AF32" s="250"/>
      <c r="AG32" s="250"/>
      <c r="AH32" s="310">
        <f t="shared" ref="AH32:AO32" si="3">+E26+L26+S26+Z26+AG26</f>
        <v>4794</v>
      </c>
      <c r="AI32" s="310">
        <f t="shared" si="3"/>
        <v>11053450.9</v>
      </c>
      <c r="AJ32" s="310">
        <f t="shared" si="3"/>
        <v>126246.9</v>
      </c>
      <c r="AK32" s="310">
        <f t="shared" si="3"/>
        <v>4523586.72</v>
      </c>
      <c r="AL32" s="310">
        <f t="shared" si="3"/>
        <v>27</v>
      </c>
      <c r="AM32" s="310">
        <f t="shared" si="3"/>
        <v>161353.53</v>
      </c>
      <c r="AN32" s="310">
        <f t="shared" si="3"/>
        <v>1021</v>
      </c>
      <c r="AO32" s="310">
        <f t="shared" si="3"/>
        <v>2101</v>
      </c>
    </row>
    <row r="33" spans="1:39" x14ac:dyDescent="0.25">
      <c r="A33" s="250"/>
      <c r="B33" s="485" t="s">
        <v>1006</v>
      </c>
      <c r="C33" s="486"/>
      <c r="D33" s="288">
        <f>I26</f>
        <v>19</v>
      </c>
      <c r="E33" s="289">
        <f>J26</f>
        <v>4293.8500000000004</v>
      </c>
      <c r="F33" s="288">
        <f>P26</f>
        <v>1</v>
      </c>
      <c r="G33" s="289">
        <f>Q26</f>
        <v>7000</v>
      </c>
      <c r="H33" s="288">
        <f>W26</f>
        <v>7</v>
      </c>
      <c r="I33" s="288">
        <f>X26</f>
        <v>150059.68</v>
      </c>
      <c r="J33" s="291">
        <f>AD26</f>
        <v>0</v>
      </c>
      <c r="K33" s="291">
        <f>AE26</f>
        <v>0</v>
      </c>
      <c r="L33" s="291">
        <f>AK26</f>
        <v>0</v>
      </c>
      <c r="M33" s="291">
        <f>AL26</f>
        <v>0</v>
      </c>
      <c r="N33" s="288">
        <f>D33+F33+H33+J33+L33</f>
        <v>27</v>
      </c>
      <c r="O33" s="289">
        <f>M33+K33+I33+G33+E33</f>
        <v>161353.53</v>
      </c>
      <c r="P33" s="250"/>
      <c r="Q33" s="250"/>
      <c r="R33" s="250"/>
      <c r="S33" s="250"/>
      <c r="T33" s="250"/>
      <c r="U33" s="250"/>
      <c r="V33" s="250"/>
      <c r="W33" s="250"/>
      <c r="X33" s="250"/>
      <c r="Y33" s="250"/>
      <c r="Z33" s="250"/>
      <c r="AA33" s="250"/>
      <c r="AB33" s="250"/>
      <c r="AC33" s="250"/>
      <c r="AD33" s="250"/>
      <c r="AE33" s="250"/>
      <c r="AF33" s="250"/>
      <c r="AG33" s="250"/>
      <c r="AH33" s="250"/>
      <c r="AI33" s="250"/>
      <c r="AJ33" s="250"/>
      <c r="AK33" s="250"/>
      <c r="AL33" s="250"/>
      <c r="AM33" s="250"/>
    </row>
    <row r="34" spans="1:39" x14ac:dyDescent="0.25">
      <c r="A34" s="250"/>
      <c r="B34" s="485" t="s">
        <v>1007</v>
      </c>
      <c r="C34" s="486"/>
      <c r="D34" s="288">
        <f>E26+G26</f>
        <v>2710</v>
      </c>
      <c r="E34" s="289">
        <f>F26+H26</f>
        <v>4037234.74</v>
      </c>
      <c r="F34" s="288">
        <f>L26+N26</f>
        <v>127399.9</v>
      </c>
      <c r="G34" s="289">
        <f>M26+O26</f>
        <v>2414833.790000001</v>
      </c>
      <c r="H34" s="288">
        <f>S26+U26</f>
        <v>373</v>
      </c>
      <c r="I34" s="288">
        <f>T26+V26</f>
        <v>3293202.83</v>
      </c>
      <c r="J34" s="291">
        <f>Z26+AB26</f>
        <v>227</v>
      </c>
      <c r="K34" s="289">
        <f>AC26+AA26</f>
        <v>605807.72</v>
      </c>
      <c r="L34" s="291">
        <f>AI26+AG26</f>
        <v>331</v>
      </c>
      <c r="M34" s="289">
        <f>AH26+AJ26</f>
        <v>5225958.54</v>
      </c>
      <c r="N34" s="288">
        <f t="shared" ref="N34" si="4">D34+F34+H34+J34+L34</f>
        <v>131040.9</v>
      </c>
      <c r="O34" s="289">
        <f t="shared" ref="O34:O35" si="5">M34+K34+I34+G34+E34</f>
        <v>15577037.620000001</v>
      </c>
      <c r="P34" s="250"/>
      <c r="Q34" s="250"/>
      <c r="R34" s="250"/>
      <c r="S34" s="250"/>
      <c r="T34" s="250"/>
      <c r="U34" s="250"/>
      <c r="V34" s="250"/>
      <c r="W34" s="250"/>
      <c r="X34" s="250"/>
      <c r="Y34" s="250"/>
      <c r="Z34" s="250"/>
      <c r="AA34" s="250"/>
      <c r="AB34" s="250"/>
      <c r="AC34" s="250"/>
      <c r="AD34" s="250"/>
      <c r="AE34" s="250"/>
      <c r="AF34" s="250"/>
      <c r="AG34" s="250"/>
      <c r="AH34" s="250"/>
      <c r="AI34" s="250"/>
      <c r="AJ34" s="250"/>
      <c r="AK34" s="250"/>
      <c r="AL34" s="250"/>
      <c r="AM34" s="250"/>
    </row>
    <row r="35" spans="1:39" x14ac:dyDescent="0.25">
      <c r="A35" s="250"/>
      <c r="B35" s="485" t="s">
        <v>1008</v>
      </c>
      <c r="C35" s="486"/>
      <c r="D35" s="288">
        <f>D34+D33</f>
        <v>2729</v>
      </c>
      <c r="E35" s="289">
        <f t="shared" ref="E35:N35" si="6">E34+E33</f>
        <v>4041528.5900000003</v>
      </c>
      <c r="F35" s="288">
        <f t="shared" si="6"/>
        <v>127400.9</v>
      </c>
      <c r="G35" s="289">
        <f t="shared" si="6"/>
        <v>2421833.790000001</v>
      </c>
      <c r="H35" s="288">
        <f t="shared" si="6"/>
        <v>380</v>
      </c>
      <c r="I35" s="288">
        <f t="shared" si="6"/>
        <v>3443262.5100000002</v>
      </c>
      <c r="J35" s="291">
        <f t="shared" si="6"/>
        <v>227</v>
      </c>
      <c r="K35" s="289">
        <f t="shared" si="6"/>
        <v>605807.72</v>
      </c>
      <c r="L35" s="291">
        <f t="shared" si="6"/>
        <v>331</v>
      </c>
      <c r="M35" s="289">
        <f t="shared" si="6"/>
        <v>5225958.54</v>
      </c>
      <c r="N35" s="288">
        <f t="shared" si="6"/>
        <v>131067.9</v>
      </c>
      <c r="O35" s="289">
        <f t="shared" si="5"/>
        <v>15738391.15</v>
      </c>
      <c r="P35" s="250" t="s">
        <v>1009</v>
      </c>
      <c r="Q35" s="292">
        <f>SUMIF(A6:A23,"MINISTERO DELLA DIFESA",AN6:AN23)</f>
        <v>0</v>
      </c>
      <c r="R35" s="250"/>
      <c r="S35" s="250"/>
      <c r="T35" s="250"/>
      <c r="U35" s="250"/>
      <c r="V35" s="250"/>
      <c r="W35" s="250"/>
      <c r="X35" s="250"/>
      <c r="Y35" s="250"/>
      <c r="Z35" s="250"/>
      <c r="AA35" s="250"/>
      <c r="AB35" s="250"/>
      <c r="AC35" s="250"/>
      <c r="AD35" s="250"/>
      <c r="AE35" s="250"/>
      <c r="AF35" s="250"/>
      <c r="AG35" s="250"/>
      <c r="AH35" s="250"/>
      <c r="AI35" s="250"/>
      <c r="AJ35" s="250"/>
      <c r="AK35" s="250"/>
      <c r="AL35" s="250"/>
      <c r="AM35" s="250"/>
    </row>
    <row r="36" spans="1:39" x14ac:dyDescent="0.25">
      <c r="A36" s="250"/>
      <c r="B36" s="250"/>
      <c r="C36" s="250"/>
      <c r="E36" s="250"/>
      <c r="F36" s="293"/>
      <c r="G36" s="294"/>
      <c r="H36" s="295"/>
      <c r="I36" s="293"/>
      <c r="J36" s="293"/>
      <c r="K36" s="293"/>
      <c r="L36" s="293"/>
      <c r="M36" s="293"/>
      <c r="N36" s="294"/>
      <c r="O36" s="295"/>
      <c r="P36" s="250" t="s">
        <v>1010</v>
      </c>
      <c r="Q36" s="258">
        <f>O35-Q35</f>
        <v>15738391.15</v>
      </c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0"/>
      <c r="AL36" s="250"/>
      <c r="AM36" s="250"/>
    </row>
  </sheetData>
  <autoFilter ref="A5:AN23"/>
  <mergeCells count="15">
    <mergeCell ref="E4:K4"/>
    <mergeCell ref="L4:R4"/>
    <mergeCell ref="S4:Y4"/>
    <mergeCell ref="Z4:AF4"/>
    <mergeCell ref="AG4:AM4"/>
    <mergeCell ref="N30:O30"/>
    <mergeCell ref="B32:C32"/>
    <mergeCell ref="B33:C33"/>
    <mergeCell ref="B34:C34"/>
    <mergeCell ref="B35:C35"/>
    <mergeCell ref="D30:E30"/>
    <mergeCell ref="F30:G30"/>
    <mergeCell ref="H30:I30"/>
    <mergeCell ref="J30:K30"/>
    <mergeCell ref="L30:M3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/>
  </sheetViews>
  <sheetFormatPr defaultColWidth="9.1796875" defaultRowHeight="10.5" x14ac:dyDescent="0.25"/>
  <cols>
    <col min="1" max="1" width="73" style="250" bestFit="1" customWidth="1"/>
    <col min="2" max="2" width="82.26953125" style="250" bestFit="1" customWidth="1"/>
    <col min="3" max="3" width="14" style="250" customWidth="1"/>
    <col min="4" max="4" width="14.26953125" style="250" customWidth="1"/>
    <col min="5" max="5" width="12.453125" style="250" customWidth="1"/>
    <col min="6" max="6" width="11.7265625" style="250" customWidth="1"/>
    <col min="7" max="7" width="15.26953125" style="250" customWidth="1"/>
    <col min="8" max="16384" width="9.1796875" style="250"/>
  </cols>
  <sheetData>
    <row r="1" spans="1:7" x14ac:dyDescent="0.25">
      <c r="A1" s="261" t="s">
        <v>0</v>
      </c>
      <c r="B1" s="248">
        <v>2019</v>
      </c>
      <c r="C1" s="249"/>
      <c r="D1" s="249"/>
      <c r="E1" s="249"/>
      <c r="F1" s="249"/>
      <c r="G1" s="249"/>
    </row>
    <row r="2" spans="1:7" x14ac:dyDescent="0.25">
      <c r="A2" s="261" t="s">
        <v>1</v>
      </c>
      <c r="B2" s="257" t="s">
        <v>95</v>
      </c>
      <c r="C2" s="249"/>
      <c r="D2" s="249"/>
      <c r="E2" s="249"/>
      <c r="F2" s="249"/>
      <c r="G2" s="249"/>
    </row>
    <row r="3" spans="1:7" x14ac:dyDescent="0.25">
      <c r="D3" s="249"/>
      <c r="E3" s="249"/>
      <c r="F3" s="249"/>
      <c r="G3" s="249"/>
    </row>
    <row r="4" spans="1:7" x14ac:dyDescent="0.25">
      <c r="A4" s="261" t="s">
        <v>3</v>
      </c>
      <c r="B4" s="261" t="s">
        <v>4</v>
      </c>
      <c r="C4" s="261" t="s">
        <v>527</v>
      </c>
      <c r="D4" s="261" t="s">
        <v>5</v>
      </c>
      <c r="E4" s="261" t="s">
        <v>6</v>
      </c>
      <c r="F4" s="261" t="s">
        <v>7</v>
      </c>
      <c r="G4" s="261" t="s">
        <v>8</v>
      </c>
    </row>
    <row r="5" spans="1:7" x14ac:dyDescent="0.25">
      <c r="A5" s="251" t="s">
        <v>592</v>
      </c>
      <c r="B5" s="251" t="s">
        <v>848</v>
      </c>
      <c r="C5" s="252">
        <v>2019</v>
      </c>
      <c r="D5" s="252">
        <v>700930</v>
      </c>
      <c r="E5" s="253">
        <v>305.2</v>
      </c>
      <c r="F5" s="253">
        <v>-14.52</v>
      </c>
      <c r="G5" s="253">
        <f>E5+F5</f>
        <v>290.68</v>
      </c>
    </row>
    <row r="6" spans="1:7" x14ac:dyDescent="0.25">
      <c r="A6" s="251" t="s">
        <v>869</v>
      </c>
      <c r="B6" s="251"/>
      <c r="C6" s="252">
        <v>2019</v>
      </c>
      <c r="D6" s="252">
        <v>700912</v>
      </c>
      <c r="E6" s="253">
        <v>29212</v>
      </c>
      <c r="F6" s="253">
        <v>-373.68</v>
      </c>
      <c r="G6" s="253">
        <f t="shared" ref="G6:G47" si="0">E6+F6</f>
        <v>28838.32</v>
      </c>
    </row>
    <row r="7" spans="1:7" x14ac:dyDescent="0.25">
      <c r="A7" s="251" t="s">
        <v>869</v>
      </c>
      <c r="B7" s="251" t="s">
        <v>922</v>
      </c>
      <c r="C7" s="252">
        <v>2019</v>
      </c>
      <c r="D7" s="252" t="s">
        <v>899</v>
      </c>
      <c r="E7" s="253">
        <v>21.8</v>
      </c>
      <c r="F7" s="253">
        <v>0</v>
      </c>
      <c r="G7" s="253">
        <f t="shared" si="0"/>
        <v>21.8</v>
      </c>
    </row>
    <row r="8" spans="1:7" x14ac:dyDescent="0.25">
      <c r="A8" s="251" t="s">
        <v>923</v>
      </c>
      <c r="B8" s="251" t="s">
        <v>850</v>
      </c>
      <c r="C8" s="252">
        <v>2019</v>
      </c>
      <c r="D8" s="252">
        <v>700937</v>
      </c>
      <c r="E8" s="253">
        <v>225106.8</v>
      </c>
      <c r="F8" s="253">
        <v>-2948.78</v>
      </c>
      <c r="G8" s="253">
        <f t="shared" si="0"/>
        <v>222158.02</v>
      </c>
    </row>
    <row r="9" spans="1:7" x14ac:dyDescent="0.25">
      <c r="A9" s="251" t="s">
        <v>869</v>
      </c>
      <c r="B9" s="251" t="s">
        <v>897</v>
      </c>
      <c r="C9" s="252">
        <v>2019</v>
      </c>
      <c r="D9" s="252">
        <v>700946</v>
      </c>
      <c r="E9" s="253">
        <v>77956.800000000003</v>
      </c>
      <c r="F9" s="253">
        <v>-957.44</v>
      </c>
      <c r="G9" s="253">
        <f t="shared" si="0"/>
        <v>76999.360000000001</v>
      </c>
    </row>
    <row r="10" spans="1:7" x14ac:dyDescent="0.25">
      <c r="A10" s="251" t="s">
        <v>923</v>
      </c>
      <c r="B10" s="251" t="s">
        <v>851</v>
      </c>
      <c r="C10" s="252">
        <v>2019</v>
      </c>
      <c r="D10" s="252">
        <v>700929</v>
      </c>
      <c r="E10" s="253">
        <v>27424.400000000001</v>
      </c>
      <c r="F10" s="253">
        <v>157.91999999999999</v>
      </c>
      <c r="G10" s="253">
        <f t="shared" si="0"/>
        <v>27582.32</v>
      </c>
    </row>
    <row r="11" spans="1:7" x14ac:dyDescent="0.25">
      <c r="A11" s="251" t="s">
        <v>923</v>
      </c>
      <c r="B11" s="251" t="s">
        <v>852</v>
      </c>
      <c r="C11" s="252">
        <v>2019</v>
      </c>
      <c r="D11" s="252">
        <v>700938</v>
      </c>
      <c r="E11" s="253">
        <v>22366.799999999999</v>
      </c>
      <c r="F11" s="253">
        <v>-20.66</v>
      </c>
      <c r="G11" s="253">
        <f t="shared" si="0"/>
        <v>22346.14</v>
      </c>
    </row>
    <row r="12" spans="1:7" x14ac:dyDescent="0.25">
      <c r="A12" s="251" t="s">
        <v>871</v>
      </c>
      <c r="B12" s="251" t="s">
        <v>874</v>
      </c>
      <c r="C12" s="252">
        <v>2019</v>
      </c>
      <c r="D12" s="252">
        <v>700939</v>
      </c>
      <c r="E12" s="253">
        <v>3858.6</v>
      </c>
      <c r="F12" s="253">
        <v>-16.420000000000002</v>
      </c>
      <c r="G12" s="253">
        <f t="shared" si="0"/>
        <v>3842.18</v>
      </c>
    </row>
    <row r="13" spans="1:7" x14ac:dyDescent="0.25">
      <c r="A13" s="251" t="s">
        <v>921</v>
      </c>
      <c r="B13" s="251" t="s">
        <v>874</v>
      </c>
      <c r="C13" s="252">
        <v>2019</v>
      </c>
      <c r="D13" s="252">
        <v>700941</v>
      </c>
      <c r="E13" s="253">
        <v>261.60000000000002</v>
      </c>
      <c r="F13" s="253">
        <v>0</v>
      </c>
      <c r="G13" s="253">
        <f t="shared" si="0"/>
        <v>261.60000000000002</v>
      </c>
    </row>
    <row r="14" spans="1:7" x14ac:dyDescent="0.25">
      <c r="A14" s="251" t="s">
        <v>920</v>
      </c>
      <c r="B14" s="251" t="s">
        <v>873</v>
      </c>
      <c r="C14" s="252">
        <v>2019</v>
      </c>
      <c r="D14" s="252">
        <v>700935</v>
      </c>
      <c r="E14" s="253">
        <v>480951.6</v>
      </c>
      <c r="F14" s="253">
        <v>-3519.26</v>
      </c>
      <c r="G14" s="253">
        <f t="shared" si="0"/>
        <v>477432.33999999997</v>
      </c>
    </row>
    <row r="15" spans="1:7" x14ac:dyDescent="0.25">
      <c r="A15" s="251" t="s">
        <v>920</v>
      </c>
      <c r="B15" s="251" t="s">
        <v>873</v>
      </c>
      <c r="C15" s="252">
        <v>2019</v>
      </c>
      <c r="D15" s="252" t="s">
        <v>900</v>
      </c>
      <c r="E15" s="253">
        <v>33441.199999999997</v>
      </c>
      <c r="F15" s="253">
        <v>0</v>
      </c>
      <c r="G15" s="253">
        <f t="shared" si="0"/>
        <v>33441.199999999997</v>
      </c>
    </row>
    <row r="16" spans="1:7" x14ac:dyDescent="0.25">
      <c r="A16" s="251" t="s">
        <v>869</v>
      </c>
      <c r="B16" s="251" t="s">
        <v>853</v>
      </c>
      <c r="C16" s="252">
        <v>2019</v>
      </c>
      <c r="D16" s="252">
        <v>700931</v>
      </c>
      <c r="E16" s="253">
        <v>110013.06</v>
      </c>
      <c r="F16" s="253">
        <v>89.16</v>
      </c>
      <c r="G16" s="253">
        <f t="shared" si="0"/>
        <v>110102.22</v>
      </c>
    </row>
    <row r="17" spans="1:7" x14ac:dyDescent="0.25">
      <c r="A17" s="251" t="s">
        <v>854</v>
      </c>
      <c r="B17" s="251"/>
      <c r="C17" s="252">
        <v>2019</v>
      </c>
      <c r="D17" s="252">
        <v>700942</v>
      </c>
      <c r="E17" s="253">
        <v>2027.4</v>
      </c>
      <c r="F17" s="253">
        <v>-34.32</v>
      </c>
      <c r="G17" s="253">
        <f t="shared" si="0"/>
        <v>1993.0800000000002</v>
      </c>
    </row>
    <row r="18" spans="1:7" x14ac:dyDescent="0.25">
      <c r="A18" s="251" t="s">
        <v>854</v>
      </c>
      <c r="B18" s="251" t="s">
        <v>259</v>
      </c>
      <c r="C18" s="252">
        <v>2019</v>
      </c>
      <c r="D18" s="252">
        <v>700947</v>
      </c>
      <c r="E18" s="253">
        <v>654</v>
      </c>
      <c r="F18" s="253">
        <v>19.98</v>
      </c>
      <c r="G18" s="253">
        <f t="shared" si="0"/>
        <v>673.98</v>
      </c>
    </row>
    <row r="19" spans="1:7" x14ac:dyDescent="0.25">
      <c r="A19" s="251" t="s">
        <v>79</v>
      </c>
      <c r="B19" s="251" t="s">
        <v>875</v>
      </c>
      <c r="C19" s="252">
        <v>2019</v>
      </c>
      <c r="D19" s="252">
        <v>700908</v>
      </c>
      <c r="E19" s="253">
        <v>239720.04</v>
      </c>
      <c r="F19" s="253">
        <v>3688.16</v>
      </c>
      <c r="G19" s="253">
        <f t="shared" si="0"/>
        <v>243408.2</v>
      </c>
    </row>
    <row r="20" spans="1:7" x14ac:dyDescent="0.25">
      <c r="A20" s="251" t="s">
        <v>79</v>
      </c>
      <c r="B20" s="251" t="s">
        <v>876</v>
      </c>
      <c r="C20" s="252">
        <v>2019</v>
      </c>
      <c r="D20" s="252">
        <v>700909</v>
      </c>
      <c r="E20" s="253">
        <v>257269.88</v>
      </c>
      <c r="F20" s="253">
        <v>-16658.88</v>
      </c>
      <c r="G20" s="253">
        <f t="shared" si="0"/>
        <v>240611</v>
      </c>
    </row>
    <row r="21" spans="1:7" x14ac:dyDescent="0.25">
      <c r="A21" s="251" t="s">
        <v>79</v>
      </c>
      <c r="B21" s="251" t="s">
        <v>875</v>
      </c>
      <c r="C21" s="252">
        <v>2019</v>
      </c>
      <c r="D21" s="252" t="s">
        <v>865</v>
      </c>
      <c r="E21" s="253">
        <v>3007.86</v>
      </c>
      <c r="F21" s="253">
        <v>0</v>
      </c>
      <c r="G21" s="253">
        <f t="shared" si="0"/>
        <v>3007.86</v>
      </c>
    </row>
    <row r="22" spans="1:7" x14ac:dyDescent="0.25">
      <c r="A22" s="251" t="s">
        <v>919</v>
      </c>
      <c r="B22" s="251" t="s">
        <v>856</v>
      </c>
      <c r="C22" s="252">
        <v>2019</v>
      </c>
      <c r="D22" s="252">
        <v>700910</v>
      </c>
      <c r="E22" s="253">
        <v>130.80000000000001</v>
      </c>
      <c r="F22" s="253">
        <v>0</v>
      </c>
      <c r="G22" s="253">
        <f t="shared" si="0"/>
        <v>130.80000000000001</v>
      </c>
    </row>
    <row r="23" spans="1:7" x14ac:dyDescent="0.25">
      <c r="A23" s="251" t="s">
        <v>106</v>
      </c>
      <c r="B23" s="251" t="s">
        <v>898</v>
      </c>
      <c r="C23" s="252">
        <v>2019</v>
      </c>
      <c r="D23" s="252" t="s">
        <v>901</v>
      </c>
      <c r="E23" s="253">
        <v>130.80000000000001</v>
      </c>
      <c r="F23" s="253">
        <v>0</v>
      </c>
      <c r="G23" s="253">
        <f t="shared" si="0"/>
        <v>130.80000000000001</v>
      </c>
    </row>
    <row r="24" spans="1:7" x14ac:dyDescent="0.25">
      <c r="A24" s="251" t="s">
        <v>592</v>
      </c>
      <c r="B24" s="251" t="s">
        <v>918</v>
      </c>
      <c r="C24" s="252">
        <v>2019</v>
      </c>
      <c r="D24" s="252">
        <v>700945</v>
      </c>
      <c r="E24" s="253">
        <v>1090</v>
      </c>
      <c r="F24" s="253">
        <v>0</v>
      </c>
      <c r="G24" s="253">
        <f t="shared" si="0"/>
        <v>1090</v>
      </c>
    </row>
    <row r="25" spans="1:7" x14ac:dyDescent="0.25">
      <c r="A25" s="251" t="s">
        <v>592</v>
      </c>
      <c r="B25" s="251" t="s">
        <v>878</v>
      </c>
      <c r="C25" s="252">
        <v>2019</v>
      </c>
      <c r="D25" s="252">
        <v>700943</v>
      </c>
      <c r="E25" s="253">
        <v>806.6</v>
      </c>
      <c r="F25" s="253">
        <v>0</v>
      </c>
      <c r="G25" s="253">
        <f t="shared" si="0"/>
        <v>806.6</v>
      </c>
    </row>
    <row r="26" spans="1:7" x14ac:dyDescent="0.25">
      <c r="A26" s="251" t="s">
        <v>592</v>
      </c>
      <c r="B26" s="251" t="s">
        <v>879</v>
      </c>
      <c r="C26" s="252">
        <v>2019</v>
      </c>
      <c r="D26" s="252">
        <v>700944</v>
      </c>
      <c r="E26" s="253">
        <v>632.20000000000005</v>
      </c>
      <c r="F26" s="253">
        <v>0</v>
      </c>
      <c r="G26" s="253">
        <f t="shared" si="0"/>
        <v>632.20000000000005</v>
      </c>
    </row>
    <row r="27" spans="1:7" x14ac:dyDescent="0.25">
      <c r="A27" s="251" t="s">
        <v>857</v>
      </c>
      <c r="B27" s="251" t="s">
        <v>917</v>
      </c>
      <c r="C27" s="252">
        <v>2019</v>
      </c>
      <c r="D27" s="252">
        <v>700913</v>
      </c>
      <c r="E27" s="253">
        <v>130.80000000000001</v>
      </c>
      <c r="F27" s="253">
        <v>0</v>
      </c>
      <c r="G27" s="253">
        <f t="shared" si="0"/>
        <v>130.80000000000001</v>
      </c>
    </row>
    <row r="28" spans="1:7" x14ac:dyDescent="0.25">
      <c r="A28" s="251" t="s">
        <v>857</v>
      </c>
      <c r="B28" s="251" t="s">
        <v>916</v>
      </c>
      <c r="C28" s="252">
        <v>2019</v>
      </c>
      <c r="D28" s="252">
        <v>700914</v>
      </c>
      <c r="E28" s="253">
        <v>130.80000000000001</v>
      </c>
      <c r="F28" s="253">
        <v>0</v>
      </c>
      <c r="G28" s="253">
        <f t="shared" si="0"/>
        <v>130.80000000000001</v>
      </c>
    </row>
    <row r="29" spans="1:7" x14ac:dyDescent="0.25">
      <c r="A29" s="251" t="s">
        <v>857</v>
      </c>
      <c r="B29" s="251" t="s">
        <v>915</v>
      </c>
      <c r="C29" s="252">
        <v>2019</v>
      </c>
      <c r="D29" s="252">
        <v>700915</v>
      </c>
      <c r="E29" s="253">
        <v>174.4</v>
      </c>
      <c r="F29" s="253">
        <v>0</v>
      </c>
      <c r="G29" s="253">
        <f t="shared" si="0"/>
        <v>174.4</v>
      </c>
    </row>
    <row r="30" spans="1:7" x14ac:dyDescent="0.25">
      <c r="A30" s="251" t="s">
        <v>858</v>
      </c>
      <c r="B30" s="251" t="s">
        <v>914</v>
      </c>
      <c r="C30" s="252">
        <v>2019</v>
      </c>
      <c r="D30" s="252">
        <v>700916</v>
      </c>
      <c r="E30" s="253">
        <v>109</v>
      </c>
      <c r="F30" s="253">
        <v>0</v>
      </c>
      <c r="G30" s="253">
        <f t="shared" si="0"/>
        <v>109</v>
      </c>
    </row>
    <row r="31" spans="1:7" x14ac:dyDescent="0.25">
      <c r="A31" s="251" t="s">
        <v>857</v>
      </c>
      <c r="B31" s="251" t="s">
        <v>913</v>
      </c>
      <c r="C31" s="252">
        <v>2019</v>
      </c>
      <c r="D31" s="252">
        <v>700917</v>
      </c>
      <c r="E31" s="253">
        <v>174.4</v>
      </c>
      <c r="F31" s="253">
        <v>0</v>
      </c>
      <c r="G31" s="253">
        <f t="shared" si="0"/>
        <v>174.4</v>
      </c>
    </row>
    <row r="32" spans="1:7" x14ac:dyDescent="0.25">
      <c r="A32" s="251" t="s">
        <v>857</v>
      </c>
      <c r="B32" s="251" t="s">
        <v>912</v>
      </c>
      <c r="C32" s="252">
        <v>2019</v>
      </c>
      <c r="D32" s="252">
        <v>700918</v>
      </c>
      <c r="E32" s="253">
        <v>239.8</v>
      </c>
      <c r="F32" s="253">
        <v>0</v>
      </c>
      <c r="G32" s="253">
        <f t="shared" si="0"/>
        <v>239.8</v>
      </c>
    </row>
    <row r="33" spans="1:7" x14ac:dyDescent="0.25">
      <c r="A33" s="251" t="s">
        <v>857</v>
      </c>
      <c r="B33" s="251" t="s">
        <v>911</v>
      </c>
      <c r="C33" s="252">
        <v>2019</v>
      </c>
      <c r="D33" s="252">
        <v>700919</v>
      </c>
      <c r="E33" s="253">
        <v>501.4</v>
      </c>
      <c r="F33" s="253">
        <v>0</v>
      </c>
      <c r="G33" s="253">
        <f t="shared" si="0"/>
        <v>501.4</v>
      </c>
    </row>
    <row r="34" spans="1:7" x14ac:dyDescent="0.25">
      <c r="A34" s="251" t="s">
        <v>857</v>
      </c>
      <c r="B34" s="251" t="s">
        <v>910</v>
      </c>
      <c r="C34" s="252">
        <v>2019</v>
      </c>
      <c r="D34" s="252">
        <v>700920</v>
      </c>
      <c r="E34" s="253">
        <v>196.2</v>
      </c>
      <c r="F34" s="253">
        <v>0</v>
      </c>
      <c r="G34" s="253">
        <f t="shared" si="0"/>
        <v>196.2</v>
      </c>
    </row>
    <row r="35" spans="1:7" x14ac:dyDescent="0.25">
      <c r="A35" s="251" t="s">
        <v>857</v>
      </c>
      <c r="B35" s="251" t="s">
        <v>909</v>
      </c>
      <c r="C35" s="252">
        <v>2019</v>
      </c>
      <c r="D35" s="252">
        <v>700921</v>
      </c>
      <c r="E35" s="253">
        <v>109</v>
      </c>
      <c r="F35" s="253">
        <v>0</v>
      </c>
      <c r="G35" s="253">
        <f t="shared" si="0"/>
        <v>109</v>
      </c>
    </row>
    <row r="36" spans="1:7" x14ac:dyDescent="0.25">
      <c r="A36" s="251" t="s">
        <v>857</v>
      </c>
      <c r="B36" s="251" t="s">
        <v>908</v>
      </c>
      <c r="C36" s="252">
        <v>2019</v>
      </c>
      <c r="D36" s="252">
        <v>700922</v>
      </c>
      <c r="E36" s="253">
        <v>196.2</v>
      </c>
      <c r="F36" s="253">
        <v>0</v>
      </c>
      <c r="G36" s="253">
        <f t="shared" si="0"/>
        <v>196.2</v>
      </c>
    </row>
    <row r="37" spans="1:7" x14ac:dyDescent="0.25">
      <c r="A37" s="251" t="s">
        <v>857</v>
      </c>
      <c r="B37" s="251" t="s">
        <v>907</v>
      </c>
      <c r="C37" s="252">
        <v>2019</v>
      </c>
      <c r="D37" s="252">
        <v>700923</v>
      </c>
      <c r="E37" s="253">
        <v>152.6</v>
      </c>
      <c r="F37" s="253">
        <v>0</v>
      </c>
      <c r="G37" s="253">
        <f t="shared" si="0"/>
        <v>152.6</v>
      </c>
    </row>
    <row r="38" spans="1:7" x14ac:dyDescent="0.25">
      <c r="A38" s="251" t="s">
        <v>857</v>
      </c>
      <c r="B38" s="251" t="s">
        <v>906</v>
      </c>
      <c r="C38" s="252">
        <v>2019</v>
      </c>
      <c r="D38" s="252">
        <v>700924</v>
      </c>
      <c r="E38" s="253">
        <v>196.2</v>
      </c>
      <c r="F38" s="253">
        <v>-21.74</v>
      </c>
      <c r="G38" s="253">
        <f t="shared" si="0"/>
        <v>174.45999999999998</v>
      </c>
    </row>
    <row r="39" spans="1:7" x14ac:dyDescent="0.25">
      <c r="A39" s="251" t="s">
        <v>857</v>
      </c>
      <c r="B39" s="251" t="s">
        <v>905</v>
      </c>
      <c r="C39" s="252">
        <v>2019</v>
      </c>
      <c r="D39" s="252">
        <v>700925</v>
      </c>
      <c r="E39" s="253">
        <v>196.2</v>
      </c>
      <c r="F39" s="253">
        <v>0</v>
      </c>
      <c r="G39" s="253">
        <f t="shared" si="0"/>
        <v>196.2</v>
      </c>
    </row>
    <row r="40" spans="1:7" x14ac:dyDescent="0.25">
      <c r="A40" s="251" t="s">
        <v>857</v>
      </c>
      <c r="B40" s="251" t="s">
        <v>904</v>
      </c>
      <c r="C40" s="252">
        <v>2019</v>
      </c>
      <c r="D40" s="252">
        <v>700926</v>
      </c>
      <c r="E40" s="253">
        <v>152.6</v>
      </c>
      <c r="F40" s="253">
        <v>0</v>
      </c>
      <c r="G40" s="253">
        <f t="shared" si="0"/>
        <v>152.6</v>
      </c>
    </row>
    <row r="41" spans="1:7" x14ac:dyDescent="0.25">
      <c r="A41" s="251" t="s">
        <v>857</v>
      </c>
      <c r="B41" s="251" t="s">
        <v>903</v>
      </c>
      <c r="C41" s="252">
        <v>2019</v>
      </c>
      <c r="D41" s="252">
        <v>700927</v>
      </c>
      <c r="E41" s="253">
        <v>196.2</v>
      </c>
      <c r="F41" s="253">
        <v>0</v>
      </c>
      <c r="G41" s="253">
        <f t="shared" si="0"/>
        <v>196.2</v>
      </c>
    </row>
    <row r="42" spans="1:7" x14ac:dyDescent="0.25">
      <c r="A42" s="251" t="s">
        <v>857</v>
      </c>
      <c r="B42" s="251" t="s">
        <v>902</v>
      </c>
      <c r="C42" s="252">
        <v>2019</v>
      </c>
      <c r="D42" s="252">
        <v>700928</v>
      </c>
      <c r="E42" s="253">
        <v>87.2</v>
      </c>
      <c r="F42" s="253">
        <v>0</v>
      </c>
      <c r="G42" s="253">
        <f t="shared" si="0"/>
        <v>87.2</v>
      </c>
    </row>
    <row r="43" spans="1:7" x14ac:dyDescent="0.25">
      <c r="A43" s="251" t="s">
        <v>9</v>
      </c>
      <c r="B43" s="251" t="s">
        <v>10</v>
      </c>
      <c r="C43" s="252">
        <v>2019</v>
      </c>
      <c r="D43" s="252">
        <v>701000</v>
      </c>
      <c r="E43" s="253">
        <v>43.6</v>
      </c>
      <c r="F43" s="253">
        <v>0</v>
      </c>
      <c r="G43" s="253">
        <f t="shared" si="0"/>
        <v>43.6</v>
      </c>
    </row>
    <row r="44" spans="1:7" x14ac:dyDescent="0.25">
      <c r="A44" s="251" t="s">
        <v>275</v>
      </c>
      <c r="B44" s="251" t="s">
        <v>859</v>
      </c>
      <c r="C44" s="252">
        <v>2019</v>
      </c>
      <c r="D44" s="252">
        <v>700936</v>
      </c>
      <c r="E44" s="253">
        <v>588.6</v>
      </c>
      <c r="F44" s="253">
        <v>57.42</v>
      </c>
      <c r="G44" s="253">
        <f t="shared" si="0"/>
        <v>646.02</v>
      </c>
    </row>
    <row r="45" spans="1:7" x14ac:dyDescent="0.25">
      <c r="A45" s="251" t="s">
        <v>9</v>
      </c>
      <c r="B45" s="251" t="s">
        <v>349</v>
      </c>
      <c r="C45" s="252">
        <v>2019</v>
      </c>
      <c r="D45" s="252">
        <v>700961</v>
      </c>
      <c r="E45" s="253">
        <v>719.4</v>
      </c>
      <c r="F45" s="253">
        <v>-13.02</v>
      </c>
      <c r="G45" s="253">
        <f t="shared" si="0"/>
        <v>706.38</v>
      </c>
    </row>
    <row r="46" spans="1:7" x14ac:dyDescent="0.25">
      <c r="A46" s="251" t="s">
        <v>9</v>
      </c>
      <c r="B46" s="251" t="s">
        <v>860</v>
      </c>
      <c r="C46" s="252">
        <v>2019</v>
      </c>
      <c r="D46" s="252">
        <v>701042</v>
      </c>
      <c r="E46" s="253">
        <v>21.8</v>
      </c>
      <c r="F46" s="253">
        <v>0</v>
      </c>
      <c r="G46" s="253">
        <f t="shared" si="0"/>
        <v>21.8</v>
      </c>
    </row>
    <row r="47" spans="1:7" x14ac:dyDescent="0.25">
      <c r="A47" s="251" t="s">
        <v>592</v>
      </c>
      <c r="B47" s="251" t="s">
        <v>849</v>
      </c>
      <c r="C47" s="252">
        <v>2019</v>
      </c>
      <c r="D47" s="252">
        <v>700934</v>
      </c>
      <c r="E47" s="253">
        <v>0</v>
      </c>
      <c r="F47" s="253">
        <v>-283.39999999999998</v>
      </c>
      <c r="G47" s="253">
        <f t="shared" si="0"/>
        <v>-283.39999999999998</v>
      </c>
    </row>
    <row r="48" spans="1:7" x14ac:dyDescent="0.25">
      <c r="G48" s="258"/>
    </row>
    <row r="49" spans="4:7" ht="21" x14ac:dyDescent="0.25">
      <c r="D49" s="254"/>
      <c r="E49" s="266" t="s">
        <v>88</v>
      </c>
      <c r="F49" s="266" t="s">
        <v>89</v>
      </c>
      <c r="G49" s="266" t="s">
        <v>90</v>
      </c>
    </row>
    <row r="50" spans="4:7" x14ac:dyDescent="0.25">
      <c r="D50" s="254"/>
      <c r="E50" s="261" t="s">
        <v>91</v>
      </c>
      <c r="F50" s="261" t="s">
        <v>91</v>
      </c>
      <c r="G50" s="261" t="s">
        <v>91</v>
      </c>
    </row>
    <row r="51" spans="4:7" x14ac:dyDescent="0.25">
      <c r="D51" s="267" t="s">
        <v>92</v>
      </c>
      <c r="E51" s="253">
        <f>SUM(E5:E47)</f>
        <v>1520705.8399999999</v>
      </c>
      <c r="F51" s="253">
        <f>SUM(F5:F47)</f>
        <v>-20849.480000000007</v>
      </c>
      <c r="G51" s="253">
        <f>SUM(G5:G47)</f>
        <v>1499856.36</v>
      </c>
    </row>
  </sheetData>
  <autoFilter ref="A4:G47"/>
  <conditionalFormatting sqref="B2">
    <cfRule type="cellIs" dxfId="665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Normal="100" workbookViewId="0"/>
  </sheetViews>
  <sheetFormatPr defaultColWidth="9.08984375" defaultRowHeight="10" x14ac:dyDescent="0.2"/>
  <cols>
    <col min="1" max="1" width="72.36328125" style="329" customWidth="1"/>
    <col min="2" max="2" width="22.6328125" style="329" customWidth="1"/>
    <col min="3" max="3" width="14.54296875" style="329" bestFit="1" customWidth="1"/>
    <col min="4" max="4" width="30.08984375" style="329" bestFit="1" customWidth="1"/>
    <col min="5" max="5" width="21.08984375" style="329" bestFit="1" customWidth="1"/>
    <col min="6" max="6" width="12.08984375" style="329" bestFit="1" customWidth="1"/>
    <col min="7" max="7" width="16.36328125" style="329" bestFit="1" customWidth="1"/>
    <col min="8" max="8" width="16" style="329" bestFit="1" customWidth="1"/>
    <col min="9" max="9" width="12.453125" style="329" bestFit="1" customWidth="1"/>
    <col min="10" max="10" width="20.36328125" style="329" bestFit="1" customWidth="1"/>
    <col min="11" max="11" width="13.08984375" style="329" bestFit="1" customWidth="1"/>
    <col min="12" max="12" width="9.6328125" style="329" customWidth="1"/>
    <col min="13" max="16384" width="9.08984375" style="329"/>
  </cols>
  <sheetData>
    <row r="1" spans="1:12" s="326" customFormat="1" ht="10.5" x14ac:dyDescent="0.35">
      <c r="A1" s="261" t="s">
        <v>1011</v>
      </c>
      <c r="B1" s="257" t="s">
        <v>1012</v>
      </c>
      <c r="C1" s="323"/>
      <c r="D1" s="323"/>
      <c r="E1" s="323"/>
      <c r="F1" s="324"/>
      <c r="G1" s="325"/>
      <c r="H1" s="324"/>
      <c r="I1" s="324"/>
      <c r="J1" s="325"/>
    </row>
    <row r="2" spans="1:12" s="326" customFormat="1" ht="10.5" x14ac:dyDescent="0.35">
      <c r="A2" s="261" t="s">
        <v>1013</v>
      </c>
      <c r="B2" s="257">
        <v>2016</v>
      </c>
      <c r="C2" s="323"/>
      <c r="D2" s="323"/>
      <c r="E2" s="323"/>
      <c r="F2" s="324"/>
      <c r="G2" s="325"/>
      <c r="H2" s="324"/>
      <c r="I2" s="324"/>
      <c r="J2" s="325"/>
    </row>
    <row r="3" spans="1:12" s="326" customFormat="1" ht="10.5" x14ac:dyDescent="0.35">
      <c r="A3" s="327"/>
      <c r="B3" s="327"/>
      <c r="C3" s="327"/>
      <c r="D3" s="327"/>
      <c r="E3" s="328"/>
      <c r="F3" s="328"/>
      <c r="G3" s="328"/>
      <c r="H3" s="328"/>
      <c r="I3" s="328"/>
      <c r="J3" s="328"/>
    </row>
    <row r="4" spans="1:12" ht="21" x14ac:dyDescent="0.2">
      <c r="A4" s="261" t="s">
        <v>962</v>
      </c>
      <c r="B4" s="261" t="s">
        <v>963</v>
      </c>
      <c r="C4" s="259" t="s">
        <v>342</v>
      </c>
      <c r="D4" s="261" t="s">
        <v>964</v>
      </c>
      <c r="E4" s="261" t="s">
        <v>1014</v>
      </c>
      <c r="F4" s="261" t="s">
        <v>1015</v>
      </c>
      <c r="G4" s="261" t="s">
        <v>1016</v>
      </c>
      <c r="H4" s="261" t="s">
        <v>1017</v>
      </c>
      <c r="I4" s="261" t="s">
        <v>1018</v>
      </c>
      <c r="J4" s="261" t="s">
        <v>1019</v>
      </c>
      <c r="K4" s="261" t="s">
        <v>1020</v>
      </c>
    </row>
    <row r="5" spans="1:12" ht="10.5" x14ac:dyDescent="0.2">
      <c r="A5" s="330" t="s">
        <v>24</v>
      </c>
      <c r="B5" s="331"/>
      <c r="C5" s="331"/>
      <c r="D5" s="332" t="s">
        <v>26</v>
      </c>
      <c r="E5" s="333">
        <v>369</v>
      </c>
      <c r="F5" s="334">
        <v>145101.54000000053</v>
      </c>
      <c r="G5" s="333"/>
      <c r="H5" s="334"/>
      <c r="I5" s="333"/>
      <c r="J5" s="335"/>
      <c r="K5" s="333">
        <v>47</v>
      </c>
      <c r="L5" s="336"/>
    </row>
    <row r="6" spans="1:12" ht="10.5" x14ac:dyDescent="0.2">
      <c r="A6" s="330" t="s">
        <v>1132</v>
      </c>
      <c r="B6" s="331"/>
      <c r="C6" s="331"/>
      <c r="D6" s="332" t="s">
        <v>86</v>
      </c>
      <c r="E6" s="333">
        <v>39</v>
      </c>
      <c r="F6" s="334">
        <v>16378.969999999998</v>
      </c>
      <c r="G6" s="333"/>
      <c r="H6" s="334"/>
      <c r="I6" s="333"/>
      <c r="J6" s="335"/>
      <c r="K6" s="333">
        <v>3</v>
      </c>
      <c r="L6" s="336"/>
    </row>
    <row r="7" spans="1:12" ht="10.5" x14ac:dyDescent="0.2">
      <c r="A7" s="330" t="s">
        <v>976</v>
      </c>
      <c r="B7" s="331"/>
      <c r="C7" s="331"/>
      <c r="D7" s="332" t="s">
        <v>81</v>
      </c>
      <c r="E7" s="333">
        <v>327</v>
      </c>
      <c r="F7" s="334">
        <v>186349.99000000014</v>
      </c>
      <c r="G7" s="333"/>
      <c r="H7" s="334"/>
      <c r="I7" s="333"/>
      <c r="J7" s="335"/>
      <c r="K7" s="333">
        <v>30</v>
      </c>
      <c r="L7" s="336"/>
    </row>
    <row r="8" spans="1:12" ht="10.5" x14ac:dyDescent="0.2">
      <c r="A8" s="330" t="s">
        <v>978</v>
      </c>
      <c r="B8" s="331"/>
      <c r="C8" s="331"/>
      <c r="D8" s="332" t="s">
        <v>82</v>
      </c>
      <c r="E8" s="333">
        <v>525</v>
      </c>
      <c r="F8" s="334">
        <v>276186.83000000019</v>
      </c>
      <c r="G8" s="333"/>
      <c r="H8" s="334"/>
      <c r="I8" s="333"/>
      <c r="J8" s="335"/>
      <c r="K8" s="333">
        <v>39</v>
      </c>
      <c r="L8" s="336"/>
    </row>
    <row r="9" spans="1:12" ht="10.5" x14ac:dyDescent="0.2">
      <c r="A9" s="330" t="s">
        <v>980</v>
      </c>
      <c r="B9" s="331"/>
      <c r="C9" s="331"/>
      <c r="D9" s="332" t="s">
        <v>74</v>
      </c>
      <c r="E9" s="333">
        <v>40</v>
      </c>
      <c r="F9" s="334">
        <v>20320.439999999995</v>
      </c>
      <c r="G9" s="333"/>
      <c r="H9" s="334"/>
      <c r="I9" s="333"/>
      <c r="J9" s="335"/>
      <c r="K9" s="333">
        <v>4</v>
      </c>
      <c r="L9" s="336"/>
    </row>
    <row r="10" spans="1:12" ht="10.5" x14ac:dyDescent="0.2">
      <c r="A10" s="330" t="s">
        <v>982</v>
      </c>
      <c r="B10" s="331"/>
      <c r="C10" s="331"/>
      <c r="D10" s="332" t="s">
        <v>72</v>
      </c>
      <c r="E10" s="333">
        <v>5</v>
      </c>
      <c r="F10" s="334">
        <v>2288.39</v>
      </c>
      <c r="G10" s="333"/>
      <c r="H10" s="334"/>
      <c r="I10" s="333"/>
      <c r="J10" s="335"/>
      <c r="K10" s="333">
        <v>2</v>
      </c>
      <c r="L10" s="336"/>
    </row>
    <row r="11" spans="1:12" ht="10.5" x14ac:dyDescent="0.2">
      <c r="A11" s="330" t="s">
        <v>987</v>
      </c>
      <c r="B11" s="331"/>
      <c r="C11" s="331"/>
      <c r="D11" s="332" t="s">
        <v>78</v>
      </c>
      <c r="E11" s="333">
        <v>4</v>
      </c>
      <c r="F11" s="334">
        <v>2005.87</v>
      </c>
      <c r="G11" s="333"/>
      <c r="H11" s="334"/>
      <c r="I11" s="333"/>
      <c r="J11" s="335"/>
      <c r="K11" s="333">
        <v>2</v>
      </c>
      <c r="L11" s="336"/>
    </row>
    <row r="12" spans="1:12" ht="10.5" x14ac:dyDescent="0.2">
      <c r="A12" s="330" t="s">
        <v>41</v>
      </c>
      <c r="B12" s="331"/>
      <c r="C12" s="331"/>
      <c r="D12" s="332" t="s">
        <v>13</v>
      </c>
      <c r="E12" s="333">
        <v>6</v>
      </c>
      <c r="F12" s="334">
        <v>2499.9299999999998</v>
      </c>
      <c r="G12" s="333"/>
      <c r="H12" s="334"/>
      <c r="I12" s="333"/>
      <c r="J12" s="337"/>
      <c r="K12" s="333"/>
      <c r="L12" s="336"/>
    </row>
    <row r="13" spans="1:12" ht="10.5" x14ac:dyDescent="0.2">
      <c r="A13" s="330" t="s">
        <v>29</v>
      </c>
      <c r="B13" s="331"/>
      <c r="C13" s="331"/>
      <c r="D13" s="332" t="s">
        <v>43</v>
      </c>
      <c r="E13" s="333">
        <v>2</v>
      </c>
      <c r="F13" s="334">
        <v>622.13</v>
      </c>
      <c r="G13" s="333"/>
      <c r="H13" s="334"/>
      <c r="I13" s="333"/>
      <c r="J13" s="337"/>
      <c r="K13" s="333"/>
      <c r="L13" s="336"/>
    </row>
    <row r="14" spans="1:12" ht="10.5" x14ac:dyDescent="0.2">
      <c r="A14" s="331" t="s">
        <v>18</v>
      </c>
      <c r="B14" s="331"/>
      <c r="C14" s="331"/>
      <c r="D14" s="332" t="s">
        <v>31</v>
      </c>
      <c r="E14" s="333">
        <v>598</v>
      </c>
      <c r="F14" s="334">
        <v>311861.80999999994</v>
      </c>
      <c r="G14" s="333"/>
      <c r="H14" s="334"/>
      <c r="I14" s="333"/>
      <c r="J14" s="335"/>
      <c r="K14" s="333">
        <v>105</v>
      </c>
      <c r="L14" s="336"/>
    </row>
    <row r="15" spans="1:12" ht="10.5" x14ac:dyDescent="0.2">
      <c r="A15" s="331"/>
      <c r="B15" s="331"/>
      <c r="C15" s="331"/>
      <c r="D15" s="332" t="s">
        <v>20</v>
      </c>
      <c r="E15" s="333">
        <v>3</v>
      </c>
      <c r="F15" s="334">
        <v>2112</v>
      </c>
      <c r="G15" s="333"/>
      <c r="H15" s="334"/>
      <c r="I15" s="333"/>
      <c r="J15" s="337"/>
      <c r="K15" s="333"/>
      <c r="L15" s="336"/>
    </row>
    <row r="16" spans="1:12" ht="10.5" x14ac:dyDescent="0.2">
      <c r="A16" s="331"/>
      <c r="B16" s="331"/>
      <c r="C16" s="331"/>
      <c r="D16" s="331"/>
      <c r="E16" s="333"/>
      <c r="F16" s="334"/>
      <c r="G16" s="333"/>
      <c r="H16" s="334"/>
      <c r="I16" s="333"/>
      <c r="J16" s="337"/>
      <c r="K16" s="333"/>
      <c r="L16" s="336"/>
    </row>
    <row r="17" spans="1:12" ht="10.5" x14ac:dyDescent="0.2">
      <c r="A17" s="331"/>
      <c r="B17" s="331"/>
      <c r="C17" s="331"/>
      <c r="D17" s="331"/>
      <c r="E17" s="333"/>
      <c r="F17" s="334"/>
      <c r="G17" s="333"/>
      <c r="H17" s="334"/>
      <c r="I17" s="333"/>
      <c r="J17" s="337"/>
      <c r="K17" s="333"/>
      <c r="L17" s="336"/>
    </row>
    <row r="18" spans="1:12" ht="10.5" x14ac:dyDescent="0.2">
      <c r="A18" s="331"/>
      <c r="B18" s="331"/>
      <c r="C18" s="331"/>
      <c r="D18" s="331"/>
      <c r="E18" s="333"/>
      <c r="F18" s="334"/>
      <c r="G18" s="333"/>
      <c r="H18" s="334"/>
      <c r="I18" s="333"/>
      <c r="J18" s="337"/>
      <c r="K18" s="333"/>
      <c r="L18" s="336"/>
    </row>
    <row r="19" spans="1:12" ht="10.5" x14ac:dyDescent="0.2">
      <c r="A19" s="331"/>
      <c r="B19" s="331"/>
      <c r="C19" s="331"/>
      <c r="D19" s="331"/>
      <c r="E19" s="333"/>
      <c r="F19" s="334"/>
      <c r="G19" s="333"/>
      <c r="H19" s="334"/>
      <c r="I19" s="333"/>
      <c r="J19" s="337"/>
      <c r="K19" s="333"/>
      <c r="L19" s="336"/>
    </row>
    <row r="20" spans="1:12" ht="10.5" x14ac:dyDescent="0.2">
      <c r="A20" s="331"/>
      <c r="B20" s="331"/>
      <c r="C20" s="331"/>
      <c r="D20" s="331"/>
      <c r="E20" s="333"/>
      <c r="F20" s="334"/>
      <c r="G20" s="333"/>
      <c r="H20" s="334"/>
      <c r="I20" s="333"/>
      <c r="J20" s="337"/>
      <c r="K20" s="333"/>
      <c r="L20" s="336"/>
    </row>
    <row r="21" spans="1:12" ht="10.5" x14ac:dyDescent="0.2">
      <c r="A21" s="331"/>
      <c r="B21" s="331"/>
      <c r="C21" s="331"/>
      <c r="D21" s="331"/>
      <c r="E21" s="333"/>
      <c r="F21" s="334"/>
      <c r="G21" s="333"/>
      <c r="H21" s="334"/>
      <c r="I21" s="333"/>
      <c r="J21" s="337"/>
      <c r="K21" s="333"/>
      <c r="L21" s="336"/>
    </row>
    <row r="22" spans="1:12" ht="10.5" x14ac:dyDescent="0.2">
      <c r="A22" s="331"/>
      <c r="B22" s="331"/>
      <c r="C22" s="331"/>
      <c r="D22" s="331"/>
      <c r="E22" s="333"/>
      <c r="F22" s="334"/>
      <c r="G22" s="333"/>
      <c r="H22" s="334"/>
      <c r="I22" s="333"/>
      <c r="J22" s="337"/>
      <c r="K22" s="333"/>
      <c r="L22" s="336"/>
    </row>
    <row r="23" spans="1:12" ht="10.5" x14ac:dyDescent="0.2">
      <c r="A23" s="331"/>
      <c r="B23" s="331"/>
      <c r="C23" s="331"/>
      <c r="D23" s="331"/>
      <c r="E23" s="333"/>
      <c r="F23" s="334"/>
      <c r="G23" s="333"/>
      <c r="H23" s="334"/>
      <c r="I23" s="333"/>
      <c r="J23" s="337"/>
      <c r="K23" s="333"/>
      <c r="L23" s="336"/>
    </row>
    <row r="24" spans="1:12" ht="10.5" x14ac:dyDescent="0.2">
      <c r="A24" s="331"/>
      <c r="B24" s="331"/>
      <c r="C24" s="331"/>
      <c r="D24" s="331"/>
      <c r="E24" s="333"/>
      <c r="F24" s="334"/>
      <c r="G24" s="333"/>
      <c r="H24" s="334"/>
      <c r="I24" s="333"/>
      <c r="J24" s="337"/>
      <c r="K24" s="333"/>
      <c r="L24" s="336"/>
    </row>
    <row r="25" spans="1:12" ht="10.5" x14ac:dyDescent="0.2">
      <c r="A25" s="331"/>
      <c r="B25" s="331"/>
      <c r="C25" s="331"/>
      <c r="D25" s="331"/>
      <c r="E25" s="333"/>
      <c r="F25" s="334"/>
      <c r="G25" s="333"/>
      <c r="H25" s="334"/>
      <c r="I25" s="333"/>
      <c r="J25" s="337"/>
      <c r="K25" s="333"/>
      <c r="L25" s="336"/>
    </row>
    <row r="26" spans="1:12" ht="10.5" x14ac:dyDescent="0.2">
      <c r="A26" s="338"/>
      <c r="B26" s="338"/>
      <c r="C26" s="338"/>
      <c r="D26" s="331"/>
      <c r="E26" s="333"/>
      <c r="F26" s="334"/>
      <c r="G26" s="333"/>
      <c r="H26" s="334"/>
      <c r="I26" s="333"/>
      <c r="J26" s="337"/>
      <c r="K26" s="333"/>
      <c r="L26" s="336"/>
    </row>
    <row r="27" spans="1:12" ht="10.5" x14ac:dyDescent="0.25">
      <c r="A27" s="339"/>
      <c r="B27" s="339"/>
      <c r="C27" s="339"/>
      <c r="E27" s="340"/>
      <c r="F27" s="340"/>
      <c r="G27" s="340"/>
      <c r="H27" s="340"/>
      <c r="I27" s="340"/>
      <c r="J27" s="340"/>
      <c r="K27" s="340"/>
      <c r="L27" s="336"/>
    </row>
    <row r="28" spans="1:12" ht="10.5" x14ac:dyDescent="0.2">
      <c r="A28" s="339"/>
      <c r="B28" s="339"/>
      <c r="C28" s="339"/>
      <c r="D28" s="341" t="s">
        <v>276</v>
      </c>
      <c r="E28" s="342">
        <f>+SUM(E5:E26)</f>
        <v>1918</v>
      </c>
      <c r="F28" s="334">
        <f t="shared" ref="F28:K28" si="0">+SUM(F5:F26)</f>
        <v>965727.90000000084</v>
      </c>
      <c r="G28" s="342">
        <f t="shared" si="0"/>
        <v>0</v>
      </c>
      <c r="H28" s="342">
        <f t="shared" si="0"/>
        <v>0</v>
      </c>
      <c r="I28" s="342">
        <f t="shared" si="0"/>
        <v>0</v>
      </c>
      <c r="J28" s="334">
        <f t="shared" si="0"/>
        <v>0</v>
      </c>
      <c r="K28" s="342">
        <f t="shared" si="0"/>
        <v>232</v>
      </c>
      <c r="L28" s="343"/>
    </row>
    <row r="29" spans="1:12" x14ac:dyDescent="0.2">
      <c r="A29" s="339"/>
      <c r="B29" s="339"/>
      <c r="C29" s="339"/>
      <c r="L29" s="336"/>
    </row>
    <row r="30" spans="1:12" x14ac:dyDescent="0.2">
      <c r="A30" s="339"/>
      <c r="B30" s="339"/>
      <c r="C30" s="339"/>
    </row>
    <row r="31" spans="1:12" ht="10.5" x14ac:dyDescent="0.2">
      <c r="A31" s="339"/>
      <c r="B31" s="344"/>
      <c r="C31" s="344"/>
      <c r="D31" s="345"/>
      <c r="E31" s="268"/>
    </row>
    <row r="32" spans="1:12" ht="10.5" x14ac:dyDescent="0.2">
      <c r="B32" s="346"/>
      <c r="C32" s="346"/>
      <c r="D32" s="291"/>
      <c r="E32" s="289"/>
    </row>
    <row r="33" spans="2:7" ht="10.5" x14ac:dyDescent="0.2">
      <c r="B33" s="491"/>
      <c r="C33" s="491"/>
      <c r="D33" s="291"/>
      <c r="E33" s="289"/>
    </row>
    <row r="34" spans="2:7" ht="10.5" x14ac:dyDescent="0.2">
      <c r="B34" s="491"/>
      <c r="C34" s="491"/>
      <c r="D34" s="291"/>
      <c r="E34" s="289"/>
    </row>
    <row r="35" spans="2:7" ht="10.5" x14ac:dyDescent="0.2">
      <c r="B35" s="491"/>
      <c r="C35" s="491"/>
      <c r="D35" s="291"/>
      <c r="E35" s="289"/>
      <c r="G35" s="347"/>
    </row>
    <row r="36" spans="2:7" x14ac:dyDescent="0.2">
      <c r="G36" s="348"/>
    </row>
    <row r="40" spans="2:7" x14ac:dyDescent="0.2">
      <c r="D40" s="339"/>
    </row>
  </sheetData>
  <autoFilter ref="A4:L15"/>
  <mergeCells count="3">
    <mergeCell ref="B33:C33"/>
    <mergeCell ref="B34:C34"/>
    <mergeCell ref="B35:C35"/>
  </mergeCells>
  <conditionalFormatting sqref="B1:B2 B5:K15">
    <cfRule type="cellIs" dxfId="206" priority="16" stopIfTrue="1" operator="equal">
      <formula>"&lt;&gt;"""""</formula>
    </cfRule>
  </conditionalFormatting>
  <conditionalFormatting sqref="D28">
    <cfRule type="cellIs" dxfId="205" priority="15" stopIfTrue="1" operator="equal">
      <formula>"&lt;&gt;"""""</formula>
    </cfRule>
  </conditionalFormatting>
  <conditionalFormatting sqref="E28 G28:I28 K28">
    <cfRule type="cellIs" dxfId="204" priority="14" stopIfTrue="1" operator="equal">
      <formula>"&lt;&gt;"""""</formula>
    </cfRule>
  </conditionalFormatting>
  <conditionalFormatting sqref="G16:I16">
    <cfRule type="cellIs" dxfId="203" priority="13" stopIfTrue="1" operator="equal">
      <formula>"&lt;&gt;"""""</formula>
    </cfRule>
  </conditionalFormatting>
  <conditionalFormatting sqref="F16 B16:C16 C17:C26">
    <cfRule type="cellIs" dxfId="202" priority="12" stopIfTrue="1" operator="equal">
      <formula>"&lt;&gt;"""""</formula>
    </cfRule>
  </conditionalFormatting>
  <conditionalFormatting sqref="E16">
    <cfRule type="cellIs" dxfId="201" priority="11" stopIfTrue="1" operator="equal">
      <formula>"&lt;&gt;"""""</formula>
    </cfRule>
  </conditionalFormatting>
  <conditionalFormatting sqref="K16">
    <cfRule type="cellIs" dxfId="200" priority="10" stopIfTrue="1" operator="equal">
      <formula>"&lt;&gt;"""""</formula>
    </cfRule>
  </conditionalFormatting>
  <conditionalFormatting sqref="J16">
    <cfRule type="cellIs" dxfId="199" priority="9" stopIfTrue="1" operator="equal">
      <formula>"&lt;&gt;"""""</formula>
    </cfRule>
  </conditionalFormatting>
  <conditionalFormatting sqref="G17:I26">
    <cfRule type="cellIs" dxfId="198" priority="8" stopIfTrue="1" operator="equal">
      <formula>"&lt;&gt;"""""</formula>
    </cfRule>
  </conditionalFormatting>
  <conditionalFormatting sqref="F17:F26 B17:B26">
    <cfRule type="cellIs" dxfId="197" priority="7" stopIfTrue="1" operator="equal">
      <formula>"&lt;&gt;"""""</formula>
    </cfRule>
  </conditionalFormatting>
  <conditionalFormatting sqref="E17:E26">
    <cfRule type="cellIs" dxfId="196" priority="6" stopIfTrue="1" operator="equal">
      <formula>"&lt;&gt;"""""</formula>
    </cfRule>
  </conditionalFormatting>
  <conditionalFormatting sqref="K17:K26">
    <cfRule type="cellIs" dxfId="195" priority="5" stopIfTrue="1" operator="equal">
      <formula>"&lt;&gt;"""""</formula>
    </cfRule>
  </conditionalFormatting>
  <conditionalFormatting sqref="J17:J26">
    <cfRule type="cellIs" dxfId="194" priority="4" stopIfTrue="1" operator="equal">
      <formula>"&lt;&gt;"""""</formula>
    </cfRule>
  </conditionalFormatting>
  <conditionalFormatting sqref="D16:D26">
    <cfRule type="cellIs" dxfId="193" priority="3" stopIfTrue="1" operator="equal">
      <formula>"&lt;&gt;"""""</formula>
    </cfRule>
  </conditionalFormatting>
  <conditionalFormatting sqref="F28">
    <cfRule type="cellIs" dxfId="192" priority="2" stopIfTrue="1" operator="equal">
      <formula>"&lt;&gt;"""""</formula>
    </cfRule>
  </conditionalFormatting>
  <conditionalFormatting sqref="J28">
    <cfRule type="cellIs" dxfId="191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/>
  </sheetViews>
  <sheetFormatPr defaultRowHeight="12" x14ac:dyDescent="0.3"/>
  <cols>
    <col min="1" max="1" width="52" style="75" customWidth="1"/>
    <col min="2" max="2" width="31.90625" style="75" customWidth="1"/>
    <col min="3" max="3" width="14" style="75" customWidth="1"/>
    <col min="4" max="4" width="28.453125" style="75" customWidth="1"/>
    <col min="5" max="5" width="13.7265625" style="75" customWidth="1"/>
    <col min="6" max="6" width="19.453125" style="75" customWidth="1"/>
    <col min="7" max="7" width="17.1796875" style="75" customWidth="1"/>
    <col min="8" max="8" width="19.1796875" style="75" customWidth="1"/>
    <col min="9" max="9" width="13.453125" style="75" customWidth="1"/>
    <col min="10" max="10" width="17.453125" style="75" customWidth="1"/>
    <col min="11" max="11" width="14.453125" style="75" customWidth="1"/>
    <col min="12" max="16384" width="8.7265625" style="75"/>
  </cols>
  <sheetData>
    <row r="1" spans="1:11" ht="11.15" customHeight="1" x14ac:dyDescent="0.3">
      <c r="A1" s="68" t="s">
        <v>1011</v>
      </c>
      <c r="B1" s="79" t="s">
        <v>95</v>
      </c>
      <c r="C1" s="87"/>
      <c r="D1" s="87"/>
      <c r="E1" s="87"/>
      <c r="F1" s="86"/>
      <c r="G1" s="84"/>
      <c r="H1" s="86"/>
      <c r="I1" s="86"/>
      <c r="J1" s="84"/>
      <c r="K1" s="88"/>
    </row>
    <row r="2" spans="1:11" ht="11.15" customHeight="1" x14ac:dyDescent="0.3">
      <c r="A2" s="68" t="s">
        <v>1013</v>
      </c>
      <c r="B2" s="69">
        <v>2016</v>
      </c>
      <c r="C2" s="87"/>
      <c r="D2" s="87"/>
      <c r="E2" s="87"/>
      <c r="F2" s="86"/>
      <c r="G2" s="84"/>
      <c r="H2" s="86"/>
      <c r="I2" s="86"/>
      <c r="J2" s="84"/>
      <c r="K2" s="88"/>
    </row>
    <row r="3" spans="1:11" ht="11.15" customHeight="1" x14ac:dyDescent="0.3">
      <c r="A3" s="153"/>
      <c r="B3" s="153"/>
      <c r="C3" s="153"/>
      <c r="D3" s="153"/>
      <c r="E3" s="154"/>
      <c r="F3" s="154"/>
      <c r="G3" s="154"/>
      <c r="H3" s="154"/>
      <c r="I3" s="154"/>
      <c r="J3" s="154"/>
      <c r="K3" s="88"/>
    </row>
    <row r="4" spans="1:11" ht="11.15" customHeight="1" x14ac:dyDescent="0.3">
      <c r="A4" s="68" t="s">
        <v>962</v>
      </c>
      <c r="B4" s="68" t="s">
        <v>963</v>
      </c>
      <c r="C4" s="68" t="s">
        <v>0</v>
      </c>
      <c r="D4" s="68" t="s">
        <v>964</v>
      </c>
      <c r="E4" s="68" t="s">
        <v>1014</v>
      </c>
      <c r="F4" s="68" t="s">
        <v>1015</v>
      </c>
      <c r="G4" s="68" t="s">
        <v>1016</v>
      </c>
      <c r="H4" s="68" t="s">
        <v>1017</v>
      </c>
      <c r="I4" s="68" t="s">
        <v>1018</v>
      </c>
      <c r="J4" s="68" t="s">
        <v>1019</v>
      </c>
      <c r="K4" s="68" t="s">
        <v>1020</v>
      </c>
    </row>
    <row r="5" spans="1:11" ht="42.75" customHeight="1" x14ac:dyDescent="0.3">
      <c r="A5" s="219" t="s">
        <v>976</v>
      </c>
      <c r="B5" s="219"/>
      <c r="C5" s="71">
        <v>2016</v>
      </c>
      <c r="D5" s="226" t="s">
        <v>1044</v>
      </c>
      <c r="E5" s="155">
        <v>30</v>
      </c>
      <c r="F5" s="199">
        <v>484786.04</v>
      </c>
      <c r="G5" s="155"/>
      <c r="H5" s="199"/>
      <c r="I5" s="155">
        <v>1</v>
      </c>
      <c r="J5" s="222">
        <v>26000</v>
      </c>
      <c r="K5" s="155">
        <v>327</v>
      </c>
    </row>
    <row r="6" spans="1:11" ht="24.75" customHeight="1" x14ac:dyDescent="0.3">
      <c r="A6" s="219" t="s">
        <v>1024</v>
      </c>
      <c r="B6" s="219"/>
      <c r="C6" s="69">
        <v>2016</v>
      </c>
      <c r="D6" s="226" t="s">
        <v>1045</v>
      </c>
      <c r="E6" s="155">
        <v>6</v>
      </c>
      <c r="F6" s="199">
        <v>74114.2</v>
      </c>
      <c r="G6" s="155"/>
      <c r="H6" s="199"/>
      <c r="I6" s="155"/>
      <c r="J6" s="222"/>
      <c r="K6" s="155">
        <v>35</v>
      </c>
    </row>
    <row r="7" spans="1:11" ht="11.15" customHeight="1" x14ac:dyDescent="0.3">
      <c r="A7" s="219" t="s">
        <v>1028</v>
      </c>
      <c r="B7" s="219"/>
      <c r="C7" s="69">
        <v>2016</v>
      </c>
      <c r="D7" s="226" t="s">
        <v>101</v>
      </c>
      <c r="E7" s="155">
        <v>45</v>
      </c>
      <c r="F7" s="199">
        <v>232578.31</v>
      </c>
      <c r="G7" s="155"/>
      <c r="H7" s="199"/>
      <c r="I7" s="155"/>
      <c r="J7" s="222"/>
      <c r="K7" s="155">
        <v>382</v>
      </c>
    </row>
    <row r="8" spans="1:11" ht="11.15" customHeight="1" x14ac:dyDescent="0.3">
      <c r="A8" s="219" t="s">
        <v>1027</v>
      </c>
      <c r="B8" s="219"/>
      <c r="C8" s="69">
        <v>2016</v>
      </c>
      <c r="D8" s="226" t="s">
        <v>1046</v>
      </c>
      <c r="E8" s="155">
        <v>3</v>
      </c>
      <c r="F8" s="199">
        <v>45170.8</v>
      </c>
      <c r="G8" s="155"/>
      <c r="H8" s="199"/>
      <c r="I8" s="155"/>
      <c r="J8" s="222"/>
      <c r="K8" s="155">
        <v>11</v>
      </c>
    </row>
    <row r="9" spans="1:11" ht="11.15" customHeight="1" x14ac:dyDescent="0.3">
      <c r="A9" s="219" t="s">
        <v>1047</v>
      </c>
      <c r="B9" s="219"/>
      <c r="C9" s="69">
        <v>2016</v>
      </c>
      <c r="D9" s="226" t="s">
        <v>150</v>
      </c>
      <c r="E9" s="155"/>
      <c r="F9" s="199"/>
      <c r="G9" s="155"/>
      <c r="H9" s="199"/>
      <c r="I9" s="155"/>
      <c r="J9" s="222"/>
      <c r="K9" s="155">
        <v>6</v>
      </c>
    </row>
    <row r="10" spans="1:11" ht="11.15" customHeight="1" x14ac:dyDescent="0.3">
      <c r="A10" s="219" t="s">
        <v>1048</v>
      </c>
      <c r="B10" s="219"/>
      <c r="C10" s="69">
        <v>2016</v>
      </c>
      <c r="D10" s="226" t="s">
        <v>1049</v>
      </c>
      <c r="E10" s="155"/>
      <c r="F10" s="199"/>
      <c r="G10" s="155"/>
      <c r="H10" s="199"/>
      <c r="I10" s="155"/>
      <c r="J10" s="222"/>
      <c r="K10" s="155">
        <v>1</v>
      </c>
    </row>
    <row r="11" spans="1:11" ht="22.5" customHeight="1" x14ac:dyDescent="0.3">
      <c r="A11" s="219" t="s">
        <v>980</v>
      </c>
      <c r="B11" s="219"/>
      <c r="C11" s="69">
        <v>2016</v>
      </c>
      <c r="D11" s="220" t="s">
        <v>1050</v>
      </c>
      <c r="E11" s="155"/>
      <c r="F11" s="199"/>
      <c r="G11" s="155"/>
      <c r="H11" s="199"/>
      <c r="I11" s="155"/>
      <c r="J11" s="222"/>
      <c r="K11" s="155">
        <v>1</v>
      </c>
    </row>
    <row r="12" spans="1:11" ht="11.15" customHeight="1" x14ac:dyDescent="0.3">
      <c r="A12" s="219" t="s">
        <v>67</v>
      </c>
      <c r="B12" s="219"/>
      <c r="C12" s="69">
        <v>2016</v>
      </c>
      <c r="D12" s="226" t="s">
        <v>143</v>
      </c>
      <c r="E12" s="155"/>
      <c r="F12" s="199"/>
      <c r="G12" s="155"/>
      <c r="H12" s="199"/>
      <c r="I12" s="155"/>
      <c r="J12" s="222"/>
      <c r="K12" s="155">
        <v>1</v>
      </c>
    </row>
    <row r="13" spans="1:11" ht="39.75" customHeight="1" x14ac:dyDescent="0.3">
      <c r="A13" s="219" t="s">
        <v>592</v>
      </c>
      <c r="B13" s="219"/>
      <c r="C13" s="71">
        <v>2016</v>
      </c>
      <c r="D13" s="220" t="s">
        <v>1051</v>
      </c>
      <c r="E13" s="155"/>
      <c r="F13" s="199"/>
      <c r="G13" s="155"/>
      <c r="H13" s="199"/>
      <c r="I13" s="155"/>
      <c r="J13" s="222"/>
      <c r="K13" s="155">
        <v>3</v>
      </c>
    </row>
    <row r="14" spans="1:11" ht="11.15" customHeight="1" x14ac:dyDescent="0.3">
      <c r="A14" s="219" t="s">
        <v>41</v>
      </c>
      <c r="B14" s="219"/>
      <c r="C14" s="69">
        <v>2016</v>
      </c>
      <c r="D14" s="226" t="s">
        <v>109</v>
      </c>
      <c r="E14" s="155"/>
      <c r="F14" s="199"/>
      <c r="G14" s="155"/>
      <c r="H14" s="199"/>
      <c r="I14" s="155"/>
      <c r="J14" s="222"/>
      <c r="K14" s="155">
        <v>1</v>
      </c>
    </row>
    <row r="15" spans="1:11" ht="11.15" customHeight="1" x14ac:dyDescent="0.3">
      <c r="A15" s="219" t="s">
        <v>18</v>
      </c>
      <c r="B15" s="219"/>
      <c r="C15" s="69">
        <v>2016</v>
      </c>
      <c r="D15" s="226" t="s">
        <v>98</v>
      </c>
      <c r="E15" s="155"/>
      <c r="F15" s="199"/>
      <c r="G15" s="155"/>
      <c r="H15" s="199"/>
      <c r="I15" s="155"/>
      <c r="J15" s="222"/>
      <c r="K15" s="155">
        <v>1</v>
      </c>
    </row>
    <row r="16" spans="1:11" ht="11.15" customHeight="1" x14ac:dyDescent="0.3">
      <c r="A16" s="219"/>
      <c r="B16" s="219"/>
      <c r="C16" s="219"/>
      <c r="D16" s="219"/>
      <c r="E16" s="155"/>
      <c r="F16" s="199"/>
      <c r="G16" s="155"/>
      <c r="H16" s="199"/>
      <c r="I16" s="155"/>
      <c r="J16" s="222"/>
      <c r="K16" s="155"/>
    </row>
    <row r="17" spans="1:11" ht="11.15" customHeight="1" x14ac:dyDescent="0.3">
      <c r="A17" s="219"/>
      <c r="B17" s="219"/>
      <c r="C17" s="219"/>
      <c r="D17" s="219"/>
      <c r="E17" s="155"/>
      <c r="F17" s="199"/>
      <c r="G17" s="155"/>
      <c r="H17" s="199"/>
      <c r="I17" s="155"/>
      <c r="J17" s="222"/>
      <c r="K17" s="155"/>
    </row>
    <row r="18" spans="1:11" ht="11.15" customHeight="1" x14ac:dyDescent="0.3">
      <c r="A18" s="219"/>
      <c r="B18" s="219"/>
      <c r="C18" s="219"/>
      <c r="D18" s="219"/>
      <c r="E18" s="155"/>
      <c r="F18" s="199"/>
      <c r="G18" s="155"/>
      <c r="H18" s="199"/>
      <c r="I18" s="155"/>
      <c r="J18" s="222"/>
      <c r="K18" s="155"/>
    </row>
    <row r="19" spans="1:11" ht="11.15" customHeight="1" x14ac:dyDescent="0.3">
      <c r="A19" s="217"/>
      <c r="B19" s="217"/>
      <c r="C19" s="217"/>
      <c r="D19" s="217"/>
      <c r="E19" s="223"/>
      <c r="F19" s="223"/>
      <c r="G19" s="223"/>
      <c r="H19" s="223"/>
      <c r="I19" s="223"/>
      <c r="J19" s="223"/>
      <c r="K19" s="223"/>
    </row>
    <row r="20" spans="1:11" ht="11.15" customHeight="1" x14ac:dyDescent="0.3">
      <c r="A20" s="217"/>
      <c r="B20" s="217"/>
      <c r="C20" s="217"/>
      <c r="D20" s="161" t="s">
        <v>1001</v>
      </c>
      <c r="E20" s="140">
        <f>+SUM(E5:E18)</f>
        <v>84</v>
      </c>
      <c r="F20" s="227">
        <f t="shared" ref="F20:K20" si="0">+SUM(F5:F18)</f>
        <v>836649.35000000009</v>
      </c>
      <c r="G20" s="140">
        <f t="shared" si="0"/>
        <v>0</v>
      </c>
      <c r="H20" s="227">
        <f t="shared" si="0"/>
        <v>0</v>
      </c>
      <c r="I20" s="140">
        <f t="shared" si="0"/>
        <v>1</v>
      </c>
      <c r="J20" s="227">
        <f t="shared" si="0"/>
        <v>26000</v>
      </c>
      <c r="K20" s="140">
        <f t="shared" si="0"/>
        <v>769</v>
      </c>
    </row>
    <row r="21" spans="1:11" ht="11.15" customHeight="1" x14ac:dyDescent="0.3">
      <c r="A21" s="217"/>
      <c r="B21" s="217"/>
      <c r="C21" s="217"/>
      <c r="D21" s="217"/>
      <c r="E21" s="217"/>
      <c r="F21" s="217"/>
      <c r="G21" s="217"/>
      <c r="H21" s="217"/>
      <c r="I21" s="217"/>
      <c r="J21" s="217"/>
      <c r="K21" s="217"/>
    </row>
    <row r="22" spans="1:11" ht="11.15" customHeight="1" x14ac:dyDescent="0.3">
      <c r="A22" s="217"/>
      <c r="B22" s="217"/>
      <c r="C22" s="217"/>
      <c r="D22" s="217"/>
      <c r="E22" s="217"/>
      <c r="F22" s="225">
        <f>F6+F7+F8</f>
        <v>351863.31</v>
      </c>
      <c r="G22" s="217"/>
      <c r="H22" s="217"/>
      <c r="I22" s="217"/>
      <c r="J22" s="217"/>
      <c r="K22" s="217"/>
    </row>
    <row r="23" spans="1:11" ht="11.15" customHeight="1" x14ac:dyDescent="0.3">
      <c r="A23" s="217"/>
      <c r="B23" s="144" t="s">
        <v>1002</v>
      </c>
      <c r="C23" s="213"/>
      <c r="D23" s="167" t="s">
        <v>1003</v>
      </c>
      <c r="E23" s="81" t="s">
        <v>1004</v>
      </c>
      <c r="F23" s="217"/>
      <c r="G23" s="217"/>
      <c r="H23" s="217"/>
      <c r="I23" s="217"/>
      <c r="J23" s="217"/>
      <c r="K23" s="217"/>
    </row>
    <row r="24" spans="1:11" ht="11.15" customHeight="1" x14ac:dyDescent="0.3">
      <c r="A24" s="217"/>
      <c r="B24" s="492" t="s">
        <v>1005</v>
      </c>
      <c r="C24" s="493"/>
      <c r="D24" s="106">
        <f>+E20+G20+I20+K20</f>
        <v>854</v>
      </c>
      <c r="E24" s="105">
        <f>+F20+H20+J20</f>
        <v>862649.35000000009</v>
      </c>
      <c r="F24" s="217"/>
      <c r="G24" s="217"/>
      <c r="H24" s="217"/>
      <c r="I24" s="217"/>
      <c r="J24" s="217"/>
      <c r="K24" s="217"/>
    </row>
    <row r="25" spans="1:11" ht="11.15" customHeight="1" x14ac:dyDescent="0.3">
      <c r="A25" s="217"/>
      <c r="B25" s="492" t="s">
        <v>1006</v>
      </c>
      <c r="C25" s="493"/>
      <c r="D25" s="106">
        <f>I20</f>
        <v>1</v>
      </c>
      <c r="E25" s="105">
        <f>J20</f>
        <v>26000</v>
      </c>
      <c r="F25" s="217"/>
      <c r="G25" s="217"/>
      <c r="H25" s="217"/>
      <c r="I25" s="217"/>
      <c r="J25" s="217"/>
      <c r="K25" s="217"/>
    </row>
    <row r="26" spans="1:11" ht="11.15" customHeight="1" x14ac:dyDescent="0.3">
      <c r="A26" s="217"/>
      <c r="B26" s="492" t="s">
        <v>1007</v>
      </c>
      <c r="C26" s="493"/>
      <c r="D26" s="106">
        <f>E20+G20</f>
        <v>84</v>
      </c>
      <c r="E26" s="105">
        <f>+F20+H20</f>
        <v>836649.35000000009</v>
      </c>
      <c r="F26" s="217"/>
      <c r="G26" s="217"/>
      <c r="H26" s="217"/>
      <c r="I26" s="217"/>
      <c r="J26" s="217"/>
      <c r="K26" s="217"/>
    </row>
    <row r="27" spans="1:11" ht="11.15" customHeight="1" x14ac:dyDescent="0.3">
      <c r="A27" s="217"/>
      <c r="B27" s="492" t="s">
        <v>1008</v>
      </c>
      <c r="C27" s="493"/>
      <c r="D27" s="106">
        <f>+D25+D26</f>
        <v>85</v>
      </c>
      <c r="E27" s="105">
        <f>+E25+E26</f>
        <v>862649.35000000009</v>
      </c>
      <c r="G27" s="214"/>
      <c r="H27" s="217"/>
      <c r="I27" s="217"/>
      <c r="J27" s="217"/>
      <c r="K27" s="217"/>
    </row>
    <row r="28" spans="1:11" ht="12" customHeight="1" x14ac:dyDescent="0.3">
      <c r="A28" s="217"/>
      <c r="B28" s="217"/>
      <c r="C28" s="217"/>
      <c r="D28" s="217"/>
      <c r="E28" s="217"/>
      <c r="G28" s="80"/>
      <c r="H28" s="217"/>
      <c r="I28" s="217"/>
      <c r="J28" s="217"/>
      <c r="K28" s="217"/>
    </row>
  </sheetData>
  <mergeCells count="4">
    <mergeCell ref="B24:C24"/>
    <mergeCell ref="B25:C25"/>
    <mergeCell ref="B26:C26"/>
    <mergeCell ref="B27:C27"/>
  </mergeCells>
  <conditionalFormatting sqref="D15:K15">
    <cfRule type="cellIs" dxfId="190" priority="1" stopIfTrue="1" operator="equal">
      <formula>"&lt;&gt;"""""</formula>
    </cfRule>
  </conditionalFormatting>
  <conditionalFormatting sqref="B5:C5 B6:B9 D6:I8 B1:B2 E5:I5 D11:I11 B11">
    <cfRule type="cellIs" dxfId="189" priority="32" stopIfTrue="1" operator="equal">
      <formula>"&lt;&gt;"""""</formula>
    </cfRule>
  </conditionalFormatting>
  <conditionalFormatting sqref="D20">
    <cfRule type="cellIs" dxfId="188" priority="31" stopIfTrue="1" operator="equal">
      <formula>"&lt;&gt;"""""</formula>
    </cfRule>
  </conditionalFormatting>
  <conditionalFormatting sqref="E20:K20">
    <cfRule type="cellIs" dxfId="187" priority="30" stopIfTrue="1" operator="equal">
      <formula>"&lt;&gt;"""""</formula>
    </cfRule>
  </conditionalFormatting>
  <conditionalFormatting sqref="E13:E14 E16:E18">
    <cfRule type="cellIs" dxfId="186" priority="26" stopIfTrue="1" operator="equal">
      <formula>"&lt;&gt;"""""</formula>
    </cfRule>
  </conditionalFormatting>
  <conditionalFormatting sqref="C16:C18">
    <cfRule type="cellIs" dxfId="185" priority="29" stopIfTrue="1" operator="equal">
      <formula>"&lt;&gt;"""""</formula>
    </cfRule>
  </conditionalFormatting>
  <conditionalFormatting sqref="J13:J14 J16:J18">
    <cfRule type="cellIs" dxfId="184" priority="24" stopIfTrue="1" operator="equal">
      <formula>"&lt;&gt;"""""</formula>
    </cfRule>
  </conditionalFormatting>
  <conditionalFormatting sqref="D13:D14 D16:D18">
    <cfRule type="cellIs" dxfId="183" priority="23" stopIfTrue="1" operator="equal">
      <formula>"&lt;&gt;"""""</formula>
    </cfRule>
  </conditionalFormatting>
  <conditionalFormatting sqref="K5:K8 K11">
    <cfRule type="cellIs" dxfId="182" priority="22" stopIfTrue="1" operator="equal">
      <formula>"&lt;&gt;"""""</formula>
    </cfRule>
  </conditionalFormatting>
  <conditionalFormatting sqref="G13:I14 G16:I18">
    <cfRule type="cellIs" dxfId="181" priority="28" stopIfTrue="1" operator="equal">
      <formula>"&lt;&gt;"""""</formula>
    </cfRule>
  </conditionalFormatting>
  <conditionalFormatting sqref="F13:F14 B13:B18 F16:F18">
    <cfRule type="cellIs" dxfId="180" priority="27" stopIfTrue="1" operator="equal">
      <formula>"&lt;&gt;"""""</formula>
    </cfRule>
  </conditionalFormatting>
  <conditionalFormatting sqref="K13:K14 K16:K18">
    <cfRule type="cellIs" dxfId="179" priority="25" stopIfTrue="1" operator="equal">
      <formula>"&lt;&gt;"""""</formula>
    </cfRule>
  </conditionalFormatting>
  <conditionalFormatting sqref="J5:J8 J11">
    <cfRule type="cellIs" dxfId="178" priority="21" stopIfTrue="1" operator="equal">
      <formula>"&lt;&gt;"""""</formula>
    </cfRule>
  </conditionalFormatting>
  <conditionalFormatting sqref="C14">
    <cfRule type="cellIs" dxfId="177" priority="3" stopIfTrue="1" operator="equal">
      <formula>"&lt;&gt;"""""</formula>
    </cfRule>
  </conditionalFormatting>
  <conditionalFormatting sqref="A5">
    <cfRule type="cellIs" dxfId="176" priority="20" stopIfTrue="1" operator="equal">
      <formula>"&lt;&gt;"""""</formula>
    </cfRule>
  </conditionalFormatting>
  <conditionalFormatting sqref="E12:K12 B12">
    <cfRule type="cellIs" dxfId="175" priority="7" stopIfTrue="1" operator="equal">
      <formula>"&lt;&gt;"""""</formula>
    </cfRule>
  </conditionalFormatting>
  <conditionalFormatting sqref="C6:C9 C11">
    <cfRule type="cellIs" dxfId="174" priority="19" stopIfTrue="1" operator="equal">
      <formula>"&lt;&gt;"""""</formula>
    </cfRule>
  </conditionalFormatting>
  <conditionalFormatting sqref="D5">
    <cfRule type="cellIs" dxfId="173" priority="18" stopIfTrue="1" operator="equal">
      <formula>"&lt;&gt;"""""</formula>
    </cfRule>
  </conditionalFormatting>
  <conditionalFormatting sqref="A6">
    <cfRule type="cellIs" dxfId="172" priority="17" stopIfTrue="1" operator="equal">
      <formula>"&lt;&gt;"""""</formula>
    </cfRule>
  </conditionalFormatting>
  <conditionalFormatting sqref="A7">
    <cfRule type="cellIs" dxfId="171" priority="16" stopIfTrue="1" operator="equal">
      <formula>"&lt;&gt;"""""</formula>
    </cfRule>
  </conditionalFormatting>
  <conditionalFormatting sqref="A8">
    <cfRule type="cellIs" dxfId="170" priority="15" stopIfTrue="1" operator="equal">
      <formula>"&lt;&gt;"""""</formula>
    </cfRule>
  </conditionalFormatting>
  <conditionalFormatting sqref="A9">
    <cfRule type="cellIs" dxfId="169" priority="14" stopIfTrue="1" operator="equal">
      <formula>"&lt;&gt;"""""</formula>
    </cfRule>
  </conditionalFormatting>
  <conditionalFormatting sqref="E9:K9">
    <cfRule type="cellIs" dxfId="168" priority="13" stopIfTrue="1" operator="equal">
      <formula>"&lt;&gt;"""""</formula>
    </cfRule>
  </conditionalFormatting>
  <conditionalFormatting sqref="D9">
    <cfRule type="cellIs" dxfId="167" priority="12" stopIfTrue="1" operator="equal">
      <formula>"&lt;&gt;"""""</formula>
    </cfRule>
  </conditionalFormatting>
  <conditionalFormatting sqref="E10:K10 B10">
    <cfRule type="cellIs" dxfId="166" priority="11" stopIfTrue="1" operator="equal">
      <formula>"&lt;&gt;"""""</formula>
    </cfRule>
  </conditionalFormatting>
  <conditionalFormatting sqref="C10">
    <cfRule type="cellIs" dxfId="165" priority="10" stopIfTrue="1" operator="equal">
      <formula>"&lt;&gt;"""""</formula>
    </cfRule>
  </conditionalFormatting>
  <conditionalFormatting sqref="D10">
    <cfRule type="cellIs" dxfId="164" priority="9" stopIfTrue="1" operator="equal">
      <formula>"&lt;&gt;"""""</formula>
    </cfRule>
  </conditionalFormatting>
  <conditionalFormatting sqref="A10">
    <cfRule type="cellIs" dxfId="163" priority="8" stopIfTrue="1" operator="equal">
      <formula>"&lt;&gt;"""""</formula>
    </cfRule>
  </conditionalFormatting>
  <conditionalFormatting sqref="C12">
    <cfRule type="cellIs" dxfId="162" priority="6" stopIfTrue="1" operator="equal">
      <formula>"&lt;&gt;"""""</formula>
    </cfRule>
  </conditionalFormatting>
  <conditionalFormatting sqref="D12">
    <cfRule type="cellIs" dxfId="161" priority="5" stopIfTrue="1" operator="equal">
      <formula>"&lt;&gt;"""""</formula>
    </cfRule>
  </conditionalFormatting>
  <conditionalFormatting sqref="C13">
    <cfRule type="cellIs" dxfId="160" priority="4" stopIfTrue="1" operator="equal">
      <formula>"&lt;&gt;"""""</formula>
    </cfRule>
  </conditionalFormatting>
  <conditionalFormatting sqref="C15">
    <cfRule type="cellIs" dxfId="159" priority="2" stopIfTrue="1" operator="equal">
      <formula>"&lt;&gt;"""""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opLeftCell="B1" workbookViewId="0">
      <selection activeCell="B1" sqref="B1"/>
    </sheetView>
  </sheetViews>
  <sheetFormatPr defaultRowHeight="12" x14ac:dyDescent="0.3"/>
  <cols>
    <col min="1" max="1" width="52" style="75" customWidth="1"/>
    <col min="2" max="2" width="42.453125" style="75" customWidth="1"/>
    <col min="3" max="3" width="12.453125" style="75" customWidth="1"/>
    <col min="4" max="4" width="18.81640625" style="75" customWidth="1"/>
    <col min="5" max="5" width="13.26953125" style="75" customWidth="1"/>
    <col min="6" max="7" width="15.81640625" style="75" customWidth="1"/>
    <col min="8" max="8" width="18.453125" style="75" customWidth="1"/>
    <col min="9" max="9" width="13.54296875" style="75" customWidth="1"/>
    <col min="10" max="10" width="17.453125" style="75" customWidth="1"/>
    <col min="11" max="11" width="18.7265625" style="75" customWidth="1"/>
    <col min="12" max="16384" width="8.7265625" style="75"/>
  </cols>
  <sheetData>
    <row r="1" spans="1:11" ht="12" customHeight="1" x14ac:dyDescent="0.3">
      <c r="A1" s="68" t="s">
        <v>1011</v>
      </c>
      <c r="B1" s="79" t="s">
        <v>152</v>
      </c>
      <c r="C1" s="87"/>
      <c r="D1" s="87"/>
      <c r="E1" s="87"/>
      <c r="F1" s="86"/>
      <c r="G1" s="84"/>
      <c r="H1" s="86"/>
      <c r="I1" s="86"/>
      <c r="J1" s="84"/>
      <c r="K1" s="88"/>
    </row>
    <row r="2" spans="1:11" ht="12" customHeight="1" x14ac:dyDescent="0.3">
      <c r="A2" s="68" t="s">
        <v>1013</v>
      </c>
      <c r="B2" s="79">
        <v>2016</v>
      </c>
      <c r="C2" s="87"/>
      <c r="D2" s="87"/>
      <c r="E2" s="87"/>
      <c r="F2" s="86"/>
      <c r="G2" s="84"/>
      <c r="H2" s="86"/>
      <c r="I2" s="86"/>
      <c r="J2" s="84"/>
      <c r="K2" s="88"/>
    </row>
    <row r="3" spans="1:11" ht="12" customHeight="1" x14ac:dyDescent="0.3">
      <c r="A3" s="153"/>
      <c r="B3" s="153"/>
      <c r="C3" s="153"/>
      <c r="D3" s="153"/>
      <c r="E3" s="154"/>
      <c r="F3" s="154"/>
      <c r="G3" s="154"/>
      <c r="H3" s="154"/>
      <c r="I3" s="154"/>
      <c r="J3" s="154"/>
      <c r="K3" s="88"/>
    </row>
    <row r="4" spans="1:11" ht="12" customHeight="1" x14ac:dyDescent="0.3">
      <c r="A4" s="68" t="s">
        <v>962</v>
      </c>
      <c r="B4" s="68" t="s">
        <v>963</v>
      </c>
      <c r="C4" s="68" t="s">
        <v>0</v>
      </c>
      <c r="D4" s="68" t="s">
        <v>964</v>
      </c>
      <c r="E4" s="68" t="s">
        <v>1014</v>
      </c>
      <c r="F4" s="68" t="s">
        <v>1015</v>
      </c>
      <c r="G4" s="68" t="s">
        <v>1016</v>
      </c>
      <c r="H4" s="68" t="s">
        <v>1017</v>
      </c>
      <c r="I4" s="68" t="s">
        <v>1018</v>
      </c>
      <c r="J4" s="68" t="s">
        <v>1019</v>
      </c>
      <c r="K4" s="68" t="s">
        <v>1020</v>
      </c>
    </row>
    <row r="5" spans="1:11" ht="12" customHeight="1" x14ac:dyDescent="0.3">
      <c r="A5" s="219" t="s">
        <v>987</v>
      </c>
      <c r="B5" s="219"/>
      <c r="C5" s="71">
        <v>2016</v>
      </c>
      <c r="D5" s="226" t="s">
        <v>165</v>
      </c>
      <c r="E5" s="155"/>
      <c r="F5" s="199"/>
      <c r="G5" s="155"/>
      <c r="H5" s="199"/>
      <c r="I5" s="155"/>
      <c r="J5" s="222"/>
      <c r="K5" s="155">
        <v>2</v>
      </c>
    </row>
    <row r="6" spans="1:11" ht="24.75" customHeight="1" x14ac:dyDescent="0.3">
      <c r="A6" s="219" t="s">
        <v>1042</v>
      </c>
      <c r="B6" s="219"/>
      <c r="C6" s="71">
        <v>2016</v>
      </c>
      <c r="D6" s="226" t="s">
        <v>180</v>
      </c>
      <c r="E6" s="155">
        <v>2</v>
      </c>
      <c r="F6" s="199">
        <v>22689.1</v>
      </c>
      <c r="G6" s="155"/>
      <c r="H6" s="199"/>
      <c r="I6" s="155"/>
      <c r="J6" s="222"/>
      <c r="K6" s="155">
        <v>4</v>
      </c>
    </row>
    <row r="7" spans="1:11" ht="12" customHeight="1" x14ac:dyDescent="0.3">
      <c r="A7" s="239"/>
      <c r="B7" s="239"/>
      <c r="C7" s="71"/>
      <c r="D7" s="240"/>
      <c r="E7" s="241"/>
      <c r="F7" s="242"/>
      <c r="G7" s="241"/>
      <c r="H7" s="242"/>
      <c r="I7" s="241"/>
      <c r="J7" s="243"/>
      <c r="K7" s="241"/>
    </row>
    <row r="8" spans="1:11" x14ac:dyDescent="0.3">
      <c r="A8" s="217"/>
      <c r="B8" s="217"/>
      <c r="C8" s="217"/>
      <c r="D8" s="217"/>
      <c r="E8" s="223"/>
      <c r="F8" s="223"/>
      <c r="G8" s="223"/>
      <c r="H8" s="223"/>
      <c r="I8" s="223"/>
      <c r="J8" s="223"/>
      <c r="K8" s="223"/>
    </row>
    <row r="9" spans="1:11" x14ac:dyDescent="0.3">
      <c r="A9" s="217"/>
      <c r="B9" s="217"/>
      <c r="C9" s="217"/>
      <c r="D9" s="161" t="s">
        <v>1001</v>
      </c>
      <c r="E9" s="140">
        <f t="shared" ref="E9:K9" si="0">+SUM(E5:E6)</f>
        <v>2</v>
      </c>
      <c r="F9" s="227">
        <f t="shared" si="0"/>
        <v>22689.1</v>
      </c>
      <c r="G9" s="140">
        <f t="shared" si="0"/>
        <v>0</v>
      </c>
      <c r="H9" s="227">
        <f t="shared" si="0"/>
        <v>0</v>
      </c>
      <c r="I9" s="140">
        <f t="shared" si="0"/>
        <v>0</v>
      </c>
      <c r="J9" s="227">
        <f t="shared" si="0"/>
        <v>0</v>
      </c>
      <c r="K9" s="140">
        <f t="shared" si="0"/>
        <v>6</v>
      </c>
    </row>
    <row r="10" spans="1:11" x14ac:dyDescent="0.3">
      <c r="A10" s="217"/>
      <c r="B10" s="217"/>
      <c r="C10" s="217"/>
      <c r="D10" s="217"/>
      <c r="E10" s="217"/>
      <c r="F10" s="217"/>
      <c r="G10" s="217"/>
      <c r="H10" s="217"/>
      <c r="I10" s="217"/>
      <c r="J10" s="217"/>
      <c r="K10" s="217"/>
    </row>
    <row r="11" spans="1:11" x14ac:dyDescent="0.3">
      <c r="A11" s="217"/>
      <c r="B11" s="217"/>
      <c r="C11" s="217"/>
      <c r="D11" s="217"/>
      <c r="E11" s="217"/>
      <c r="F11" s="217"/>
      <c r="G11" s="217"/>
      <c r="H11" s="217"/>
      <c r="I11" s="217"/>
      <c r="J11" s="217"/>
      <c r="K11" s="217"/>
    </row>
    <row r="12" spans="1:11" x14ac:dyDescent="0.3">
      <c r="A12" s="217"/>
      <c r="B12" s="144" t="s">
        <v>1002</v>
      </c>
      <c r="C12" s="213"/>
      <c r="D12" s="167" t="s">
        <v>1003</v>
      </c>
      <c r="E12" s="81" t="s">
        <v>1004</v>
      </c>
      <c r="F12" s="217"/>
      <c r="G12" s="217"/>
      <c r="H12" s="217"/>
      <c r="I12" s="217"/>
      <c r="J12" s="217"/>
      <c r="K12" s="217"/>
    </row>
    <row r="13" spans="1:11" x14ac:dyDescent="0.3">
      <c r="A13" s="217"/>
      <c r="B13" s="492" t="s">
        <v>1005</v>
      </c>
      <c r="C13" s="493"/>
      <c r="D13" s="106">
        <f>+E9+G9+I9+K9</f>
        <v>8</v>
      </c>
      <c r="E13" s="105">
        <f>+F9+H9+J9</f>
        <v>22689.1</v>
      </c>
      <c r="F13" s="217"/>
      <c r="G13" s="217"/>
      <c r="H13" s="217"/>
      <c r="I13" s="217"/>
      <c r="J13" s="217"/>
      <c r="K13" s="217"/>
    </row>
    <row r="14" spans="1:11" x14ac:dyDescent="0.3">
      <c r="A14" s="217"/>
      <c r="B14" s="492" t="s">
        <v>1006</v>
      </c>
      <c r="C14" s="493"/>
      <c r="D14" s="106">
        <f>I9</f>
        <v>0</v>
      </c>
      <c r="E14" s="105">
        <f>J9</f>
        <v>0</v>
      </c>
      <c r="F14" s="217"/>
      <c r="G14" s="217"/>
      <c r="H14" s="217"/>
      <c r="I14" s="217"/>
      <c r="J14" s="217"/>
      <c r="K14" s="217"/>
    </row>
    <row r="15" spans="1:11" x14ac:dyDescent="0.3">
      <c r="A15" s="217"/>
      <c r="B15" s="492" t="s">
        <v>1007</v>
      </c>
      <c r="C15" s="493"/>
      <c r="D15" s="106">
        <f>E9+G9</f>
        <v>2</v>
      </c>
      <c r="E15" s="105">
        <f>+F9+H9</f>
        <v>22689.1</v>
      </c>
      <c r="F15" s="217"/>
      <c r="G15" s="217"/>
      <c r="H15" s="217"/>
      <c r="I15" s="217"/>
      <c r="J15" s="217"/>
      <c r="K15" s="217"/>
    </row>
    <row r="16" spans="1:11" x14ac:dyDescent="0.3">
      <c r="A16" s="217"/>
      <c r="B16" s="492" t="s">
        <v>1008</v>
      </c>
      <c r="C16" s="493"/>
      <c r="D16" s="106">
        <f>+D14+D15</f>
        <v>2</v>
      </c>
      <c r="E16" s="105">
        <f>+E14+E15</f>
        <v>22689.1</v>
      </c>
      <c r="F16" s="217"/>
      <c r="G16" s="217"/>
      <c r="H16" s="217"/>
      <c r="I16" s="217"/>
      <c r="J16" s="217"/>
      <c r="K16" s="217"/>
    </row>
    <row r="17" spans="1:11" x14ac:dyDescent="0.3">
      <c r="A17" s="217"/>
      <c r="B17" s="217"/>
      <c r="C17" s="217"/>
      <c r="D17" s="217"/>
      <c r="E17" s="217"/>
      <c r="F17" s="217"/>
      <c r="G17" s="217"/>
      <c r="H17" s="217"/>
      <c r="I17" s="217"/>
      <c r="J17" s="217"/>
      <c r="K17" s="217"/>
    </row>
  </sheetData>
  <mergeCells count="4">
    <mergeCell ref="B13:C13"/>
    <mergeCell ref="B14:C14"/>
    <mergeCell ref="B15:C15"/>
    <mergeCell ref="B16:C16"/>
  </mergeCells>
  <conditionalFormatting sqref="B1:B2">
    <cfRule type="cellIs" dxfId="158" priority="17" stopIfTrue="1" operator="equal">
      <formula>"&lt;&gt;"""""</formula>
    </cfRule>
  </conditionalFormatting>
  <conditionalFormatting sqref="D9">
    <cfRule type="cellIs" dxfId="157" priority="16" stopIfTrue="1" operator="equal">
      <formula>"&lt;&gt;"""""</formula>
    </cfRule>
  </conditionalFormatting>
  <conditionalFormatting sqref="E9:K9">
    <cfRule type="cellIs" dxfId="156" priority="15" stopIfTrue="1" operator="equal">
      <formula>"&lt;&gt;"""""</formula>
    </cfRule>
  </conditionalFormatting>
  <conditionalFormatting sqref="F5 B5">
    <cfRule type="cellIs" dxfId="155" priority="14" stopIfTrue="1" operator="equal">
      <formula>"&lt;&gt;"""""</formula>
    </cfRule>
  </conditionalFormatting>
  <conditionalFormatting sqref="E5">
    <cfRule type="cellIs" dxfId="154" priority="13" stopIfTrue="1" operator="equal">
      <formula>"&lt;&gt;"""""</formula>
    </cfRule>
  </conditionalFormatting>
  <conditionalFormatting sqref="F6:F7 B6:B7">
    <cfRule type="cellIs" dxfId="153" priority="11" stopIfTrue="1" operator="equal">
      <formula>"&lt;&gt;"""""</formula>
    </cfRule>
  </conditionalFormatting>
  <conditionalFormatting sqref="E6:E7">
    <cfRule type="cellIs" dxfId="152" priority="10" stopIfTrue="1" operator="equal">
      <formula>"&lt;&gt;"""""</formula>
    </cfRule>
  </conditionalFormatting>
  <conditionalFormatting sqref="G6:I7">
    <cfRule type="cellIs" dxfId="151" priority="12" stopIfTrue="1" operator="equal">
      <formula>"&lt;&gt;"""""</formula>
    </cfRule>
  </conditionalFormatting>
  <conditionalFormatting sqref="K6:K7">
    <cfRule type="cellIs" dxfId="150" priority="9" stopIfTrue="1" operator="equal">
      <formula>"&lt;&gt;"""""</formula>
    </cfRule>
  </conditionalFormatting>
  <conditionalFormatting sqref="J6:J7">
    <cfRule type="cellIs" dxfId="149" priority="8" stopIfTrue="1" operator="equal">
      <formula>"&lt;&gt;"""""</formula>
    </cfRule>
  </conditionalFormatting>
  <conditionalFormatting sqref="D6:D7">
    <cfRule type="cellIs" dxfId="148" priority="7" stopIfTrue="1" operator="equal">
      <formula>"&lt;&gt;"""""</formula>
    </cfRule>
  </conditionalFormatting>
  <conditionalFormatting sqref="K5">
    <cfRule type="cellIs" dxfId="147" priority="3" stopIfTrue="1" operator="equal">
      <formula>"&lt;&gt;"""""</formula>
    </cfRule>
  </conditionalFormatting>
  <conditionalFormatting sqref="C7">
    <cfRule type="cellIs" dxfId="146" priority="6" stopIfTrue="1" operator="equal">
      <formula>"&lt;&gt;"""""</formula>
    </cfRule>
  </conditionalFormatting>
  <conditionalFormatting sqref="C5">
    <cfRule type="cellIs" dxfId="145" priority="5" stopIfTrue="1" operator="equal">
      <formula>"&lt;&gt;"""""</formula>
    </cfRule>
  </conditionalFormatting>
  <conditionalFormatting sqref="G5:I5">
    <cfRule type="cellIs" dxfId="144" priority="4" stopIfTrue="1" operator="equal">
      <formula>"&lt;&gt;"""""</formula>
    </cfRule>
  </conditionalFormatting>
  <conditionalFormatting sqref="J5">
    <cfRule type="cellIs" dxfId="143" priority="2" stopIfTrue="1" operator="equal">
      <formula>"&lt;&gt;"""""</formula>
    </cfRule>
  </conditionalFormatting>
  <conditionalFormatting sqref="C6">
    <cfRule type="cellIs" dxfId="142" priority="1" stopIfTrue="1" operator="equal">
      <formula>"&lt;&gt;"""""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zoomScaleNormal="100" workbookViewId="0"/>
  </sheetViews>
  <sheetFormatPr defaultColWidth="9.08984375" defaultRowHeight="10" x14ac:dyDescent="0.2"/>
  <cols>
    <col min="1" max="1" width="80.36328125" style="329" customWidth="1"/>
    <col min="2" max="2" width="42.54296875" style="329" customWidth="1"/>
    <col min="3" max="3" width="10" style="329" bestFit="1" customWidth="1"/>
    <col min="4" max="4" width="15.08984375" style="329" bestFit="1" customWidth="1"/>
    <col min="5" max="5" width="12.54296875" style="329" bestFit="1" customWidth="1"/>
    <col min="6" max="6" width="12.08984375" style="329" bestFit="1" customWidth="1"/>
    <col min="7" max="7" width="16.36328125" style="329" bestFit="1" customWidth="1"/>
    <col min="8" max="8" width="16" style="329" bestFit="1" customWidth="1"/>
    <col min="9" max="9" width="12.453125" style="329" bestFit="1" customWidth="1"/>
    <col min="10" max="10" width="12.08984375" style="329" bestFit="1" customWidth="1"/>
    <col min="11" max="11" width="13.08984375" style="329" bestFit="1" customWidth="1"/>
    <col min="12" max="12" width="11.6328125" style="329" bestFit="1" customWidth="1"/>
    <col min="13" max="13" width="9.08984375" style="329"/>
    <col min="14" max="14" width="11.6328125" style="329" bestFit="1" customWidth="1"/>
    <col min="15" max="15" width="9.08984375" style="329"/>
    <col min="16" max="16" width="13.08984375" style="329" bestFit="1" customWidth="1"/>
    <col min="17" max="16384" width="9.08984375" style="329"/>
  </cols>
  <sheetData>
    <row r="1" spans="1:16" s="326" customFormat="1" ht="10.5" x14ac:dyDescent="0.35">
      <c r="A1" s="261" t="s">
        <v>1011</v>
      </c>
      <c r="B1" s="257" t="s">
        <v>212</v>
      </c>
      <c r="C1" s="323"/>
      <c r="D1" s="323"/>
      <c r="E1" s="323"/>
      <c r="F1" s="324"/>
      <c r="G1" s="325"/>
      <c r="H1" s="324"/>
      <c r="I1" s="324"/>
      <c r="J1" s="325"/>
    </row>
    <row r="2" spans="1:16" s="326" customFormat="1" ht="10.5" x14ac:dyDescent="0.35">
      <c r="A2" s="261" t="s">
        <v>1013</v>
      </c>
      <c r="B2" s="257">
        <v>2016</v>
      </c>
      <c r="C2" s="323"/>
      <c r="D2" s="323"/>
      <c r="E2" s="323"/>
      <c r="F2" s="324"/>
      <c r="G2" s="325"/>
      <c r="H2" s="324"/>
      <c r="I2" s="324"/>
      <c r="J2" s="325"/>
    </row>
    <row r="3" spans="1:16" s="326" customFormat="1" ht="10.5" x14ac:dyDescent="0.35">
      <c r="A3" s="327"/>
      <c r="B3" s="327"/>
      <c r="C3" s="327"/>
      <c r="D3" s="327"/>
      <c r="E3" s="328"/>
      <c r="F3" s="328"/>
      <c r="G3" s="328"/>
      <c r="H3" s="328"/>
      <c r="I3" s="328"/>
      <c r="J3" s="328"/>
    </row>
    <row r="4" spans="1:16" ht="40.75" customHeight="1" x14ac:dyDescent="0.2">
      <c r="A4" s="261" t="s">
        <v>962</v>
      </c>
      <c r="B4" s="261" t="s">
        <v>963</v>
      </c>
      <c r="C4" s="259" t="s">
        <v>342</v>
      </c>
      <c r="D4" s="261" t="s">
        <v>964</v>
      </c>
      <c r="E4" s="261" t="s">
        <v>1014</v>
      </c>
      <c r="F4" s="261" t="s">
        <v>1015</v>
      </c>
      <c r="G4" s="261" t="s">
        <v>1016</v>
      </c>
      <c r="H4" s="261" t="s">
        <v>1017</v>
      </c>
      <c r="I4" s="261" t="s">
        <v>1018</v>
      </c>
      <c r="J4" s="261" t="s">
        <v>1019</v>
      </c>
      <c r="K4" s="261" t="s">
        <v>1020</v>
      </c>
      <c r="L4" s="261" t="s">
        <v>1151</v>
      </c>
    </row>
    <row r="5" spans="1:16" ht="15" customHeight="1" x14ac:dyDescent="0.2">
      <c r="A5" s="331" t="s">
        <v>9</v>
      </c>
      <c r="B5" s="331"/>
      <c r="C5" s="331"/>
      <c r="D5" s="331" t="s">
        <v>224</v>
      </c>
      <c r="E5" s="333">
        <v>119</v>
      </c>
      <c r="F5" s="334">
        <v>138125.25999999995</v>
      </c>
      <c r="G5" s="333"/>
      <c r="H5" s="334"/>
      <c r="I5" s="333"/>
      <c r="J5" s="335"/>
      <c r="K5" s="333">
        <v>13</v>
      </c>
      <c r="L5" s="334">
        <v>353.29</v>
      </c>
    </row>
    <row r="6" spans="1:16" ht="15" customHeight="1" x14ac:dyDescent="0.2">
      <c r="A6" s="331" t="s">
        <v>1152</v>
      </c>
      <c r="B6" s="331"/>
      <c r="C6" s="331"/>
      <c r="D6" s="331" t="s">
        <v>226</v>
      </c>
      <c r="E6" s="333">
        <v>338</v>
      </c>
      <c r="F6" s="334">
        <v>322685.2599999996</v>
      </c>
      <c r="G6" s="333"/>
      <c r="H6" s="334"/>
      <c r="I6" s="333"/>
      <c r="J6" s="335"/>
      <c r="K6" s="333">
        <v>26</v>
      </c>
      <c r="L6" s="334">
        <v>1196.26</v>
      </c>
    </row>
    <row r="7" spans="1:16" ht="15" customHeight="1" x14ac:dyDescent="0.2">
      <c r="A7" s="331" t="s">
        <v>9</v>
      </c>
      <c r="B7" s="331"/>
      <c r="C7" s="331"/>
      <c r="D7" s="331" t="s">
        <v>225</v>
      </c>
      <c r="E7" s="333">
        <v>3</v>
      </c>
      <c r="F7" s="334">
        <v>14516.82</v>
      </c>
      <c r="G7" s="333"/>
      <c r="H7" s="334"/>
      <c r="I7" s="333"/>
      <c r="J7" s="335"/>
      <c r="K7" s="333"/>
      <c r="L7" s="334"/>
    </row>
    <row r="8" spans="1:16" ht="15" customHeight="1" x14ac:dyDescent="0.2">
      <c r="A8" s="331" t="s">
        <v>1034</v>
      </c>
      <c r="B8" s="331"/>
      <c r="C8" s="331"/>
      <c r="D8" s="331" t="s">
        <v>249</v>
      </c>
      <c r="E8" s="333">
        <v>5</v>
      </c>
      <c r="F8" s="334">
        <v>4928.8</v>
      </c>
      <c r="G8" s="333"/>
      <c r="H8" s="334"/>
      <c r="I8" s="333"/>
      <c r="J8" s="335"/>
      <c r="K8" s="333"/>
      <c r="L8" s="334"/>
      <c r="N8" s="348"/>
    </row>
    <row r="9" spans="1:16" ht="15" customHeight="1" x14ac:dyDescent="0.2">
      <c r="A9" s="331" t="s">
        <v>1153</v>
      </c>
      <c r="B9" s="331"/>
      <c r="C9" s="331"/>
      <c r="D9" s="331" t="s">
        <v>235</v>
      </c>
      <c r="E9" s="333"/>
      <c r="F9" s="334"/>
      <c r="G9" s="333"/>
      <c r="H9" s="334"/>
      <c r="I9" s="333"/>
      <c r="J9" s="335"/>
      <c r="K9" s="333">
        <v>1</v>
      </c>
      <c r="L9" s="334">
        <v>59.97</v>
      </c>
    </row>
    <row r="10" spans="1:16" ht="15" customHeight="1" x14ac:dyDescent="0.2">
      <c r="A10" s="330" t="s">
        <v>1030</v>
      </c>
      <c r="B10" s="331"/>
      <c r="C10" s="331"/>
      <c r="D10" s="331" t="s">
        <v>238</v>
      </c>
      <c r="E10" s="333">
        <v>1</v>
      </c>
      <c r="F10" s="334">
        <v>1641.87</v>
      </c>
      <c r="G10" s="333"/>
      <c r="H10" s="334"/>
      <c r="I10" s="333"/>
      <c r="J10" s="335"/>
      <c r="K10" s="333">
        <v>1</v>
      </c>
      <c r="L10" s="334">
        <v>0</v>
      </c>
      <c r="P10" s="347"/>
    </row>
    <row r="11" spans="1:16" ht="15" customHeight="1" x14ac:dyDescent="0.2">
      <c r="A11" s="331" t="s">
        <v>1154</v>
      </c>
      <c r="B11" s="331"/>
      <c r="C11" s="331"/>
      <c r="D11" s="331" t="s">
        <v>231</v>
      </c>
      <c r="E11" s="333">
        <v>1</v>
      </c>
      <c r="F11" s="334">
        <v>309.45999999999998</v>
      </c>
      <c r="G11" s="333"/>
      <c r="H11" s="334"/>
      <c r="I11" s="333"/>
      <c r="J11" s="335"/>
      <c r="K11" s="333"/>
      <c r="L11" s="334"/>
    </row>
    <row r="12" spans="1:16" ht="15" customHeight="1" x14ac:dyDescent="0.2">
      <c r="A12" s="331" t="s">
        <v>1155</v>
      </c>
      <c r="B12" s="331"/>
      <c r="C12" s="331"/>
      <c r="D12" s="331" t="s">
        <v>239</v>
      </c>
      <c r="E12" s="333">
        <v>1</v>
      </c>
      <c r="F12" s="334">
        <v>1163.44</v>
      </c>
      <c r="G12" s="333"/>
      <c r="H12" s="334"/>
      <c r="I12" s="333"/>
      <c r="J12" s="335"/>
      <c r="K12" s="333"/>
      <c r="L12" s="334"/>
    </row>
    <row r="13" spans="1:16" ht="15" customHeight="1" x14ac:dyDescent="0.2">
      <c r="A13" s="331" t="s">
        <v>1032</v>
      </c>
      <c r="B13" s="331"/>
      <c r="C13" s="331"/>
      <c r="D13" s="331" t="s">
        <v>243</v>
      </c>
      <c r="E13" s="333">
        <v>2</v>
      </c>
      <c r="F13" s="334">
        <v>2106.1999999999998</v>
      </c>
      <c r="G13" s="333"/>
      <c r="H13" s="334"/>
      <c r="I13" s="333"/>
      <c r="J13" s="335"/>
      <c r="K13" s="333"/>
      <c r="L13" s="334"/>
    </row>
    <row r="14" spans="1:16" ht="15" customHeight="1" x14ac:dyDescent="0.2">
      <c r="A14" s="331" t="s">
        <v>1156</v>
      </c>
      <c r="B14" s="331"/>
      <c r="C14" s="331"/>
      <c r="D14" s="331" t="s">
        <v>244</v>
      </c>
      <c r="E14" s="333">
        <v>2</v>
      </c>
      <c r="F14" s="334">
        <v>809.6400000000001</v>
      </c>
      <c r="G14" s="333"/>
      <c r="H14" s="334"/>
      <c r="I14" s="333"/>
      <c r="J14" s="335"/>
      <c r="K14" s="333"/>
      <c r="L14" s="334"/>
    </row>
    <row r="15" spans="1:16" ht="15" customHeight="1" x14ac:dyDescent="0.2">
      <c r="A15" s="331" t="s">
        <v>1033</v>
      </c>
      <c r="B15" s="331"/>
      <c r="C15" s="331"/>
      <c r="D15" s="331" t="s">
        <v>245</v>
      </c>
      <c r="E15" s="333">
        <v>1</v>
      </c>
      <c r="F15" s="334">
        <v>777.96</v>
      </c>
      <c r="G15" s="333"/>
      <c r="H15" s="334"/>
      <c r="I15" s="333"/>
      <c r="J15" s="335"/>
      <c r="K15" s="333"/>
      <c r="L15" s="334"/>
    </row>
    <row r="16" spans="1:16" ht="15" customHeight="1" x14ac:dyDescent="0.2">
      <c r="A16" s="331"/>
      <c r="B16" s="331"/>
      <c r="C16" s="331"/>
      <c r="D16" s="331"/>
      <c r="E16" s="333"/>
      <c r="F16" s="334"/>
      <c r="G16" s="333"/>
      <c r="H16" s="334"/>
      <c r="I16" s="333"/>
      <c r="J16" s="335"/>
      <c r="K16" s="333"/>
      <c r="L16" s="334"/>
    </row>
    <row r="17" spans="1:14" ht="15" customHeight="1" x14ac:dyDescent="0.2">
      <c r="A17" s="331"/>
      <c r="B17" s="331"/>
      <c r="C17" s="331"/>
      <c r="D17" s="331"/>
      <c r="E17" s="333"/>
      <c r="F17" s="334"/>
      <c r="G17" s="333"/>
      <c r="H17" s="334"/>
      <c r="I17" s="333"/>
      <c r="J17" s="335"/>
      <c r="K17" s="333"/>
      <c r="L17" s="334"/>
    </row>
    <row r="18" spans="1:14" ht="15" customHeight="1" x14ac:dyDescent="0.2">
      <c r="A18" s="331"/>
      <c r="B18" s="331"/>
      <c r="C18" s="331"/>
      <c r="D18" s="331"/>
      <c r="E18" s="333"/>
      <c r="F18" s="334"/>
      <c r="G18" s="333"/>
      <c r="H18" s="334"/>
      <c r="I18" s="333"/>
      <c r="J18" s="335"/>
      <c r="K18" s="333"/>
      <c r="L18" s="334"/>
    </row>
    <row r="19" spans="1:14" ht="15" customHeight="1" x14ac:dyDescent="0.2">
      <c r="A19" s="331"/>
      <c r="B19" s="331"/>
      <c r="C19" s="331"/>
      <c r="D19" s="331"/>
      <c r="E19" s="333"/>
      <c r="F19" s="334"/>
      <c r="G19" s="333"/>
      <c r="H19" s="334"/>
      <c r="I19" s="333"/>
      <c r="J19" s="335"/>
      <c r="K19" s="333"/>
      <c r="L19" s="334"/>
      <c r="N19" s="348"/>
    </row>
    <row r="20" spans="1:14" ht="10.5" x14ac:dyDescent="0.25">
      <c r="E20" s="340"/>
      <c r="F20" s="340"/>
      <c r="G20" s="340"/>
      <c r="H20" s="340"/>
      <c r="I20" s="340"/>
      <c r="J20" s="340"/>
      <c r="K20" s="340"/>
      <c r="L20" s="340"/>
    </row>
    <row r="21" spans="1:14" ht="10.5" x14ac:dyDescent="0.2">
      <c r="D21" s="349" t="s">
        <v>1001</v>
      </c>
      <c r="E21" s="342">
        <f>+SUM(E5:E20)</f>
        <v>473</v>
      </c>
      <c r="F21" s="350">
        <f t="shared" ref="F21:L21" si="0">+SUM(F5:F19)</f>
        <v>487064.70999999961</v>
      </c>
      <c r="G21" s="342">
        <f t="shared" si="0"/>
        <v>0</v>
      </c>
      <c r="H21" s="350">
        <f t="shared" si="0"/>
        <v>0</v>
      </c>
      <c r="I21" s="342">
        <f t="shared" si="0"/>
        <v>0</v>
      </c>
      <c r="J21" s="350">
        <f t="shared" si="0"/>
        <v>0</v>
      </c>
      <c r="K21" s="342">
        <f t="shared" si="0"/>
        <v>41</v>
      </c>
      <c r="L21" s="350">
        <f t="shared" si="0"/>
        <v>1609.52</v>
      </c>
    </row>
    <row r="24" spans="1:14" ht="10.5" x14ac:dyDescent="0.2">
      <c r="B24" s="351" t="s">
        <v>1002</v>
      </c>
      <c r="C24" s="286"/>
      <c r="D24" s="345" t="s">
        <v>1003</v>
      </c>
      <c r="E24" s="268" t="s">
        <v>1004</v>
      </c>
    </row>
    <row r="25" spans="1:14" ht="10.5" x14ac:dyDescent="0.2">
      <c r="B25" s="494" t="s">
        <v>1005</v>
      </c>
      <c r="C25" s="495"/>
      <c r="D25" s="291">
        <f>+E21+G21+I21+K21</f>
        <v>514</v>
      </c>
      <c r="E25" s="289">
        <f>+F21+H21+J21+L21</f>
        <v>488674.22999999963</v>
      </c>
    </row>
    <row r="26" spans="1:14" ht="10.5" x14ac:dyDescent="0.2">
      <c r="B26" s="494" t="s">
        <v>1006</v>
      </c>
      <c r="C26" s="495"/>
      <c r="D26" s="291">
        <f>I21</f>
        <v>0</v>
      </c>
      <c r="E26" s="289">
        <f>J21</f>
        <v>0</v>
      </c>
    </row>
    <row r="27" spans="1:14" ht="10.5" x14ac:dyDescent="0.2">
      <c r="B27" s="494" t="s">
        <v>1007</v>
      </c>
      <c r="C27" s="495"/>
      <c r="D27" s="291">
        <f>E21+G21</f>
        <v>473</v>
      </c>
      <c r="E27" s="289">
        <f>+F21+H21</f>
        <v>487064.70999999961</v>
      </c>
    </row>
    <row r="28" spans="1:14" ht="10.5" x14ac:dyDescent="0.25">
      <c r="B28" s="494" t="s">
        <v>1008</v>
      </c>
      <c r="C28" s="495"/>
      <c r="D28" s="291">
        <f>+D26+D27</f>
        <v>473</v>
      </c>
      <c r="E28" s="289">
        <f>+E26+E27</f>
        <v>487064.70999999961</v>
      </c>
      <c r="F28" s="250"/>
      <c r="G28" s="292"/>
    </row>
    <row r="29" spans="1:14" ht="10.5" x14ac:dyDescent="0.25">
      <c r="F29" s="250"/>
      <c r="G29" s="258"/>
    </row>
  </sheetData>
  <mergeCells count="4">
    <mergeCell ref="B25:C25"/>
    <mergeCell ref="B26:C26"/>
    <mergeCell ref="B27:C27"/>
    <mergeCell ref="B28:C28"/>
  </mergeCells>
  <conditionalFormatting sqref="B1:B2">
    <cfRule type="cellIs" dxfId="141" priority="44" stopIfTrue="1" operator="equal">
      <formula>"&lt;&gt;"""""</formula>
    </cfRule>
  </conditionalFormatting>
  <conditionalFormatting sqref="G5:I5">
    <cfRule type="cellIs" dxfId="140" priority="43" stopIfTrue="1" operator="equal">
      <formula>"&lt;&gt;"""""</formula>
    </cfRule>
  </conditionalFormatting>
  <conditionalFormatting sqref="F5 B5:C5 C6:C10">
    <cfRule type="cellIs" dxfId="139" priority="42" stopIfTrue="1" operator="equal">
      <formula>"&lt;&gt;"""""</formula>
    </cfRule>
  </conditionalFormatting>
  <conditionalFormatting sqref="E5">
    <cfRule type="cellIs" dxfId="138" priority="41" stopIfTrue="1" operator="equal">
      <formula>"&lt;&gt;"""""</formula>
    </cfRule>
  </conditionalFormatting>
  <conditionalFormatting sqref="K5">
    <cfRule type="cellIs" dxfId="137" priority="40" stopIfTrue="1" operator="equal">
      <formula>"&lt;&gt;"""""</formula>
    </cfRule>
  </conditionalFormatting>
  <conditionalFormatting sqref="J5">
    <cfRule type="cellIs" dxfId="136" priority="39" stopIfTrue="1" operator="equal">
      <formula>"&lt;&gt;"""""</formula>
    </cfRule>
  </conditionalFormatting>
  <conditionalFormatting sqref="G5:I10">
    <cfRule type="cellIs" dxfId="135" priority="38" stopIfTrue="1" operator="equal">
      <formula>"&lt;&gt;"""""</formula>
    </cfRule>
  </conditionalFormatting>
  <conditionalFormatting sqref="F5:F10 B5:B10">
    <cfRule type="cellIs" dxfId="134" priority="37" stopIfTrue="1" operator="equal">
      <formula>"&lt;&gt;"""""</formula>
    </cfRule>
  </conditionalFormatting>
  <conditionalFormatting sqref="E5:E10">
    <cfRule type="cellIs" dxfId="133" priority="36" stopIfTrue="1" operator="equal">
      <formula>"&lt;&gt;"""""</formula>
    </cfRule>
  </conditionalFormatting>
  <conditionalFormatting sqref="K5:K10">
    <cfRule type="cellIs" dxfId="132" priority="35" stopIfTrue="1" operator="equal">
      <formula>"&lt;&gt;"""""</formula>
    </cfRule>
  </conditionalFormatting>
  <conditionalFormatting sqref="J5:J10">
    <cfRule type="cellIs" dxfId="131" priority="34" stopIfTrue="1" operator="equal">
      <formula>"&lt;&gt;"""""</formula>
    </cfRule>
  </conditionalFormatting>
  <conditionalFormatting sqref="D21">
    <cfRule type="cellIs" dxfId="130" priority="33" stopIfTrue="1" operator="equal">
      <formula>"&lt;&gt;"""""</formula>
    </cfRule>
  </conditionalFormatting>
  <conditionalFormatting sqref="E21:K21">
    <cfRule type="cellIs" dxfId="129" priority="32" stopIfTrue="1" operator="equal">
      <formula>"&lt;&gt;"""""</formula>
    </cfRule>
  </conditionalFormatting>
  <conditionalFormatting sqref="D5:D10">
    <cfRule type="cellIs" dxfId="128" priority="31" stopIfTrue="1" operator="equal">
      <formula>"&lt;&gt;"""""</formula>
    </cfRule>
  </conditionalFormatting>
  <conditionalFormatting sqref="C11">
    <cfRule type="cellIs" dxfId="127" priority="30" stopIfTrue="1" operator="equal">
      <formula>"&lt;&gt;"""""</formula>
    </cfRule>
  </conditionalFormatting>
  <conditionalFormatting sqref="D11">
    <cfRule type="cellIs" dxfId="126" priority="28" stopIfTrue="1" operator="equal">
      <formula>"&lt;&gt;"""""</formula>
    </cfRule>
  </conditionalFormatting>
  <conditionalFormatting sqref="B11">
    <cfRule type="cellIs" dxfId="125" priority="29" stopIfTrue="1" operator="equal">
      <formula>"&lt;&gt;"""""</formula>
    </cfRule>
  </conditionalFormatting>
  <conditionalFormatting sqref="B11:B13">
    <cfRule type="cellIs" dxfId="124" priority="26" stopIfTrue="1" operator="equal">
      <formula>"&lt;&gt;"""""</formula>
    </cfRule>
  </conditionalFormatting>
  <conditionalFormatting sqref="C11:C13">
    <cfRule type="cellIs" dxfId="123" priority="27" stopIfTrue="1" operator="equal">
      <formula>"&lt;&gt;"""""</formula>
    </cfRule>
  </conditionalFormatting>
  <conditionalFormatting sqref="D11:D13">
    <cfRule type="cellIs" dxfId="122" priority="25" stopIfTrue="1" operator="equal">
      <formula>"&lt;&gt;"""""</formula>
    </cfRule>
  </conditionalFormatting>
  <conditionalFormatting sqref="B14:B15">
    <cfRule type="cellIs" dxfId="121" priority="23" stopIfTrue="1" operator="equal">
      <formula>"&lt;&gt;"""""</formula>
    </cfRule>
  </conditionalFormatting>
  <conditionalFormatting sqref="C14:C15">
    <cfRule type="cellIs" dxfId="120" priority="24" stopIfTrue="1" operator="equal">
      <formula>"&lt;&gt;"""""</formula>
    </cfRule>
  </conditionalFormatting>
  <conditionalFormatting sqref="D14:D15">
    <cfRule type="cellIs" dxfId="119" priority="22" stopIfTrue="1" operator="equal">
      <formula>"&lt;&gt;"""""</formula>
    </cfRule>
  </conditionalFormatting>
  <conditionalFormatting sqref="B16">
    <cfRule type="cellIs" dxfId="118" priority="20" stopIfTrue="1" operator="equal">
      <formula>"&lt;&gt;"""""</formula>
    </cfRule>
  </conditionalFormatting>
  <conditionalFormatting sqref="C16">
    <cfRule type="cellIs" dxfId="117" priority="21" stopIfTrue="1" operator="equal">
      <formula>"&lt;&gt;"""""</formula>
    </cfRule>
  </conditionalFormatting>
  <conditionalFormatting sqref="D16">
    <cfRule type="cellIs" dxfId="116" priority="19" stopIfTrue="1" operator="equal">
      <formula>"&lt;&gt;"""""</formula>
    </cfRule>
  </conditionalFormatting>
  <conditionalFormatting sqref="B17:B19">
    <cfRule type="cellIs" dxfId="115" priority="17" stopIfTrue="1" operator="equal">
      <formula>"&lt;&gt;"""""</formula>
    </cfRule>
  </conditionalFormatting>
  <conditionalFormatting sqref="C17:C19">
    <cfRule type="cellIs" dxfId="114" priority="18" stopIfTrue="1" operator="equal">
      <formula>"&lt;&gt;"""""</formula>
    </cfRule>
  </conditionalFormatting>
  <conditionalFormatting sqref="D17:D19">
    <cfRule type="cellIs" dxfId="113" priority="16" stopIfTrue="1" operator="equal">
      <formula>"&lt;&gt;"""""</formula>
    </cfRule>
  </conditionalFormatting>
  <conditionalFormatting sqref="F10:F19">
    <cfRule type="cellIs" dxfId="112" priority="14" stopIfTrue="1" operator="equal">
      <formula>"&lt;&gt;"""""</formula>
    </cfRule>
  </conditionalFormatting>
  <conditionalFormatting sqref="E10:E19">
    <cfRule type="cellIs" dxfId="111" priority="13" stopIfTrue="1" operator="equal">
      <formula>"&lt;&gt;"""""</formula>
    </cfRule>
  </conditionalFormatting>
  <conditionalFormatting sqref="K10:K19">
    <cfRule type="cellIs" dxfId="110" priority="12" stopIfTrue="1" operator="equal">
      <formula>"&lt;&gt;"""""</formula>
    </cfRule>
  </conditionalFormatting>
  <conditionalFormatting sqref="G10:I19">
    <cfRule type="cellIs" dxfId="109" priority="15" stopIfTrue="1" operator="equal">
      <formula>"&lt;&gt;"""""</formula>
    </cfRule>
  </conditionalFormatting>
  <conditionalFormatting sqref="J10:J19">
    <cfRule type="cellIs" dxfId="108" priority="11" stopIfTrue="1" operator="equal">
      <formula>"&lt;&gt;"""""</formula>
    </cfRule>
  </conditionalFormatting>
  <conditionalFormatting sqref="C10">
    <cfRule type="cellIs" dxfId="107" priority="10" stopIfTrue="1" operator="equal">
      <formula>"&lt;&gt;"""""</formula>
    </cfRule>
  </conditionalFormatting>
  <conditionalFormatting sqref="D10">
    <cfRule type="cellIs" dxfId="106" priority="8" stopIfTrue="1" operator="equal">
      <formula>"&lt;&gt;"""""</formula>
    </cfRule>
  </conditionalFormatting>
  <conditionalFormatting sqref="B10">
    <cfRule type="cellIs" dxfId="105" priority="9" stopIfTrue="1" operator="equal">
      <formula>"&lt;&gt;"""""</formula>
    </cfRule>
  </conditionalFormatting>
  <conditionalFormatting sqref="B13">
    <cfRule type="cellIs" dxfId="104" priority="6" stopIfTrue="1" operator="equal">
      <formula>"&lt;&gt;"""""</formula>
    </cfRule>
  </conditionalFormatting>
  <conditionalFormatting sqref="C13">
    <cfRule type="cellIs" dxfId="103" priority="7" stopIfTrue="1" operator="equal">
      <formula>"&lt;&gt;"""""</formula>
    </cfRule>
  </conditionalFormatting>
  <conditionalFormatting sqref="D13">
    <cfRule type="cellIs" dxfId="102" priority="5" stopIfTrue="1" operator="equal">
      <formula>"&lt;&gt;"""""</formula>
    </cfRule>
  </conditionalFormatting>
  <conditionalFormatting sqref="L5">
    <cfRule type="cellIs" dxfId="101" priority="4" stopIfTrue="1" operator="equal">
      <formula>"&lt;&gt;"""""</formula>
    </cfRule>
  </conditionalFormatting>
  <conditionalFormatting sqref="L5:L10">
    <cfRule type="cellIs" dxfId="100" priority="3" stopIfTrue="1" operator="equal">
      <formula>"&lt;&gt;"""""</formula>
    </cfRule>
  </conditionalFormatting>
  <conditionalFormatting sqref="L21">
    <cfRule type="cellIs" dxfId="99" priority="2" stopIfTrue="1" operator="equal">
      <formula>"&lt;&gt;"""""</formula>
    </cfRule>
  </conditionalFormatting>
  <conditionalFormatting sqref="L10:L19">
    <cfRule type="cellIs" dxfId="98" priority="1" stopIfTrue="1" operator="equal">
      <formula>"&lt;&gt;"""""</formula>
    </cfRule>
  </conditionalFormatting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5"/>
  <sheetViews>
    <sheetView showGridLines="0" zoomScale="90" zoomScaleNormal="90" workbookViewId="0"/>
  </sheetViews>
  <sheetFormatPr defaultRowHeight="10.5" x14ac:dyDescent="0.25"/>
  <cols>
    <col min="1" max="1" width="60" style="250" bestFit="1" customWidth="1"/>
    <col min="2" max="2" width="102.453125" style="250" customWidth="1"/>
    <col min="3" max="11" width="18.7265625" style="250" customWidth="1"/>
    <col min="12" max="12" width="8.7265625" style="250"/>
    <col min="13" max="13" width="45.7265625" style="250" customWidth="1"/>
    <col min="14" max="21" width="18.7265625" style="250" customWidth="1"/>
    <col min="22" max="16384" width="8.7265625" style="250"/>
  </cols>
  <sheetData>
    <row r="1" spans="1:6" x14ac:dyDescent="0.25">
      <c r="A1" s="261" t="s">
        <v>0</v>
      </c>
      <c r="B1" s="252">
        <v>2015</v>
      </c>
    </row>
    <row r="2" spans="1:6" x14ac:dyDescent="0.25">
      <c r="A2" s="267" t="s">
        <v>1</v>
      </c>
      <c r="B2" s="260" t="s">
        <v>2</v>
      </c>
    </row>
    <row r="4" spans="1:6" x14ac:dyDescent="0.25">
      <c r="A4" s="261" t="s">
        <v>3</v>
      </c>
      <c r="B4" s="261" t="s">
        <v>4</v>
      </c>
      <c r="C4" s="261" t="s">
        <v>5</v>
      </c>
      <c r="D4" s="261" t="s">
        <v>6</v>
      </c>
      <c r="E4" s="261" t="s">
        <v>7</v>
      </c>
      <c r="F4" s="261" t="s">
        <v>8</v>
      </c>
    </row>
    <row r="5" spans="1:6" x14ac:dyDescent="0.25">
      <c r="A5" s="251" t="s">
        <v>24</v>
      </c>
      <c r="B5" s="251" t="s">
        <v>250</v>
      </c>
      <c r="C5" s="252">
        <v>700585</v>
      </c>
      <c r="D5" s="352">
        <v>4354143.6991869919</v>
      </c>
      <c r="E5" s="352">
        <v>60921.447154471549</v>
      </c>
      <c r="F5" s="352">
        <f>D5+E5</f>
        <v>4415065.1463414636</v>
      </c>
    </row>
    <row r="6" spans="1:6" x14ac:dyDescent="0.25">
      <c r="A6" s="251" t="s">
        <v>24</v>
      </c>
      <c r="B6" s="251" t="s">
        <v>250</v>
      </c>
      <c r="C6" s="252">
        <v>700586</v>
      </c>
      <c r="D6" s="352">
        <v>37842.203252032523</v>
      </c>
      <c r="E6" s="352">
        <v>-251.13</v>
      </c>
      <c r="F6" s="352">
        <f t="shared" ref="F6:F69" si="0">D6+E6</f>
        <v>37591.073252032525</v>
      </c>
    </row>
    <row r="7" spans="1:6" x14ac:dyDescent="0.25">
      <c r="A7" s="251" t="s">
        <v>24</v>
      </c>
      <c r="B7" s="251" t="s">
        <v>250</v>
      </c>
      <c r="C7" s="252">
        <v>700587</v>
      </c>
      <c r="D7" s="352">
        <v>3358</v>
      </c>
      <c r="E7" s="352">
        <v>-41</v>
      </c>
      <c r="F7" s="352">
        <f t="shared" si="0"/>
        <v>3317</v>
      </c>
    </row>
    <row r="8" spans="1:6" x14ac:dyDescent="0.25">
      <c r="A8" s="251" t="s">
        <v>9</v>
      </c>
      <c r="B8" s="251" t="s">
        <v>36</v>
      </c>
      <c r="C8" s="252">
        <v>700598</v>
      </c>
      <c r="D8" s="352">
        <v>7987.4065040650412</v>
      </c>
      <c r="E8" s="352">
        <v>0</v>
      </c>
      <c r="F8" s="352">
        <f t="shared" si="0"/>
        <v>7987.4065040650412</v>
      </c>
    </row>
    <row r="9" spans="1:6" x14ac:dyDescent="0.25">
      <c r="A9" s="251" t="s">
        <v>9</v>
      </c>
      <c r="B9" s="251" t="s">
        <v>36</v>
      </c>
      <c r="C9" s="252">
        <v>700596</v>
      </c>
      <c r="D9" s="352">
        <v>23103.715447154471</v>
      </c>
      <c r="E9" s="352">
        <v>-408.88</v>
      </c>
      <c r="F9" s="352">
        <f t="shared" si="0"/>
        <v>22694.83544715447</v>
      </c>
    </row>
    <row r="10" spans="1:6" x14ac:dyDescent="0.25">
      <c r="A10" s="251" t="s">
        <v>9</v>
      </c>
      <c r="B10" s="251" t="s">
        <v>39</v>
      </c>
      <c r="C10" s="252">
        <v>700597</v>
      </c>
      <c r="D10" s="352">
        <v>17939.406504065042</v>
      </c>
      <c r="E10" s="352">
        <v>0</v>
      </c>
      <c r="F10" s="352">
        <f t="shared" si="0"/>
        <v>17939.406504065042</v>
      </c>
    </row>
    <row r="11" spans="1:6" x14ac:dyDescent="0.25">
      <c r="A11" s="251" t="s">
        <v>41</v>
      </c>
      <c r="B11" s="251" t="s">
        <v>251</v>
      </c>
      <c r="C11" s="252">
        <v>700588</v>
      </c>
      <c r="D11" s="352">
        <v>5931.0081300813008</v>
      </c>
      <c r="E11" s="352">
        <v>0</v>
      </c>
      <c r="F11" s="352">
        <f t="shared" si="0"/>
        <v>5931.0081300813008</v>
      </c>
    </row>
    <row r="12" spans="1:6" x14ac:dyDescent="0.25">
      <c r="A12" s="251" t="s">
        <v>41</v>
      </c>
      <c r="B12" s="251" t="s">
        <v>251</v>
      </c>
      <c r="C12" s="252">
        <v>700589</v>
      </c>
      <c r="D12" s="352">
        <v>73094</v>
      </c>
      <c r="E12" s="352">
        <v>1340.6178861788619</v>
      </c>
      <c r="F12" s="352">
        <f t="shared" si="0"/>
        <v>74434.617886178865</v>
      </c>
    </row>
    <row r="13" spans="1:6" x14ac:dyDescent="0.25">
      <c r="A13" s="251" t="s">
        <v>29</v>
      </c>
      <c r="B13" s="251" t="s">
        <v>30</v>
      </c>
      <c r="C13" s="252">
        <v>700590</v>
      </c>
      <c r="D13" s="352">
        <v>10700198.463414634</v>
      </c>
      <c r="E13" s="352">
        <v>75952.341463414632</v>
      </c>
      <c r="F13" s="352">
        <f t="shared" si="0"/>
        <v>10776150.804878049</v>
      </c>
    </row>
    <row r="14" spans="1:6" x14ac:dyDescent="0.25">
      <c r="A14" s="251" t="s">
        <v>29</v>
      </c>
      <c r="B14" s="251" t="s">
        <v>30</v>
      </c>
      <c r="C14" s="252">
        <v>700591</v>
      </c>
      <c r="D14" s="352">
        <v>120695.00813008129</v>
      </c>
      <c r="E14" s="352">
        <v>0</v>
      </c>
      <c r="F14" s="352">
        <f t="shared" si="0"/>
        <v>120695.00813008129</v>
      </c>
    </row>
    <row r="15" spans="1:6" x14ac:dyDescent="0.25">
      <c r="A15" s="251" t="s">
        <v>9</v>
      </c>
      <c r="B15" s="251" t="s">
        <v>16</v>
      </c>
      <c r="C15" s="252">
        <v>700578</v>
      </c>
      <c r="D15" s="352">
        <v>2131.9512195121952</v>
      </c>
      <c r="E15" s="352">
        <v>0</v>
      </c>
      <c r="F15" s="352">
        <f t="shared" si="0"/>
        <v>2131.9512195121952</v>
      </c>
    </row>
    <row r="16" spans="1:6" x14ac:dyDescent="0.25">
      <c r="A16" s="251" t="s">
        <v>79</v>
      </c>
      <c r="B16" s="251" t="s">
        <v>252</v>
      </c>
      <c r="C16" s="252">
        <v>700584</v>
      </c>
      <c r="D16" s="352">
        <v>6984691.8211382106</v>
      </c>
      <c r="E16" s="352">
        <v>11393.056910569105</v>
      </c>
      <c r="F16" s="352">
        <f t="shared" si="0"/>
        <v>6996084.8780487794</v>
      </c>
    </row>
    <row r="17" spans="1:6" x14ac:dyDescent="0.25">
      <c r="A17" s="251" t="s">
        <v>79</v>
      </c>
      <c r="B17" s="251" t="s">
        <v>252</v>
      </c>
      <c r="C17" s="252">
        <v>700592</v>
      </c>
      <c r="D17" s="352">
        <v>10172019.528455283</v>
      </c>
      <c r="E17" s="352">
        <v>0</v>
      </c>
      <c r="F17" s="352">
        <f t="shared" si="0"/>
        <v>10172019.528455283</v>
      </c>
    </row>
    <row r="18" spans="1:6" x14ac:dyDescent="0.25">
      <c r="A18" s="251" t="s">
        <v>253</v>
      </c>
      <c r="B18" s="251" t="s">
        <v>19</v>
      </c>
      <c r="C18" s="252">
        <v>700595</v>
      </c>
      <c r="D18" s="352">
        <v>29732.211382113823</v>
      </c>
      <c r="E18" s="352">
        <v>-681.28</v>
      </c>
      <c r="F18" s="352">
        <f t="shared" si="0"/>
        <v>29050.931382113824</v>
      </c>
    </row>
    <row r="19" spans="1:6" x14ac:dyDescent="0.25">
      <c r="A19" s="251" t="s">
        <v>67</v>
      </c>
      <c r="B19" s="251" t="s">
        <v>68</v>
      </c>
      <c r="C19" s="252">
        <v>700577</v>
      </c>
      <c r="D19" s="352">
        <v>3808</v>
      </c>
      <c r="E19" s="352">
        <v>0</v>
      </c>
      <c r="F19" s="352">
        <f t="shared" si="0"/>
        <v>3808</v>
      </c>
    </row>
    <row r="20" spans="1:6" x14ac:dyDescent="0.25">
      <c r="A20" s="251" t="s">
        <v>9</v>
      </c>
      <c r="B20" s="251" t="s">
        <v>12</v>
      </c>
      <c r="C20" s="252">
        <v>700580</v>
      </c>
      <c r="D20" s="352">
        <v>2131.5934959349593</v>
      </c>
      <c r="E20" s="352">
        <v>16.040650406504067</v>
      </c>
      <c r="F20" s="352">
        <f t="shared" si="0"/>
        <v>2147.6341463414633</v>
      </c>
    </row>
    <row r="21" spans="1:6" x14ac:dyDescent="0.25">
      <c r="A21" s="251" t="s">
        <v>9</v>
      </c>
      <c r="B21" s="251" t="s">
        <v>12</v>
      </c>
      <c r="C21" s="252">
        <v>700581</v>
      </c>
      <c r="D21" s="352">
        <v>16474.430894308942</v>
      </c>
      <c r="E21" s="352">
        <v>0</v>
      </c>
      <c r="F21" s="352">
        <f t="shared" si="0"/>
        <v>16474.430894308942</v>
      </c>
    </row>
    <row r="22" spans="1:6" x14ac:dyDescent="0.25">
      <c r="A22" s="251" t="s">
        <v>9</v>
      </c>
      <c r="B22" s="251" t="s">
        <v>12</v>
      </c>
      <c r="C22" s="252">
        <v>700594</v>
      </c>
      <c r="D22" s="352">
        <v>431729.70731707319</v>
      </c>
      <c r="E22" s="352">
        <v>0</v>
      </c>
      <c r="F22" s="352">
        <f t="shared" si="0"/>
        <v>431729.70731707319</v>
      </c>
    </row>
    <row r="23" spans="1:6" x14ac:dyDescent="0.25">
      <c r="A23" s="251" t="s">
        <v>49</v>
      </c>
      <c r="B23" s="251" t="s">
        <v>50</v>
      </c>
      <c r="C23" s="252">
        <v>700672</v>
      </c>
      <c r="D23" s="352">
        <v>1202.9430894308941</v>
      </c>
      <c r="E23" s="352">
        <v>0</v>
      </c>
      <c r="F23" s="352">
        <f t="shared" si="0"/>
        <v>1202.9430894308941</v>
      </c>
    </row>
    <row r="24" spans="1:6" x14ac:dyDescent="0.25">
      <c r="A24" s="251" t="s">
        <v>49</v>
      </c>
      <c r="B24" s="251" t="s">
        <v>50</v>
      </c>
      <c r="C24" s="252">
        <v>700702</v>
      </c>
      <c r="D24" s="352">
        <v>1269.8048780487804</v>
      </c>
      <c r="E24" s="352">
        <v>0</v>
      </c>
      <c r="F24" s="352">
        <f t="shared" si="0"/>
        <v>1269.8048780487804</v>
      </c>
    </row>
    <row r="25" spans="1:6" x14ac:dyDescent="0.25">
      <c r="A25" s="251" t="s">
        <v>49</v>
      </c>
      <c r="B25" s="251" t="s">
        <v>50</v>
      </c>
      <c r="C25" s="252">
        <v>700705</v>
      </c>
      <c r="D25" s="352">
        <v>1481.439024390244</v>
      </c>
      <c r="E25" s="352">
        <v>0</v>
      </c>
      <c r="F25" s="352">
        <f t="shared" si="0"/>
        <v>1481.439024390244</v>
      </c>
    </row>
    <row r="26" spans="1:6" x14ac:dyDescent="0.25">
      <c r="A26" s="251" t="s">
        <v>49</v>
      </c>
      <c r="B26" s="251" t="s">
        <v>50</v>
      </c>
      <c r="C26" s="252">
        <v>700706</v>
      </c>
      <c r="D26" s="352">
        <v>2810.1382113821137</v>
      </c>
      <c r="E26" s="352">
        <v>0</v>
      </c>
      <c r="F26" s="352">
        <f t="shared" si="0"/>
        <v>2810.1382113821137</v>
      </c>
    </row>
    <row r="27" spans="1:6" x14ac:dyDescent="0.25">
      <c r="A27" s="251" t="s">
        <v>49</v>
      </c>
      <c r="B27" s="251" t="s">
        <v>50</v>
      </c>
      <c r="C27" s="252">
        <v>700707</v>
      </c>
      <c r="D27" s="352">
        <v>3451.0731707317073</v>
      </c>
      <c r="E27" s="352">
        <v>0</v>
      </c>
      <c r="F27" s="352">
        <f t="shared" si="0"/>
        <v>3451.0731707317073</v>
      </c>
    </row>
    <row r="28" spans="1:6" x14ac:dyDescent="0.25">
      <c r="A28" s="251" t="s">
        <v>49</v>
      </c>
      <c r="B28" s="251" t="s">
        <v>50</v>
      </c>
      <c r="C28" s="252">
        <v>700708</v>
      </c>
      <c r="D28" s="352">
        <v>6666.7642276422775</v>
      </c>
      <c r="E28" s="352">
        <v>0</v>
      </c>
      <c r="F28" s="352">
        <f t="shared" si="0"/>
        <v>6666.7642276422775</v>
      </c>
    </row>
    <row r="29" spans="1:6" x14ac:dyDescent="0.25">
      <c r="A29" s="251" t="s">
        <v>49</v>
      </c>
      <c r="B29" s="251" t="s">
        <v>50</v>
      </c>
      <c r="C29" s="252">
        <v>700709</v>
      </c>
      <c r="D29" s="352">
        <v>3283.1788617886177</v>
      </c>
      <c r="E29" s="352">
        <v>0</v>
      </c>
      <c r="F29" s="352">
        <f t="shared" si="0"/>
        <v>3283.1788617886177</v>
      </c>
    </row>
    <row r="30" spans="1:6" x14ac:dyDescent="0.25">
      <c r="A30" s="251" t="s">
        <v>49</v>
      </c>
      <c r="B30" s="251" t="s">
        <v>50</v>
      </c>
      <c r="C30" s="252">
        <v>700710</v>
      </c>
      <c r="D30" s="352">
        <v>2406.1707317073174</v>
      </c>
      <c r="E30" s="352">
        <v>0</v>
      </c>
      <c r="F30" s="352">
        <f t="shared" si="0"/>
        <v>2406.1707317073174</v>
      </c>
    </row>
    <row r="31" spans="1:6" x14ac:dyDescent="0.25">
      <c r="A31" s="251" t="s">
        <v>49</v>
      </c>
      <c r="B31" s="251" t="s">
        <v>50</v>
      </c>
      <c r="C31" s="252">
        <v>700711</v>
      </c>
      <c r="D31" s="352">
        <v>2690.1707317073169</v>
      </c>
      <c r="E31" s="352">
        <v>0</v>
      </c>
      <c r="F31" s="352">
        <f t="shared" si="0"/>
        <v>2690.1707317073169</v>
      </c>
    </row>
    <row r="32" spans="1:6" x14ac:dyDescent="0.25">
      <c r="A32" s="251" t="s">
        <v>49</v>
      </c>
      <c r="B32" s="251" t="s">
        <v>50</v>
      </c>
      <c r="C32" s="252">
        <v>700712</v>
      </c>
      <c r="D32" s="352">
        <v>2266.7804878048778</v>
      </c>
      <c r="E32" s="352">
        <v>0</v>
      </c>
      <c r="F32" s="352">
        <f t="shared" si="0"/>
        <v>2266.7804878048778</v>
      </c>
    </row>
    <row r="33" spans="1:6" x14ac:dyDescent="0.25">
      <c r="A33" s="251" t="s">
        <v>49</v>
      </c>
      <c r="B33" s="251" t="s">
        <v>50</v>
      </c>
      <c r="C33" s="252">
        <v>700713</v>
      </c>
      <c r="D33" s="352">
        <v>1926.528455284553</v>
      </c>
      <c r="E33" s="352">
        <v>0</v>
      </c>
      <c r="F33" s="352">
        <f t="shared" si="0"/>
        <v>1926.528455284553</v>
      </c>
    </row>
    <row r="34" spans="1:6" x14ac:dyDescent="0.25">
      <c r="A34" s="251" t="s">
        <v>49</v>
      </c>
      <c r="B34" s="251" t="s">
        <v>50</v>
      </c>
      <c r="C34" s="252">
        <v>700714</v>
      </c>
      <c r="D34" s="352">
        <v>846.48780487804879</v>
      </c>
      <c r="E34" s="352">
        <v>0</v>
      </c>
      <c r="F34" s="352">
        <f t="shared" si="0"/>
        <v>846.48780487804879</v>
      </c>
    </row>
    <row r="35" spans="1:6" x14ac:dyDescent="0.25">
      <c r="A35" s="251" t="s">
        <v>49</v>
      </c>
      <c r="B35" s="251" t="s">
        <v>50</v>
      </c>
      <c r="C35" s="252">
        <v>700715</v>
      </c>
      <c r="D35" s="352">
        <v>1904.7073170731708</v>
      </c>
      <c r="E35" s="352">
        <v>0</v>
      </c>
      <c r="F35" s="352">
        <f t="shared" si="0"/>
        <v>1904.7073170731708</v>
      </c>
    </row>
    <row r="36" spans="1:6" x14ac:dyDescent="0.25">
      <c r="A36" s="251" t="s">
        <v>49</v>
      </c>
      <c r="B36" s="251" t="s">
        <v>50</v>
      </c>
      <c r="C36" s="252">
        <v>700716</v>
      </c>
      <c r="D36" s="352">
        <v>3161.8048780487807</v>
      </c>
      <c r="E36" s="352">
        <v>0</v>
      </c>
      <c r="F36" s="352">
        <f t="shared" si="0"/>
        <v>3161.8048780487807</v>
      </c>
    </row>
    <row r="37" spans="1:6" x14ac:dyDescent="0.25">
      <c r="A37" s="251" t="s">
        <v>49</v>
      </c>
      <c r="B37" s="251" t="s">
        <v>50</v>
      </c>
      <c r="C37" s="252">
        <v>700717</v>
      </c>
      <c r="D37" s="352">
        <v>2087.5447154471544</v>
      </c>
      <c r="E37" s="352">
        <v>-672.15</v>
      </c>
      <c r="F37" s="352">
        <f t="shared" si="0"/>
        <v>1415.3947154471543</v>
      </c>
    </row>
    <row r="38" spans="1:6" x14ac:dyDescent="0.25">
      <c r="A38" s="251" t="s">
        <v>49</v>
      </c>
      <c r="B38" s="251" t="s">
        <v>50</v>
      </c>
      <c r="C38" s="252">
        <v>700718</v>
      </c>
      <c r="D38" s="352">
        <v>3040.9674796747968</v>
      </c>
      <c r="E38" s="352">
        <v>0</v>
      </c>
      <c r="F38" s="352">
        <f t="shared" si="0"/>
        <v>3040.9674796747968</v>
      </c>
    </row>
    <row r="39" spans="1:6" x14ac:dyDescent="0.25">
      <c r="A39" s="251" t="s">
        <v>41</v>
      </c>
      <c r="B39" s="251" t="s">
        <v>254</v>
      </c>
      <c r="C39" s="252">
        <v>700898</v>
      </c>
      <c r="D39" s="352">
        <v>1774643.5040650405</v>
      </c>
      <c r="E39" s="352">
        <v>-7303.13</v>
      </c>
      <c r="F39" s="352">
        <f t="shared" si="0"/>
        <v>1767340.3740650406</v>
      </c>
    </row>
    <row r="40" spans="1:6" x14ac:dyDescent="0.25">
      <c r="A40" s="251" t="s">
        <v>9</v>
      </c>
      <c r="B40" s="251" t="s">
        <v>23</v>
      </c>
      <c r="C40" s="252">
        <v>441352</v>
      </c>
      <c r="D40" s="352">
        <v>564.95110814121847</v>
      </c>
      <c r="E40" s="352">
        <v>0</v>
      </c>
      <c r="F40" s="352">
        <f t="shared" si="0"/>
        <v>564.95110814121847</v>
      </c>
    </row>
    <row r="41" spans="1:6" x14ac:dyDescent="0.25">
      <c r="A41" s="251" t="s">
        <v>9</v>
      </c>
      <c r="B41" s="251" t="s">
        <v>23</v>
      </c>
      <c r="C41" s="252">
        <v>255819054</v>
      </c>
      <c r="D41" s="352">
        <v>397.98418532130529</v>
      </c>
      <c r="E41" s="352">
        <v>0</v>
      </c>
      <c r="F41" s="352">
        <f t="shared" si="0"/>
        <v>397.98418532130529</v>
      </c>
    </row>
    <row r="42" spans="1:6" x14ac:dyDescent="0.25">
      <c r="A42" s="251" t="s">
        <v>9</v>
      </c>
      <c r="B42" s="251" t="s">
        <v>23</v>
      </c>
      <c r="C42" s="252">
        <v>441353</v>
      </c>
      <c r="D42" s="352">
        <v>564.95110814121847</v>
      </c>
      <c r="E42" s="352">
        <v>0</v>
      </c>
      <c r="F42" s="352">
        <f t="shared" si="0"/>
        <v>564.95110814121847</v>
      </c>
    </row>
    <row r="43" spans="1:6" x14ac:dyDescent="0.25">
      <c r="A43" s="251" t="s">
        <v>9</v>
      </c>
      <c r="B43" s="251" t="s">
        <v>23</v>
      </c>
      <c r="C43" s="252">
        <v>255819053</v>
      </c>
      <c r="D43" s="352">
        <v>397.98418532130529</v>
      </c>
      <c r="E43" s="352">
        <v>0</v>
      </c>
      <c r="F43" s="352">
        <f t="shared" si="0"/>
        <v>397.98418532130529</v>
      </c>
    </row>
    <row r="44" spans="1:6" x14ac:dyDescent="0.25">
      <c r="A44" s="251" t="s">
        <v>9</v>
      </c>
      <c r="B44" s="251" t="s">
        <v>23</v>
      </c>
      <c r="C44" s="252">
        <v>441361</v>
      </c>
      <c r="D44" s="352">
        <v>616.41340906559753</v>
      </c>
      <c r="E44" s="352">
        <v>0</v>
      </c>
      <c r="F44" s="352">
        <f t="shared" si="0"/>
        <v>616.41340906559753</v>
      </c>
    </row>
    <row r="45" spans="1:6" x14ac:dyDescent="0.25">
      <c r="A45" s="251" t="s">
        <v>9</v>
      </c>
      <c r="B45" s="251" t="s">
        <v>23</v>
      </c>
      <c r="C45" s="252">
        <v>255819032</v>
      </c>
      <c r="D45" s="352">
        <v>420.78739280543482</v>
      </c>
      <c r="E45" s="352">
        <v>0</v>
      </c>
      <c r="F45" s="352">
        <f t="shared" si="0"/>
        <v>420.78739280543482</v>
      </c>
    </row>
    <row r="46" spans="1:6" x14ac:dyDescent="0.25">
      <c r="A46" s="251" t="s">
        <v>9</v>
      </c>
      <c r="B46" s="251" t="s">
        <v>23</v>
      </c>
      <c r="C46" s="252" t="s">
        <v>255</v>
      </c>
      <c r="D46" s="352">
        <v>331.64227642276427</v>
      </c>
      <c r="E46" s="352">
        <v>0</v>
      </c>
      <c r="F46" s="352">
        <f t="shared" si="0"/>
        <v>331.64227642276427</v>
      </c>
    </row>
    <row r="47" spans="1:6" x14ac:dyDescent="0.25">
      <c r="A47" s="251" t="s">
        <v>9</v>
      </c>
      <c r="B47" s="251" t="s">
        <v>23</v>
      </c>
      <c r="C47" s="252" t="s">
        <v>256</v>
      </c>
      <c r="D47" s="352">
        <v>800</v>
      </c>
      <c r="E47" s="352">
        <v>0</v>
      </c>
      <c r="F47" s="352">
        <f t="shared" si="0"/>
        <v>800</v>
      </c>
    </row>
    <row r="48" spans="1:6" x14ac:dyDescent="0.25">
      <c r="A48" s="251" t="s">
        <v>9</v>
      </c>
      <c r="B48" s="251" t="s">
        <v>23</v>
      </c>
      <c r="C48" s="252">
        <v>441355</v>
      </c>
      <c r="D48" s="352">
        <v>564.95110814121847</v>
      </c>
      <c r="E48" s="352">
        <v>0</v>
      </c>
      <c r="F48" s="352">
        <f t="shared" si="0"/>
        <v>564.95110814121847</v>
      </c>
    </row>
    <row r="49" spans="1:6" x14ac:dyDescent="0.25">
      <c r="A49" s="251" t="s">
        <v>9</v>
      </c>
      <c r="B49" s="251" t="s">
        <v>23</v>
      </c>
      <c r="C49" s="252">
        <v>255819055</v>
      </c>
      <c r="D49" s="352">
        <v>397.98418532130529</v>
      </c>
      <c r="E49" s="352">
        <v>0</v>
      </c>
      <c r="F49" s="352">
        <f t="shared" si="0"/>
        <v>397.98418532130529</v>
      </c>
    </row>
    <row r="50" spans="1:6" x14ac:dyDescent="0.25">
      <c r="A50" s="251" t="s">
        <v>9</v>
      </c>
      <c r="B50" s="251" t="s">
        <v>23</v>
      </c>
      <c r="C50" s="252">
        <v>441370</v>
      </c>
      <c r="D50" s="352">
        <v>258.3695289007685</v>
      </c>
      <c r="E50" s="352">
        <v>0</v>
      </c>
      <c r="F50" s="352">
        <f t="shared" si="0"/>
        <v>258.3695289007685</v>
      </c>
    </row>
    <row r="51" spans="1:6" x14ac:dyDescent="0.25">
      <c r="A51" s="251" t="s">
        <v>9</v>
      </c>
      <c r="B51" s="251" t="s">
        <v>23</v>
      </c>
      <c r="C51" s="252">
        <v>255819037</v>
      </c>
      <c r="D51" s="352">
        <v>249.27608865129747</v>
      </c>
      <c r="E51" s="352">
        <v>0</v>
      </c>
      <c r="F51" s="352">
        <f t="shared" si="0"/>
        <v>249.27608865129747</v>
      </c>
    </row>
    <row r="52" spans="1:6" x14ac:dyDescent="0.25">
      <c r="A52" s="251" t="s">
        <v>9</v>
      </c>
      <c r="B52" s="251" t="s">
        <v>23</v>
      </c>
      <c r="C52" s="252">
        <v>2072500530769</v>
      </c>
      <c r="D52" s="352">
        <v>1093.3252032520325</v>
      </c>
      <c r="E52" s="352">
        <v>0</v>
      </c>
      <c r="F52" s="352">
        <f t="shared" si="0"/>
        <v>1093.3252032520325</v>
      </c>
    </row>
    <row r="53" spans="1:6" x14ac:dyDescent="0.25">
      <c r="A53" s="251" t="s">
        <v>9</v>
      </c>
      <c r="B53" s="251" t="s">
        <v>23</v>
      </c>
      <c r="C53" s="252">
        <v>2072500530768</v>
      </c>
      <c r="D53" s="352">
        <v>2896.8455284552847</v>
      </c>
      <c r="E53" s="352">
        <v>0</v>
      </c>
      <c r="F53" s="352">
        <f t="shared" si="0"/>
        <v>2896.8455284552847</v>
      </c>
    </row>
    <row r="54" spans="1:6" x14ac:dyDescent="0.25">
      <c r="A54" s="251" t="s">
        <v>9</v>
      </c>
      <c r="B54" s="251" t="s">
        <v>23</v>
      </c>
      <c r="C54" s="252" t="s">
        <v>257</v>
      </c>
      <c r="D54" s="352">
        <v>297.56899432008021</v>
      </c>
      <c r="E54" s="352">
        <v>0</v>
      </c>
      <c r="F54" s="352">
        <f t="shared" si="0"/>
        <v>297.56899432008021</v>
      </c>
    </row>
    <row r="55" spans="1:6" x14ac:dyDescent="0.25">
      <c r="A55" s="251" t="s">
        <v>9</v>
      </c>
      <c r="B55" s="251" t="s">
        <v>23</v>
      </c>
      <c r="C55" s="252">
        <v>444355</v>
      </c>
      <c r="D55" s="352">
        <v>224.34959349593495</v>
      </c>
      <c r="E55" s="352">
        <v>0</v>
      </c>
      <c r="F55" s="352">
        <f t="shared" si="0"/>
        <v>224.34959349593495</v>
      </c>
    </row>
    <row r="56" spans="1:6" x14ac:dyDescent="0.25">
      <c r="A56" s="251" t="s">
        <v>9</v>
      </c>
      <c r="B56" s="251" t="s">
        <v>23</v>
      </c>
      <c r="C56" s="252">
        <v>255819059</v>
      </c>
      <c r="D56" s="352">
        <v>415.72001336451717</v>
      </c>
      <c r="E56" s="352">
        <v>0</v>
      </c>
      <c r="F56" s="352">
        <f t="shared" si="0"/>
        <v>415.72001336451717</v>
      </c>
    </row>
    <row r="57" spans="1:6" x14ac:dyDescent="0.25">
      <c r="A57" s="251" t="s">
        <v>9</v>
      </c>
      <c r="B57" s="251" t="s">
        <v>23</v>
      </c>
      <c r="C57" s="252">
        <v>441372</v>
      </c>
      <c r="D57" s="352">
        <v>524.76734602962472</v>
      </c>
      <c r="E57" s="352">
        <v>0</v>
      </c>
      <c r="F57" s="352">
        <f t="shared" si="0"/>
        <v>524.76734602962472</v>
      </c>
    </row>
    <row r="58" spans="1:6" x14ac:dyDescent="0.25">
      <c r="A58" s="251" t="s">
        <v>9</v>
      </c>
      <c r="B58" s="251" t="s">
        <v>23</v>
      </c>
      <c r="C58" s="252">
        <v>255819041</v>
      </c>
      <c r="D58" s="352">
        <v>415.72001336451717</v>
      </c>
      <c r="E58" s="352">
        <v>0</v>
      </c>
      <c r="F58" s="352">
        <f t="shared" si="0"/>
        <v>415.72001336451717</v>
      </c>
    </row>
    <row r="59" spans="1:6" x14ac:dyDescent="0.25">
      <c r="A59" s="251" t="s">
        <v>9</v>
      </c>
      <c r="B59" s="251" t="s">
        <v>23</v>
      </c>
      <c r="C59" s="252">
        <v>441365</v>
      </c>
      <c r="D59" s="352">
        <v>560.60051230649299</v>
      </c>
      <c r="E59" s="352">
        <v>0</v>
      </c>
      <c r="F59" s="352">
        <f t="shared" si="0"/>
        <v>560.60051230649299</v>
      </c>
    </row>
    <row r="60" spans="1:6" x14ac:dyDescent="0.25">
      <c r="A60" s="251" t="s">
        <v>9</v>
      </c>
      <c r="B60" s="251" t="s">
        <v>23</v>
      </c>
      <c r="C60" s="252">
        <v>255819044</v>
      </c>
      <c r="D60" s="352">
        <v>451.77636707873933</v>
      </c>
      <c r="E60" s="352">
        <v>0</v>
      </c>
      <c r="F60" s="352">
        <f t="shared" si="0"/>
        <v>451.77636707873933</v>
      </c>
    </row>
    <row r="61" spans="1:6" x14ac:dyDescent="0.25">
      <c r="A61" s="251" t="s">
        <v>9</v>
      </c>
      <c r="B61" s="251" t="s">
        <v>23</v>
      </c>
      <c r="C61" s="252">
        <v>441371</v>
      </c>
      <c r="D61" s="352">
        <v>524.76734602962472</v>
      </c>
      <c r="E61" s="352">
        <v>0</v>
      </c>
      <c r="F61" s="352">
        <f t="shared" si="0"/>
        <v>524.76734602962472</v>
      </c>
    </row>
    <row r="62" spans="1:6" x14ac:dyDescent="0.25">
      <c r="A62" s="251" t="s">
        <v>9</v>
      </c>
      <c r="B62" s="251" t="s">
        <v>23</v>
      </c>
      <c r="C62" s="252">
        <v>255819033</v>
      </c>
      <c r="D62" s="352">
        <v>415.72001336451717</v>
      </c>
      <c r="E62" s="352">
        <v>0</v>
      </c>
      <c r="F62" s="352">
        <f t="shared" si="0"/>
        <v>415.72001336451717</v>
      </c>
    </row>
    <row r="63" spans="1:6" x14ac:dyDescent="0.25">
      <c r="A63" s="251" t="s">
        <v>9</v>
      </c>
      <c r="B63" s="251" t="s">
        <v>23</v>
      </c>
      <c r="C63" s="252">
        <v>441359</v>
      </c>
      <c r="D63" s="352">
        <v>592.20581356498496</v>
      </c>
      <c r="E63" s="352">
        <v>0</v>
      </c>
      <c r="F63" s="352">
        <f t="shared" si="0"/>
        <v>592.20581356498496</v>
      </c>
    </row>
    <row r="64" spans="1:6" x14ac:dyDescent="0.25">
      <c r="A64" s="251" t="s">
        <v>9</v>
      </c>
      <c r="B64" s="251" t="s">
        <v>23</v>
      </c>
      <c r="C64" s="252">
        <v>255819047</v>
      </c>
      <c r="D64" s="352">
        <v>417.47410624791178</v>
      </c>
      <c r="E64" s="352">
        <v>0</v>
      </c>
      <c r="F64" s="352">
        <f t="shared" si="0"/>
        <v>417.47410624791178</v>
      </c>
    </row>
    <row r="65" spans="1:6" x14ac:dyDescent="0.25">
      <c r="A65" s="251" t="s">
        <v>9</v>
      </c>
      <c r="B65" s="251" t="s">
        <v>23</v>
      </c>
      <c r="C65" s="252">
        <v>441354</v>
      </c>
      <c r="D65" s="352">
        <v>564.95110814121847</v>
      </c>
      <c r="E65" s="352">
        <v>0</v>
      </c>
      <c r="F65" s="352">
        <f t="shared" si="0"/>
        <v>564.95110814121847</v>
      </c>
    </row>
    <row r="66" spans="1:6" x14ac:dyDescent="0.25">
      <c r="A66" s="251" t="s">
        <v>9</v>
      </c>
      <c r="B66" s="251" t="s">
        <v>23</v>
      </c>
      <c r="C66" s="252">
        <v>255819048</v>
      </c>
      <c r="D66" s="352">
        <v>397.98418532130529</v>
      </c>
      <c r="E66" s="352">
        <v>0</v>
      </c>
      <c r="F66" s="352">
        <f t="shared" si="0"/>
        <v>397.98418532130529</v>
      </c>
    </row>
    <row r="67" spans="1:6" x14ac:dyDescent="0.25">
      <c r="A67" s="251" t="s">
        <v>9</v>
      </c>
      <c r="B67" s="251" t="s">
        <v>23</v>
      </c>
      <c r="C67" s="252" t="s">
        <v>258</v>
      </c>
      <c r="D67" s="352">
        <v>630.13698630136992</v>
      </c>
      <c r="E67" s="352">
        <v>0</v>
      </c>
      <c r="F67" s="352">
        <f t="shared" si="0"/>
        <v>630.13698630136992</v>
      </c>
    </row>
    <row r="68" spans="1:6" x14ac:dyDescent="0.25">
      <c r="A68" s="251" t="s">
        <v>9</v>
      </c>
      <c r="B68" s="251" t="s">
        <v>23</v>
      </c>
      <c r="C68" s="252">
        <v>255819471</v>
      </c>
      <c r="D68" s="352">
        <v>116.11538033188552</v>
      </c>
      <c r="E68" s="352">
        <v>0</v>
      </c>
      <c r="F68" s="352">
        <f t="shared" si="0"/>
        <v>116.11538033188552</v>
      </c>
    </row>
    <row r="69" spans="1:6" x14ac:dyDescent="0.25">
      <c r="A69" s="251" t="s">
        <v>9</v>
      </c>
      <c r="B69" s="251" t="s">
        <v>23</v>
      </c>
      <c r="C69" s="252">
        <v>441362</v>
      </c>
      <c r="D69" s="352">
        <v>560.60051230649299</v>
      </c>
      <c r="E69" s="352">
        <v>0</v>
      </c>
      <c r="F69" s="352">
        <f t="shared" si="0"/>
        <v>560.60051230649299</v>
      </c>
    </row>
    <row r="70" spans="1:6" x14ac:dyDescent="0.25">
      <c r="A70" s="251" t="s">
        <v>9</v>
      </c>
      <c r="B70" s="251" t="s">
        <v>23</v>
      </c>
      <c r="C70" s="252">
        <v>255819043</v>
      </c>
      <c r="D70" s="352">
        <v>451.77636707873933</v>
      </c>
      <c r="E70" s="352">
        <v>0</v>
      </c>
      <c r="F70" s="352">
        <f t="shared" ref="F70:F134" si="1">D70+E70</f>
        <v>451.77636707873933</v>
      </c>
    </row>
    <row r="71" spans="1:6" x14ac:dyDescent="0.25">
      <c r="A71" s="251" t="s">
        <v>9</v>
      </c>
      <c r="B71" s="251" t="s">
        <v>23</v>
      </c>
      <c r="C71" s="252">
        <v>441366</v>
      </c>
      <c r="D71" s="352">
        <v>524.38645728923041</v>
      </c>
      <c r="E71" s="352">
        <v>0</v>
      </c>
      <c r="F71" s="352">
        <f t="shared" si="1"/>
        <v>524.38645728923041</v>
      </c>
    </row>
    <row r="72" spans="1:6" x14ac:dyDescent="0.25">
      <c r="A72" s="251" t="s">
        <v>9</v>
      </c>
      <c r="B72" s="251" t="s">
        <v>23</v>
      </c>
      <c r="C72" s="252">
        <v>255819042</v>
      </c>
      <c r="D72" s="352">
        <v>415.72001336451717</v>
      </c>
      <c r="E72" s="352">
        <v>0</v>
      </c>
      <c r="F72" s="352">
        <f t="shared" si="1"/>
        <v>415.72001336451717</v>
      </c>
    </row>
    <row r="73" spans="1:6" x14ac:dyDescent="0.25">
      <c r="A73" s="251" t="s">
        <v>9</v>
      </c>
      <c r="B73" s="251" t="s">
        <v>23</v>
      </c>
      <c r="C73" s="252">
        <v>441367</v>
      </c>
      <c r="D73" s="352">
        <v>653.77013030404282</v>
      </c>
      <c r="E73" s="352">
        <v>0</v>
      </c>
      <c r="F73" s="352">
        <f t="shared" si="1"/>
        <v>653.77013030404282</v>
      </c>
    </row>
    <row r="74" spans="1:6" x14ac:dyDescent="0.25">
      <c r="A74" s="251" t="s">
        <v>9</v>
      </c>
      <c r="B74" s="251" t="s">
        <v>23</v>
      </c>
      <c r="C74" s="252">
        <v>255819031</v>
      </c>
      <c r="D74" s="352">
        <v>414.55061810892084</v>
      </c>
      <c r="E74" s="352">
        <v>0</v>
      </c>
      <c r="F74" s="352">
        <f t="shared" si="1"/>
        <v>414.55061810892084</v>
      </c>
    </row>
    <row r="75" spans="1:6" x14ac:dyDescent="0.25">
      <c r="A75" s="251" t="s">
        <v>9</v>
      </c>
      <c r="B75" s="251" t="s">
        <v>23</v>
      </c>
      <c r="C75" s="252">
        <v>441350</v>
      </c>
      <c r="D75" s="352">
        <v>564.95110814121847</v>
      </c>
      <c r="E75" s="352">
        <v>0</v>
      </c>
      <c r="F75" s="352">
        <f t="shared" si="1"/>
        <v>564.95110814121847</v>
      </c>
    </row>
    <row r="76" spans="1:6" x14ac:dyDescent="0.25">
      <c r="A76" s="251" t="s">
        <v>9</v>
      </c>
      <c r="B76" s="251" t="s">
        <v>23</v>
      </c>
      <c r="C76" s="252">
        <v>255819050</v>
      </c>
      <c r="D76" s="352">
        <v>397.98418532130529</v>
      </c>
      <c r="E76" s="352">
        <v>0</v>
      </c>
      <c r="F76" s="352">
        <f t="shared" si="1"/>
        <v>397.98418532130529</v>
      </c>
    </row>
    <row r="77" spans="1:6" x14ac:dyDescent="0.25">
      <c r="A77" s="251" t="s">
        <v>9</v>
      </c>
      <c r="B77" s="251" t="s">
        <v>23</v>
      </c>
      <c r="C77" s="252">
        <v>442802</v>
      </c>
      <c r="D77" s="352">
        <v>734.869918699187</v>
      </c>
      <c r="E77" s="352">
        <v>0</v>
      </c>
      <c r="F77" s="352">
        <f t="shared" si="1"/>
        <v>734.869918699187</v>
      </c>
    </row>
    <row r="78" spans="1:6" x14ac:dyDescent="0.25">
      <c r="A78" s="251" t="s">
        <v>9</v>
      </c>
      <c r="B78" s="251" t="s">
        <v>23</v>
      </c>
      <c r="C78" s="252">
        <v>255819035</v>
      </c>
      <c r="D78" s="352">
        <v>577.8761554738835</v>
      </c>
      <c r="E78" s="352">
        <v>0</v>
      </c>
      <c r="F78" s="352">
        <f t="shared" si="1"/>
        <v>577.8761554738835</v>
      </c>
    </row>
    <row r="79" spans="1:6" x14ac:dyDescent="0.25">
      <c r="A79" s="251" t="s">
        <v>9</v>
      </c>
      <c r="B79" s="251" t="s">
        <v>23</v>
      </c>
      <c r="C79" s="252">
        <v>441375</v>
      </c>
      <c r="D79" s="352">
        <v>406.47599955451614</v>
      </c>
      <c r="E79" s="352">
        <v>0</v>
      </c>
      <c r="F79" s="352">
        <f t="shared" si="1"/>
        <v>406.47599955451614</v>
      </c>
    </row>
    <row r="80" spans="1:6" x14ac:dyDescent="0.25">
      <c r="A80" s="251" t="s">
        <v>9</v>
      </c>
      <c r="B80" s="251" t="s">
        <v>23</v>
      </c>
      <c r="C80" s="252">
        <v>255819030</v>
      </c>
      <c r="D80" s="352">
        <v>313.98262612763114</v>
      </c>
      <c r="E80" s="352">
        <v>0</v>
      </c>
      <c r="F80" s="352">
        <f t="shared" si="1"/>
        <v>313.98262612763114</v>
      </c>
    </row>
    <row r="81" spans="1:6" x14ac:dyDescent="0.25">
      <c r="A81" s="251" t="s">
        <v>9</v>
      </c>
      <c r="B81" s="251" t="s">
        <v>23</v>
      </c>
      <c r="C81" s="252">
        <v>441351</v>
      </c>
      <c r="D81" s="352">
        <v>564.95110814121847</v>
      </c>
      <c r="E81" s="352">
        <v>0</v>
      </c>
      <c r="F81" s="352">
        <f t="shared" si="1"/>
        <v>564.95110814121847</v>
      </c>
    </row>
    <row r="82" spans="1:6" x14ac:dyDescent="0.25">
      <c r="A82" s="251" t="s">
        <v>9</v>
      </c>
      <c r="B82" s="251" t="s">
        <v>23</v>
      </c>
      <c r="C82" s="252">
        <v>255819049</v>
      </c>
      <c r="D82" s="352">
        <v>397.98418532130529</v>
      </c>
      <c r="E82" s="352">
        <v>0</v>
      </c>
      <c r="F82" s="352">
        <f t="shared" si="1"/>
        <v>397.98418532130529</v>
      </c>
    </row>
    <row r="83" spans="1:6" x14ac:dyDescent="0.25">
      <c r="A83" s="251" t="s">
        <v>9</v>
      </c>
      <c r="B83" s="251" t="s">
        <v>23</v>
      </c>
      <c r="C83" s="252">
        <v>441369</v>
      </c>
      <c r="D83" s="352">
        <v>258.3695289007685</v>
      </c>
      <c r="E83" s="352">
        <v>0</v>
      </c>
      <c r="F83" s="352">
        <f t="shared" si="1"/>
        <v>258.3695289007685</v>
      </c>
    </row>
    <row r="84" spans="1:6" x14ac:dyDescent="0.25">
      <c r="A84" s="251" t="s">
        <v>9</v>
      </c>
      <c r="B84" s="251" t="s">
        <v>23</v>
      </c>
      <c r="C84" s="252">
        <v>255819038</v>
      </c>
      <c r="D84" s="352">
        <v>249.27608865129747</v>
      </c>
      <c r="E84" s="352">
        <v>0</v>
      </c>
      <c r="F84" s="352">
        <f t="shared" si="1"/>
        <v>249.27608865129747</v>
      </c>
    </row>
    <row r="85" spans="1:6" x14ac:dyDescent="0.25">
      <c r="A85" s="251" t="s">
        <v>9</v>
      </c>
      <c r="B85" s="251" t="s">
        <v>23</v>
      </c>
      <c r="C85" s="252">
        <v>441349</v>
      </c>
      <c r="D85" s="352">
        <v>564.95110814121847</v>
      </c>
      <c r="E85" s="352">
        <v>0</v>
      </c>
      <c r="F85" s="352">
        <f t="shared" si="1"/>
        <v>564.95110814121847</v>
      </c>
    </row>
    <row r="86" spans="1:6" x14ac:dyDescent="0.25">
      <c r="A86" s="251" t="s">
        <v>9</v>
      </c>
      <c r="B86" s="251" t="s">
        <v>23</v>
      </c>
      <c r="C86" s="252">
        <v>255819052</v>
      </c>
      <c r="D86" s="352">
        <v>397.98418532130529</v>
      </c>
      <c r="E86" s="352">
        <v>0</v>
      </c>
      <c r="F86" s="352">
        <f t="shared" si="1"/>
        <v>397.98418532130529</v>
      </c>
    </row>
    <row r="87" spans="1:6" x14ac:dyDescent="0.25">
      <c r="A87" s="251" t="s">
        <v>9</v>
      </c>
      <c r="B87" s="251" t="s">
        <v>23</v>
      </c>
      <c r="C87" s="252">
        <v>441374</v>
      </c>
      <c r="D87" s="352">
        <v>399.10368637932953</v>
      </c>
      <c r="E87" s="352">
        <v>0</v>
      </c>
      <c r="F87" s="352">
        <f t="shared" si="1"/>
        <v>399.10368637932953</v>
      </c>
    </row>
    <row r="88" spans="1:6" x14ac:dyDescent="0.25">
      <c r="A88" s="251" t="s">
        <v>9</v>
      </c>
      <c r="B88" s="251" t="s">
        <v>23</v>
      </c>
      <c r="C88" s="252">
        <v>255819036</v>
      </c>
      <c r="D88" s="352">
        <v>411.62712996992985</v>
      </c>
      <c r="E88" s="352">
        <v>0</v>
      </c>
      <c r="F88" s="352">
        <f t="shared" si="1"/>
        <v>411.62712996992985</v>
      </c>
    </row>
    <row r="89" spans="1:6" x14ac:dyDescent="0.25">
      <c r="A89" s="251" t="s">
        <v>9</v>
      </c>
      <c r="B89" s="251" t="s">
        <v>23</v>
      </c>
      <c r="C89" s="252">
        <v>441347</v>
      </c>
      <c r="D89" s="352">
        <v>564.95110814121847</v>
      </c>
      <c r="E89" s="352">
        <v>0</v>
      </c>
      <c r="F89" s="352">
        <f t="shared" si="1"/>
        <v>564.95110814121847</v>
      </c>
    </row>
    <row r="90" spans="1:6" x14ac:dyDescent="0.25">
      <c r="A90" s="251" t="s">
        <v>9</v>
      </c>
      <c r="B90" s="251" t="s">
        <v>23</v>
      </c>
      <c r="C90" s="252">
        <v>255819051</v>
      </c>
      <c r="D90" s="352">
        <v>397.98418532130529</v>
      </c>
      <c r="E90" s="352">
        <v>0</v>
      </c>
      <c r="F90" s="352">
        <f t="shared" si="1"/>
        <v>397.98418532130529</v>
      </c>
    </row>
    <row r="91" spans="1:6" x14ac:dyDescent="0.25">
      <c r="A91" s="251" t="s">
        <v>9</v>
      </c>
      <c r="B91" s="251" t="s">
        <v>23</v>
      </c>
      <c r="C91" s="252">
        <v>442803</v>
      </c>
      <c r="D91" s="352">
        <v>565.04065040650403</v>
      </c>
      <c r="E91" s="352">
        <v>0</v>
      </c>
      <c r="F91" s="352">
        <f t="shared" si="1"/>
        <v>565.04065040650403</v>
      </c>
    </row>
    <row r="92" spans="1:6" x14ac:dyDescent="0.25">
      <c r="A92" s="251" t="s">
        <v>9</v>
      </c>
      <c r="B92" s="251" t="s">
        <v>23</v>
      </c>
      <c r="C92" s="252">
        <v>255819034</v>
      </c>
      <c r="D92" s="352">
        <v>448.65797973048217</v>
      </c>
      <c r="E92" s="352">
        <v>0</v>
      </c>
      <c r="F92" s="352">
        <f t="shared" si="1"/>
        <v>448.65797973048217</v>
      </c>
    </row>
    <row r="93" spans="1:6" x14ac:dyDescent="0.25">
      <c r="A93" s="251" t="s">
        <v>9</v>
      </c>
      <c r="B93" s="251" t="s">
        <v>23</v>
      </c>
      <c r="C93" s="252">
        <v>441360</v>
      </c>
      <c r="D93" s="352">
        <v>13.398819467646732</v>
      </c>
      <c r="E93" s="352">
        <v>0</v>
      </c>
      <c r="F93" s="352">
        <f t="shared" si="1"/>
        <v>13.398819467646732</v>
      </c>
    </row>
    <row r="94" spans="1:6" x14ac:dyDescent="0.25">
      <c r="A94" s="251" t="s">
        <v>9</v>
      </c>
      <c r="B94" s="251" t="s">
        <v>23</v>
      </c>
      <c r="C94" s="252">
        <v>255819057</v>
      </c>
      <c r="D94" s="352">
        <v>15.59193674128522</v>
      </c>
      <c r="E94" s="352">
        <v>0</v>
      </c>
      <c r="F94" s="352">
        <f t="shared" si="1"/>
        <v>15.59193674128522</v>
      </c>
    </row>
    <row r="95" spans="1:6" x14ac:dyDescent="0.25">
      <c r="A95" s="251" t="s">
        <v>9</v>
      </c>
      <c r="B95" s="251" t="s">
        <v>23</v>
      </c>
      <c r="C95" s="252">
        <v>442801</v>
      </c>
      <c r="D95" s="352">
        <v>15.658536585365855</v>
      </c>
      <c r="E95" s="352">
        <v>0</v>
      </c>
      <c r="F95" s="352">
        <f t="shared" si="1"/>
        <v>15.658536585365855</v>
      </c>
    </row>
    <row r="96" spans="1:6" x14ac:dyDescent="0.25">
      <c r="A96" s="251" t="s">
        <v>9</v>
      </c>
      <c r="B96" s="251" t="s">
        <v>23</v>
      </c>
      <c r="C96" s="252">
        <v>255819046</v>
      </c>
      <c r="D96" s="352">
        <v>13.837843857890633</v>
      </c>
      <c r="E96" s="352">
        <v>0</v>
      </c>
      <c r="F96" s="352">
        <f t="shared" si="1"/>
        <v>13.837843857890633</v>
      </c>
    </row>
    <row r="97" spans="1:6" x14ac:dyDescent="0.25">
      <c r="A97" s="251" t="s">
        <v>9</v>
      </c>
      <c r="B97" s="251" t="s">
        <v>23</v>
      </c>
      <c r="C97" s="252">
        <v>441345</v>
      </c>
      <c r="D97" s="352">
        <v>643.1264060585811</v>
      </c>
      <c r="E97" s="352">
        <v>0</v>
      </c>
      <c r="F97" s="352">
        <f t="shared" si="1"/>
        <v>643.1264060585811</v>
      </c>
    </row>
    <row r="98" spans="1:6" x14ac:dyDescent="0.25">
      <c r="A98" s="251" t="s">
        <v>9</v>
      </c>
      <c r="B98" s="251" t="s">
        <v>23</v>
      </c>
      <c r="C98" s="252">
        <v>255819058</v>
      </c>
      <c r="D98" s="352">
        <v>231.15046218955342</v>
      </c>
      <c r="E98" s="352">
        <v>0</v>
      </c>
      <c r="F98" s="352">
        <f t="shared" si="1"/>
        <v>231.15046218955342</v>
      </c>
    </row>
    <row r="99" spans="1:6" ht="21" x14ac:dyDescent="0.25">
      <c r="A99" s="353" t="s">
        <v>9</v>
      </c>
      <c r="B99" s="354" t="s">
        <v>341</v>
      </c>
      <c r="C99" s="355">
        <v>700768</v>
      </c>
      <c r="D99" s="356">
        <v>14900</v>
      </c>
      <c r="E99" s="356">
        <v>-13349.84</v>
      </c>
      <c r="F99" s="356">
        <f t="shared" si="1"/>
        <v>1550.1599999999999</v>
      </c>
    </row>
    <row r="100" spans="1:6" x14ac:dyDescent="0.25">
      <c r="A100" s="353" t="s">
        <v>9</v>
      </c>
      <c r="B100" s="353" t="s">
        <v>93</v>
      </c>
      <c r="C100" s="357">
        <v>460761873</v>
      </c>
      <c r="D100" s="356">
        <v>8819.9500000000007</v>
      </c>
      <c r="E100" s="356"/>
      <c r="F100" s="352">
        <f t="shared" si="1"/>
        <v>8819.9500000000007</v>
      </c>
    </row>
    <row r="101" spans="1:6" x14ac:dyDescent="0.25">
      <c r="A101" s="251" t="s">
        <v>253</v>
      </c>
      <c r="B101" s="251" t="s">
        <v>259</v>
      </c>
      <c r="C101" s="252" t="s">
        <v>260</v>
      </c>
      <c r="D101" s="352">
        <v>4144.7642276422766</v>
      </c>
      <c r="E101" s="352">
        <v>376.08943089430892</v>
      </c>
      <c r="F101" s="352">
        <f t="shared" si="1"/>
        <v>4520.8536585365855</v>
      </c>
    </row>
    <row r="102" spans="1:6" x14ac:dyDescent="0.25">
      <c r="A102" s="251" t="s">
        <v>70</v>
      </c>
      <c r="B102" s="251" t="s">
        <v>261</v>
      </c>
      <c r="C102" s="252">
        <v>700582</v>
      </c>
      <c r="D102" s="352">
        <v>78164.804878048788</v>
      </c>
      <c r="E102" s="352">
        <v>-7442.88</v>
      </c>
      <c r="F102" s="352">
        <f t="shared" si="1"/>
        <v>70721.924878048783</v>
      </c>
    </row>
    <row r="103" spans="1:6" x14ac:dyDescent="0.25">
      <c r="A103" s="251" t="s">
        <v>70</v>
      </c>
      <c r="B103" s="251" t="s">
        <v>261</v>
      </c>
      <c r="C103" s="252">
        <v>700583</v>
      </c>
      <c r="D103" s="352">
        <v>1292106.2032520324</v>
      </c>
      <c r="E103" s="352">
        <v>19342.772357723577</v>
      </c>
      <c r="F103" s="352">
        <f t="shared" si="1"/>
        <v>1311448.9756097561</v>
      </c>
    </row>
    <row r="104" spans="1:6" x14ac:dyDescent="0.25">
      <c r="A104" s="251" t="s">
        <v>70</v>
      </c>
      <c r="B104" s="251" t="s">
        <v>261</v>
      </c>
      <c r="C104" s="252">
        <v>700605</v>
      </c>
      <c r="D104" s="352">
        <v>38600.918699186994</v>
      </c>
      <c r="E104" s="352">
        <v>491.41463414634154</v>
      </c>
      <c r="F104" s="352">
        <f t="shared" si="1"/>
        <v>39092.333333333336</v>
      </c>
    </row>
    <row r="105" spans="1:6" x14ac:dyDescent="0.25">
      <c r="A105" s="251" t="s">
        <v>70</v>
      </c>
      <c r="B105" s="251" t="s">
        <v>261</v>
      </c>
      <c r="C105" s="252">
        <v>700606</v>
      </c>
      <c r="D105" s="352">
        <v>10490.081300813008</v>
      </c>
      <c r="E105" s="352">
        <v>-110.08</v>
      </c>
      <c r="F105" s="352">
        <f t="shared" si="1"/>
        <v>10380.001300813008</v>
      </c>
    </row>
    <row r="106" spans="1:6" x14ac:dyDescent="0.25">
      <c r="A106" s="251" t="s">
        <v>70</v>
      </c>
      <c r="B106" s="251" t="s">
        <v>261</v>
      </c>
      <c r="C106" s="252">
        <v>700607</v>
      </c>
      <c r="D106" s="352">
        <v>21441.146341463416</v>
      </c>
      <c r="E106" s="352">
        <v>-40.24</v>
      </c>
      <c r="F106" s="352">
        <f t="shared" si="1"/>
        <v>21400.906341463415</v>
      </c>
    </row>
    <row r="107" spans="1:6" x14ac:dyDescent="0.25">
      <c r="A107" s="251" t="s">
        <v>70</v>
      </c>
      <c r="B107" s="251" t="s">
        <v>261</v>
      </c>
      <c r="C107" s="252">
        <v>700608</v>
      </c>
      <c r="D107" s="352">
        <v>23738.09756097561</v>
      </c>
      <c r="E107" s="352">
        <v>-257.22000000000003</v>
      </c>
      <c r="F107" s="352">
        <f t="shared" si="1"/>
        <v>23480.877560975609</v>
      </c>
    </row>
    <row r="108" spans="1:6" x14ac:dyDescent="0.25">
      <c r="A108" s="251" t="s">
        <v>70</v>
      </c>
      <c r="B108" s="251" t="s">
        <v>261</v>
      </c>
      <c r="C108" s="252">
        <v>700609</v>
      </c>
      <c r="D108" s="352">
        <v>5902.0650406504064</v>
      </c>
      <c r="E108" s="352">
        <v>-502.27</v>
      </c>
      <c r="F108" s="352">
        <f t="shared" si="1"/>
        <v>5399.795040650406</v>
      </c>
    </row>
    <row r="109" spans="1:6" x14ac:dyDescent="0.25">
      <c r="A109" s="251" t="s">
        <v>70</v>
      </c>
      <c r="B109" s="251" t="s">
        <v>261</v>
      </c>
      <c r="C109" s="252">
        <v>700610</v>
      </c>
      <c r="D109" s="352">
        <v>15349.056910569107</v>
      </c>
      <c r="E109" s="352">
        <v>-281</v>
      </c>
      <c r="F109" s="352">
        <f t="shared" si="1"/>
        <v>15068.056910569107</v>
      </c>
    </row>
    <row r="110" spans="1:6" x14ac:dyDescent="0.25">
      <c r="A110" s="251" t="s">
        <v>70</v>
      </c>
      <c r="B110" s="251" t="s">
        <v>261</v>
      </c>
      <c r="C110" s="252">
        <v>700611</v>
      </c>
      <c r="D110" s="352">
        <v>19990.130081300813</v>
      </c>
      <c r="E110" s="352">
        <v>-3623.37</v>
      </c>
      <c r="F110" s="352">
        <f t="shared" si="1"/>
        <v>16366.760081300814</v>
      </c>
    </row>
    <row r="111" spans="1:6" x14ac:dyDescent="0.25">
      <c r="A111" s="251" t="s">
        <v>70</v>
      </c>
      <c r="B111" s="251" t="s">
        <v>261</v>
      </c>
      <c r="C111" s="252">
        <v>700612</v>
      </c>
      <c r="D111" s="352">
        <v>5981.0569105691056</v>
      </c>
      <c r="E111" s="352">
        <v>0</v>
      </c>
      <c r="F111" s="352">
        <f t="shared" si="1"/>
        <v>5981.0569105691056</v>
      </c>
    </row>
    <row r="112" spans="1:6" x14ac:dyDescent="0.25">
      <c r="A112" s="251" t="s">
        <v>70</v>
      </c>
      <c r="B112" s="251" t="s">
        <v>261</v>
      </c>
      <c r="C112" s="252">
        <v>700613</v>
      </c>
      <c r="D112" s="352">
        <v>15139.731707317073</v>
      </c>
      <c r="E112" s="352">
        <v>0</v>
      </c>
      <c r="F112" s="352">
        <f t="shared" si="1"/>
        <v>15139.731707317073</v>
      </c>
    </row>
    <row r="113" spans="1:6" x14ac:dyDescent="0.25">
      <c r="A113" s="251" t="s">
        <v>70</v>
      </c>
      <c r="B113" s="251" t="s">
        <v>261</v>
      </c>
      <c r="C113" s="252">
        <v>700614</v>
      </c>
      <c r="D113" s="352">
        <v>4861.0569105691056</v>
      </c>
      <c r="E113" s="352">
        <v>0</v>
      </c>
      <c r="F113" s="352">
        <f t="shared" si="1"/>
        <v>4861.0569105691056</v>
      </c>
    </row>
    <row r="114" spans="1:6" x14ac:dyDescent="0.25">
      <c r="A114" s="251" t="s">
        <v>70</v>
      </c>
      <c r="B114" s="251" t="s">
        <v>261</v>
      </c>
      <c r="C114" s="252">
        <v>700615</v>
      </c>
      <c r="D114" s="352">
        <v>14125.203252032521</v>
      </c>
      <c r="E114" s="352">
        <v>-75.709999999999994</v>
      </c>
      <c r="F114" s="352">
        <f t="shared" si="1"/>
        <v>14049.493252032522</v>
      </c>
    </row>
    <row r="115" spans="1:6" x14ac:dyDescent="0.25">
      <c r="A115" s="251" t="s">
        <v>70</v>
      </c>
      <c r="B115" s="251" t="s">
        <v>261</v>
      </c>
      <c r="C115" s="252">
        <v>700616</v>
      </c>
      <c r="D115" s="352">
        <v>11381.056910569107</v>
      </c>
      <c r="E115" s="352">
        <v>-484.85</v>
      </c>
      <c r="F115" s="352">
        <f t="shared" si="1"/>
        <v>10896.206910569106</v>
      </c>
    </row>
    <row r="116" spans="1:6" x14ac:dyDescent="0.25">
      <c r="A116" s="251" t="s">
        <v>70</v>
      </c>
      <c r="B116" s="251" t="s">
        <v>261</v>
      </c>
      <c r="C116" s="252">
        <v>700617</v>
      </c>
      <c r="D116" s="352">
        <v>13053.138211382115</v>
      </c>
      <c r="E116" s="352">
        <v>-636.85</v>
      </c>
      <c r="F116" s="352">
        <f t="shared" si="1"/>
        <v>12416.288211382114</v>
      </c>
    </row>
    <row r="117" spans="1:6" x14ac:dyDescent="0.25">
      <c r="A117" s="251" t="s">
        <v>70</v>
      </c>
      <c r="B117" s="251" t="s">
        <v>261</v>
      </c>
      <c r="C117" s="252">
        <v>700618</v>
      </c>
      <c r="D117" s="352">
        <v>15035.170731707316</v>
      </c>
      <c r="E117" s="352">
        <v>-1181.92</v>
      </c>
      <c r="F117" s="352">
        <f t="shared" si="1"/>
        <v>13853.250731707316</v>
      </c>
    </row>
    <row r="118" spans="1:6" x14ac:dyDescent="0.25">
      <c r="A118" s="251" t="s">
        <v>70</v>
      </c>
      <c r="B118" s="251" t="s">
        <v>261</v>
      </c>
      <c r="C118" s="252">
        <v>700619</v>
      </c>
      <c r="D118" s="352">
        <v>7183.1300813008129</v>
      </c>
      <c r="E118" s="352">
        <v>-314.07</v>
      </c>
      <c r="F118" s="352">
        <f t="shared" si="1"/>
        <v>6869.0600813008132</v>
      </c>
    </row>
    <row r="119" spans="1:6" x14ac:dyDescent="0.25">
      <c r="A119" s="251" t="s">
        <v>70</v>
      </c>
      <c r="B119" s="251" t="s">
        <v>261</v>
      </c>
      <c r="C119" s="252">
        <v>700620</v>
      </c>
      <c r="D119" s="352">
        <v>10299.089430894308</v>
      </c>
      <c r="E119" s="352">
        <v>-515.33000000000004</v>
      </c>
      <c r="F119" s="352">
        <f t="shared" si="1"/>
        <v>9783.759430894308</v>
      </c>
    </row>
    <row r="120" spans="1:6" x14ac:dyDescent="0.25">
      <c r="A120" s="251" t="s">
        <v>70</v>
      </c>
      <c r="B120" s="251" t="s">
        <v>261</v>
      </c>
      <c r="C120" s="252">
        <v>700621</v>
      </c>
      <c r="D120" s="352">
        <v>7388.0813008130081</v>
      </c>
      <c r="E120" s="352">
        <v>0</v>
      </c>
      <c r="F120" s="352">
        <f t="shared" si="1"/>
        <v>7388.0813008130081</v>
      </c>
    </row>
    <row r="121" spans="1:6" x14ac:dyDescent="0.25">
      <c r="A121" s="251" t="s">
        <v>70</v>
      </c>
      <c r="B121" s="251" t="s">
        <v>261</v>
      </c>
      <c r="C121" s="252">
        <v>700622</v>
      </c>
      <c r="D121" s="352">
        <v>11224.032520325203</v>
      </c>
      <c r="E121" s="352">
        <v>-947.3</v>
      </c>
      <c r="F121" s="352">
        <f t="shared" si="1"/>
        <v>10276.732520325204</v>
      </c>
    </row>
    <row r="122" spans="1:6" x14ac:dyDescent="0.25">
      <c r="A122" s="251" t="s">
        <v>70</v>
      </c>
      <c r="B122" s="251" t="s">
        <v>261</v>
      </c>
      <c r="C122" s="252">
        <v>700623</v>
      </c>
      <c r="D122" s="352">
        <v>2696.0325203252032</v>
      </c>
      <c r="E122" s="352">
        <v>0</v>
      </c>
      <c r="F122" s="352">
        <f t="shared" si="1"/>
        <v>2696.0325203252032</v>
      </c>
    </row>
    <row r="123" spans="1:6" x14ac:dyDescent="0.25">
      <c r="A123" s="251" t="s">
        <v>70</v>
      </c>
      <c r="B123" s="251" t="s">
        <v>261</v>
      </c>
      <c r="C123" s="252">
        <v>700624</v>
      </c>
      <c r="D123" s="352">
        <v>11044.130081300813</v>
      </c>
      <c r="E123" s="352">
        <v>-625.87</v>
      </c>
      <c r="F123" s="352">
        <f t="shared" si="1"/>
        <v>10418.260081300812</v>
      </c>
    </row>
    <row r="124" spans="1:6" x14ac:dyDescent="0.25">
      <c r="A124" s="251" t="s">
        <v>70</v>
      </c>
      <c r="B124" s="251" t="s">
        <v>261</v>
      </c>
      <c r="C124" s="252">
        <v>700625</v>
      </c>
      <c r="D124" s="352">
        <v>6616.0813008130081</v>
      </c>
      <c r="E124" s="352">
        <v>0</v>
      </c>
      <c r="F124" s="352">
        <f t="shared" si="1"/>
        <v>6616.0813008130081</v>
      </c>
    </row>
    <row r="125" spans="1:6" x14ac:dyDescent="0.25">
      <c r="A125" s="251" t="s">
        <v>70</v>
      </c>
      <c r="B125" s="251" t="s">
        <v>261</v>
      </c>
      <c r="C125" s="252">
        <v>700626</v>
      </c>
      <c r="D125" s="352">
        <v>6093.0894308943089</v>
      </c>
      <c r="E125" s="352">
        <v>0</v>
      </c>
      <c r="F125" s="352">
        <f t="shared" si="1"/>
        <v>6093.0894308943089</v>
      </c>
    </row>
    <row r="126" spans="1:6" x14ac:dyDescent="0.25">
      <c r="A126" s="251" t="s">
        <v>70</v>
      </c>
      <c r="B126" s="251" t="s">
        <v>261</v>
      </c>
      <c r="C126" s="252">
        <v>700627</v>
      </c>
      <c r="D126" s="352">
        <v>4018.0487804878048</v>
      </c>
      <c r="E126" s="352">
        <v>0</v>
      </c>
      <c r="F126" s="352">
        <f t="shared" si="1"/>
        <v>4018.0487804878048</v>
      </c>
    </row>
    <row r="127" spans="1:6" x14ac:dyDescent="0.25">
      <c r="A127" s="251" t="s">
        <v>70</v>
      </c>
      <c r="B127" s="251" t="s">
        <v>261</v>
      </c>
      <c r="C127" s="252">
        <v>700628</v>
      </c>
      <c r="D127" s="352">
        <v>4997.040650406504</v>
      </c>
      <c r="E127" s="352">
        <v>-220.84</v>
      </c>
      <c r="F127" s="352">
        <f t="shared" si="1"/>
        <v>4776.2006504065039</v>
      </c>
    </row>
    <row r="128" spans="1:6" x14ac:dyDescent="0.25">
      <c r="A128" s="251" t="s">
        <v>70</v>
      </c>
      <c r="B128" s="251" t="s">
        <v>261</v>
      </c>
      <c r="C128" s="252">
        <v>700629</v>
      </c>
      <c r="D128" s="352">
        <v>3911.0569105691061</v>
      </c>
      <c r="E128" s="352">
        <v>-166.93</v>
      </c>
      <c r="F128" s="352">
        <f t="shared" si="1"/>
        <v>3744.1269105691063</v>
      </c>
    </row>
    <row r="129" spans="1:6" x14ac:dyDescent="0.25">
      <c r="A129" s="251" t="s">
        <v>70</v>
      </c>
      <c r="B129" s="251" t="s">
        <v>261</v>
      </c>
      <c r="C129" s="252">
        <v>700630</v>
      </c>
      <c r="D129" s="352">
        <v>9958.0325203252032</v>
      </c>
      <c r="E129" s="352">
        <v>0</v>
      </c>
      <c r="F129" s="352">
        <f t="shared" si="1"/>
        <v>9958.0325203252032</v>
      </c>
    </row>
    <row r="130" spans="1:6" x14ac:dyDescent="0.25">
      <c r="A130" s="251" t="s">
        <v>70</v>
      </c>
      <c r="B130" s="251" t="s">
        <v>261</v>
      </c>
      <c r="C130" s="252">
        <v>700631</v>
      </c>
      <c r="D130" s="352">
        <v>18807.747967479674</v>
      </c>
      <c r="E130" s="352">
        <v>-248.58</v>
      </c>
      <c r="F130" s="352">
        <f t="shared" si="1"/>
        <v>18559.167967479672</v>
      </c>
    </row>
    <row r="131" spans="1:6" x14ac:dyDescent="0.25">
      <c r="A131" s="251" t="s">
        <v>70</v>
      </c>
      <c r="B131" s="251" t="s">
        <v>261</v>
      </c>
      <c r="C131" s="252">
        <v>700632</v>
      </c>
      <c r="D131" s="352">
        <v>4562.0487804878048</v>
      </c>
      <c r="E131" s="352">
        <v>0</v>
      </c>
      <c r="F131" s="352">
        <f t="shared" si="1"/>
        <v>4562.0487804878048</v>
      </c>
    </row>
    <row r="132" spans="1:6" x14ac:dyDescent="0.25">
      <c r="A132" s="251" t="s">
        <v>70</v>
      </c>
      <c r="B132" s="251" t="s">
        <v>261</v>
      </c>
      <c r="C132" s="252">
        <v>700633</v>
      </c>
      <c r="D132" s="352">
        <v>6297.040650406504</v>
      </c>
      <c r="E132" s="352">
        <v>-221.4</v>
      </c>
      <c r="F132" s="352">
        <f t="shared" si="1"/>
        <v>6075.6406504065044</v>
      </c>
    </row>
    <row r="133" spans="1:6" x14ac:dyDescent="0.25">
      <c r="A133" s="251" t="s">
        <v>70</v>
      </c>
      <c r="B133" s="251" t="s">
        <v>261</v>
      </c>
      <c r="C133" s="252">
        <v>700634</v>
      </c>
      <c r="D133" s="352">
        <v>1824.0325203252032</v>
      </c>
      <c r="E133" s="352">
        <v>0</v>
      </c>
      <c r="F133" s="352">
        <f t="shared" si="1"/>
        <v>1824.0325203252032</v>
      </c>
    </row>
    <row r="134" spans="1:6" x14ac:dyDescent="0.25">
      <c r="A134" s="251" t="s">
        <v>70</v>
      </c>
      <c r="B134" s="251" t="s">
        <v>261</v>
      </c>
      <c r="C134" s="252">
        <v>700636</v>
      </c>
      <c r="D134" s="352">
        <v>6181.040650406504</v>
      </c>
      <c r="E134" s="352">
        <v>-535.35</v>
      </c>
      <c r="F134" s="352">
        <f t="shared" si="1"/>
        <v>5645.6906504065037</v>
      </c>
    </row>
    <row r="135" spans="1:6" x14ac:dyDescent="0.25">
      <c r="A135" s="251" t="s">
        <v>70</v>
      </c>
      <c r="B135" s="251" t="s">
        <v>261</v>
      </c>
      <c r="C135" s="252">
        <v>700637</v>
      </c>
      <c r="D135" s="352">
        <v>10781.08943089431</v>
      </c>
      <c r="E135" s="352">
        <v>-514.54</v>
      </c>
      <c r="F135" s="352">
        <f t="shared" ref="F135:F170" si="2">D135+E135</f>
        <v>10266.549430894309</v>
      </c>
    </row>
    <row r="136" spans="1:6" x14ac:dyDescent="0.25">
      <c r="A136" s="251" t="s">
        <v>70</v>
      </c>
      <c r="B136" s="251" t="s">
        <v>261</v>
      </c>
      <c r="C136" s="252">
        <v>700638</v>
      </c>
      <c r="D136" s="352">
        <v>8974.0650406504064</v>
      </c>
      <c r="E136" s="352">
        <v>0</v>
      </c>
      <c r="F136" s="352">
        <f t="shared" si="2"/>
        <v>8974.0650406504064</v>
      </c>
    </row>
    <row r="137" spans="1:6" x14ac:dyDescent="0.25">
      <c r="A137" s="251" t="s">
        <v>70</v>
      </c>
      <c r="B137" s="251" t="s">
        <v>261</v>
      </c>
      <c r="C137" s="252">
        <v>700639</v>
      </c>
      <c r="D137" s="352">
        <v>4784.0650406504064</v>
      </c>
      <c r="E137" s="352">
        <v>344.17886178861789</v>
      </c>
      <c r="F137" s="352">
        <f t="shared" si="2"/>
        <v>5128.2439024390242</v>
      </c>
    </row>
    <row r="138" spans="1:6" x14ac:dyDescent="0.25">
      <c r="A138" s="251" t="s">
        <v>70</v>
      </c>
      <c r="B138" s="251" t="s">
        <v>261</v>
      </c>
      <c r="C138" s="252">
        <v>700640</v>
      </c>
      <c r="D138" s="352">
        <v>2672.0487804878048</v>
      </c>
      <c r="E138" s="352">
        <v>0</v>
      </c>
      <c r="F138" s="352">
        <f t="shared" si="2"/>
        <v>2672.0487804878048</v>
      </c>
    </row>
    <row r="139" spans="1:6" x14ac:dyDescent="0.25">
      <c r="A139" s="251" t="s">
        <v>70</v>
      </c>
      <c r="B139" s="251" t="s">
        <v>261</v>
      </c>
      <c r="C139" s="252">
        <v>700641</v>
      </c>
      <c r="D139" s="352">
        <v>10906.048780487805</v>
      </c>
      <c r="E139" s="352">
        <v>0</v>
      </c>
      <c r="F139" s="352">
        <f t="shared" si="2"/>
        <v>10906.048780487805</v>
      </c>
    </row>
    <row r="140" spans="1:6" x14ac:dyDescent="0.25">
      <c r="A140" s="251" t="s">
        <v>70</v>
      </c>
      <c r="B140" s="251" t="s">
        <v>261</v>
      </c>
      <c r="C140" s="252">
        <v>700642</v>
      </c>
      <c r="D140" s="352">
        <v>2363.0243902439024</v>
      </c>
      <c r="E140" s="352">
        <v>0</v>
      </c>
      <c r="F140" s="352">
        <f t="shared" si="2"/>
        <v>2363.0243902439024</v>
      </c>
    </row>
    <row r="141" spans="1:6" x14ac:dyDescent="0.25">
      <c r="A141" s="251" t="s">
        <v>70</v>
      </c>
      <c r="B141" s="251" t="s">
        <v>261</v>
      </c>
      <c r="C141" s="252">
        <v>700643</v>
      </c>
      <c r="D141" s="352">
        <v>10452.065040650408</v>
      </c>
      <c r="E141" s="352">
        <v>-810.05</v>
      </c>
      <c r="F141" s="352">
        <f t="shared" si="2"/>
        <v>9642.015040650409</v>
      </c>
    </row>
    <row r="142" spans="1:6" x14ac:dyDescent="0.25">
      <c r="A142" s="251" t="s">
        <v>70</v>
      </c>
      <c r="B142" s="251" t="s">
        <v>261</v>
      </c>
      <c r="C142" s="252">
        <v>700644</v>
      </c>
      <c r="D142" s="352">
        <v>11804.097560975611</v>
      </c>
      <c r="E142" s="352">
        <v>-20.22</v>
      </c>
      <c r="F142" s="352">
        <f t="shared" si="2"/>
        <v>11783.877560975612</v>
      </c>
    </row>
    <row r="143" spans="1:6" x14ac:dyDescent="0.25">
      <c r="A143" s="251" t="s">
        <v>70</v>
      </c>
      <c r="B143" s="251" t="s">
        <v>261</v>
      </c>
      <c r="C143" s="252">
        <v>700645</v>
      </c>
      <c r="D143" s="352">
        <v>7164.0650406504064</v>
      </c>
      <c r="E143" s="352">
        <v>-13.48</v>
      </c>
      <c r="F143" s="352">
        <f t="shared" si="2"/>
        <v>7150.5850406504069</v>
      </c>
    </row>
    <row r="144" spans="1:6" x14ac:dyDescent="0.25">
      <c r="A144" s="251" t="s">
        <v>70</v>
      </c>
      <c r="B144" s="251" t="s">
        <v>261</v>
      </c>
      <c r="C144" s="252">
        <v>700646</v>
      </c>
      <c r="D144" s="352">
        <v>5012.0650406504064</v>
      </c>
      <c r="E144" s="352">
        <v>-494.69</v>
      </c>
      <c r="F144" s="352">
        <f t="shared" si="2"/>
        <v>4517.3750406504068</v>
      </c>
    </row>
    <row r="145" spans="1:6" x14ac:dyDescent="0.25">
      <c r="A145" s="251" t="s">
        <v>70</v>
      </c>
      <c r="B145" s="251" t="s">
        <v>261</v>
      </c>
      <c r="C145" s="252">
        <v>700647</v>
      </c>
      <c r="D145" s="352">
        <v>6096.0325203252032</v>
      </c>
      <c r="E145" s="352">
        <v>-578.47</v>
      </c>
      <c r="F145" s="352">
        <f t="shared" si="2"/>
        <v>5517.562520325203</v>
      </c>
    </row>
    <row r="146" spans="1:6" x14ac:dyDescent="0.25">
      <c r="A146" s="251" t="s">
        <v>70</v>
      </c>
      <c r="B146" s="251" t="s">
        <v>261</v>
      </c>
      <c r="C146" s="252">
        <v>700648</v>
      </c>
      <c r="D146" s="352">
        <v>5108.0487804878048</v>
      </c>
      <c r="E146" s="352">
        <v>-127.41</v>
      </c>
      <c r="F146" s="352">
        <f t="shared" si="2"/>
        <v>4980.638780487805</v>
      </c>
    </row>
    <row r="147" spans="1:6" x14ac:dyDescent="0.25">
      <c r="A147" s="251" t="s">
        <v>70</v>
      </c>
      <c r="B147" s="251" t="s">
        <v>261</v>
      </c>
      <c r="C147" s="252">
        <v>700649</v>
      </c>
      <c r="D147" s="352">
        <v>9087.0894308943098</v>
      </c>
      <c r="E147" s="352">
        <v>0</v>
      </c>
      <c r="F147" s="352">
        <f t="shared" si="2"/>
        <v>9087.0894308943098</v>
      </c>
    </row>
    <row r="148" spans="1:6" x14ac:dyDescent="0.25">
      <c r="A148" s="251" t="s">
        <v>70</v>
      </c>
      <c r="B148" s="251" t="s">
        <v>261</v>
      </c>
      <c r="C148" s="252">
        <v>700650</v>
      </c>
      <c r="D148" s="352">
        <v>17011.715447154471</v>
      </c>
      <c r="E148" s="352">
        <v>148.98373983739839</v>
      </c>
      <c r="F148" s="352">
        <f t="shared" si="2"/>
        <v>17160.699186991871</v>
      </c>
    </row>
    <row r="149" spans="1:6" x14ac:dyDescent="0.25">
      <c r="A149" s="251" t="s">
        <v>70</v>
      </c>
      <c r="B149" s="251" t="s">
        <v>261</v>
      </c>
      <c r="C149" s="252">
        <v>700651</v>
      </c>
      <c r="D149" s="352">
        <v>24419.10569105691</v>
      </c>
      <c r="E149" s="352">
        <v>0</v>
      </c>
      <c r="F149" s="352">
        <f t="shared" si="2"/>
        <v>24419.10569105691</v>
      </c>
    </row>
    <row r="150" spans="1:6" x14ac:dyDescent="0.25">
      <c r="A150" s="251" t="s">
        <v>70</v>
      </c>
      <c r="B150" s="251" t="s">
        <v>261</v>
      </c>
      <c r="C150" s="252">
        <v>700652</v>
      </c>
      <c r="D150" s="352">
        <v>3574.0487804878048</v>
      </c>
      <c r="E150" s="352">
        <v>470.88617886178866</v>
      </c>
      <c r="F150" s="352">
        <f t="shared" si="2"/>
        <v>4044.9349593495936</v>
      </c>
    </row>
    <row r="151" spans="1:6" x14ac:dyDescent="0.25">
      <c r="A151" s="251" t="s">
        <v>70</v>
      </c>
      <c r="B151" s="251" t="s">
        <v>261</v>
      </c>
      <c r="C151" s="252">
        <v>700653</v>
      </c>
      <c r="D151" s="352">
        <v>4662.0487804878048</v>
      </c>
      <c r="E151" s="352">
        <v>-542.51</v>
      </c>
      <c r="F151" s="352">
        <f t="shared" si="2"/>
        <v>4119.5387804878046</v>
      </c>
    </row>
    <row r="152" spans="1:6" x14ac:dyDescent="0.25">
      <c r="A152" s="251" t="s">
        <v>70</v>
      </c>
      <c r="B152" s="251" t="s">
        <v>261</v>
      </c>
      <c r="C152" s="252">
        <v>700654</v>
      </c>
      <c r="D152" s="352">
        <v>10411.073170731708</v>
      </c>
      <c r="E152" s="352">
        <v>0</v>
      </c>
      <c r="F152" s="352">
        <f t="shared" si="2"/>
        <v>10411.073170731708</v>
      </c>
    </row>
    <row r="153" spans="1:6" x14ac:dyDescent="0.25">
      <c r="A153" s="251" t="s">
        <v>70</v>
      </c>
      <c r="B153" s="251" t="s">
        <v>261</v>
      </c>
      <c r="C153" s="252">
        <v>700655</v>
      </c>
      <c r="D153" s="352">
        <v>2497.0243902439024</v>
      </c>
      <c r="E153" s="352">
        <v>-186.3</v>
      </c>
      <c r="F153" s="352">
        <f t="shared" si="2"/>
        <v>2310.7243902439022</v>
      </c>
    </row>
    <row r="154" spans="1:6" x14ac:dyDescent="0.25">
      <c r="A154" s="251" t="s">
        <v>70</v>
      </c>
      <c r="B154" s="251" t="s">
        <v>261</v>
      </c>
      <c r="C154" s="252">
        <v>700656</v>
      </c>
      <c r="D154" s="352">
        <v>7060.0731707317073</v>
      </c>
      <c r="E154" s="352">
        <v>-126.79</v>
      </c>
      <c r="F154" s="352">
        <f t="shared" si="2"/>
        <v>6933.2831707317073</v>
      </c>
    </row>
    <row r="155" spans="1:6" x14ac:dyDescent="0.25">
      <c r="A155" s="251" t="s">
        <v>70</v>
      </c>
      <c r="B155" s="251" t="s">
        <v>261</v>
      </c>
      <c r="C155" s="252">
        <v>700657</v>
      </c>
      <c r="D155" s="352">
        <v>1620.0162601626016</v>
      </c>
      <c r="E155" s="352">
        <v>0</v>
      </c>
      <c r="F155" s="352">
        <f t="shared" si="2"/>
        <v>1620.0162601626016</v>
      </c>
    </row>
    <row r="156" spans="1:6" x14ac:dyDescent="0.25">
      <c r="A156" s="251" t="s">
        <v>70</v>
      </c>
      <c r="B156" s="251" t="s">
        <v>261</v>
      </c>
      <c r="C156" s="252">
        <v>700658</v>
      </c>
      <c r="D156" s="352">
        <v>2035.0243902439024</v>
      </c>
      <c r="E156" s="352">
        <v>0</v>
      </c>
      <c r="F156" s="352">
        <f t="shared" si="2"/>
        <v>2035.0243902439024</v>
      </c>
    </row>
    <row r="157" spans="1:6" x14ac:dyDescent="0.25">
      <c r="A157" s="251" t="s">
        <v>70</v>
      </c>
      <c r="B157" s="251" t="s">
        <v>261</v>
      </c>
      <c r="C157" s="252">
        <v>700659</v>
      </c>
      <c r="D157" s="352">
        <v>1543.0243902439024</v>
      </c>
      <c r="E157" s="352">
        <v>0</v>
      </c>
      <c r="F157" s="352">
        <f t="shared" si="2"/>
        <v>1543.0243902439024</v>
      </c>
    </row>
    <row r="158" spans="1:6" x14ac:dyDescent="0.25">
      <c r="A158" s="251" t="s">
        <v>70</v>
      </c>
      <c r="B158" s="251" t="s">
        <v>261</v>
      </c>
      <c r="C158" s="252">
        <v>700660</v>
      </c>
      <c r="D158" s="352">
        <v>674</v>
      </c>
      <c r="E158" s="352">
        <v>0</v>
      </c>
      <c r="F158" s="352">
        <f t="shared" si="2"/>
        <v>674</v>
      </c>
    </row>
    <row r="159" spans="1:6" x14ac:dyDescent="0.25">
      <c r="A159" s="251" t="s">
        <v>70</v>
      </c>
      <c r="B159" s="251" t="s">
        <v>261</v>
      </c>
      <c r="C159" s="252">
        <v>700661</v>
      </c>
      <c r="D159" s="352">
        <v>7078.0487804878048</v>
      </c>
      <c r="E159" s="352">
        <v>-1031.33</v>
      </c>
      <c r="F159" s="352">
        <f t="shared" si="2"/>
        <v>6046.7187804878049</v>
      </c>
    </row>
    <row r="160" spans="1:6" x14ac:dyDescent="0.25">
      <c r="A160" s="251" t="s">
        <v>70</v>
      </c>
      <c r="B160" s="251" t="s">
        <v>261</v>
      </c>
      <c r="C160" s="252">
        <v>700662</v>
      </c>
      <c r="D160" s="352">
        <v>1007.0081300813007</v>
      </c>
      <c r="E160" s="352">
        <v>0</v>
      </c>
      <c r="F160" s="352">
        <f t="shared" si="2"/>
        <v>1007.0081300813007</v>
      </c>
    </row>
    <row r="161" spans="1:10" x14ac:dyDescent="0.25">
      <c r="A161" s="251" t="s">
        <v>70</v>
      </c>
      <c r="B161" s="251" t="s">
        <v>261</v>
      </c>
      <c r="C161" s="252">
        <v>700663</v>
      </c>
      <c r="D161" s="352">
        <v>333.00813008130086</v>
      </c>
      <c r="E161" s="352">
        <v>0</v>
      </c>
      <c r="F161" s="352">
        <f t="shared" si="2"/>
        <v>333.00813008130086</v>
      </c>
    </row>
    <row r="162" spans="1:10" x14ac:dyDescent="0.25">
      <c r="A162" s="251" t="s">
        <v>70</v>
      </c>
      <c r="B162" s="251" t="s">
        <v>261</v>
      </c>
      <c r="C162" s="252">
        <v>700664</v>
      </c>
      <c r="D162" s="352">
        <v>111716.21138211382</v>
      </c>
      <c r="E162" s="352">
        <v>202.00813008130081</v>
      </c>
      <c r="F162" s="352">
        <f t="shared" si="2"/>
        <v>111918.21951219512</v>
      </c>
    </row>
    <row r="163" spans="1:10" x14ac:dyDescent="0.25">
      <c r="A163" s="251" t="s">
        <v>70</v>
      </c>
      <c r="B163" s="251" t="s">
        <v>261</v>
      </c>
      <c r="C163" s="252">
        <v>700665</v>
      </c>
      <c r="D163" s="352">
        <v>6645.0731707317073</v>
      </c>
      <c r="E163" s="352">
        <v>-234.57</v>
      </c>
      <c r="F163" s="352">
        <f t="shared" si="2"/>
        <v>6410.5031707317075</v>
      </c>
    </row>
    <row r="164" spans="1:10" x14ac:dyDescent="0.25">
      <c r="A164" s="251" t="s">
        <v>70</v>
      </c>
      <c r="B164" s="251" t="s">
        <v>261</v>
      </c>
      <c r="C164" s="252">
        <v>700666</v>
      </c>
      <c r="D164" s="352">
        <v>4976.0325203252041</v>
      </c>
      <c r="E164" s="352">
        <v>0</v>
      </c>
      <c r="F164" s="352">
        <f t="shared" si="2"/>
        <v>4976.0325203252041</v>
      </c>
    </row>
    <row r="165" spans="1:10" x14ac:dyDescent="0.25">
      <c r="A165" s="251" t="s">
        <v>70</v>
      </c>
      <c r="B165" s="251" t="s">
        <v>261</v>
      </c>
      <c r="C165" s="252">
        <v>700667</v>
      </c>
      <c r="D165" s="352">
        <v>5171.0569105691056</v>
      </c>
      <c r="E165" s="352">
        <v>505.96747967479678</v>
      </c>
      <c r="F165" s="352">
        <f t="shared" si="2"/>
        <v>5677.0243902439024</v>
      </c>
    </row>
    <row r="166" spans="1:10" x14ac:dyDescent="0.25">
      <c r="A166" s="251" t="s">
        <v>70</v>
      </c>
      <c r="B166" s="251" t="s">
        <v>261</v>
      </c>
      <c r="C166" s="252">
        <v>700668</v>
      </c>
      <c r="D166" s="352">
        <v>6206.0813008130081</v>
      </c>
      <c r="E166" s="352">
        <v>0</v>
      </c>
      <c r="F166" s="352">
        <f t="shared" si="2"/>
        <v>6206.0813008130081</v>
      </c>
    </row>
    <row r="167" spans="1:10" x14ac:dyDescent="0.25">
      <c r="A167" s="251" t="s">
        <v>70</v>
      </c>
      <c r="B167" s="251" t="s">
        <v>261</v>
      </c>
      <c r="C167" s="252">
        <v>700669</v>
      </c>
      <c r="D167" s="352">
        <v>825.00813008130081</v>
      </c>
      <c r="E167" s="352">
        <v>-162.38999999999999</v>
      </c>
      <c r="F167" s="352">
        <f t="shared" si="2"/>
        <v>662.61813008130082</v>
      </c>
    </row>
    <row r="168" spans="1:10" x14ac:dyDescent="0.25">
      <c r="A168" s="251" t="s">
        <v>9</v>
      </c>
      <c r="B168" s="251" t="s">
        <v>10</v>
      </c>
      <c r="C168" s="252" t="s">
        <v>262</v>
      </c>
      <c r="D168" s="352">
        <v>1178.6300000000001</v>
      </c>
      <c r="E168" s="352">
        <v>0</v>
      </c>
      <c r="F168" s="352">
        <f t="shared" si="2"/>
        <v>1178.6300000000001</v>
      </c>
    </row>
    <row r="169" spans="1:10" x14ac:dyDescent="0.25">
      <c r="A169" s="251" t="s">
        <v>9</v>
      </c>
      <c r="B169" s="251" t="s">
        <v>34</v>
      </c>
      <c r="C169" s="252" t="s">
        <v>263</v>
      </c>
      <c r="D169" s="352">
        <v>1465.97</v>
      </c>
      <c r="E169" s="352">
        <v>0</v>
      </c>
      <c r="F169" s="352">
        <f t="shared" si="2"/>
        <v>1465.97</v>
      </c>
    </row>
    <row r="170" spans="1:10" x14ac:dyDescent="0.25">
      <c r="A170" s="251" t="s">
        <v>46</v>
      </c>
      <c r="B170" s="251" t="s">
        <v>47</v>
      </c>
      <c r="C170" s="252" t="s">
        <v>264</v>
      </c>
      <c r="D170" s="352">
        <v>17720.52</v>
      </c>
      <c r="E170" s="352">
        <v>0</v>
      </c>
      <c r="F170" s="352">
        <f t="shared" si="2"/>
        <v>17720.52</v>
      </c>
    </row>
    <row r="171" spans="1:10" x14ac:dyDescent="0.25">
      <c r="F171" s="258"/>
    </row>
    <row r="172" spans="1:10" x14ac:dyDescent="0.25">
      <c r="B172" s="254"/>
      <c r="C172" s="312" t="s">
        <v>88</v>
      </c>
      <c r="D172" s="312" t="s">
        <v>89</v>
      </c>
      <c r="E172" s="312" t="s">
        <v>90</v>
      </c>
      <c r="F172" s="314"/>
      <c r="G172" s="314"/>
      <c r="H172" s="314"/>
      <c r="I172" s="314"/>
      <c r="J172" s="314"/>
    </row>
    <row r="173" spans="1:10" x14ac:dyDescent="0.25">
      <c r="B173" s="254"/>
      <c r="C173" s="261" t="s">
        <v>91</v>
      </c>
      <c r="D173" s="261" t="s">
        <v>91</v>
      </c>
      <c r="E173" s="261" t="s">
        <v>91</v>
      </c>
      <c r="F173" s="314"/>
      <c r="G173" s="314"/>
      <c r="H173" s="314"/>
      <c r="I173" s="314"/>
      <c r="J173" s="314"/>
    </row>
    <row r="174" spans="1:10" x14ac:dyDescent="0.25">
      <c r="B174" s="267" t="s">
        <v>92</v>
      </c>
      <c r="C174" s="253">
        <f>SUM(D5:D170)</f>
        <v>36901785.071559139</v>
      </c>
      <c r="D174" s="253">
        <f>SUM(E5:E170)</f>
        <v>125523.58487804884</v>
      </c>
      <c r="E174" s="253">
        <f>SUM(F5:F170)</f>
        <v>37027308.656437188</v>
      </c>
    </row>
    <row r="175" spans="1:10" x14ac:dyDescent="0.25">
      <c r="B175" s="254"/>
      <c r="C175" s="311"/>
      <c r="D175" s="311"/>
      <c r="E175" s="311"/>
      <c r="F175" s="311"/>
      <c r="G175" s="311"/>
      <c r="H175" s="311"/>
      <c r="I175" s="311"/>
      <c r="J175" s="311"/>
    </row>
  </sheetData>
  <autoFilter ref="A4:F170"/>
  <pageMargins left="0.7" right="0.7" top="0.75" bottom="0.75" header="0.3" footer="0.3"/>
  <ignoredErrors>
    <ignoredError sqref="C170" numberStoredAsText="1"/>
  </ignoredError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showGridLines="0" workbookViewId="0"/>
  </sheetViews>
  <sheetFormatPr defaultColWidth="9.1796875" defaultRowHeight="10.5" x14ac:dyDescent="0.25"/>
  <cols>
    <col min="1" max="2" width="73.7265625" style="250" customWidth="1"/>
    <col min="3" max="11" width="18.7265625" style="250" customWidth="1"/>
    <col min="12" max="12" width="9.1796875" style="250"/>
    <col min="13" max="13" width="45.7265625" style="250" customWidth="1"/>
    <col min="14" max="21" width="18.7265625" style="250" customWidth="1"/>
    <col min="22" max="16384" width="9.1796875" style="250"/>
  </cols>
  <sheetData>
    <row r="1" spans="1:6" x14ac:dyDescent="0.25">
      <c r="A1" s="261" t="s">
        <v>0</v>
      </c>
      <c r="B1" s="252">
        <v>2015</v>
      </c>
    </row>
    <row r="2" spans="1:6" x14ac:dyDescent="0.25">
      <c r="A2" s="267" t="s">
        <v>1</v>
      </c>
      <c r="B2" s="260" t="s">
        <v>95</v>
      </c>
    </row>
    <row r="4" spans="1:6" x14ac:dyDescent="0.25">
      <c r="A4" s="261" t="s">
        <v>3</v>
      </c>
      <c r="B4" s="261" t="s">
        <v>4</v>
      </c>
      <c r="C4" s="261" t="s">
        <v>5</v>
      </c>
      <c r="D4" s="261" t="s">
        <v>6</v>
      </c>
      <c r="E4" s="261" t="s">
        <v>7</v>
      </c>
      <c r="F4" s="261" t="s">
        <v>8</v>
      </c>
    </row>
    <row r="5" spans="1:6" x14ac:dyDescent="0.25">
      <c r="A5" s="251" t="s">
        <v>24</v>
      </c>
      <c r="B5" s="251" t="s">
        <v>250</v>
      </c>
      <c r="C5" s="251">
        <v>700585</v>
      </c>
      <c r="D5" s="352">
        <v>137382.11707317075</v>
      </c>
      <c r="E5" s="352">
        <v>3244.5365853658541</v>
      </c>
      <c r="F5" s="352">
        <f>D5+E5</f>
        <v>140626.65365853661</v>
      </c>
    </row>
    <row r="6" spans="1:6" x14ac:dyDescent="0.25">
      <c r="A6" s="251" t="s">
        <v>24</v>
      </c>
      <c r="B6" s="251" t="s">
        <v>250</v>
      </c>
      <c r="C6" s="251">
        <v>700586</v>
      </c>
      <c r="D6" s="352">
        <v>17289.443902439027</v>
      </c>
      <c r="E6" s="352">
        <v>244.43902439024393</v>
      </c>
      <c r="F6" s="352">
        <f t="shared" ref="F6:F70" si="0">D6+E6</f>
        <v>17533.882926829272</v>
      </c>
    </row>
    <row r="7" spans="1:6" x14ac:dyDescent="0.25">
      <c r="A7" s="251" t="s">
        <v>24</v>
      </c>
      <c r="B7" s="251" t="s">
        <v>250</v>
      </c>
      <c r="C7" s="251">
        <v>700587</v>
      </c>
      <c r="D7" s="352">
        <v>17935.639024390246</v>
      </c>
      <c r="E7" s="352">
        <v>-300.33</v>
      </c>
      <c r="F7" s="352">
        <f t="shared" si="0"/>
        <v>17635.309024390244</v>
      </c>
    </row>
    <row r="8" spans="1:6" x14ac:dyDescent="0.25">
      <c r="A8" s="251" t="s">
        <v>9</v>
      </c>
      <c r="B8" s="251" t="s">
        <v>341</v>
      </c>
      <c r="C8" s="251">
        <v>700768</v>
      </c>
      <c r="D8" s="352">
        <v>359</v>
      </c>
      <c r="E8" s="352">
        <v>-323.64</v>
      </c>
      <c r="F8" s="352">
        <f t="shared" si="0"/>
        <v>35.360000000000014</v>
      </c>
    </row>
    <row r="9" spans="1:6" x14ac:dyDescent="0.25">
      <c r="A9" s="251" t="s">
        <v>9</v>
      </c>
      <c r="B9" s="251" t="s">
        <v>36</v>
      </c>
      <c r="C9" s="251">
        <v>700598</v>
      </c>
      <c r="D9" s="352">
        <v>315.92195121951221</v>
      </c>
      <c r="E9" s="352">
        <v>0</v>
      </c>
      <c r="F9" s="352">
        <f t="shared" si="0"/>
        <v>315.92195121951221</v>
      </c>
    </row>
    <row r="10" spans="1:6" x14ac:dyDescent="0.25">
      <c r="A10" s="251" t="s">
        <v>9</v>
      </c>
      <c r="B10" s="251" t="s">
        <v>36</v>
      </c>
      <c r="C10" s="251">
        <v>700596</v>
      </c>
      <c r="D10" s="352">
        <v>904.74146341463427</v>
      </c>
      <c r="E10" s="352">
        <v>-14.32</v>
      </c>
      <c r="F10" s="352">
        <f t="shared" si="0"/>
        <v>890.42146341463422</v>
      </c>
    </row>
    <row r="11" spans="1:6" x14ac:dyDescent="0.25">
      <c r="A11" s="251" t="s">
        <v>9</v>
      </c>
      <c r="B11" s="251" t="s">
        <v>39</v>
      </c>
      <c r="C11" s="251">
        <v>700597</v>
      </c>
      <c r="D11" s="352">
        <v>617.48292682926831</v>
      </c>
      <c r="E11" s="352">
        <v>0</v>
      </c>
      <c r="F11" s="352">
        <f t="shared" si="0"/>
        <v>617.48292682926831</v>
      </c>
    </row>
    <row r="12" spans="1:6" x14ac:dyDescent="0.25">
      <c r="A12" s="251" t="s">
        <v>9</v>
      </c>
      <c r="B12" s="251" t="s">
        <v>93</v>
      </c>
      <c r="C12" s="251">
        <v>460761873</v>
      </c>
      <c r="D12" s="352">
        <v>770.84999999999991</v>
      </c>
      <c r="E12" s="352"/>
      <c r="F12" s="352">
        <f t="shared" si="0"/>
        <v>770.84999999999991</v>
      </c>
    </row>
    <row r="13" spans="1:6" x14ac:dyDescent="0.25">
      <c r="A13" s="251" t="s">
        <v>41</v>
      </c>
      <c r="B13" s="251" t="s">
        <v>251</v>
      </c>
      <c r="C13" s="251">
        <v>700588</v>
      </c>
      <c r="D13" s="352">
        <v>2642.2439024390246</v>
      </c>
      <c r="E13" s="352">
        <v>26.829268292682929</v>
      </c>
      <c r="F13" s="352">
        <f t="shared" si="0"/>
        <v>2669.0731707317077</v>
      </c>
    </row>
    <row r="14" spans="1:6" x14ac:dyDescent="0.25">
      <c r="A14" s="251" t="s">
        <v>41</v>
      </c>
      <c r="B14" s="251" t="s">
        <v>251</v>
      </c>
      <c r="C14" s="251">
        <v>700589</v>
      </c>
      <c r="D14" s="352">
        <v>2642.2439024390246</v>
      </c>
      <c r="E14" s="352">
        <v>26.829268292682929</v>
      </c>
      <c r="F14" s="352">
        <f t="shared" si="0"/>
        <v>2669.0731707317077</v>
      </c>
    </row>
    <row r="15" spans="1:6" x14ac:dyDescent="0.25">
      <c r="A15" s="251" t="s">
        <v>106</v>
      </c>
      <c r="B15" s="251" t="s">
        <v>106</v>
      </c>
      <c r="C15" s="251">
        <v>700903</v>
      </c>
      <c r="D15" s="352">
        <v>157.97073170731707</v>
      </c>
      <c r="E15" s="352">
        <v>0</v>
      </c>
      <c r="F15" s="352">
        <f t="shared" si="0"/>
        <v>157.97073170731707</v>
      </c>
    </row>
    <row r="16" spans="1:6" x14ac:dyDescent="0.25">
      <c r="A16" s="251" t="s">
        <v>29</v>
      </c>
      <c r="B16" s="251" t="s">
        <v>30</v>
      </c>
      <c r="C16" s="251">
        <v>700590</v>
      </c>
      <c r="D16" s="352">
        <v>322956.40000000002</v>
      </c>
      <c r="E16" s="352">
        <v>3244.6243902439023</v>
      </c>
      <c r="F16" s="352">
        <f t="shared" si="0"/>
        <v>326201.02439024393</v>
      </c>
    </row>
    <row r="17" spans="1:6" x14ac:dyDescent="0.25">
      <c r="A17" s="251" t="s">
        <v>29</v>
      </c>
      <c r="B17" s="251" t="s">
        <v>30</v>
      </c>
      <c r="C17" s="251">
        <v>700591</v>
      </c>
      <c r="D17" s="352">
        <v>3518.2048780487808</v>
      </c>
      <c r="E17" s="352">
        <v>0</v>
      </c>
      <c r="F17" s="352">
        <f t="shared" si="0"/>
        <v>3518.2048780487808</v>
      </c>
    </row>
    <row r="18" spans="1:6" x14ac:dyDescent="0.25">
      <c r="A18" s="251" t="s">
        <v>29</v>
      </c>
      <c r="B18" s="251" t="s">
        <v>30</v>
      </c>
      <c r="C18" s="251">
        <v>700905</v>
      </c>
      <c r="D18" s="352">
        <v>5744.0000000000009</v>
      </c>
      <c r="E18" s="352">
        <v>0</v>
      </c>
      <c r="F18" s="352">
        <f t="shared" si="0"/>
        <v>5744.0000000000009</v>
      </c>
    </row>
    <row r="19" spans="1:6" x14ac:dyDescent="0.25">
      <c r="A19" s="251" t="s">
        <v>9</v>
      </c>
      <c r="B19" s="251" t="s">
        <v>16</v>
      </c>
      <c r="C19" s="251">
        <v>700578</v>
      </c>
      <c r="D19" s="352">
        <v>445.16097560975618</v>
      </c>
      <c r="E19" s="352">
        <v>0</v>
      </c>
      <c r="F19" s="352">
        <f t="shared" si="0"/>
        <v>445.16097560975618</v>
      </c>
    </row>
    <row r="20" spans="1:6" x14ac:dyDescent="0.25">
      <c r="A20" s="251" t="s">
        <v>79</v>
      </c>
      <c r="B20" s="251" t="s">
        <v>252</v>
      </c>
      <c r="C20" s="251">
        <v>700584</v>
      </c>
      <c r="D20" s="352">
        <v>188018.80000000002</v>
      </c>
      <c r="E20" s="352">
        <v>140.26341463414636</v>
      </c>
      <c r="F20" s="352">
        <f t="shared" si="0"/>
        <v>188159.06341463418</v>
      </c>
    </row>
    <row r="21" spans="1:6" x14ac:dyDescent="0.25">
      <c r="A21" s="251" t="s">
        <v>79</v>
      </c>
      <c r="B21" s="251" t="s">
        <v>252</v>
      </c>
      <c r="C21" s="251">
        <v>700592</v>
      </c>
      <c r="D21" s="352">
        <v>188778.00000000003</v>
      </c>
      <c r="E21" s="352">
        <v>0</v>
      </c>
      <c r="F21" s="352">
        <f t="shared" si="0"/>
        <v>188778.00000000003</v>
      </c>
    </row>
    <row r="22" spans="1:6" x14ac:dyDescent="0.25">
      <c r="A22" s="251" t="s">
        <v>253</v>
      </c>
      <c r="B22" s="251" t="s">
        <v>19</v>
      </c>
      <c r="C22" s="251">
        <v>700595</v>
      </c>
      <c r="D22" s="352">
        <v>1321.1219512195123</v>
      </c>
      <c r="E22" s="352">
        <v>-20.079999999999998</v>
      </c>
      <c r="F22" s="352">
        <f t="shared" si="0"/>
        <v>1301.0419512195124</v>
      </c>
    </row>
    <row r="23" spans="1:6" x14ac:dyDescent="0.25">
      <c r="A23" s="251" t="s">
        <v>67</v>
      </c>
      <c r="B23" s="251" t="s">
        <v>68</v>
      </c>
      <c r="C23" s="251">
        <v>700577</v>
      </c>
      <c r="D23" s="352">
        <v>114.8878048780488</v>
      </c>
      <c r="E23" s="352">
        <v>0</v>
      </c>
      <c r="F23" s="352">
        <f t="shared" si="0"/>
        <v>114.8878048780488</v>
      </c>
    </row>
    <row r="24" spans="1:6" x14ac:dyDescent="0.25">
      <c r="A24" s="251" t="s">
        <v>49</v>
      </c>
      <c r="B24" s="251" t="s">
        <v>50</v>
      </c>
      <c r="C24" s="251">
        <v>700672</v>
      </c>
      <c r="D24" s="352">
        <v>86.165853658536591</v>
      </c>
      <c r="E24" s="352">
        <v>0</v>
      </c>
      <c r="F24" s="352">
        <f t="shared" si="0"/>
        <v>86.165853658536591</v>
      </c>
    </row>
    <row r="25" spans="1:6" x14ac:dyDescent="0.25">
      <c r="A25" s="251" t="s">
        <v>49</v>
      </c>
      <c r="B25" s="251" t="s">
        <v>50</v>
      </c>
      <c r="C25" s="251">
        <v>700702</v>
      </c>
      <c r="D25" s="352">
        <v>86.165853658536591</v>
      </c>
      <c r="E25" s="352">
        <v>0</v>
      </c>
      <c r="F25" s="352">
        <f t="shared" si="0"/>
        <v>86.165853658536591</v>
      </c>
    </row>
    <row r="26" spans="1:6" x14ac:dyDescent="0.25">
      <c r="A26" s="251" t="s">
        <v>49</v>
      </c>
      <c r="B26" s="251" t="s">
        <v>50</v>
      </c>
      <c r="C26" s="251">
        <v>700705</v>
      </c>
      <c r="D26" s="352">
        <v>100.5268292682927</v>
      </c>
      <c r="E26" s="352">
        <v>0</v>
      </c>
      <c r="F26" s="352">
        <f t="shared" si="0"/>
        <v>100.5268292682927</v>
      </c>
    </row>
    <row r="27" spans="1:6" x14ac:dyDescent="0.25">
      <c r="A27" s="251" t="s">
        <v>49</v>
      </c>
      <c r="B27" s="251" t="s">
        <v>50</v>
      </c>
      <c r="C27" s="251">
        <v>700706</v>
      </c>
      <c r="D27" s="352">
        <v>114.8878048780488</v>
      </c>
      <c r="E27" s="352">
        <v>0</v>
      </c>
      <c r="F27" s="352">
        <f t="shared" si="0"/>
        <v>114.8878048780488</v>
      </c>
    </row>
    <row r="28" spans="1:6" x14ac:dyDescent="0.25">
      <c r="A28" s="251" t="s">
        <v>49</v>
      </c>
      <c r="B28" s="251" t="s">
        <v>50</v>
      </c>
      <c r="C28" s="251">
        <v>700707</v>
      </c>
      <c r="D28" s="352">
        <v>157.97073170731707</v>
      </c>
      <c r="E28" s="352">
        <v>0</v>
      </c>
      <c r="F28" s="352">
        <f t="shared" si="0"/>
        <v>157.97073170731707</v>
      </c>
    </row>
    <row r="29" spans="1:6" x14ac:dyDescent="0.25">
      <c r="A29" s="251" t="s">
        <v>49</v>
      </c>
      <c r="B29" s="251" t="s">
        <v>50</v>
      </c>
      <c r="C29" s="251">
        <v>700708</v>
      </c>
      <c r="D29" s="352">
        <v>373.36585365853659</v>
      </c>
      <c r="E29" s="352">
        <v>0</v>
      </c>
      <c r="F29" s="352">
        <f t="shared" si="0"/>
        <v>373.36585365853659</v>
      </c>
    </row>
    <row r="30" spans="1:6" x14ac:dyDescent="0.25">
      <c r="A30" s="251" t="s">
        <v>49</v>
      </c>
      <c r="B30" s="251" t="s">
        <v>50</v>
      </c>
      <c r="C30" s="251">
        <v>700709</v>
      </c>
      <c r="D30" s="352">
        <v>129.24878048780488</v>
      </c>
      <c r="E30" s="352">
        <v>0</v>
      </c>
      <c r="F30" s="352">
        <f t="shared" si="0"/>
        <v>129.24878048780488</v>
      </c>
    </row>
    <row r="31" spans="1:6" x14ac:dyDescent="0.25">
      <c r="A31" s="251" t="s">
        <v>49</v>
      </c>
      <c r="B31" s="251" t="s">
        <v>50</v>
      </c>
      <c r="C31" s="251">
        <v>700710</v>
      </c>
      <c r="D31" s="352">
        <v>100.5268292682927</v>
      </c>
      <c r="E31" s="352">
        <v>0</v>
      </c>
      <c r="F31" s="352">
        <f t="shared" si="0"/>
        <v>100.5268292682927</v>
      </c>
    </row>
    <row r="32" spans="1:6" x14ac:dyDescent="0.25">
      <c r="A32" s="251" t="s">
        <v>49</v>
      </c>
      <c r="B32" s="251" t="s">
        <v>50</v>
      </c>
      <c r="C32" s="251">
        <v>700711</v>
      </c>
      <c r="D32" s="352">
        <v>114.8878048780488</v>
      </c>
      <c r="E32" s="352">
        <v>0</v>
      </c>
      <c r="F32" s="352">
        <f t="shared" si="0"/>
        <v>114.8878048780488</v>
      </c>
    </row>
    <row r="33" spans="1:6" x14ac:dyDescent="0.25">
      <c r="A33" s="251" t="s">
        <v>49</v>
      </c>
      <c r="B33" s="251" t="s">
        <v>50</v>
      </c>
      <c r="C33" s="251">
        <v>700712</v>
      </c>
      <c r="D33" s="352">
        <v>114.8878048780488</v>
      </c>
      <c r="E33" s="352">
        <v>0</v>
      </c>
      <c r="F33" s="352">
        <f t="shared" si="0"/>
        <v>114.8878048780488</v>
      </c>
    </row>
    <row r="34" spans="1:6" x14ac:dyDescent="0.25">
      <c r="A34" s="251" t="s">
        <v>49</v>
      </c>
      <c r="B34" s="251" t="s">
        <v>50</v>
      </c>
      <c r="C34" s="251">
        <v>700713</v>
      </c>
      <c r="D34" s="352">
        <v>114.8878048780488</v>
      </c>
      <c r="E34" s="352">
        <v>0</v>
      </c>
      <c r="F34" s="352">
        <f t="shared" si="0"/>
        <v>114.8878048780488</v>
      </c>
    </row>
    <row r="35" spans="1:6" x14ac:dyDescent="0.25">
      <c r="A35" s="251" t="s">
        <v>49</v>
      </c>
      <c r="B35" s="251" t="s">
        <v>50</v>
      </c>
      <c r="C35" s="251">
        <v>700714</v>
      </c>
      <c r="D35" s="352">
        <v>57.443902439024399</v>
      </c>
      <c r="E35" s="352">
        <v>0</v>
      </c>
      <c r="F35" s="352">
        <f t="shared" si="0"/>
        <v>57.443902439024399</v>
      </c>
    </row>
    <row r="36" spans="1:6" x14ac:dyDescent="0.25">
      <c r="A36" s="251" t="s">
        <v>49</v>
      </c>
      <c r="B36" s="251" t="s">
        <v>50</v>
      </c>
      <c r="C36" s="251">
        <v>700715</v>
      </c>
      <c r="D36" s="352">
        <v>129.24878048780488</v>
      </c>
      <c r="E36" s="352">
        <v>0</v>
      </c>
      <c r="F36" s="352">
        <f t="shared" si="0"/>
        <v>129.24878048780488</v>
      </c>
    </row>
    <row r="37" spans="1:6" x14ac:dyDescent="0.25">
      <c r="A37" s="251" t="s">
        <v>49</v>
      </c>
      <c r="B37" s="251" t="s">
        <v>50</v>
      </c>
      <c r="C37" s="251">
        <v>700716</v>
      </c>
      <c r="D37" s="352">
        <v>129.24878048780488</v>
      </c>
      <c r="E37" s="352">
        <v>0</v>
      </c>
      <c r="F37" s="352">
        <f t="shared" si="0"/>
        <v>129.24878048780488</v>
      </c>
    </row>
    <row r="38" spans="1:6" x14ac:dyDescent="0.25">
      <c r="A38" s="251" t="s">
        <v>49</v>
      </c>
      <c r="B38" s="251" t="s">
        <v>50</v>
      </c>
      <c r="C38" s="251">
        <v>700717</v>
      </c>
      <c r="D38" s="352">
        <v>100.5268292682927</v>
      </c>
      <c r="E38" s="352">
        <v>-14.32</v>
      </c>
      <c r="F38" s="352">
        <f t="shared" si="0"/>
        <v>86.206829268292694</v>
      </c>
    </row>
    <row r="39" spans="1:6" x14ac:dyDescent="0.25">
      <c r="A39" s="251" t="s">
        <v>49</v>
      </c>
      <c r="B39" s="251" t="s">
        <v>50</v>
      </c>
      <c r="C39" s="251">
        <v>700718</v>
      </c>
      <c r="D39" s="352">
        <v>143.60000000000002</v>
      </c>
      <c r="E39" s="352">
        <v>0</v>
      </c>
      <c r="F39" s="352">
        <f t="shared" si="0"/>
        <v>143.60000000000002</v>
      </c>
    </row>
    <row r="40" spans="1:6" x14ac:dyDescent="0.25">
      <c r="A40" s="251" t="s">
        <v>41</v>
      </c>
      <c r="B40" s="251" t="s">
        <v>254</v>
      </c>
      <c r="C40" s="251">
        <v>700898</v>
      </c>
      <c r="D40" s="352">
        <v>57124.078048780495</v>
      </c>
      <c r="E40" s="352">
        <v>-15</v>
      </c>
      <c r="F40" s="352">
        <f t="shared" si="0"/>
        <v>57109.078048780495</v>
      </c>
    </row>
    <row r="41" spans="1:6" x14ac:dyDescent="0.25">
      <c r="A41" s="251" t="s">
        <v>70</v>
      </c>
      <c r="B41" s="251" t="s">
        <v>261</v>
      </c>
      <c r="C41" s="251">
        <v>700582</v>
      </c>
      <c r="D41" s="352">
        <v>2355.0439024390248</v>
      </c>
      <c r="E41" s="352">
        <v>-138.22</v>
      </c>
      <c r="F41" s="352">
        <f t="shared" si="0"/>
        <v>2216.823902439025</v>
      </c>
    </row>
    <row r="42" spans="1:6" x14ac:dyDescent="0.25">
      <c r="A42" s="251" t="s">
        <v>70</v>
      </c>
      <c r="B42" s="251" t="s">
        <v>261</v>
      </c>
      <c r="C42" s="251">
        <v>700583</v>
      </c>
      <c r="D42" s="352">
        <v>52930.956097560986</v>
      </c>
      <c r="E42" s="352">
        <v>793.87317073170743</v>
      </c>
      <c r="F42" s="352">
        <f t="shared" si="0"/>
        <v>53724.829268292691</v>
      </c>
    </row>
    <row r="43" spans="1:6" x14ac:dyDescent="0.25">
      <c r="A43" s="251" t="s">
        <v>70</v>
      </c>
      <c r="B43" s="251" t="s">
        <v>261</v>
      </c>
      <c r="C43" s="251">
        <v>700605</v>
      </c>
      <c r="D43" s="352">
        <v>976.54634146341471</v>
      </c>
      <c r="E43" s="352">
        <v>-6.24</v>
      </c>
      <c r="F43" s="352">
        <f t="shared" si="0"/>
        <v>970.3063414634147</v>
      </c>
    </row>
    <row r="44" spans="1:6" x14ac:dyDescent="0.25">
      <c r="A44" s="251" t="s">
        <v>70</v>
      </c>
      <c r="B44" s="251" t="s">
        <v>261</v>
      </c>
      <c r="C44" s="251">
        <v>700606</v>
      </c>
      <c r="D44" s="352">
        <v>330.32195121951219</v>
      </c>
      <c r="E44" s="352">
        <v>-3.86</v>
      </c>
      <c r="F44" s="352">
        <f t="shared" si="0"/>
        <v>326.46195121951217</v>
      </c>
    </row>
    <row r="45" spans="1:6" x14ac:dyDescent="0.25">
      <c r="A45" s="251" t="s">
        <v>70</v>
      </c>
      <c r="B45" s="251" t="s">
        <v>261</v>
      </c>
      <c r="C45" s="251">
        <v>700607</v>
      </c>
      <c r="D45" s="352">
        <v>674.96585365853673</v>
      </c>
      <c r="E45" s="352">
        <v>-1.06</v>
      </c>
      <c r="F45" s="352">
        <f t="shared" si="0"/>
        <v>673.90585365853678</v>
      </c>
    </row>
    <row r="46" spans="1:6" x14ac:dyDescent="0.25">
      <c r="A46" s="251" t="s">
        <v>70</v>
      </c>
      <c r="B46" s="251" t="s">
        <v>261</v>
      </c>
      <c r="C46" s="251">
        <v>700608</v>
      </c>
      <c r="D46" s="352">
        <v>617.52195121951229</v>
      </c>
      <c r="E46" s="352">
        <v>-5.52</v>
      </c>
      <c r="F46" s="352">
        <f t="shared" si="0"/>
        <v>612.00195121951231</v>
      </c>
    </row>
    <row r="47" spans="1:6" x14ac:dyDescent="0.25">
      <c r="A47" s="251" t="s">
        <v>70</v>
      </c>
      <c r="B47" s="251" t="s">
        <v>261</v>
      </c>
      <c r="C47" s="251">
        <v>700609</v>
      </c>
      <c r="D47" s="352">
        <v>201.0536585365854</v>
      </c>
      <c r="E47" s="352">
        <v>-13.26</v>
      </c>
      <c r="F47" s="352">
        <f t="shared" si="0"/>
        <v>187.79365853658541</v>
      </c>
    </row>
    <row r="48" spans="1:6" x14ac:dyDescent="0.25">
      <c r="A48" s="251" t="s">
        <v>70</v>
      </c>
      <c r="B48" s="251" t="s">
        <v>261</v>
      </c>
      <c r="C48" s="251">
        <v>700610</v>
      </c>
      <c r="D48" s="352">
        <v>416.46829268292686</v>
      </c>
      <c r="E48" s="352">
        <v>-12.12</v>
      </c>
      <c r="F48" s="352">
        <f t="shared" si="0"/>
        <v>404.34829268292685</v>
      </c>
    </row>
    <row r="49" spans="1:6" x14ac:dyDescent="0.25">
      <c r="A49" s="251" t="s">
        <v>70</v>
      </c>
      <c r="B49" s="251" t="s">
        <v>261</v>
      </c>
      <c r="C49" s="251">
        <v>700611</v>
      </c>
      <c r="D49" s="352">
        <v>560.07804878048785</v>
      </c>
      <c r="E49" s="352">
        <v>-81.52</v>
      </c>
      <c r="F49" s="352">
        <f t="shared" si="0"/>
        <v>478.55804878048787</v>
      </c>
    </row>
    <row r="50" spans="1:6" x14ac:dyDescent="0.25">
      <c r="A50" s="251" t="s">
        <v>70</v>
      </c>
      <c r="B50" s="251" t="s">
        <v>261</v>
      </c>
      <c r="C50" s="251">
        <v>700612</v>
      </c>
      <c r="D50" s="352">
        <v>186.69268292682929</v>
      </c>
      <c r="E50" s="352">
        <v>0</v>
      </c>
      <c r="F50" s="352">
        <f t="shared" si="0"/>
        <v>186.69268292682929</v>
      </c>
    </row>
    <row r="51" spans="1:6" x14ac:dyDescent="0.25">
      <c r="A51" s="251" t="s">
        <v>70</v>
      </c>
      <c r="B51" s="251" t="s">
        <v>261</v>
      </c>
      <c r="C51" s="251">
        <v>700613</v>
      </c>
      <c r="D51" s="352">
        <v>488.27317073170735</v>
      </c>
      <c r="E51" s="352">
        <v>0</v>
      </c>
      <c r="F51" s="352">
        <f t="shared" si="0"/>
        <v>488.27317073170735</v>
      </c>
    </row>
    <row r="52" spans="1:6" x14ac:dyDescent="0.25">
      <c r="A52" s="251" t="s">
        <v>70</v>
      </c>
      <c r="B52" s="251" t="s">
        <v>261</v>
      </c>
      <c r="C52" s="251">
        <v>700614</v>
      </c>
      <c r="D52" s="352">
        <v>172.33170731707318</v>
      </c>
      <c r="E52" s="352">
        <v>0</v>
      </c>
      <c r="F52" s="352">
        <f t="shared" si="0"/>
        <v>172.33170731707318</v>
      </c>
    </row>
    <row r="53" spans="1:6" x14ac:dyDescent="0.25">
      <c r="A53" s="251" t="s">
        <v>70</v>
      </c>
      <c r="B53" s="251" t="s">
        <v>261</v>
      </c>
      <c r="C53" s="251">
        <v>700615</v>
      </c>
      <c r="D53" s="352">
        <v>502.63414634146352</v>
      </c>
      <c r="E53" s="352">
        <v>-1.62</v>
      </c>
      <c r="F53" s="352">
        <f t="shared" si="0"/>
        <v>501.01414634146352</v>
      </c>
    </row>
    <row r="54" spans="1:6" x14ac:dyDescent="0.25">
      <c r="A54" s="251" t="s">
        <v>70</v>
      </c>
      <c r="B54" s="251" t="s">
        <v>261</v>
      </c>
      <c r="C54" s="251">
        <v>700616</v>
      </c>
      <c r="D54" s="352">
        <v>344.66341463414636</v>
      </c>
      <c r="E54" s="352">
        <v>-9.84</v>
      </c>
      <c r="F54" s="352">
        <f t="shared" si="0"/>
        <v>334.82341463414639</v>
      </c>
    </row>
    <row r="55" spans="1:6" x14ac:dyDescent="0.25">
      <c r="A55" s="251" t="s">
        <v>70</v>
      </c>
      <c r="B55" s="251" t="s">
        <v>261</v>
      </c>
      <c r="C55" s="251">
        <v>700617</v>
      </c>
      <c r="D55" s="352">
        <v>445.19024390243908</v>
      </c>
      <c r="E55" s="352">
        <v>-11.58</v>
      </c>
      <c r="F55" s="352">
        <f t="shared" si="0"/>
        <v>433.61024390243909</v>
      </c>
    </row>
    <row r="56" spans="1:6" x14ac:dyDescent="0.25">
      <c r="A56" s="251" t="s">
        <v>70</v>
      </c>
      <c r="B56" s="251" t="s">
        <v>261</v>
      </c>
      <c r="C56" s="251">
        <v>700618</v>
      </c>
      <c r="D56" s="352">
        <v>531.35609756097563</v>
      </c>
      <c r="E56" s="352">
        <v>-34.119999999999997</v>
      </c>
      <c r="F56" s="352">
        <f t="shared" si="0"/>
        <v>497.23609756097562</v>
      </c>
    </row>
    <row r="57" spans="1:6" x14ac:dyDescent="0.25">
      <c r="A57" s="251" t="s">
        <v>70</v>
      </c>
      <c r="B57" s="251" t="s">
        <v>261</v>
      </c>
      <c r="C57" s="251">
        <v>700619</v>
      </c>
      <c r="D57" s="352">
        <v>344.66341463414636</v>
      </c>
      <c r="E57" s="352">
        <v>-9.6</v>
      </c>
      <c r="F57" s="352">
        <f t="shared" si="0"/>
        <v>335.06341463414634</v>
      </c>
    </row>
    <row r="58" spans="1:6" x14ac:dyDescent="0.25">
      <c r="A58" s="251" t="s">
        <v>70</v>
      </c>
      <c r="B58" s="251" t="s">
        <v>261</v>
      </c>
      <c r="C58" s="251">
        <v>700620</v>
      </c>
      <c r="D58" s="352">
        <v>344.66341463414636</v>
      </c>
      <c r="E58" s="352">
        <v>-12.96</v>
      </c>
      <c r="F58" s="352">
        <f t="shared" si="0"/>
        <v>331.70341463414638</v>
      </c>
    </row>
    <row r="59" spans="1:6" x14ac:dyDescent="0.25">
      <c r="A59" s="251" t="s">
        <v>70</v>
      </c>
      <c r="B59" s="251" t="s">
        <v>261</v>
      </c>
      <c r="C59" s="251">
        <v>700621</v>
      </c>
      <c r="D59" s="352">
        <v>258.49756097560976</v>
      </c>
      <c r="E59" s="352">
        <v>0</v>
      </c>
      <c r="F59" s="352">
        <f t="shared" si="0"/>
        <v>258.49756097560976</v>
      </c>
    </row>
    <row r="60" spans="1:6" x14ac:dyDescent="0.25">
      <c r="A60" s="251" t="s">
        <v>70</v>
      </c>
      <c r="B60" s="251" t="s">
        <v>261</v>
      </c>
      <c r="C60" s="251">
        <v>700622</v>
      </c>
      <c r="D60" s="352">
        <v>287.21951219512198</v>
      </c>
      <c r="E60" s="352">
        <v>-20.18</v>
      </c>
      <c r="F60" s="352">
        <f t="shared" si="0"/>
        <v>267.03951219512197</v>
      </c>
    </row>
    <row r="61" spans="1:6" x14ac:dyDescent="0.25">
      <c r="A61" s="251" t="s">
        <v>70</v>
      </c>
      <c r="B61" s="251" t="s">
        <v>261</v>
      </c>
      <c r="C61" s="251">
        <v>700623</v>
      </c>
      <c r="D61" s="352">
        <v>100.5268292682927</v>
      </c>
      <c r="E61" s="352">
        <v>0</v>
      </c>
      <c r="F61" s="352">
        <f t="shared" si="0"/>
        <v>100.5268292682927</v>
      </c>
    </row>
    <row r="62" spans="1:6" x14ac:dyDescent="0.25">
      <c r="A62" s="251" t="s">
        <v>70</v>
      </c>
      <c r="B62" s="251" t="s">
        <v>261</v>
      </c>
      <c r="C62" s="251">
        <v>700624</v>
      </c>
      <c r="D62" s="352">
        <v>387.74634146341464</v>
      </c>
      <c r="E62" s="352">
        <v>-14.18</v>
      </c>
      <c r="F62" s="352">
        <f t="shared" si="0"/>
        <v>373.56634146341463</v>
      </c>
    </row>
    <row r="63" spans="1:6" x14ac:dyDescent="0.25">
      <c r="A63" s="251" t="s">
        <v>70</v>
      </c>
      <c r="B63" s="251" t="s">
        <v>261</v>
      </c>
      <c r="C63" s="251">
        <v>700625</v>
      </c>
      <c r="D63" s="352">
        <v>229.77560975609759</v>
      </c>
      <c r="E63" s="352">
        <v>0</v>
      </c>
      <c r="F63" s="352">
        <f t="shared" si="0"/>
        <v>229.77560975609759</v>
      </c>
    </row>
    <row r="64" spans="1:6" x14ac:dyDescent="0.25">
      <c r="A64" s="251" t="s">
        <v>70</v>
      </c>
      <c r="B64" s="251" t="s">
        <v>261</v>
      </c>
      <c r="C64" s="251">
        <v>700626</v>
      </c>
      <c r="D64" s="352">
        <v>229.77560975609759</v>
      </c>
      <c r="E64" s="352">
        <v>0</v>
      </c>
      <c r="F64" s="352">
        <f t="shared" si="0"/>
        <v>229.77560975609759</v>
      </c>
    </row>
    <row r="65" spans="1:6" x14ac:dyDescent="0.25">
      <c r="A65" s="251" t="s">
        <v>70</v>
      </c>
      <c r="B65" s="251" t="s">
        <v>261</v>
      </c>
      <c r="C65" s="251">
        <v>700627</v>
      </c>
      <c r="D65" s="352">
        <v>143.60975609756099</v>
      </c>
      <c r="E65" s="352">
        <v>0</v>
      </c>
      <c r="F65" s="352">
        <f t="shared" si="0"/>
        <v>143.60975609756099</v>
      </c>
    </row>
    <row r="66" spans="1:6" x14ac:dyDescent="0.25">
      <c r="A66" s="251" t="s">
        <v>70</v>
      </c>
      <c r="B66" s="251" t="s">
        <v>261</v>
      </c>
      <c r="C66" s="251">
        <v>700628</v>
      </c>
      <c r="D66" s="352">
        <v>172.33170731707318</v>
      </c>
      <c r="E66" s="352">
        <v>-7</v>
      </c>
      <c r="F66" s="352">
        <f t="shared" si="0"/>
        <v>165.33170731707318</v>
      </c>
    </row>
    <row r="67" spans="1:6" x14ac:dyDescent="0.25">
      <c r="A67" s="251" t="s">
        <v>70</v>
      </c>
      <c r="B67" s="251" t="s">
        <v>261</v>
      </c>
      <c r="C67" s="251">
        <v>700629</v>
      </c>
      <c r="D67" s="352">
        <v>143.60975609756099</v>
      </c>
      <c r="E67" s="352">
        <v>-4.4000000000000004</v>
      </c>
      <c r="F67" s="352">
        <f t="shared" si="0"/>
        <v>139.20975609756098</v>
      </c>
    </row>
    <row r="68" spans="1:6" x14ac:dyDescent="0.25">
      <c r="A68" s="251" t="s">
        <v>70</v>
      </c>
      <c r="B68" s="251" t="s">
        <v>261</v>
      </c>
      <c r="C68" s="251">
        <v>700630</v>
      </c>
      <c r="D68" s="352">
        <v>258.49756097560976</v>
      </c>
      <c r="E68" s="352">
        <v>0</v>
      </c>
      <c r="F68" s="352">
        <f t="shared" si="0"/>
        <v>258.49756097560976</v>
      </c>
    </row>
    <row r="69" spans="1:6" x14ac:dyDescent="0.25">
      <c r="A69" s="251" t="s">
        <v>70</v>
      </c>
      <c r="B69" s="251" t="s">
        <v>261</v>
      </c>
      <c r="C69" s="251">
        <v>700631</v>
      </c>
      <c r="D69" s="352">
        <v>617.52195121951229</v>
      </c>
      <c r="E69" s="352">
        <v>-7.8</v>
      </c>
      <c r="F69" s="352">
        <f t="shared" si="0"/>
        <v>609.72195121951233</v>
      </c>
    </row>
    <row r="70" spans="1:6" x14ac:dyDescent="0.25">
      <c r="A70" s="251" t="s">
        <v>70</v>
      </c>
      <c r="B70" s="251" t="s">
        <v>261</v>
      </c>
      <c r="C70" s="251">
        <v>700632</v>
      </c>
      <c r="D70" s="352">
        <v>157.97073170731707</v>
      </c>
      <c r="E70" s="352">
        <v>0</v>
      </c>
      <c r="F70" s="352">
        <f t="shared" si="0"/>
        <v>157.97073170731707</v>
      </c>
    </row>
    <row r="71" spans="1:6" x14ac:dyDescent="0.25">
      <c r="A71" s="251" t="s">
        <v>70</v>
      </c>
      <c r="B71" s="251" t="s">
        <v>261</v>
      </c>
      <c r="C71" s="251">
        <v>700633</v>
      </c>
      <c r="D71" s="352">
        <v>201.0536585365854</v>
      </c>
      <c r="E71" s="352">
        <v>-6.06</v>
      </c>
      <c r="F71" s="352">
        <f t="shared" ref="F71:F109" si="1">D71+E71</f>
        <v>194.9936585365854</v>
      </c>
    </row>
    <row r="72" spans="1:6" x14ac:dyDescent="0.25">
      <c r="A72" s="251" t="s">
        <v>70</v>
      </c>
      <c r="B72" s="251" t="s">
        <v>261</v>
      </c>
      <c r="C72" s="251">
        <v>700634</v>
      </c>
      <c r="D72" s="352">
        <v>71.804878048780495</v>
      </c>
      <c r="E72" s="352">
        <v>0</v>
      </c>
      <c r="F72" s="352">
        <f t="shared" si="1"/>
        <v>71.804878048780495</v>
      </c>
    </row>
    <row r="73" spans="1:6" x14ac:dyDescent="0.25">
      <c r="A73" s="251" t="s">
        <v>70</v>
      </c>
      <c r="B73" s="251" t="s">
        <v>261</v>
      </c>
      <c r="C73" s="251">
        <v>700636</v>
      </c>
      <c r="D73" s="352">
        <v>201.0536585365854</v>
      </c>
      <c r="E73" s="352">
        <v>-16.239999999999998</v>
      </c>
      <c r="F73" s="352">
        <f t="shared" si="1"/>
        <v>184.81365853658539</v>
      </c>
    </row>
    <row r="74" spans="1:6" x14ac:dyDescent="0.25">
      <c r="A74" s="251" t="s">
        <v>70</v>
      </c>
      <c r="B74" s="251" t="s">
        <v>261</v>
      </c>
      <c r="C74" s="251">
        <v>700637</v>
      </c>
      <c r="D74" s="352">
        <v>330.30243902439025</v>
      </c>
      <c r="E74" s="352">
        <v>-12.08</v>
      </c>
      <c r="F74" s="352">
        <f t="shared" si="1"/>
        <v>318.22243902439027</v>
      </c>
    </row>
    <row r="75" spans="1:6" x14ac:dyDescent="0.25">
      <c r="A75" s="251" t="s">
        <v>70</v>
      </c>
      <c r="B75" s="251" t="s">
        <v>261</v>
      </c>
      <c r="C75" s="251">
        <v>700638</v>
      </c>
      <c r="D75" s="352">
        <v>272.85853658536587</v>
      </c>
      <c r="E75" s="352">
        <v>0</v>
      </c>
      <c r="F75" s="352">
        <f t="shared" si="1"/>
        <v>272.85853658536587</v>
      </c>
    </row>
    <row r="76" spans="1:6" x14ac:dyDescent="0.25">
      <c r="A76" s="251" t="s">
        <v>70</v>
      </c>
      <c r="B76" s="251" t="s">
        <v>261</v>
      </c>
      <c r="C76" s="251">
        <v>700639</v>
      </c>
      <c r="D76" s="352">
        <v>172.33170731707318</v>
      </c>
      <c r="E76" s="352">
        <v>7.3170731707317076</v>
      </c>
      <c r="F76" s="352">
        <f t="shared" si="1"/>
        <v>179.64878048780488</v>
      </c>
    </row>
    <row r="77" spans="1:6" x14ac:dyDescent="0.25">
      <c r="A77" s="251" t="s">
        <v>70</v>
      </c>
      <c r="B77" s="251" t="s">
        <v>261</v>
      </c>
      <c r="C77" s="251">
        <v>700640</v>
      </c>
      <c r="D77" s="352">
        <v>100.5268292682927</v>
      </c>
      <c r="E77" s="352">
        <v>0</v>
      </c>
      <c r="F77" s="352">
        <f t="shared" si="1"/>
        <v>100.5268292682927</v>
      </c>
    </row>
    <row r="78" spans="1:6" x14ac:dyDescent="0.25">
      <c r="A78" s="251" t="s">
        <v>70</v>
      </c>
      <c r="B78" s="251" t="s">
        <v>261</v>
      </c>
      <c r="C78" s="251">
        <v>700641</v>
      </c>
      <c r="D78" s="352">
        <v>287.21951219512198</v>
      </c>
      <c r="E78" s="352">
        <v>0</v>
      </c>
      <c r="F78" s="352">
        <f t="shared" si="1"/>
        <v>287.21951219512198</v>
      </c>
    </row>
    <row r="79" spans="1:6" x14ac:dyDescent="0.25">
      <c r="A79" s="251" t="s">
        <v>70</v>
      </c>
      <c r="B79" s="251" t="s">
        <v>261</v>
      </c>
      <c r="C79" s="251">
        <v>700642</v>
      </c>
      <c r="D79" s="352">
        <v>86.165853658536591</v>
      </c>
      <c r="E79" s="352">
        <v>0</v>
      </c>
      <c r="F79" s="352">
        <f t="shared" si="1"/>
        <v>86.165853658536591</v>
      </c>
    </row>
    <row r="80" spans="1:6" x14ac:dyDescent="0.25">
      <c r="A80" s="251" t="s">
        <v>70</v>
      </c>
      <c r="B80" s="251" t="s">
        <v>261</v>
      </c>
      <c r="C80" s="251">
        <v>700643</v>
      </c>
      <c r="D80" s="352">
        <v>301.58048780487809</v>
      </c>
      <c r="E80" s="352">
        <v>-18.12</v>
      </c>
      <c r="F80" s="352">
        <f t="shared" si="1"/>
        <v>283.46048780487808</v>
      </c>
    </row>
    <row r="81" spans="1:6" x14ac:dyDescent="0.25">
      <c r="A81" s="251" t="s">
        <v>70</v>
      </c>
      <c r="B81" s="251" t="s">
        <v>261</v>
      </c>
      <c r="C81" s="251">
        <v>700644</v>
      </c>
      <c r="D81" s="352">
        <v>373.38536585365858</v>
      </c>
      <c r="E81" s="352">
        <v>-0.6</v>
      </c>
      <c r="F81" s="352">
        <f t="shared" si="1"/>
        <v>372.78536585365856</v>
      </c>
    </row>
    <row r="82" spans="1:6" x14ac:dyDescent="0.25">
      <c r="A82" s="251" t="s">
        <v>70</v>
      </c>
      <c r="B82" s="251" t="s">
        <v>261</v>
      </c>
      <c r="C82" s="251">
        <v>700645</v>
      </c>
      <c r="D82" s="352">
        <v>229.77560975609759</v>
      </c>
      <c r="E82" s="352">
        <v>-0.4</v>
      </c>
      <c r="F82" s="352">
        <f t="shared" si="1"/>
        <v>229.37560975609759</v>
      </c>
    </row>
    <row r="83" spans="1:6" x14ac:dyDescent="0.25">
      <c r="A83" s="251" t="s">
        <v>70</v>
      </c>
      <c r="B83" s="251" t="s">
        <v>261</v>
      </c>
      <c r="C83" s="251">
        <v>700646</v>
      </c>
      <c r="D83" s="352">
        <v>186.69268292682929</v>
      </c>
      <c r="E83" s="352">
        <v>-14.44</v>
      </c>
      <c r="F83" s="352">
        <f t="shared" si="1"/>
        <v>172.25268292682929</v>
      </c>
    </row>
    <row r="84" spans="1:6" x14ac:dyDescent="0.25">
      <c r="A84" s="251" t="s">
        <v>70</v>
      </c>
      <c r="B84" s="251" t="s">
        <v>261</v>
      </c>
      <c r="C84" s="251">
        <v>700647</v>
      </c>
      <c r="D84" s="352">
        <v>172.33170731707318</v>
      </c>
      <c r="E84" s="352">
        <v>-13.38</v>
      </c>
      <c r="F84" s="352">
        <f t="shared" si="1"/>
        <v>158.95170731707319</v>
      </c>
    </row>
    <row r="85" spans="1:6" x14ac:dyDescent="0.25">
      <c r="A85" s="251" t="s">
        <v>70</v>
      </c>
      <c r="B85" s="251" t="s">
        <v>261</v>
      </c>
      <c r="C85" s="251">
        <v>700648</v>
      </c>
      <c r="D85" s="352">
        <v>157.97073170731707</v>
      </c>
      <c r="E85" s="352">
        <v>-2.72</v>
      </c>
      <c r="F85" s="352">
        <f t="shared" si="1"/>
        <v>155.25073170731707</v>
      </c>
    </row>
    <row r="86" spans="1:6" x14ac:dyDescent="0.25">
      <c r="A86" s="251" t="s">
        <v>70</v>
      </c>
      <c r="B86" s="251" t="s">
        <v>261</v>
      </c>
      <c r="C86" s="251">
        <v>700649</v>
      </c>
      <c r="D86" s="352">
        <v>301.58048780487809</v>
      </c>
      <c r="E86" s="352">
        <v>0</v>
      </c>
      <c r="F86" s="352">
        <f t="shared" si="1"/>
        <v>301.58048780487809</v>
      </c>
    </row>
    <row r="87" spans="1:6" x14ac:dyDescent="0.25">
      <c r="A87" s="251" t="s">
        <v>70</v>
      </c>
      <c r="B87" s="251" t="s">
        <v>261</v>
      </c>
      <c r="C87" s="251">
        <v>700650</v>
      </c>
      <c r="D87" s="352">
        <v>488.27317073170735</v>
      </c>
      <c r="E87" s="352">
        <v>6.6341463414634152</v>
      </c>
      <c r="F87" s="352">
        <f t="shared" si="1"/>
        <v>494.90731707317076</v>
      </c>
    </row>
    <row r="88" spans="1:6" x14ac:dyDescent="0.25">
      <c r="A88" s="251" t="s">
        <v>70</v>
      </c>
      <c r="B88" s="251" t="s">
        <v>261</v>
      </c>
      <c r="C88" s="251">
        <v>700651</v>
      </c>
      <c r="D88" s="352">
        <v>617.52195121951229</v>
      </c>
      <c r="E88" s="352">
        <v>0</v>
      </c>
      <c r="F88" s="352">
        <f t="shared" si="1"/>
        <v>617.52195121951229</v>
      </c>
    </row>
    <row r="89" spans="1:6" x14ac:dyDescent="0.25">
      <c r="A89" s="251" t="s">
        <v>70</v>
      </c>
      <c r="B89" s="251" t="s">
        <v>261</v>
      </c>
      <c r="C89" s="251">
        <v>700652</v>
      </c>
      <c r="D89" s="352">
        <v>129.24878048780488</v>
      </c>
      <c r="E89" s="352">
        <v>10.04878048780488</v>
      </c>
      <c r="F89" s="352">
        <f t="shared" si="1"/>
        <v>139.29756097560977</v>
      </c>
    </row>
    <row r="90" spans="1:6" x14ac:dyDescent="0.25">
      <c r="A90" s="251" t="s">
        <v>70</v>
      </c>
      <c r="B90" s="251" t="s">
        <v>261</v>
      </c>
      <c r="C90" s="251">
        <v>700653</v>
      </c>
      <c r="D90" s="352">
        <v>157.97073170731707</v>
      </c>
      <c r="E90" s="352">
        <v>-14.32</v>
      </c>
      <c r="F90" s="352">
        <f t="shared" si="1"/>
        <v>143.65073170731708</v>
      </c>
    </row>
    <row r="91" spans="1:6" x14ac:dyDescent="0.25">
      <c r="A91" s="251" t="s">
        <v>70</v>
      </c>
      <c r="B91" s="251" t="s">
        <v>261</v>
      </c>
      <c r="C91" s="251">
        <v>700654</v>
      </c>
      <c r="D91" s="352">
        <v>287.21951219512198</v>
      </c>
      <c r="E91" s="352">
        <v>0</v>
      </c>
      <c r="F91" s="352">
        <f t="shared" si="1"/>
        <v>287.21951219512198</v>
      </c>
    </row>
    <row r="92" spans="1:6" x14ac:dyDescent="0.25">
      <c r="A92" s="251" t="s">
        <v>70</v>
      </c>
      <c r="B92" s="251" t="s">
        <v>261</v>
      </c>
      <c r="C92" s="251">
        <v>700655</v>
      </c>
      <c r="D92" s="352">
        <v>86.165853658536591</v>
      </c>
      <c r="E92" s="352">
        <v>-4.92</v>
      </c>
      <c r="F92" s="352">
        <f t="shared" si="1"/>
        <v>81.245853658536589</v>
      </c>
    </row>
    <row r="93" spans="1:6" x14ac:dyDescent="0.25">
      <c r="A93" s="251" t="s">
        <v>70</v>
      </c>
      <c r="B93" s="251" t="s">
        <v>261</v>
      </c>
      <c r="C93" s="251">
        <v>700656</v>
      </c>
      <c r="D93" s="352">
        <v>287.21951219512198</v>
      </c>
      <c r="E93" s="352">
        <v>-1.18</v>
      </c>
      <c r="F93" s="352">
        <f t="shared" si="1"/>
        <v>286.03951219512197</v>
      </c>
    </row>
    <row r="94" spans="1:6" x14ac:dyDescent="0.25">
      <c r="A94" s="251" t="s">
        <v>70</v>
      </c>
      <c r="B94" s="251" t="s">
        <v>261</v>
      </c>
      <c r="C94" s="251">
        <v>700657</v>
      </c>
      <c r="D94" s="352">
        <v>57.443902439024399</v>
      </c>
      <c r="E94" s="352">
        <v>0</v>
      </c>
      <c r="F94" s="352">
        <f t="shared" si="1"/>
        <v>57.443902439024399</v>
      </c>
    </row>
    <row r="95" spans="1:6" x14ac:dyDescent="0.25">
      <c r="A95" s="251" t="s">
        <v>70</v>
      </c>
      <c r="B95" s="251" t="s">
        <v>261</v>
      </c>
      <c r="C95" s="251">
        <v>700658</v>
      </c>
      <c r="D95" s="352">
        <v>71.804878048780495</v>
      </c>
      <c r="E95" s="352">
        <v>0</v>
      </c>
      <c r="F95" s="352">
        <f t="shared" si="1"/>
        <v>71.804878048780495</v>
      </c>
    </row>
    <row r="96" spans="1:6" x14ac:dyDescent="0.25">
      <c r="A96" s="251" t="s">
        <v>70</v>
      </c>
      <c r="B96" s="251" t="s">
        <v>261</v>
      </c>
      <c r="C96" s="251">
        <v>700659</v>
      </c>
      <c r="D96" s="352">
        <v>57.443902439024399</v>
      </c>
      <c r="E96" s="352">
        <v>0</v>
      </c>
      <c r="F96" s="352">
        <f t="shared" si="1"/>
        <v>57.443902439024399</v>
      </c>
    </row>
    <row r="97" spans="1:10" x14ac:dyDescent="0.25">
      <c r="A97" s="251" t="s">
        <v>70</v>
      </c>
      <c r="B97" s="251" t="s">
        <v>261</v>
      </c>
      <c r="C97" s="251">
        <v>700660</v>
      </c>
      <c r="D97" s="352">
        <v>14.3609756097561</v>
      </c>
      <c r="E97" s="352">
        <v>0</v>
      </c>
      <c r="F97" s="352">
        <f t="shared" si="1"/>
        <v>14.3609756097561</v>
      </c>
    </row>
    <row r="98" spans="1:10" x14ac:dyDescent="0.25">
      <c r="A98" s="251" t="s">
        <v>70</v>
      </c>
      <c r="B98" s="251" t="s">
        <v>261</v>
      </c>
      <c r="C98" s="251">
        <v>700661</v>
      </c>
      <c r="D98" s="352">
        <v>201.0536585365854</v>
      </c>
      <c r="E98" s="352">
        <v>-25.42</v>
      </c>
      <c r="F98" s="352">
        <f t="shared" si="1"/>
        <v>175.63365853658541</v>
      </c>
    </row>
    <row r="99" spans="1:10" x14ac:dyDescent="0.25">
      <c r="A99" s="251" t="s">
        <v>70</v>
      </c>
      <c r="B99" s="251" t="s">
        <v>261</v>
      </c>
      <c r="C99" s="251">
        <v>700662</v>
      </c>
      <c r="D99" s="352">
        <v>28.721951219512199</v>
      </c>
      <c r="E99" s="352">
        <v>0</v>
      </c>
      <c r="F99" s="352">
        <f t="shared" si="1"/>
        <v>28.721951219512199</v>
      </c>
    </row>
    <row r="100" spans="1:10" x14ac:dyDescent="0.25">
      <c r="A100" s="251" t="s">
        <v>70</v>
      </c>
      <c r="B100" s="251" t="s">
        <v>261</v>
      </c>
      <c r="C100" s="251">
        <v>700663</v>
      </c>
      <c r="D100" s="352">
        <v>14.3609756097561</v>
      </c>
      <c r="E100" s="352">
        <v>0</v>
      </c>
      <c r="F100" s="352">
        <f t="shared" si="1"/>
        <v>14.3609756097561</v>
      </c>
    </row>
    <row r="101" spans="1:10" x14ac:dyDescent="0.25">
      <c r="A101" s="251" t="s">
        <v>70</v>
      </c>
      <c r="B101" s="251" t="s">
        <v>261</v>
      </c>
      <c r="C101" s="251">
        <v>700664</v>
      </c>
      <c r="D101" s="352">
        <v>2599.3365853658543</v>
      </c>
      <c r="E101" s="352">
        <v>5.5414634146341468</v>
      </c>
      <c r="F101" s="352">
        <f t="shared" si="1"/>
        <v>2604.8780487804884</v>
      </c>
    </row>
    <row r="102" spans="1:10" x14ac:dyDescent="0.25">
      <c r="A102" s="251" t="s">
        <v>70</v>
      </c>
      <c r="B102" s="251" t="s">
        <v>261</v>
      </c>
      <c r="C102" s="251">
        <v>700665</v>
      </c>
      <c r="D102" s="352">
        <v>229.77560975609759</v>
      </c>
      <c r="E102" s="352">
        <v>-7.8</v>
      </c>
      <c r="F102" s="352">
        <f t="shared" si="1"/>
        <v>221.97560975609758</v>
      </c>
    </row>
    <row r="103" spans="1:10" x14ac:dyDescent="0.25">
      <c r="A103" s="251" t="s">
        <v>70</v>
      </c>
      <c r="B103" s="251" t="s">
        <v>261</v>
      </c>
      <c r="C103" s="251">
        <v>700666</v>
      </c>
      <c r="D103" s="352">
        <v>157.97073170731707</v>
      </c>
      <c r="E103" s="352">
        <v>0</v>
      </c>
      <c r="F103" s="352">
        <f t="shared" si="1"/>
        <v>157.97073170731707</v>
      </c>
    </row>
    <row r="104" spans="1:10" x14ac:dyDescent="0.25">
      <c r="A104" s="251" t="s">
        <v>70</v>
      </c>
      <c r="B104" s="251" t="s">
        <v>261</v>
      </c>
      <c r="C104" s="251">
        <v>700667</v>
      </c>
      <c r="D104" s="352">
        <v>186.69268292682929</v>
      </c>
      <c r="E104" s="352">
        <v>10.790243902439025</v>
      </c>
      <c r="F104" s="352">
        <f t="shared" si="1"/>
        <v>197.48292682926831</v>
      </c>
    </row>
    <row r="105" spans="1:10" x14ac:dyDescent="0.25">
      <c r="A105" s="251" t="s">
        <v>70</v>
      </c>
      <c r="B105" s="251" t="s">
        <v>261</v>
      </c>
      <c r="C105" s="251">
        <v>700668</v>
      </c>
      <c r="D105" s="352">
        <v>215.41463414634148</v>
      </c>
      <c r="E105" s="352">
        <v>0</v>
      </c>
      <c r="F105" s="352">
        <f t="shared" si="1"/>
        <v>215.41463414634148</v>
      </c>
    </row>
    <row r="106" spans="1:10" x14ac:dyDescent="0.25">
      <c r="A106" s="251" t="s">
        <v>70</v>
      </c>
      <c r="B106" s="251" t="s">
        <v>261</v>
      </c>
      <c r="C106" s="251">
        <v>700669</v>
      </c>
      <c r="D106" s="352">
        <v>28.721951219512199</v>
      </c>
      <c r="E106" s="352">
        <v>-7</v>
      </c>
      <c r="F106" s="352">
        <f t="shared" si="1"/>
        <v>21.721951219512199</v>
      </c>
    </row>
    <row r="107" spans="1:10" x14ac:dyDescent="0.25">
      <c r="A107" s="251" t="s">
        <v>9</v>
      </c>
      <c r="B107" s="251" t="s">
        <v>12</v>
      </c>
      <c r="C107" s="251">
        <v>700580</v>
      </c>
      <c r="D107" s="352">
        <v>14.3609756097561</v>
      </c>
      <c r="E107" s="352">
        <v>0</v>
      </c>
      <c r="F107" s="352">
        <f t="shared" si="1"/>
        <v>14.3609756097561</v>
      </c>
    </row>
    <row r="108" spans="1:10" x14ac:dyDescent="0.25">
      <c r="A108" s="251" t="s">
        <v>9</v>
      </c>
      <c r="B108" s="251" t="s">
        <v>12</v>
      </c>
      <c r="C108" s="251">
        <v>700594</v>
      </c>
      <c r="D108" s="352">
        <v>143.60975609756099</v>
      </c>
      <c r="E108" s="352">
        <v>178.47804878048782</v>
      </c>
      <c r="F108" s="352">
        <f t="shared" si="1"/>
        <v>322.08780487804881</v>
      </c>
    </row>
    <row r="109" spans="1:10" x14ac:dyDescent="0.25">
      <c r="A109" s="251" t="s">
        <v>9</v>
      </c>
      <c r="B109" s="251" t="s">
        <v>34</v>
      </c>
      <c r="C109" s="251" t="s">
        <v>265</v>
      </c>
      <c r="D109" s="352">
        <v>193.05</v>
      </c>
      <c r="E109" s="352">
        <v>0</v>
      </c>
      <c r="F109" s="352">
        <f t="shared" si="1"/>
        <v>193.05</v>
      </c>
    </row>
    <row r="110" spans="1:10" x14ac:dyDescent="0.25">
      <c r="F110" s="258"/>
    </row>
    <row r="111" spans="1:10" x14ac:dyDescent="0.25">
      <c r="B111" s="254"/>
      <c r="C111" s="312" t="s">
        <v>88</v>
      </c>
      <c r="D111" s="312" t="s">
        <v>89</v>
      </c>
      <c r="E111" s="312" t="s">
        <v>90</v>
      </c>
      <c r="F111" s="314"/>
      <c r="G111" s="314"/>
      <c r="H111" s="314"/>
      <c r="I111" s="314"/>
      <c r="J111" s="314"/>
    </row>
    <row r="112" spans="1:10" x14ac:dyDescent="0.25">
      <c r="B112" s="254"/>
      <c r="C112" s="261" t="s">
        <v>91</v>
      </c>
      <c r="D112" s="261" t="s">
        <v>91</v>
      </c>
      <c r="E112" s="261" t="s">
        <v>91</v>
      </c>
      <c r="F112" s="314"/>
      <c r="G112" s="314"/>
      <c r="H112" s="314"/>
      <c r="I112" s="314"/>
      <c r="J112" s="314"/>
    </row>
    <row r="113" spans="2:10" x14ac:dyDescent="0.25">
      <c r="B113" s="267" t="s">
        <v>92</v>
      </c>
      <c r="C113" s="253">
        <f>SUM(D5:D109)</f>
        <v>1026216.7829268292</v>
      </c>
      <c r="D113" s="253">
        <f>SUM(E5:E109)</f>
        <v>6712.7548780487796</v>
      </c>
      <c r="E113" s="253">
        <f>SUM(F5:F109)</f>
        <v>1032929.5378048777</v>
      </c>
      <c r="F113" s="311"/>
      <c r="G113" s="311"/>
      <c r="H113" s="311"/>
      <c r="I113" s="311"/>
      <c r="J113" s="311"/>
    </row>
    <row r="114" spans="2:10" x14ac:dyDescent="0.25">
      <c r="B114" s="254"/>
      <c r="C114" s="311"/>
      <c r="D114" s="311"/>
      <c r="E114" s="311"/>
      <c r="F114" s="311"/>
      <c r="G114" s="311"/>
      <c r="H114" s="311"/>
      <c r="I114" s="311"/>
      <c r="J114" s="311"/>
    </row>
  </sheetData>
  <autoFilter ref="A4:F109"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workbookViewId="0"/>
  </sheetViews>
  <sheetFormatPr defaultColWidth="9.1796875" defaultRowHeight="10.5" x14ac:dyDescent="0.25"/>
  <cols>
    <col min="1" max="1" width="73.7265625" style="250" customWidth="1"/>
    <col min="2" max="2" width="213.54296875" style="250" bestFit="1" customWidth="1"/>
    <col min="3" max="11" width="18.7265625" style="250" customWidth="1"/>
    <col min="12" max="12" width="9.1796875" style="250"/>
    <col min="13" max="13" width="45.7265625" style="250" customWidth="1"/>
    <col min="14" max="21" width="18.7265625" style="250" customWidth="1"/>
    <col min="22" max="16384" width="9.1796875" style="250"/>
  </cols>
  <sheetData>
    <row r="1" spans="1:6" x14ac:dyDescent="0.25">
      <c r="A1" s="261" t="s">
        <v>0</v>
      </c>
      <c r="B1" s="252">
        <v>2015</v>
      </c>
    </row>
    <row r="2" spans="1:6" x14ac:dyDescent="0.25">
      <c r="A2" s="267" t="s">
        <v>1</v>
      </c>
      <c r="B2" s="260" t="s">
        <v>152</v>
      </c>
    </row>
    <row r="4" spans="1:6" x14ac:dyDescent="0.25">
      <c r="A4" s="261" t="s">
        <v>3</v>
      </c>
      <c r="B4" s="261" t="s">
        <v>4</v>
      </c>
      <c r="C4" s="261" t="s">
        <v>5</v>
      </c>
      <c r="D4" s="261" t="s">
        <v>6</v>
      </c>
      <c r="E4" s="261" t="s">
        <v>7</v>
      </c>
      <c r="F4" s="261" t="s">
        <v>8</v>
      </c>
    </row>
    <row r="5" spans="1:6" x14ac:dyDescent="0.25">
      <c r="A5" s="251" t="s">
        <v>9</v>
      </c>
      <c r="B5" s="251" t="s">
        <v>176</v>
      </c>
      <c r="C5" s="252">
        <v>700799</v>
      </c>
      <c r="D5" s="352">
        <v>455.00487804878054</v>
      </c>
      <c r="E5" s="352">
        <v>0</v>
      </c>
      <c r="F5" s="352">
        <f>D5+E5</f>
        <v>455.00487804878054</v>
      </c>
    </row>
    <row r="6" spans="1:6" x14ac:dyDescent="0.25">
      <c r="A6" s="251" t="s">
        <v>155</v>
      </c>
      <c r="B6" s="251" t="s">
        <v>162</v>
      </c>
      <c r="C6" s="252">
        <v>700869</v>
      </c>
      <c r="D6" s="352">
        <v>1.7463414634146344</v>
      </c>
      <c r="E6" s="352">
        <v>0</v>
      </c>
      <c r="F6" s="352">
        <f t="shared" ref="F6:F38" si="0">D6+E6</f>
        <v>1.7463414634146344</v>
      </c>
    </row>
    <row r="7" spans="1:6" x14ac:dyDescent="0.25">
      <c r="A7" s="251" t="s">
        <v>155</v>
      </c>
      <c r="B7" s="251" t="s">
        <v>156</v>
      </c>
      <c r="C7" s="252">
        <v>700853</v>
      </c>
      <c r="D7" s="352">
        <v>1.7463414634146344</v>
      </c>
      <c r="E7" s="352">
        <v>8.2341463414634148</v>
      </c>
      <c r="F7" s="352">
        <f t="shared" si="0"/>
        <v>9.9804878048780488</v>
      </c>
    </row>
    <row r="8" spans="1:6" x14ac:dyDescent="0.25">
      <c r="A8" s="251" t="s">
        <v>155</v>
      </c>
      <c r="B8" s="251" t="s">
        <v>160</v>
      </c>
      <c r="C8" s="252">
        <v>700841</v>
      </c>
      <c r="D8" s="352">
        <v>1.7463414634146344</v>
      </c>
      <c r="E8" s="352">
        <v>155.79512195121953</v>
      </c>
      <c r="F8" s="352">
        <f t="shared" si="0"/>
        <v>157.54146341463417</v>
      </c>
    </row>
    <row r="9" spans="1:6" x14ac:dyDescent="0.25">
      <c r="A9" s="251" t="s">
        <v>155</v>
      </c>
      <c r="B9" s="251" t="s">
        <v>158</v>
      </c>
      <c r="C9" s="252">
        <v>700855</v>
      </c>
      <c r="D9" s="352">
        <v>3.5024390243902439</v>
      </c>
      <c r="E9" s="352">
        <v>973.41463414634154</v>
      </c>
      <c r="F9" s="352">
        <f t="shared" si="0"/>
        <v>976.91707317073178</v>
      </c>
    </row>
    <row r="10" spans="1:6" x14ac:dyDescent="0.25">
      <c r="A10" s="251" t="s">
        <v>29</v>
      </c>
      <c r="B10" s="251" t="s">
        <v>153</v>
      </c>
      <c r="C10" s="252">
        <v>700902</v>
      </c>
      <c r="D10" s="352">
        <v>350.00000000000006</v>
      </c>
      <c r="E10" s="352">
        <v>0</v>
      </c>
      <c r="F10" s="352">
        <f t="shared" si="0"/>
        <v>350.00000000000006</v>
      </c>
    </row>
    <row r="11" spans="1:6" x14ac:dyDescent="0.25">
      <c r="A11" s="251" t="s">
        <v>106</v>
      </c>
      <c r="B11" s="251" t="s">
        <v>106</v>
      </c>
      <c r="C11" s="252">
        <v>700863</v>
      </c>
      <c r="D11" s="352">
        <v>17.502439024390245</v>
      </c>
      <c r="E11" s="352">
        <v>96.770731707317083</v>
      </c>
      <c r="F11" s="352">
        <f t="shared" si="0"/>
        <v>114.27317073170732</v>
      </c>
    </row>
    <row r="12" spans="1:6" x14ac:dyDescent="0.25">
      <c r="A12" s="251" t="s">
        <v>70</v>
      </c>
      <c r="B12" s="251" t="s">
        <v>172</v>
      </c>
      <c r="C12" s="252">
        <v>700849</v>
      </c>
      <c r="D12" s="352">
        <v>1127.4731707317076</v>
      </c>
      <c r="E12" s="352">
        <v>-128.93</v>
      </c>
      <c r="F12" s="352">
        <f t="shared" si="0"/>
        <v>998.54317073170751</v>
      </c>
    </row>
    <row r="13" spans="1:6" x14ac:dyDescent="0.25">
      <c r="A13" s="251" t="s">
        <v>41</v>
      </c>
      <c r="B13" s="251" t="s">
        <v>183</v>
      </c>
      <c r="C13" s="252">
        <v>700851</v>
      </c>
      <c r="D13" s="352">
        <v>17.502439024390245</v>
      </c>
      <c r="E13" s="352">
        <v>3.8439024390243905</v>
      </c>
      <c r="F13" s="352">
        <f t="shared" si="0"/>
        <v>21.346341463414635</v>
      </c>
    </row>
    <row r="14" spans="1:6" x14ac:dyDescent="0.25">
      <c r="A14" s="251" t="s">
        <v>9</v>
      </c>
      <c r="B14" s="251" t="s">
        <v>16</v>
      </c>
      <c r="C14" s="252">
        <v>700845</v>
      </c>
      <c r="D14" s="352">
        <v>87.502439024390256</v>
      </c>
      <c r="E14" s="352">
        <v>-13.96</v>
      </c>
      <c r="F14" s="352">
        <f t="shared" si="0"/>
        <v>73.542439024390262</v>
      </c>
    </row>
    <row r="15" spans="1:6" x14ac:dyDescent="0.25">
      <c r="A15" s="251" t="s">
        <v>266</v>
      </c>
      <c r="B15" s="251" t="s">
        <v>267</v>
      </c>
      <c r="C15" s="252">
        <v>700839</v>
      </c>
      <c r="D15" s="352">
        <v>29750.009756097563</v>
      </c>
      <c r="E15" s="352">
        <v>15503.190243902442</v>
      </c>
      <c r="F15" s="352">
        <f t="shared" si="0"/>
        <v>45253.200000000004</v>
      </c>
    </row>
    <row r="16" spans="1:6" x14ac:dyDescent="0.25">
      <c r="A16" s="251" t="s">
        <v>67</v>
      </c>
      <c r="B16" s="251" t="s">
        <v>68</v>
      </c>
      <c r="C16" s="252">
        <v>700587</v>
      </c>
      <c r="D16" s="352">
        <v>3.5024390243902439</v>
      </c>
      <c r="E16" s="352">
        <v>161.68780487804878</v>
      </c>
      <c r="F16" s="352">
        <f t="shared" si="0"/>
        <v>165.19024390243902</v>
      </c>
    </row>
    <row r="17" spans="1:6" x14ac:dyDescent="0.25">
      <c r="A17" s="251" t="s">
        <v>9</v>
      </c>
      <c r="B17" s="251" t="s">
        <v>12</v>
      </c>
      <c r="C17" s="252">
        <v>700859</v>
      </c>
      <c r="D17" s="352">
        <v>3.5024390243902439</v>
      </c>
      <c r="E17" s="352">
        <v>0</v>
      </c>
      <c r="F17" s="352">
        <f t="shared" si="0"/>
        <v>3.5024390243902439</v>
      </c>
    </row>
    <row r="18" spans="1:6" x14ac:dyDescent="0.25">
      <c r="A18" s="251" t="s">
        <v>9</v>
      </c>
      <c r="B18" s="251" t="s">
        <v>12</v>
      </c>
      <c r="C18" s="252">
        <v>700843</v>
      </c>
      <c r="D18" s="352">
        <v>17.502439024390245</v>
      </c>
      <c r="E18" s="352">
        <v>-11.67</v>
      </c>
      <c r="F18" s="352">
        <f t="shared" si="0"/>
        <v>5.8324390243902453</v>
      </c>
    </row>
    <row r="19" spans="1:6" x14ac:dyDescent="0.25">
      <c r="A19" s="251" t="s">
        <v>49</v>
      </c>
      <c r="B19" s="251" t="s">
        <v>50</v>
      </c>
      <c r="C19" s="252">
        <v>700871</v>
      </c>
      <c r="D19" s="352">
        <v>70.009756097560981</v>
      </c>
      <c r="E19" s="352">
        <v>51.287804878048789</v>
      </c>
      <c r="F19" s="352">
        <f t="shared" si="0"/>
        <v>121.29756097560977</v>
      </c>
    </row>
    <row r="20" spans="1:6" x14ac:dyDescent="0.25">
      <c r="A20" s="251" t="s">
        <v>49</v>
      </c>
      <c r="B20" s="251" t="s">
        <v>50</v>
      </c>
      <c r="C20" s="252">
        <v>700873</v>
      </c>
      <c r="D20" s="352">
        <v>63.00487804878049</v>
      </c>
      <c r="E20" s="352">
        <v>-10.5</v>
      </c>
      <c r="F20" s="352">
        <f t="shared" si="0"/>
        <v>52.50487804878049</v>
      </c>
    </row>
    <row r="21" spans="1:6" x14ac:dyDescent="0.25">
      <c r="A21" s="251" t="s">
        <v>49</v>
      </c>
      <c r="B21" s="251" t="s">
        <v>50</v>
      </c>
      <c r="C21" s="252">
        <v>700875</v>
      </c>
      <c r="D21" s="352">
        <v>17.502439024390245</v>
      </c>
      <c r="E21" s="352">
        <v>35.092682926829269</v>
      </c>
      <c r="F21" s="352">
        <f t="shared" si="0"/>
        <v>52.595121951219511</v>
      </c>
    </row>
    <row r="22" spans="1:6" x14ac:dyDescent="0.25">
      <c r="A22" s="251" t="s">
        <v>49</v>
      </c>
      <c r="B22" s="251" t="s">
        <v>50</v>
      </c>
      <c r="C22" s="252">
        <v>700877</v>
      </c>
      <c r="D22" s="352">
        <v>8.7609756097560982</v>
      </c>
      <c r="E22" s="352">
        <v>17.960975609756098</v>
      </c>
      <c r="F22" s="352">
        <f t="shared" si="0"/>
        <v>26.721951219512196</v>
      </c>
    </row>
    <row r="23" spans="1:6" x14ac:dyDescent="0.25">
      <c r="A23" s="251" t="s">
        <v>49</v>
      </c>
      <c r="B23" s="251" t="s">
        <v>50</v>
      </c>
      <c r="C23" s="252">
        <v>700879</v>
      </c>
      <c r="D23" s="352">
        <v>87.492682926829289</v>
      </c>
      <c r="E23" s="352">
        <v>-0.36</v>
      </c>
      <c r="F23" s="352">
        <f t="shared" si="0"/>
        <v>87.13268292682929</v>
      </c>
    </row>
    <row r="24" spans="1:6" x14ac:dyDescent="0.25">
      <c r="A24" s="251" t="s">
        <v>49</v>
      </c>
      <c r="B24" s="251" t="s">
        <v>50</v>
      </c>
      <c r="C24" s="252">
        <v>700881</v>
      </c>
      <c r="D24" s="352">
        <v>76.995121951219517</v>
      </c>
      <c r="E24" s="352">
        <v>26.985365853658539</v>
      </c>
      <c r="F24" s="352">
        <f t="shared" si="0"/>
        <v>103.98048780487805</v>
      </c>
    </row>
    <row r="25" spans="1:6" x14ac:dyDescent="0.25">
      <c r="A25" s="251" t="s">
        <v>49</v>
      </c>
      <c r="B25" s="251" t="s">
        <v>50</v>
      </c>
      <c r="C25" s="252">
        <v>700883</v>
      </c>
      <c r="D25" s="352">
        <v>315.00487804878048</v>
      </c>
      <c r="E25" s="352">
        <v>-7</v>
      </c>
      <c r="F25" s="352">
        <f t="shared" si="0"/>
        <v>308.00487804878048</v>
      </c>
    </row>
    <row r="26" spans="1:6" x14ac:dyDescent="0.25">
      <c r="A26" s="251" t="s">
        <v>49</v>
      </c>
      <c r="B26" s="251" t="s">
        <v>50</v>
      </c>
      <c r="C26" s="252">
        <v>700885</v>
      </c>
      <c r="D26" s="352">
        <v>59.492682926829268</v>
      </c>
      <c r="E26" s="352">
        <v>11.687804878048782</v>
      </c>
      <c r="F26" s="352">
        <f t="shared" si="0"/>
        <v>71.180487804878055</v>
      </c>
    </row>
    <row r="27" spans="1:6" x14ac:dyDescent="0.25">
      <c r="A27" s="251" t="s">
        <v>49</v>
      </c>
      <c r="B27" s="251" t="s">
        <v>50</v>
      </c>
      <c r="C27" s="252">
        <v>700887</v>
      </c>
      <c r="D27" s="352">
        <v>1.75609756097561</v>
      </c>
      <c r="E27" s="352">
        <v>-0.47</v>
      </c>
      <c r="F27" s="352">
        <f t="shared" si="0"/>
        <v>1.28609756097561</v>
      </c>
    </row>
    <row r="28" spans="1:6" x14ac:dyDescent="0.25">
      <c r="A28" s="251" t="s">
        <v>49</v>
      </c>
      <c r="B28" s="251" t="s">
        <v>50</v>
      </c>
      <c r="C28" s="252">
        <v>700889</v>
      </c>
      <c r="D28" s="352">
        <v>350.00975609756102</v>
      </c>
      <c r="E28" s="352">
        <v>-118.34</v>
      </c>
      <c r="F28" s="352">
        <f t="shared" si="0"/>
        <v>231.66975609756102</v>
      </c>
    </row>
    <row r="29" spans="1:6" x14ac:dyDescent="0.25">
      <c r="A29" s="251" t="s">
        <v>49</v>
      </c>
      <c r="B29" s="251" t="s">
        <v>50</v>
      </c>
      <c r="C29" s="252">
        <v>700891</v>
      </c>
      <c r="D29" s="352">
        <v>140</v>
      </c>
      <c r="E29" s="352">
        <v>22.20487804878049</v>
      </c>
      <c r="F29" s="352">
        <f t="shared" si="0"/>
        <v>162.2048780487805</v>
      </c>
    </row>
    <row r="30" spans="1:6" x14ac:dyDescent="0.25">
      <c r="A30" s="251" t="s">
        <v>49</v>
      </c>
      <c r="B30" s="251" t="s">
        <v>50</v>
      </c>
      <c r="C30" s="252">
        <v>700893</v>
      </c>
      <c r="D30" s="352">
        <v>612.50731707317084</v>
      </c>
      <c r="E30" s="352">
        <v>91.619512195121956</v>
      </c>
      <c r="F30" s="352">
        <f t="shared" si="0"/>
        <v>704.12682926829279</v>
      </c>
    </row>
    <row r="31" spans="1:6" x14ac:dyDescent="0.25">
      <c r="A31" s="251" t="s">
        <v>49</v>
      </c>
      <c r="B31" s="251" t="s">
        <v>50</v>
      </c>
      <c r="C31" s="252">
        <v>700895</v>
      </c>
      <c r="D31" s="352">
        <v>227.4926829268293</v>
      </c>
      <c r="E31" s="352">
        <v>-90.79</v>
      </c>
      <c r="F31" s="352">
        <f t="shared" si="0"/>
        <v>136.70268292682931</v>
      </c>
    </row>
    <row r="32" spans="1:6" x14ac:dyDescent="0.25">
      <c r="A32" s="251" t="s">
        <v>49</v>
      </c>
      <c r="B32" s="251" t="s">
        <v>50</v>
      </c>
      <c r="C32" s="252">
        <v>700897</v>
      </c>
      <c r="D32" s="352">
        <v>70.009756097560981</v>
      </c>
      <c r="E32" s="352">
        <v>-20.13</v>
      </c>
      <c r="F32" s="352">
        <f t="shared" si="0"/>
        <v>49.879756097560985</v>
      </c>
    </row>
    <row r="33" spans="1:10" x14ac:dyDescent="0.25">
      <c r="A33" s="251" t="s">
        <v>169</v>
      </c>
      <c r="B33" s="251" t="s">
        <v>221</v>
      </c>
      <c r="C33" s="252">
        <v>443591</v>
      </c>
      <c r="D33" s="352">
        <v>2250</v>
      </c>
      <c r="E33" s="352">
        <v>625.7560975609756</v>
      </c>
      <c r="F33" s="352">
        <f t="shared" si="0"/>
        <v>2875.7560975609758</v>
      </c>
    </row>
    <row r="34" spans="1:10" x14ac:dyDescent="0.25">
      <c r="A34" s="251" t="s">
        <v>70</v>
      </c>
      <c r="B34" s="251" t="s">
        <v>268</v>
      </c>
      <c r="C34" s="252">
        <v>700847</v>
      </c>
      <c r="D34" s="352">
        <v>2800.0000000000005</v>
      </c>
      <c r="E34" s="352">
        <v>603.68780487804884</v>
      </c>
      <c r="F34" s="352">
        <f t="shared" si="0"/>
        <v>3403.6878048780491</v>
      </c>
    </row>
    <row r="35" spans="1:10" x14ac:dyDescent="0.25">
      <c r="A35" s="251" t="s">
        <v>185</v>
      </c>
      <c r="B35" s="251" t="s">
        <v>269</v>
      </c>
      <c r="C35" s="252">
        <v>700900</v>
      </c>
      <c r="D35" s="352">
        <v>35.00487804878049</v>
      </c>
      <c r="E35" s="352">
        <v>-28.39</v>
      </c>
      <c r="F35" s="352">
        <f t="shared" si="0"/>
        <v>6.6148780487804899</v>
      </c>
    </row>
    <row r="36" spans="1:10" x14ac:dyDescent="0.25">
      <c r="A36" s="251" t="s">
        <v>155</v>
      </c>
      <c r="B36" s="251" t="s">
        <v>208</v>
      </c>
      <c r="C36" s="252" t="s">
        <v>270</v>
      </c>
      <c r="D36" s="352">
        <v>245</v>
      </c>
      <c r="E36" s="352">
        <v>39.590000000000003</v>
      </c>
      <c r="F36" s="352">
        <f t="shared" si="0"/>
        <v>284.59000000000003</v>
      </c>
    </row>
    <row r="37" spans="1:10" x14ac:dyDescent="0.25">
      <c r="A37" s="251" t="s">
        <v>9</v>
      </c>
      <c r="B37" s="251" t="s">
        <v>271</v>
      </c>
      <c r="C37" s="252" t="s">
        <v>272</v>
      </c>
      <c r="D37" s="352">
        <v>28000</v>
      </c>
      <c r="E37" s="352">
        <v>0</v>
      </c>
      <c r="F37" s="352">
        <f t="shared" si="0"/>
        <v>28000</v>
      </c>
    </row>
    <row r="38" spans="1:10" x14ac:dyDescent="0.25">
      <c r="A38" s="251" t="s">
        <v>9</v>
      </c>
      <c r="B38" s="251" t="s">
        <v>23</v>
      </c>
      <c r="C38" s="252" t="s">
        <v>273</v>
      </c>
      <c r="D38" s="352">
        <v>993.44</v>
      </c>
      <c r="E38" s="352"/>
      <c r="F38" s="352">
        <f t="shared" si="0"/>
        <v>993.44</v>
      </c>
    </row>
    <row r="40" spans="1:10" x14ac:dyDescent="0.25">
      <c r="B40" s="254"/>
      <c r="C40" s="312" t="s">
        <v>88</v>
      </c>
      <c r="D40" s="312" t="s">
        <v>89</v>
      </c>
      <c r="E40" s="312" t="s">
        <v>90</v>
      </c>
      <c r="F40" s="314"/>
      <c r="G40" s="314"/>
      <c r="H40" s="314"/>
      <c r="I40" s="314"/>
      <c r="J40" s="314"/>
    </row>
    <row r="41" spans="1:10" x14ac:dyDescent="0.25">
      <c r="B41" s="254"/>
      <c r="C41" s="261" t="s">
        <v>91</v>
      </c>
      <c r="D41" s="261" t="s">
        <v>91</v>
      </c>
      <c r="E41" s="261" t="s">
        <v>91</v>
      </c>
      <c r="F41" s="314"/>
      <c r="G41" s="314"/>
      <c r="H41" s="314"/>
      <c r="I41" s="314"/>
      <c r="J41" s="314"/>
    </row>
    <row r="42" spans="1:10" x14ac:dyDescent="0.25">
      <c r="B42" s="267" t="s">
        <v>92</v>
      </c>
      <c r="C42" s="352">
        <f>SUM(D5:D38)</f>
        <v>68261.727804878057</v>
      </c>
      <c r="D42" s="352">
        <f t="shared" ref="D42:E42" si="1">SUM(E5:E38)</f>
        <v>17998.269512195122</v>
      </c>
      <c r="E42" s="352">
        <f t="shared" si="1"/>
        <v>86259.997317073168</v>
      </c>
      <c r="F42" s="314"/>
      <c r="G42" s="314"/>
      <c r="H42" s="314"/>
      <c r="I42" s="314"/>
      <c r="J42" s="314"/>
    </row>
  </sheetData>
  <pageMargins left="0.7" right="0.7" top="0.75" bottom="0.75" header="0.3" footer="0.3"/>
  <ignoredErrors>
    <ignoredError sqref="C5:C38" numberStoredAsText="1"/>
  </ignoredError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workbookViewId="0"/>
  </sheetViews>
  <sheetFormatPr defaultColWidth="9.1796875" defaultRowHeight="10.5" x14ac:dyDescent="0.25"/>
  <cols>
    <col min="1" max="2" width="73.7265625" style="250" customWidth="1"/>
    <col min="3" max="11" width="18.7265625" style="250" customWidth="1"/>
    <col min="12" max="12" width="9.1796875" style="250"/>
    <col min="13" max="13" width="45.7265625" style="250" customWidth="1"/>
    <col min="14" max="21" width="18.7265625" style="250" customWidth="1"/>
    <col min="22" max="16384" width="9.1796875" style="250"/>
  </cols>
  <sheetData>
    <row r="1" spans="1:6" x14ac:dyDescent="0.25">
      <c r="A1" s="261" t="s">
        <v>0</v>
      </c>
      <c r="B1" s="252">
        <v>2015</v>
      </c>
    </row>
    <row r="2" spans="1:6" x14ac:dyDescent="0.25">
      <c r="A2" s="267" t="s">
        <v>1</v>
      </c>
      <c r="B2" s="260" t="s">
        <v>212</v>
      </c>
    </row>
    <row r="4" spans="1:6" x14ac:dyDescent="0.25">
      <c r="A4" s="261" t="s">
        <v>3</v>
      </c>
      <c r="B4" s="261" t="s">
        <v>4</v>
      </c>
      <c r="C4" s="261" t="s">
        <v>5</v>
      </c>
      <c r="D4" s="261" t="s">
        <v>6</v>
      </c>
      <c r="E4" s="261" t="s">
        <v>7</v>
      </c>
      <c r="F4" s="261" t="s">
        <v>8</v>
      </c>
    </row>
    <row r="5" spans="1:6" x14ac:dyDescent="0.25">
      <c r="A5" s="251" t="s">
        <v>9</v>
      </c>
      <c r="B5" s="251" t="s">
        <v>176</v>
      </c>
      <c r="C5" s="251">
        <v>700798</v>
      </c>
      <c r="D5" s="352">
        <v>7150</v>
      </c>
      <c r="E5" s="352">
        <v>0</v>
      </c>
      <c r="F5" s="352">
        <f>D5+E5</f>
        <v>7150</v>
      </c>
    </row>
    <row r="6" spans="1:6" x14ac:dyDescent="0.25">
      <c r="A6" s="251" t="s">
        <v>155</v>
      </c>
      <c r="B6" s="251" t="s">
        <v>162</v>
      </c>
      <c r="C6" s="251">
        <v>700868</v>
      </c>
      <c r="D6" s="352">
        <v>27.506607929515418</v>
      </c>
      <c r="E6" s="352">
        <v>0</v>
      </c>
      <c r="F6" s="352">
        <f t="shared" ref="F6:F38" si="0">D6+E6</f>
        <v>27.506607929515418</v>
      </c>
    </row>
    <row r="7" spans="1:6" x14ac:dyDescent="0.25">
      <c r="A7" s="251" t="s">
        <v>155</v>
      </c>
      <c r="B7" s="251" t="s">
        <v>156</v>
      </c>
      <c r="C7" s="251">
        <v>700852</v>
      </c>
      <c r="D7" s="352">
        <v>27.506607929515418</v>
      </c>
      <c r="E7" s="352">
        <v>129.41850220264317</v>
      </c>
      <c r="F7" s="352">
        <f t="shared" si="0"/>
        <v>156.92511013215858</v>
      </c>
    </row>
    <row r="8" spans="1:6" x14ac:dyDescent="0.25">
      <c r="A8" s="251" t="s">
        <v>155</v>
      </c>
      <c r="B8" s="251" t="s">
        <v>160</v>
      </c>
      <c r="C8" s="251">
        <v>700840</v>
      </c>
      <c r="D8" s="352">
        <v>27.506607929515418</v>
      </c>
      <c r="E8" s="352">
        <v>2448.2731277533039</v>
      </c>
      <c r="F8" s="352">
        <f t="shared" si="0"/>
        <v>2475.7797356828191</v>
      </c>
    </row>
    <row r="9" spans="1:6" x14ac:dyDescent="0.25">
      <c r="A9" s="251" t="s">
        <v>155</v>
      </c>
      <c r="B9" s="251" t="s">
        <v>158</v>
      </c>
      <c r="C9" s="251">
        <v>700854</v>
      </c>
      <c r="D9" s="352">
        <v>55.004405286343612</v>
      </c>
      <c r="E9" s="352">
        <v>15296.54625550661</v>
      </c>
      <c r="F9" s="352">
        <f t="shared" si="0"/>
        <v>15351.550660792953</v>
      </c>
    </row>
    <row r="10" spans="1:6" x14ac:dyDescent="0.25">
      <c r="A10" s="251" t="s">
        <v>29</v>
      </c>
      <c r="B10" s="251" t="s">
        <v>153</v>
      </c>
      <c r="C10" s="251">
        <v>700901</v>
      </c>
      <c r="D10" s="352">
        <v>5500</v>
      </c>
      <c r="E10" s="352">
        <v>0</v>
      </c>
      <c r="F10" s="352">
        <f t="shared" si="0"/>
        <v>5500</v>
      </c>
    </row>
    <row r="11" spans="1:6" x14ac:dyDescent="0.25">
      <c r="A11" s="251" t="s">
        <v>106</v>
      </c>
      <c r="B11" s="251" t="s">
        <v>106</v>
      </c>
      <c r="C11" s="251">
        <v>700862</v>
      </c>
      <c r="D11" s="352">
        <v>275.00440528634363</v>
      </c>
      <c r="E11" s="352">
        <v>1520.748898678414</v>
      </c>
      <c r="F11" s="352">
        <f t="shared" si="0"/>
        <v>1795.7533039647576</v>
      </c>
    </row>
    <row r="12" spans="1:6" x14ac:dyDescent="0.25">
      <c r="A12" s="251" t="s">
        <v>70</v>
      </c>
      <c r="B12" s="251" t="s">
        <v>172</v>
      </c>
      <c r="C12" s="251">
        <v>700848</v>
      </c>
      <c r="D12" s="352">
        <v>17717.312775330396</v>
      </c>
      <c r="E12" s="352">
        <v>-2026.04</v>
      </c>
      <c r="F12" s="352">
        <f t="shared" si="0"/>
        <v>15691.272775330395</v>
      </c>
    </row>
    <row r="13" spans="1:6" x14ac:dyDescent="0.25">
      <c r="A13" s="251" t="s">
        <v>41</v>
      </c>
      <c r="B13" s="251" t="s">
        <v>183</v>
      </c>
      <c r="C13" s="251">
        <v>700850</v>
      </c>
      <c r="D13" s="352">
        <v>275.00440528634363</v>
      </c>
      <c r="E13" s="352">
        <v>81.171806167400874</v>
      </c>
      <c r="F13" s="352">
        <f t="shared" si="0"/>
        <v>356.17621145374449</v>
      </c>
    </row>
    <row r="14" spans="1:6" x14ac:dyDescent="0.25">
      <c r="A14" s="251" t="s">
        <v>9</v>
      </c>
      <c r="B14" s="251" t="s">
        <v>16</v>
      </c>
      <c r="C14" s="251">
        <v>700844</v>
      </c>
      <c r="D14" s="352">
        <v>1375.0044052863436</v>
      </c>
      <c r="E14" s="352">
        <v>-219.34</v>
      </c>
      <c r="F14" s="352">
        <f t="shared" si="0"/>
        <v>1155.6644052863437</v>
      </c>
    </row>
    <row r="15" spans="1:6" x14ac:dyDescent="0.25">
      <c r="A15" s="251" t="s">
        <v>266</v>
      </c>
      <c r="B15" s="251" t="s">
        <v>267</v>
      </c>
      <c r="C15" s="251">
        <v>700838</v>
      </c>
      <c r="D15" s="352">
        <v>467500</v>
      </c>
      <c r="E15" s="352">
        <v>243621.62114537443</v>
      </c>
      <c r="F15" s="352">
        <f t="shared" si="0"/>
        <v>711121.62114537437</v>
      </c>
    </row>
    <row r="16" spans="1:6" x14ac:dyDescent="0.25">
      <c r="A16" s="251" t="s">
        <v>67</v>
      </c>
      <c r="B16" s="251" t="s">
        <v>68</v>
      </c>
      <c r="C16" s="251">
        <v>700586</v>
      </c>
      <c r="D16" s="352">
        <v>55.004405286343612</v>
      </c>
      <c r="E16" s="352">
        <v>2540.8370044052863</v>
      </c>
      <c r="F16" s="352">
        <f t="shared" si="0"/>
        <v>2595.8414096916299</v>
      </c>
    </row>
    <row r="17" spans="1:6" x14ac:dyDescent="0.25">
      <c r="A17" s="251" t="s">
        <v>9</v>
      </c>
      <c r="B17" s="251" t="s">
        <v>12</v>
      </c>
      <c r="C17" s="251">
        <v>700858</v>
      </c>
      <c r="D17" s="352">
        <v>55.004405286343612</v>
      </c>
      <c r="E17" s="352">
        <v>0</v>
      </c>
      <c r="F17" s="352">
        <f t="shared" si="0"/>
        <v>55.004405286343612</v>
      </c>
    </row>
    <row r="18" spans="1:6" x14ac:dyDescent="0.25">
      <c r="A18" s="251" t="s">
        <v>9</v>
      </c>
      <c r="B18" s="251" t="s">
        <v>12</v>
      </c>
      <c r="C18" s="251">
        <v>700842</v>
      </c>
      <c r="D18" s="352">
        <v>275.00440528634363</v>
      </c>
      <c r="E18" s="352">
        <v>0</v>
      </c>
      <c r="F18" s="352">
        <f t="shared" si="0"/>
        <v>275.00440528634363</v>
      </c>
    </row>
    <row r="19" spans="1:6" x14ac:dyDescent="0.25">
      <c r="A19" s="251" t="s">
        <v>49</v>
      </c>
      <c r="B19" s="251" t="s">
        <v>50</v>
      </c>
      <c r="C19" s="251">
        <v>700870</v>
      </c>
      <c r="D19" s="352">
        <v>1100</v>
      </c>
      <c r="E19" s="352">
        <v>805.91189427312781</v>
      </c>
      <c r="F19" s="352">
        <f t="shared" si="0"/>
        <v>1905.9118942731279</v>
      </c>
    </row>
    <row r="20" spans="1:6" x14ac:dyDescent="0.25">
      <c r="A20" s="251" t="s">
        <v>49</v>
      </c>
      <c r="B20" s="251" t="s">
        <v>50</v>
      </c>
      <c r="C20" s="251">
        <v>700872</v>
      </c>
      <c r="D20" s="352">
        <v>990.00000000000011</v>
      </c>
      <c r="E20" s="352">
        <v>-165</v>
      </c>
      <c r="F20" s="352">
        <f t="shared" si="0"/>
        <v>825.00000000000011</v>
      </c>
    </row>
    <row r="21" spans="1:6" x14ac:dyDescent="0.25">
      <c r="A21" s="251" t="s">
        <v>49</v>
      </c>
      <c r="B21" s="251" t="s">
        <v>50</v>
      </c>
      <c r="C21" s="251">
        <v>700874</v>
      </c>
      <c r="D21" s="352">
        <v>275.00440528634363</v>
      </c>
      <c r="E21" s="352">
        <v>551.42731277533039</v>
      </c>
      <c r="F21" s="352">
        <f t="shared" si="0"/>
        <v>826.43171806167402</v>
      </c>
    </row>
    <row r="22" spans="1:6" x14ac:dyDescent="0.25">
      <c r="A22" s="251" t="s">
        <v>49</v>
      </c>
      <c r="B22" s="251" t="s">
        <v>50</v>
      </c>
      <c r="C22" s="251">
        <v>700876</v>
      </c>
      <c r="D22" s="352">
        <v>137.50660792951541</v>
      </c>
      <c r="E22" s="352">
        <v>282.31718061674007</v>
      </c>
      <c r="F22" s="352">
        <f t="shared" si="0"/>
        <v>419.82378854625551</v>
      </c>
    </row>
    <row r="23" spans="1:6" x14ac:dyDescent="0.25">
      <c r="A23" s="251" t="s">
        <v>49</v>
      </c>
      <c r="B23" s="251" t="s">
        <v>50</v>
      </c>
      <c r="C23" s="251">
        <v>700878</v>
      </c>
      <c r="D23" s="352">
        <v>1375.0044052863436</v>
      </c>
      <c r="E23" s="352">
        <v>-5.72</v>
      </c>
      <c r="F23" s="352">
        <f t="shared" si="0"/>
        <v>1369.2844052863436</v>
      </c>
    </row>
    <row r="24" spans="1:6" x14ac:dyDescent="0.25">
      <c r="A24" s="251" t="s">
        <v>49</v>
      </c>
      <c r="B24" s="251" t="s">
        <v>50</v>
      </c>
      <c r="C24" s="251">
        <v>700880</v>
      </c>
      <c r="D24" s="352">
        <v>1210</v>
      </c>
      <c r="E24" s="352">
        <v>424.05286343612335</v>
      </c>
      <c r="F24" s="352">
        <f t="shared" si="0"/>
        <v>1634.0528634361233</v>
      </c>
    </row>
    <row r="25" spans="1:6" x14ac:dyDescent="0.25">
      <c r="A25" s="251" t="s">
        <v>49</v>
      </c>
      <c r="B25" s="251" t="s">
        <v>50</v>
      </c>
      <c r="C25" s="251">
        <v>700882</v>
      </c>
      <c r="D25" s="352">
        <v>4950</v>
      </c>
      <c r="E25" s="352">
        <v>-110</v>
      </c>
      <c r="F25" s="352">
        <f t="shared" si="0"/>
        <v>4840</v>
      </c>
    </row>
    <row r="26" spans="1:6" x14ac:dyDescent="0.25">
      <c r="A26" s="251" t="s">
        <v>49</v>
      </c>
      <c r="B26" s="251" t="s">
        <v>50</v>
      </c>
      <c r="C26" s="251">
        <v>700884</v>
      </c>
      <c r="D26" s="352">
        <v>935.00440528634363</v>
      </c>
      <c r="E26" s="352">
        <v>183.70044052863437</v>
      </c>
      <c r="F26" s="352">
        <f t="shared" si="0"/>
        <v>1118.7048458149779</v>
      </c>
    </row>
    <row r="27" spans="1:6" x14ac:dyDescent="0.25">
      <c r="A27" s="251" t="s">
        <v>49</v>
      </c>
      <c r="B27" s="251" t="s">
        <v>50</v>
      </c>
      <c r="C27" s="251">
        <v>700886</v>
      </c>
      <c r="D27" s="352">
        <v>27.506607929515418</v>
      </c>
      <c r="E27" s="352">
        <v>-7.43</v>
      </c>
      <c r="F27" s="352">
        <f t="shared" si="0"/>
        <v>20.076607929515419</v>
      </c>
    </row>
    <row r="28" spans="1:6" x14ac:dyDescent="0.25">
      <c r="A28" s="251" t="s">
        <v>49</v>
      </c>
      <c r="B28" s="251" t="s">
        <v>50</v>
      </c>
      <c r="C28" s="251">
        <v>700888</v>
      </c>
      <c r="D28" s="352">
        <v>5500</v>
      </c>
      <c r="E28" s="352">
        <v>-1859.66</v>
      </c>
      <c r="F28" s="352">
        <f t="shared" si="0"/>
        <v>3640.34</v>
      </c>
    </row>
    <row r="29" spans="1:6" x14ac:dyDescent="0.25">
      <c r="A29" s="251" t="s">
        <v>49</v>
      </c>
      <c r="B29" s="251" t="s">
        <v>50</v>
      </c>
      <c r="C29" s="251">
        <v>700890</v>
      </c>
      <c r="D29" s="352">
        <v>2200</v>
      </c>
      <c r="E29" s="352">
        <v>348.97797356828193</v>
      </c>
      <c r="F29" s="352">
        <f t="shared" si="0"/>
        <v>2548.9779735682819</v>
      </c>
    </row>
    <row r="30" spans="1:6" x14ac:dyDescent="0.25">
      <c r="A30" s="251" t="s">
        <v>49</v>
      </c>
      <c r="B30" s="251" t="s">
        <v>50</v>
      </c>
      <c r="C30" s="251">
        <v>700892</v>
      </c>
      <c r="D30" s="352">
        <v>9625.0044052863432</v>
      </c>
      <c r="E30" s="352">
        <v>1439.7885462555066</v>
      </c>
      <c r="F30" s="352">
        <f t="shared" si="0"/>
        <v>11064.792951541849</v>
      </c>
    </row>
    <row r="31" spans="1:6" x14ac:dyDescent="0.25">
      <c r="A31" s="251" t="s">
        <v>49</v>
      </c>
      <c r="B31" s="251" t="s">
        <v>50</v>
      </c>
      <c r="C31" s="251">
        <v>700894</v>
      </c>
      <c r="D31" s="352">
        <v>3575.0044052863436</v>
      </c>
      <c r="E31" s="352">
        <v>-1426.7</v>
      </c>
      <c r="F31" s="352">
        <f t="shared" si="0"/>
        <v>2148.3044052863434</v>
      </c>
    </row>
    <row r="32" spans="1:6" x14ac:dyDescent="0.25">
      <c r="A32" s="251" t="s">
        <v>49</v>
      </c>
      <c r="B32" s="251" t="s">
        <v>50</v>
      </c>
      <c r="C32" s="251">
        <v>700896</v>
      </c>
      <c r="D32" s="352">
        <v>1100</v>
      </c>
      <c r="E32" s="352">
        <v>308.6079295154185</v>
      </c>
      <c r="F32" s="352">
        <f t="shared" si="0"/>
        <v>1408.6079295154186</v>
      </c>
    </row>
    <row r="33" spans="1:10" x14ac:dyDescent="0.25">
      <c r="A33" s="251" t="s">
        <v>169</v>
      </c>
      <c r="B33" s="251" t="s">
        <v>221</v>
      </c>
      <c r="C33" s="251">
        <v>443590</v>
      </c>
      <c r="D33" s="352">
        <v>10375.004405286343</v>
      </c>
      <c r="E33" s="352">
        <v>565.11013215859032</v>
      </c>
      <c r="F33" s="352">
        <f t="shared" si="0"/>
        <v>10940.114537444933</v>
      </c>
    </row>
    <row r="34" spans="1:10" x14ac:dyDescent="0.25">
      <c r="A34" s="251" t="s">
        <v>70</v>
      </c>
      <c r="B34" s="251" t="s">
        <v>268</v>
      </c>
      <c r="C34" s="251">
        <v>700846</v>
      </c>
      <c r="D34" s="352">
        <v>44000</v>
      </c>
      <c r="E34" s="352">
        <v>9486.4581497797353</v>
      </c>
      <c r="F34" s="352">
        <f t="shared" si="0"/>
        <v>53486.458149779734</v>
      </c>
    </row>
    <row r="35" spans="1:10" x14ac:dyDescent="0.25">
      <c r="A35" s="251" t="s">
        <v>185</v>
      </c>
      <c r="B35" s="251" t="s">
        <v>269</v>
      </c>
      <c r="C35" s="251">
        <v>700899</v>
      </c>
      <c r="D35" s="352">
        <v>550</v>
      </c>
      <c r="E35" s="352">
        <v>-446.16</v>
      </c>
      <c r="F35" s="352">
        <f t="shared" si="0"/>
        <v>103.83999999999997</v>
      </c>
    </row>
    <row r="36" spans="1:10" x14ac:dyDescent="0.25">
      <c r="A36" s="251" t="s">
        <v>155</v>
      </c>
      <c r="B36" s="251" t="s">
        <v>208</v>
      </c>
      <c r="C36" s="251">
        <v>700860</v>
      </c>
      <c r="D36" s="352">
        <v>3860</v>
      </c>
      <c r="E36" s="352">
        <v>622.16</v>
      </c>
      <c r="F36" s="352">
        <f t="shared" si="0"/>
        <v>4482.16</v>
      </c>
    </row>
    <row r="37" spans="1:10" x14ac:dyDescent="0.25">
      <c r="A37" s="251" t="s">
        <v>9</v>
      </c>
      <c r="B37" s="251" t="s">
        <v>271</v>
      </c>
      <c r="C37" s="251">
        <v>700864</v>
      </c>
      <c r="D37" s="352">
        <v>440000</v>
      </c>
      <c r="E37" s="352">
        <v>0</v>
      </c>
      <c r="F37" s="352">
        <f t="shared" si="0"/>
        <v>440000</v>
      </c>
    </row>
    <row r="38" spans="1:10" x14ac:dyDescent="0.25">
      <c r="A38" s="251" t="s">
        <v>46</v>
      </c>
      <c r="B38" s="251" t="s">
        <v>47</v>
      </c>
      <c r="C38" s="251" t="s">
        <v>229</v>
      </c>
      <c r="D38" s="352">
        <v>3059.0308370044054</v>
      </c>
      <c r="E38" s="352"/>
      <c r="F38" s="352">
        <f t="shared" si="0"/>
        <v>3059.0308370044054</v>
      </c>
    </row>
    <row r="40" spans="1:10" x14ac:dyDescent="0.25">
      <c r="B40" s="254"/>
      <c r="C40" s="312" t="s">
        <v>88</v>
      </c>
      <c r="D40" s="312" t="s">
        <v>89</v>
      </c>
      <c r="E40" s="312" t="s">
        <v>90</v>
      </c>
      <c r="F40" s="314"/>
      <c r="G40" s="314"/>
      <c r="H40" s="314"/>
      <c r="I40" s="314"/>
      <c r="J40" s="314"/>
    </row>
    <row r="41" spans="1:10" x14ac:dyDescent="0.25">
      <c r="B41" s="254"/>
      <c r="C41" s="261" t="s">
        <v>91</v>
      </c>
      <c r="D41" s="261" t="s">
        <v>91</v>
      </c>
      <c r="E41" s="261" t="s">
        <v>91</v>
      </c>
      <c r="F41" s="314"/>
      <c r="G41" s="314"/>
      <c r="H41" s="314"/>
      <c r="I41" s="314"/>
      <c r="J41" s="314"/>
    </row>
    <row r="42" spans="1:10" x14ac:dyDescent="0.25">
      <c r="B42" s="267" t="s">
        <v>92</v>
      </c>
      <c r="C42" s="352">
        <f>SUM(D2:D38)</f>
        <v>1035158.933920705</v>
      </c>
      <c r="D42" s="352">
        <f t="shared" ref="D42:E42" si="1">SUM(E2:E38)</f>
        <v>274391.07916299562</v>
      </c>
      <c r="E42" s="352">
        <f t="shared" si="1"/>
        <v>1309550.0130837003</v>
      </c>
    </row>
    <row r="43" spans="1:10" x14ac:dyDescent="0.25">
      <c r="B43" s="254"/>
      <c r="C43" s="311"/>
      <c r="D43" s="311"/>
      <c r="E43" s="311"/>
      <c r="F43" s="311"/>
      <c r="G43" s="311"/>
      <c r="H43" s="311"/>
      <c r="I43" s="311"/>
      <c r="J43" s="311"/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G195"/>
  <sheetViews>
    <sheetView showGridLines="0" zoomScale="85" zoomScaleNormal="85" zoomScaleSheetLayoutView="20" workbookViewId="0">
      <pane ySplit="4" topLeftCell="A5" activePane="bottomLeft" state="frozen"/>
      <selection pane="bottomLeft" sqref="A1:XFD1048576"/>
    </sheetView>
  </sheetViews>
  <sheetFormatPr defaultColWidth="13" defaultRowHeight="10.5" x14ac:dyDescent="0.35"/>
  <cols>
    <col min="1" max="1" width="35.7265625" style="383" customWidth="1"/>
    <col min="2" max="2" width="32.54296875" style="383" customWidth="1"/>
    <col min="3" max="3" width="18.54296875" style="384" customWidth="1"/>
    <col min="4" max="4" width="14.26953125" style="324" customWidth="1"/>
    <col min="5" max="5" width="18.54296875" style="325" customWidth="1"/>
    <col min="6" max="6" width="14.26953125" style="359" customWidth="1"/>
    <col min="7" max="7" width="22.54296875" style="325" customWidth="1"/>
    <col min="8" max="9" width="14.26953125" style="324" customWidth="1"/>
    <col min="10" max="10" width="19.81640625" style="325" customWidth="1"/>
    <col min="11" max="11" width="14.26953125" style="324" customWidth="1"/>
    <col min="12" max="12" width="14.26953125" style="323" customWidth="1"/>
    <col min="13" max="13" width="14.26953125" style="359" customWidth="1"/>
    <col min="14" max="14" width="17.7265625" style="325" customWidth="1"/>
    <col min="15" max="16" width="14.26953125" style="324" customWidth="1"/>
    <col min="17" max="17" width="19.1796875" style="325" customWidth="1"/>
    <col min="18" max="18" width="14.26953125" style="326" customWidth="1"/>
    <col min="19" max="19" width="21.54296875" style="385" customWidth="1"/>
    <col min="20" max="20" width="14.26953125" style="326" customWidth="1"/>
    <col min="21" max="21" width="18.54296875" style="385" customWidth="1"/>
    <col min="22" max="23" width="14.26953125" style="326" customWidth="1"/>
    <col min="24" max="24" width="14.26953125" style="385" customWidth="1"/>
    <col min="25" max="25" width="14.26953125" style="326" customWidth="1"/>
    <col min="26" max="26" width="14.26953125" style="385" customWidth="1"/>
    <col min="27" max="27" width="14.26953125" style="326" customWidth="1"/>
    <col min="28" max="28" width="14.26953125" style="385" customWidth="1"/>
    <col min="29" max="30" width="14.26953125" style="326" customWidth="1"/>
    <col min="31" max="31" width="14.26953125" style="385" customWidth="1"/>
    <col min="32" max="38" width="14.26953125" style="326" customWidth="1"/>
    <col min="39" max="39" width="21" style="326" customWidth="1"/>
    <col min="40" max="16384" width="13" style="326"/>
  </cols>
  <sheetData>
    <row r="1" spans="1:38" x14ac:dyDescent="0.35">
      <c r="A1" s="268" t="s">
        <v>1</v>
      </c>
      <c r="B1" s="269" t="s">
        <v>2</v>
      </c>
      <c r="C1" s="358"/>
      <c r="S1" s="326"/>
      <c r="U1" s="326"/>
      <c r="X1" s="326"/>
      <c r="Z1" s="326"/>
      <c r="AB1" s="326"/>
      <c r="AE1" s="326"/>
    </row>
    <row r="2" spans="1:38" x14ac:dyDescent="0.35">
      <c r="A2" s="268" t="s">
        <v>0</v>
      </c>
      <c r="B2" s="269">
        <v>2015</v>
      </c>
      <c r="C2" s="360"/>
      <c r="S2" s="326"/>
      <c r="U2" s="326"/>
      <c r="X2" s="326"/>
      <c r="Z2" s="326"/>
      <c r="AB2" s="326"/>
      <c r="AE2" s="326"/>
    </row>
    <row r="3" spans="1:38" s="363" customFormat="1" x14ac:dyDescent="0.35">
      <c r="A3" s="327"/>
      <c r="B3" s="327"/>
      <c r="C3" s="361"/>
      <c r="D3" s="362" t="s">
        <v>996</v>
      </c>
      <c r="E3" s="362"/>
      <c r="F3" s="362"/>
      <c r="G3" s="362"/>
      <c r="H3" s="362"/>
      <c r="I3" s="362"/>
      <c r="J3" s="362"/>
      <c r="K3" s="362" t="s">
        <v>997</v>
      </c>
      <c r="L3" s="362"/>
      <c r="M3" s="362"/>
      <c r="N3" s="362"/>
      <c r="O3" s="362"/>
      <c r="P3" s="362"/>
      <c r="Q3" s="362"/>
      <c r="R3" s="362" t="s">
        <v>998</v>
      </c>
      <c r="S3" s="362"/>
      <c r="T3" s="362"/>
      <c r="U3" s="362"/>
      <c r="V3" s="362"/>
      <c r="W3" s="362"/>
      <c r="X3" s="362"/>
      <c r="Y3" s="362" t="s">
        <v>999</v>
      </c>
      <c r="Z3" s="362"/>
      <c r="AA3" s="362"/>
      <c r="AB3" s="362"/>
      <c r="AC3" s="362"/>
      <c r="AD3" s="362"/>
      <c r="AE3" s="362"/>
      <c r="AF3" s="362" t="s">
        <v>1000</v>
      </c>
      <c r="AG3" s="362"/>
      <c r="AH3" s="362"/>
      <c r="AI3" s="362"/>
      <c r="AJ3" s="362"/>
      <c r="AK3" s="362"/>
      <c r="AL3" s="362"/>
    </row>
    <row r="4" spans="1:38" s="363" customFormat="1" x14ac:dyDescent="0.35">
      <c r="A4" s="261" t="s">
        <v>962</v>
      </c>
      <c r="B4" s="261" t="s">
        <v>963</v>
      </c>
      <c r="C4" s="261" t="s">
        <v>964</v>
      </c>
      <c r="D4" s="287" t="s">
        <v>1016</v>
      </c>
      <c r="E4" s="261" t="s">
        <v>1017</v>
      </c>
      <c r="F4" s="364" t="s">
        <v>1018</v>
      </c>
      <c r="G4" s="261" t="s">
        <v>1019</v>
      </c>
      <c r="H4" s="287" t="s">
        <v>1020</v>
      </c>
      <c r="I4" s="287" t="s">
        <v>1014</v>
      </c>
      <c r="J4" s="261" t="s">
        <v>1015</v>
      </c>
      <c r="K4" s="287" t="s">
        <v>1016</v>
      </c>
      <c r="L4" s="261" t="s">
        <v>1017</v>
      </c>
      <c r="M4" s="364" t="s">
        <v>1018</v>
      </c>
      <c r="N4" s="261" t="s">
        <v>1019</v>
      </c>
      <c r="O4" s="287" t="s">
        <v>1020</v>
      </c>
      <c r="P4" s="287" t="s">
        <v>1014</v>
      </c>
      <c r="Q4" s="261" t="s">
        <v>1015</v>
      </c>
      <c r="R4" s="365" t="s">
        <v>1016</v>
      </c>
      <c r="S4" s="366" t="s">
        <v>1017</v>
      </c>
      <c r="T4" s="367" t="s">
        <v>1018</v>
      </c>
      <c r="U4" s="366" t="s">
        <v>1019</v>
      </c>
      <c r="V4" s="365" t="s">
        <v>1020</v>
      </c>
      <c r="W4" s="365" t="s">
        <v>1014</v>
      </c>
      <c r="X4" s="366" t="s">
        <v>1015</v>
      </c>
      <c r="Y4" s="287" t="s">
        <v>1016</v>
      </c>
      <c r="Z4" s="261" t="s">
        <v>1017</v>
      </c>
      <c r="AA4" s="364" t="s">
        <v>1018</v>
      </c>
      <c r="AB4" s="261" t="s">
        <v>1019</v>
      </c>
      <c r="AC4" s="287" t="s">
        <v>1020</v>
      </c>
      <c r="AD4" s="287" t="s">
        <v>1014</v>
      </c>
      <c r="AE4" s="261" t="s">
        <v>1015</v>
      </c>
      <c r="AF4" s="365" t="s">
        <v>1016</v>
      </c>
      <c r="AG4" s="366" t="s">
        <v>1017</v>
      </c>
      <c r="AH4" s="367" t="s">
        <v>1018</v>
      </c>
      <c r="AI4" s="366" t="s">
        <v>1019</v>
      </c>
      <c r="AJ4" s="365" t="s">
        <v>1020</v>
      </c>
      <c r="AK4" s="365" t="s">
        <v>1014</v>
      </c>
      <c r="AL4" s="366" t="s">
        <v>1015</v>
      </c>
    </row>
    <row r="5" spans="1:38" ht="25.5" customHeight="1" x14ac:dyDescent="0.35">
      <c r="A5" s="368" t="s">
        <v>9</v>
      </c>
      <c r="B5" s="368" t="s">
        <v>23</v>
      </c>
      <c r="C5" s="369">
        <v>441345</v>
      </c>
      <c r="D5" s="369"/>
      <c r="E5" s="289"/>
      <c r="F5" s="291"/>
      <c r="G5" s="289"/>
      <c r="H5" s="269"/>
      <c r="I5" s="269"/>
      <c r="J5" s="289"/>
      <c r="K5" s="369"/>
      <c r="L5" s="289"/>
      <c r="M5" s="291"/>
      <c r="N5" s="289"/>
      <c r="O5" s="269"/>
      <c r="P5" s="269"/>
      <c r="Q5" s="289"/>
      <c r="R5" s="370"/>
      <c r="S5" s="289"/>
      <c r="T5" s="291"/>
      <c r="U5" s="289"/>
      <c r="V5" s="269"/>
      <c r="W5" s="269"/>
      <c r="X5" s="371"/>
      <c r="Y5" s="370"/>
      <c r="Z5" s="289"/>
      <c r="AA5" s="291"/>
      <c r="AB5" s="289"/>
      <c r="AC5" s="269"/>
      <c r="AD5" s="269"/>
      <c r="AE5" s="371"/>
      <c r="AF5" s="269"/>
      <c r="AG5" s="289"/>
      <c r="AH5" s="291"/>
      <c r="AI5" s="289"/>
      <c r="AJ5" s="269"/>
      <c r="AK5" s="269"/>
      <c r="AL5" s="371"/>
    </row>
    <row r="6" spans="1:38" ht="25.5" customHeight="1" x14ac:dyDescent="0.35">
      <c r="A6" s="368" t="s">
        <v>9</v>
      </c>
      <c r="B6" s="368" t="s">
        <v>23</v>
      </c>
      <c r="C6" s="369">
        <v>441347</v>
      </c>
      <c r="D6" s="369"/>
      <c r="E6" s="289"/>
      <c r="F6" s="291"/>
      <c r="G6" s="289"/>
      <c r="H6" s="269"/>
      <c r="I6" s="269"/>
      <c r="J6" s="289"/>
      <c r="K6" s="369"/>
      <c r="L6" s="289"/>
      <c r="M6" s="291"/>
      <c r="N6" s="289"/>
      <c r="O6" s="269"/>
      <c r="P6" s="269"/>
      <c r="Q6" s="289"/>
      <c r="R6" s="370"/>
      <c r="S6" s="289"/>
      <c r="T6" s="291"/>
      <c r="U6" s="289"/>
      <c r="V6" s="269"/>
      <c r="W6" s="269"/>
      <c r="X6" s="371"/>
      <c r="Y6" s="370"/>
      <c r="Z6" s="289"/>
      <c r="AA6" s="291"/>
      <c r="AB6" s="289"/>
      <c r="AC6" s="269"/>
      <c r="AD6" s="269"/>
      <c r="AE6" s="371"/>
      <c r="AF6" s="269"/>
      <c r="AG6" s="289"/>
      <c r="AH6" s="291"/>
      <c r="AI6" s="289"/>
      <c r="AJ6" s="269"/>
      <c r="AK6" s="269"/>
      <c r="AL6" s="371"/>
    </row>
    <row r="7" spans="1:38" ht="25.5" customHeight="1" x14ac:dyDescent="0.35">
      <c r="A7" s="368" t="s">
        <v>9</v>
      </c>
      <c r="B7" s="368" t="s">
        <v>23</v>
      </c>
      <c r="C7" s="369">
        <v>441349</v>
      </c>
      <c r="D7" s="369"/>
      <c r="E7" s="289"/>
      <c r="F7" s="291"/>
      <c r="G7" s="289"/>
      <c r="H7" s="269"/>
      <c r="I7" s="269"/>
      <c r="J7" s="289"/>
      <c r="K7" s="369"/>
      <c r="L7" s="289"/>
      <c r="M7" s="291"/>
      <c r="N7" s="289"/>
      <c r="O7" s="269"/>
      <c r="P7" s="269"/>
      <c r="Q7" s="289"/>
      <c r="R7" s="370"/>
      <c r="S7" s="289"/>
      <c r="T7" s="291"/>
      <c r="U7" s="289"/>
      <c r="V7" s="269"/>
      <c r="W7" s="269"/>
      <c r="X7" s="371"/>
      <c r="Y7" s="370"/>
      <c r="Z7" s="289"/>
      <c r="AA7" s="291"/>
      <c r="AB7" s="289"/>
      <c r="AC7" s="269"/>
      <c r="AD7" s="269"/>
      <c r="AE7" s="371"/>
      <c r="AF7" s="269"/>
      <c r="AG7" s="289"/>
      <c r="AH7" s="291"/>
      <c r="AI7" s="289"/>
      <c r="AJ7" s="269"/>
      <c r="AK7" s="269"/>
      <c r="AL7" s="371"/>
    </row>
    <row r="8" spans="1:38" ht="25.5" customHeight="1" x14ac:dyDescent="0.35">
      <c r="A8" s="368" t="s">
        <v>9</v>
      </c>
      <c r="B8" s="368" t="s">
        <v>23</v>
      </c>
      <c r="C8" s="369">
        <v>441350</v>
      </c>
      <c r="D8" s="369"/>
      <c r="E8" s="289"/>
      <c r="F8" s="291"/>
      <c r="G8" s="289"/>
      <c r="H8" s="269"/>
      <c r="I8" s="269"/>
      <c r="J8" s="289"/>
      <c r="K8" s="369"/>
      <c r="L8" s="289"/>
      <c r="M8" s="291"/>
      <c r="N8" s="289"/>
      <c r="O8" s="269"/>
      <c r="P8" s="269"/>
      <c r="Q8" s="289"/>
      <c r="R8" s="370"/>
      <c r="S8" s="289"/>
      <c r="T8" s="291"/>
      <c r="U8" s="289"/>
      <c r="V8" s="269"/>
      <c r="W8" s="269"/>
      <c r="X8" s="371"/>
      <c r="Y8" s="370"/>
      <c r="Z8" s="289"/>
      <c r="AA8" s="291"/>
      <c r="AB8" s="289"/>
      <c r="AC8" s="269"/>
      <c r="AD8" s="269"/>
      <c r="AE8" s="371"/>
      <c r="AF8" s="269"/>
      <c r="AG8" s="289"/>
      <c r="AH8" s="291"/>
      <c r="AI8" s="289"/>
      <c r="AJ8" s="269"/>
      <c r="AK8" s="269"/>
      <c r="AL8" s="371"/>
    </row>
    <row r="9" spans="1:38" ht="25.5" customHeight="1" x14ac:dyDescent="0.35">
      <c r="A9" s="368" t="s">
        <v>9</v>
      </c>
      <c r="B9" s="368" t="s">
        <v>23</v>
      </c>
      <c r="C9" s="369">
        <v>441351</v>
      </c>
      <c r="D9" s="369"/>
      <c r="E9" s="289"/>
      <c r="F9" s="291"/>
      <c r="G9" s="289"/>
      <c r="H9" s="269"/>
      <c r="I9" s="269"/>
      <c r="J9" s="289"/>
      <c r="K9" s="369"/>
      <c r="L9" s="289"/>
      <c r="M9" s="291"/>
      <c r="N9" s="289"/>
      <c r="O9" s="269"/>
      <c r="P9" s="269"/>
      <c r="Q9" s="289"/>
      <c r="R9" s="370"/>
      <c r="S9" s="289"/>
      <c r="T9" s="291"/>
      <c r="U9" s="289"/>
      <c r="V9" s="269"/>
      <c r="W9" s="269"/>
      <c r="X9" s="371"/>
      <c r="Y9" s="370"/>
      <c r="Z9" s="289"/>
      <c r="AA9" s="291"/>
      <c r="AB9" s="289"/>
      <c r="AC9" s="269"/>
      <c r="AD9" s="269"/>
      <c r="AE9" s="371"/>
      <c r="AF9" s="269"/>
      <c r="AG9" s="289"/>
      <c r="AH9" s="291"/>
      <c r="AI9" s="289"/>
      <c r="AJ9" s="269"/>
      <c r="AK9" s="269"/>
      <c r="AL9" s="371"/>
    </row>
    <row r="10" spans="1:38" ht="21" x14ac:dyDescent="0.35">
      <c r="A10" s="368" t="s">
        <v>9</v>
      </c>
      <c r="B10" s="368" t="s">
        <v>23</v>
      </c>
      <c r="C10" s="369">
        <v>441352</v>
      </c>
      <c r="D10" s="369"/>
      <c r="E10" s="289"/>
      <c r="F10" s="291"/>
      <c r="G10" s="289"/>
      <c r="H10" s="269"/>
      <c r="I10" s="269"/>
      <c r="J10" s="289"/>
      <c r="K10" s="369"/>
      <c r="L10" s="289"/>
      <c r="M10" s="291"/>
      <c r="N10" s="289"/>
      <c r="O10" s="269"/>
      <c r="P10" s="269"/>
      <c r="Q10" s="289"/>
      <c r="R10" s="370"/>
      <c r="S10" s="289"/>
      <c r="T10" s="291"/>
      <c r="U10" s="289"/>
      <c r="V10" s="269"/>
      <c r="W10" s="269"/>
      <c r="X10" s="371"/>
      <c r="Y10" s="370"/>
      <c r="Z10" s="289"/>
      <c r="AA10" s="291"/>
      <c r="AB10" s="289"/>
      <c r="AC10" s="269"/>
      <c r="AD10" s="269"/>
      <c r="AE10" s="371"/>
      <c r="AF10" s="269"/>
      <c r="AG10" s="289"/>
      <c r="AH10" s="291"/>
      <c r="AI10" s="289"/>
      <c r="AJ10" s="269"/>
      <c r="AK10" s="269"/>
      <c r="AL10" s="371"/>
    </row>
    <row r="11" spans="1:38" ht="21" x14ac:dyDescent="0.35">
      <c r="A11" s="368" t="s">
        <v>9</v>
      </c>
      <c r="B11" s="368" t="s">
        <v>23</v>
      </c>
      <c r="C11" s="369">
        <v>441353</v>
      </c>
      <c r="D11" s="369"/>
      <c r="E11" s="289"/>
      <c r="F11" s="291"/>
      <c r="G11" s="289"/>
      <c r="H11" s="269"/>
      <c r="I11" s="269"/>
      <c r="J11" s="289"/>
      <c r="K11" s="369"/>
      <c r="L11" s="289"/>
      <c r="M11" s="291"/>
      <c r="N11" s="289"/>
      <c r="O11" s="269"/>
      <c r="P11" s="269"/>
      <c r="Q11" s="289"/>
      <c r="R11" s="370"/>
      <c r="S11" s="289"/>
      <c r="T11" s="291"/>
      <c r="U11" s="289"/>
      <c r="V11" s="269"/>
      <c r="W11" s="269"/>
      <c r="X11" s="371"/>
      <c r="Y11" s="370"/>
      <c r="Z11" s="289"/>
      <c r="AA11" s="291"/>
      <c r="AB11" s="289"/>
      <c r="AC11" s="269"/>
      <c r="AD11" s="269"/>
      <c r="AE11" s="371"/>
      <c r="AF11" s="269"/>
      <c r="AG11" s="289"/>
      <c r="AH11" s="291"/>
      <c r="AI11" s="289"/>
      <c r="AJ11" s="269"/>
      <c r="AK11" s="269"/>
      <c r="AL11" s="371"/>
    </row>
    <row r="12" spans="1:38" ht="21" x14ac:dyDescent="0.35">
      <c r="A12" s="368" t="s">
        <v>9</v>
      </c>
      <c r="B12" s="368" t="s">
        <v>23</v>
      </c>
      <c r="C12" s="369">
        <v>441354</v>
      </c>
      <c r="D12" s="369"/>
      <c r="E12" s="289"/>
      <c r="F12" s="291"/>
      <c r="G12" s="289"/>
      <c r="H12" s="269"/>
      <c r="I12" s="269"/>
      <c r="J12" s="289"/>
      <c r="K12" s="369"/>
      <c r="L12" s="289"/>
      <c r="M12" s="291"/>
      <c r="N12" s="289"/>
      <c r="O12" s="269"/>
      <c r="P12" s="269"/>
      <c r="Q12" s="289"/>
      <c r="R12" s="370"/>
      <c r="S12" s="289"/>
      <c r="T12" s="291"/>
      <c r="U12" s="289"/>
      <c r="V12" s="269"/>
      <c r="W12" s="269"/>
      <c r="X12" s="371"/>
      <c r="Y12" s="370"/>
      <c r="Z12" s="289"/>
      <c r="AA12" s="291"/>
      <c r="AB12" s="289"/>
      <c r="AC12" s="269"/>
      <c r="AD12" s="269"/>
      <c r="AE12" s="371"/>
      <c r="AF12" s="269"/>
      <c r="AG12" s="289"/>
      <c r="AH12" s="291"/>
      <c r="AI12" s="289"/>
      <c r="AJ12" s="269"/>
      <c r="AK12" s="269"/>
      <c r="AL12" s="371"/>
    </row>
    <row r="13" spans="1:38" ht="25.5" customHeight="1" x14ac:dyDescent="0.35">
      <c r="A13" s="368" t="s">
        <v>9</v>
      </c>
      <c r="B13" s="368" t="s">
        <v>23</v>
      </c>
      <c r="C13" s="369">
        <v>441355</v>
      </c>
      <c r="D13" s="369"/>
      <c r="E13" s="289"/>
      <c r="F13" s="291"/>
      <c r="G13" s="289"/>
      <c r="H13" s="269"/>
      <c r="I13" s="269"/>
      <c r="J13" s="289"/>
      <c r="K13" s="369"/>
      <c r="L13" s="289"/>
      <c r="M13" s="291"/>
      <c r="N13" s="289"/>
      <c r="O13" s="269"/>
      <c r="P13" s="269"/>
      <c r="Q13" s="289"/>
      <c r="R13" s="370"/>
      <c r="S13" s="289"/>
      <c r="T13" s="291"/>
      <c r="U13" s="289"/>
      <c r="V13" s="269"/>
      <c r="W13" s="269"/>
      <c r="X13" s="371"/>
      <c r="Y13" s="370"/>
      <c r="Z13" s="289"/>
      <c r="AA13" s="291"/>
      <c r="AB13" s="289"/>
      <c r="AC13" s="269"/>
      <c r="AD13" s="269"/>
      <c r="AE13" s="371"/>
      <c r="AF13" s="269"/>
      <c r="AG13" s="289"/>
      <c r="AH13" s="291"/>
      <c r="AI13" s="289"/>
      <c r="AJ13" s="269"/>
      <c r="AK13" s="269"/>
      <c r="AL13" s="371"/>
    </row>
    <row r="14" spans="1:38" ht="25.5" customHeight="1" x14ac:dyDescent="0.35">
      <c r="A14" s="368" t="s">
        <v>9</v>
      </c>
      <c r="B14" s="368" t="s">
        <v>23</v>
      </c>
      <c r="C14" s="369">
        <v>441359</v>
      </c>
      <c r="D14" s="369"/>
      <c r="E14" s="289"/>
      <c r="F14" s="291"/>
      <c r="G14" s="289"/>
      <c r="H14" s="269"/>
      <c r="I14" s="269"/>
      <c r="J14" s="289"/>
      <c r="K14" s="369"/>
      <c r="L14" s="289"/>
      <c r="M14" s="291"/>
      <c r="N14" s="289"/>
      <c r="O14" s="269"/>
      <c r="P14" s="269"/>
      <c r="Q14" s="289"/>
      <c r="R14" s="370"/>
      <c r="S14" s="289"/>
      <c r="T14" s="291"/>
      <c r="U14" s="289"/>
      <c r="V14" s="269"/>
      <c r="W14" s="269"/>
      <c r="X14" s="371"/>
      <c r="Y14" s="370"/>
      <c r="Z14" s="289"/>
      <c r="AA14" s="291"/>
      <c r="AB14" s="289"/>
      <c r="AC14" s="269"/>
      <c r="AD14" s="269"/>
      <c r="AE14" s="371"/>
      <c r="AF14" s="269"/>
      <c r="AG14" s="289"/>
      <c r="AH14" s="291"/>
      <c r="AI14" s="289"/>
      <c r="AJ14" s="269"/>
      <c r="AK14" s="269"/>
      <c r="AL14" s="371"/>
    </row>
    <row r="15" spans="1:38" ht="25.5" customHeight="1" x14ac:dyDescent="0.35">
      <c r="A15" s="368" t="s">
        <v>9</v>
      </c>
      <c r="B15" s="368" t="s">
        <v>23</v>
      </c>
      <c r="C15" s="369">
        <v>441360</v>
      </c>
      <c r="D15" s="369"/>
      <c r="E15" s="289"/>
      <c r="F15" s="291"/>
      <c r="G15" s="289"/>
      <c r="H15" s="269"/>
      <c r="I15" s="269"/>
      <c r="J15" s="289"/>
      <c r="K15" s="369"/>
      <c r="L15" s="289"/>
      <c r="M15" s="291"/>
      <c r="N15" s="289"/>
      <c r="O15" s="269"/>
      <c r="P15" s="269"/>
      <c r="Q15" s="289"/>
      <c r="R15" s="370"/>
      <c r="S15" s="289"/>
      <c r="T15" s="291"/>
      <c r="U15" s="289"/>
      <c r="V15" s="269"/>
      <c r="W15" s="269"/>
      <c r="X15" s="371"/>
      <c r="Y15" s="370"/>
      <c r="Z15" s="289"/>
      <c r="AA15" s="291"/>
      <c r="AB15" s="289"/>
      <c r="AC15" s="269"/>
      <c r="AD15" s="269"/>
      <c r="AE15" s="371"/>
      <c r="AF15" s="269"/>
      <c r="AG15" s="289"/>
      <c r="AH15" s="291"/>
      <c r="AI15" s="289"/>
      <c r="AJ15" s="269"/>
      <c r="AK15" s="269"/>
      <c r="AL15" s="371"/>
    </row>
    <row r="16" spans="1:38" ht="12.75" customHeight="1" x14ac:dyDescent="0.35">
      <c r="A16" s="368" t="s">
        <v>9</v>
      </c>
      <c r="B16" s="368" t="s">
        <v>23</v>
      </c>
      <c r="C16" s="369">
        <v>441361</v>
      </c>
      <c r="D16" s="369"/>
      <c r="E16" s="289"/>
      <c r="F16" s="291"/>
      <c r="G16" s="289"/>
      <c r="H16" s="269"/>
      <c r="I16" s="269"/>
      <c r="J16" s="289"/>
      <c r="K16" s="369"/>
      <c r="L16" s="289"/>
      <c r="M16" s="291"/>
      <c r="N16" s="289"/>
      <c r="O16" s="269"/>
      <c r="P16" s="269"/>
      <c r="Q16" s="289"/>
      <c r="R16" s="370"/>
      <c r="S16" s="289"/>
      <c r="T16" s="291"/>
      <c r="U16" s="289"/>
      <c r="V16" s="269"/>
      <c r="W16" s="269"/>
      <c r="X16" s="371"/>
      <c r="Y16" s="370"/>
      <c r="Z16" s="289"/>
      <c r="AA16" s="291"/>
      <c r="AB16" s="289"/>
      <c r="AC16" s="269"/>
      <c r="AD16" s="269"/>
      <c r="AE16" s="371"/>
      <c r="AF16" s="269"/>
      <c r="AG16" s="289"/>
      <c r="AH16" s="291"/>
      <c r="AI16" s="289"/>
      <c r="AJ16" s="269"/>
      <c r="AK16" s="269"/>
      <c r="AL16" s="371"/>
    </row>
    <row r="17" spans="1:38" ht="12.75" customHeight="1" x14ac:dyDescent="0.35">
      <c r="A17" s="368" t="s">
        <v>9</v>
      </c>
      <c r="B17" s="368" t="s">
        <v>23</v>
      </c>
      <c r="C17" s="369">
        <v>441362</v>
      </c>
      <c r="D17" s="369"/>
      <c r="E17" s="289"/>
      <c r="F17" s="291"/>
      <c r="G17" s="289"/>
      <c r="H17" s="269"/>
      <c r="I17" s="269"/>
      <c r="J17" s="289"/>
      <c r="K17" s="369"/>
      <c r="L17" s="289"/>
      <c r="M17" s="291"/>
      <c r="N17" s="289"/>
      <c r="O17" s="269"/>
      <c r="P17" s="269"/>
      <c r="Q17" s="289"/>
      <c r="R17" s="370"/>
      <c r="S17" s="289"/>
      <c r="T17" s="291"/>
      <c r="U17" s="289"/>
      <c r="V17" s="269"/>
      <c r="W17" s="269"/>
      <c r="X17" s="371"/>
      <c r="Y17" s="370"/>
      <c r="Z17" s="289"/>
      <c r="AA17" s="291"/>
      <c r="AB17" s="289"/>
      <c r="AC17" s="269"/>
      <c r="AD17" s="269"/>
      <c r="AE17" s="371"/>
      <c r="AF17" s="269"/>
      <c r="AG17" s="289"/>
      <c r="AH17" s="291"/>
      <c r="AI17" s="289"/>
      <c r="AJ17" s="269"/>
      <c r="AK17" s="269"/>
      <c r="AL17" s="371"/>
    </row>
    <row r="18" spans="1:38" ht="12.75" customHeight="1" x14ac:dyDescent="0.35">
      <c r="A18" s="368" t="s">
        <v>9</v>
      </c>
      <c r="B18" s="368" t="s">
        <v>23</v>
      </c>
      <c r="C18" s="369">
        <v>441365</v>
      </c>
      <c r="D18" s="369"/>
      <c r="E18" s="289"/>
      <c r="F18" s="291"/>
      <c r="G18" s="289"/>
      <c r="H18" s="269"/>
      <c r="I18" s="269"/>
      <c r="J18" s="289"/>
      <c r="K18" s="369"/>
      <c r="L18" s="289"/>
      <c r="M18" s="291"/>
      <c r="N18" s="289"/>
      <c r="O18" s="269"/>
      <c r="P18" s="269"/>
      <c r="Q18" s="289"/>
      <c r="R18" s="370"/>
      <c r="S18" s="289"/>
      <c r="T18" s="291"/>
      <c r="U18" s="289"/>
      <c r="V18" s="269"/>
      <c r="W18" s="269"/>
      <c r="X18" s="371"/>
      <c r="Y18" s="370"/>
      <c r="Z18" s="289"/>
      <c r="AA18" s="291"/>
      <c r="AB18" s="289"/>
      <c r="AC18" s="269"/>
      <c r="AD18" s="269"/>
      <c r="AE18" s="371"/>
      <c r="AF18" s="269"/>
      <c r="AG18" s="289"/>
      <c r="AH18" s="291"/>
      <c r="AI18" s="289"/>
      <c r="AJ18" s="269"/>
      <c r="AK18" s="269"/>
      <c r="AL18" s="371"/>
    </row>
    <row r="19" spans="1:38" ht="25.5" customHeight="1" x14ac:dyDescent="0.35">
      <c r="A19" s="368" t="s">
        <v>9</v>
      </c>
      <c r="B19" s="368" t="s">
        <v>23</v>
      </c>
      <c r="C19" s="369">
        <v>441366</v>
      </c>
      <c r="D19" s="369"/>
      <c r="E19" s="289"/>
      <c r="F19" s="291"/>
      <c r="G19" s="289"/>
      <c r="H19" s="269"/>
      <c r="I19" s="269"/>
      <c r="J19" s="289"/>
      <c r="K19" s="369"/>
      <c r="L19" s="289"/>
      <c r="M19" s="291"/>
      <c r="N19" s="289"/>
      <c r="O19" s="269"/>
      <c r="P19" s="269"/>
      <c r="Q19" s="289"/>
      <c r="R19" s="370"/>
      <c r="S19" s="289"/>
      <c r="T19" s="291"/>
      <c r="U19" s="289"/>
      <c r="V19" s="269"/>
      <c r="W19" s="269"/>
      <c r="X19" s="371"/>
      <c r="Y19" s="370"/>
      <c r="Z19" s="289"/>
      <c r="AA19" s="291"/>
      <c r="AB19" s="289"/>
      <c r="AC19" s="269"/>
      <c r="AD19" s="269"/>
      <c r="AE19" s="371"/>
      <c r="AF19" s="269"/>
      <c r="AG19" s="289"/>
      <c r="AH19" s="291"/>
      <c r="AI19" s="289"/>
      <c r="AJ19" s="269"/>
      <c r="AK19" s="269"/>
      <c r="AL19" s="371"/>
    </row>
    <row r="20" spans="1:38" ht="25.5" customHeight="1" x14ac:dyDescent="0.35">
      <c r="A20" s="368" t="s">
        <v>9</v>
      </c>
      <c r="B20" s="368" t="s">
        <v>23</v>
      </c>
      <c r="C20" s="369">
        <v>441367</v>
      </c>
      <c r="D20" s="369"/>
      <c r="E20" s="289"/>
      <c r="F20" s="291"/>
      <c r="G20" s="289"/>
      <c r="H20" s="269"/>
      <c r="I20" s="269"/>
      <c r="J20" s="289"/>
      <c r="K20" s="369"/>
      <c r="L20" s="289"/>
      <c r="M20" s="291"/>
      <c r="N20" s="289"/>
      <c r="O20" s="269"/>
      <c r="P20" s="269"/>
      <c r="Q20" s="289"/>
      <c r="R20" s="370"/>
      <c r="S20" s="289"/>
      <c r="T20" s="291"/>
      <c r="U20" s="289"/>
      <c r="V20" s="269"/>
      <c r="W20" s="269"/>
      <c r="X20" s="371"/>
      <c r="Y20" s="370"/>
      <c r="Z20" s="289"/>
      <c r="AA20" s="291"/>
      <c r="AB20" s="289"/>
      <c r="AC20" s="269"/>
      <c r="AD20" s="269"/>
      <c r="AE20" s="371"/>
      <c r="AF20" s="269"/>
      <c r="AG20" s="289"/>
      <c r="AH20" s="291"/>
      <c r="AI20" s="289"/>
      <c r="AJ20" s="269"/>
      <c r="AK20" s="269"/>
      <c r="AL20" s="371"/>
    </row>
    <row r="21" spans="1:38" ht="25.5" customHeight="1" x14ac:dyDescent="0.35">
      <c r="A21" s="368" t="s">
        <v>9</v>
      </c>
      <c r="B21" s="368" t="s">
        <v>23</v>
      </c>
      <c r="C21" s="369">
        <v>441369</v>
      </c>
      <c r="D21" s="369"/>
      <c r="E21" s="289"/>
      <c r="F21" s="291"/>
      <c r="G21" s="289"/>
      <c r="H21" s="269"/>
      <c r="I21" s="269"/>
      <c r="J21" s="289"/>
      <c r="K21" s="369"/>
      <c r="L21" s="289"/>
      <c r="M21" s="291"/>
      <c r="N21" s="289"/>
      <c r="O21" s="269"/>
      <c r="P21" s="269"/>
      <c r="Q21" s="289"/>
      <c r="R21" s="370"/>
      <c r="S21" s="289"/>
      <c r="T21" s="291"/>
      <c r="U21" s="289"/>
      <c r="V21" s="269"/>
      <c r="W21" s="269"/>
      <c r="X21" s="371"/>
      <c r="Y21" s="370"/>
      <c r="Z21" s="289"/>
      <c r="AA21" s="291"/>
      <c r="AB21" s="289"/>
      <c r="AC21" s="269"/>
      <c r="AD21" s="269"/>
      <c r="AE21" s="371"/>
      <c r="AF21" s="269"/>
      <c r="AG21" s="289"/>
      <c r="AH21" s="291"/>
      <c r="AI21" s="289"/>
      <c r="AJ21" s="269"/>
      <c r="AK21" s="269"/>
      <c r="AL21" s="371"/>
    </row>
    <row r="22" spans="1:38" ht="25.5" customHeight="1" x14ac:dyDescent="0.35">
      <c r="A22" s="368" t="s">
        <v>9</v>
      </c>
      <c r="B22" s="368" t="s">
        <v>23</v>
      </c>
      <c r="C22" s="369">
        <v>441370</v>
      </c>
      <c r="D22" s="369"/>
      <c r="E22" s="289"/>
      <c r="F22" s="291"/>
      <c r="G22" s="289"/>
      <c r="H22" s="269"/>
      <c r="I22" s="269"/>
      <c r="J22" s="289"/>
      <c r="K22" s="369"/>
      <c r="L22" s="289"/>
      <c r="M22" s="291"/>
      <c r="N22" s="289"/>
      <c r="O22" s="269"/>
      <c r="P22" s="269"/>
      <c r="Q22" s="289"/>
      <c r="R22" s="370"/>
      <c r="S22" s="289"/>
      <c r="T22" s="291"/>
      <c r="U22" s="289"/>
      <c r="V22" s="269"/>
      <c r="W22" s="269"/>
      <c r="X22" s="371"/>
      <c r="Y22" s="370"/>
      <c r="Z22" s="289"/>
      <c r="AA22" s="291"/>
      <c r="AB22" s="289"/>
      <c r="AC22" s="269"/>
      <c r="AD22" s="269"/>
      <c r="AE22" s="371"/>
      <c r="AF22" s="269"/>
      <c r="AG22" s="289"/>
      <c r="AH22" s="291"/>
      <c r="AI22" s="289"/>
      <c r="AJ22" s="269"/>
      <c r="AK22" s="269"/>
      <c r="AL22" s="371"/>
    </row>
    <row r="23" spans="1:38" ht="25.5" customHeight="1" x14ac:dyDescent="0.35">
      <c r="A23" s="368" t="s">
        <v>9</v>
      </c>
      <c r="B23" s="368" t="s">
        <v>23</v>
      </c>
      <c r="C23" s="369">
        <v>441371</v>
      </c>
      <c r="D23" s="369"/>
      <c r="E23" s="289"/>
      <c r="F23" s="291"/>
      <c r="G23" s="289"/>
      <c r="H23" s="269"/>
      <c r="I23" s="269"/>
      <c r="J23" s="289"/>
      <c r="K23" s="369"/>
      <c r="L23" s="289"/>
      <c r="M23" s="291"/>
      <c r="N23" s="289"/>
      <c r="O23" s="269"/>
      <c r="P23" s="269"/>
      <c r="Q23" s="289"/>
      <c r="R23" s="370"/>
      <c r="S23" s="289"/>
      <c r="T23" s="291"/>
      <c r="U23" s="289"/>
      <c r="V23" s="269"/>
      <c r="W23" s="269"/>
      <c r="X23" s="371"/>
      <c r="Y23" s="370"/>
      <c r="Z23" s="289"/>
      <c r="AA23" s="291"/>
      <c r="AB23" s="289"/>
      <c r="AC23" s="269"/>
      <c r="AD23" s="269"/>
      <c r="AE23" s="371"/>
      <c r="AF23" s="269"/>
      <c r="AG23" s="289"/>
      <c r="AH23" s="291"/>
      <c r="AI23" s="289"/>
      <c r="AJ23" s="269"/>
      <c r="AK23" s="269"/>
      <c r="AL23" s="371"/>
    </row>
    <row r="24" spans="1:38" ht="25.5" customHeight="1" x14ac:dyDescent="0.35">
      <c r="A24" s="368" t="s">
        <v>9</v>
      </c>
      <c r="B24" s="368" t="s">
        <v>23</v>
      </c>
      <c r="C24" s="369">
        <v>441372</v>
      </c>
      <c r="D24" s="369"/>
      <c r="E24" s="289"/>
      <c r="F24" s="291"/>
      <c r="G24" s="289"/>
      <c r="H24" s="269"/>
      <c r="I24" s="269"/>
      <c r="J24" s="289"/>
      <c r="K24" s="369"/>
      <c r="L24" s="289"/>
      <c r="M24" s="291"/>
      <c r="N24" s="289"/>
      <c r="O24" s="269"/>
      <c r="P24" s="269"/>
      <c r="Q24" s="289"/>
      <c r="R24" s="370"/>
      <c r="S24" s="289"/>
      <c r="T24" s="291"/>
      <c r="U24" s="289"/>
      <c r="V24" s="269"/>
      <c r="W24" s="269"/>
      <c r="X24" s="371"/>
      <c r="Y24" s="370"/>
      <c r="Z24" s="289"/>
      <c r="AA24" s="291"/>
      <c r="AB24" s="289"/>
      <c r="AC24" s="269"/>
      <c r="AD24" s="269"/>
      <c r="AE24" s="371"/>
      <c r="AF24" s="269"/>
      <c r="AG24" s="289"/>
      <c r="AH24" s="291"/>
      <c r="AI24" s="289"/>
      <c r="AJ24" s="269"/>
      <c r="AK24" s="269"/>
      <c r="AL24" s="371"/>
    </row>
    <row r="25" spans="1:38" ht="25.5" customHeight="1" x14ac:dyDescent="0.35">
      <c r="A25" s="368" t="s">
        <v>9</v>
      </c>
      <c r="B25" s="368" t="s">
        <v>23</v>
      </c>
      <c r="C25" s="369">
        <v>441374</v>
      </c>
      <c r="D25" s="369"/>
      <c r="E25" s="289"/>
      <c r="F25" s="291"/>
      <c r="G25" s="289"/>
      <c r="H25" s="269"/>
      <c r="I25" s="269"/>
      <c r="J25" s="289"/>
      <c r="K25" s="369"/>
      <c r="L25" s="289"/>
      <c r="M25" s="291"/>
      <c r="N25" s="289"/>
      <c r="O25" s="269"/>
      <c r="P25" s="269"/>
      <c r="Q25" s="289"/>
      <c r="R25" s="370"/>
      <c r="S25" s="289"/>
      <c r="T25" s="291"/>
      <c r="U25" s="289"/>
      <c r="V25" s="269"/>
      <c r="W25" s="269"/>
      <c r="X25" s="371"/>
      <c r="Y25" s="370"/>
      <c r="Z25" s="289"/>
      <c r="AA25" s="291"/>
      <c r="AB25" s="289"/>
      <c r="AC25" s="269"/>
      <c r="AD25" s="269"/>
      <c r="AE25" s="371"/>
      <c r="AF25" s="269"/>
      <c r="AG25" s="289"/>
      <c r="AH25" s="291"/>
      <c r="AI25" s="289"/>
      <c r="AJ25" s="269"/>
      <c r="AK25" s="269"/>
      <c r="AL25" s="371"/>
    </row>
    <row r="26" spans="1:38" ht="25.5" customHeight="1" x14ac:dyDescent="0.35">
      <c r="A26" s="368" t="s">
        <v>9</v>
      </c>
      <c r="B26" s="368" t="s">
        <v>23</v>
      </c>
      <c r="C26" s="369">
        <v>441375</v>
      </c>
      <c r="D26" s="369"/>
      <c r="E26" s="289"/>
      <c r="F26" s="291"/>
      <c r="G26" s="289"/>
      <c r="H26" s="269"/>
      <c r="I26" s="269"/>
      <c r="J26" s="289"/>
      <c r="K26" s="369"/>
      <c r="L26" s="289"/>
      <c r="M26" s="291"/>
      <c r="N26" s="289"/>
      <c r="O26" s="269"/>
      <c r="P26" s="269"/>
      <c r="Q26" s="289"/>
      <c r="R26" s="370"/>
      <c r="S26" s="289"/>
      <c r="T26" s="291"/>
      <c r="U26" s="289"/>
      <c r="V26" s="269"/>
      <c r="W26" s="269"/>
      <c r="X26" s="371"/>
      <c r="Y26" s="370"/>
      <c r="Z26" s="289"/>
      <c r="AA26" s="291"/>
      <c r="AB26" s="289"/>
      <c r="AC26" s="269"/>
      <c r="AD26" s="269"/>
      <c r="AE26" s="371"/>
      <c r="AF26" s="269"/>
      <c r="AG26" s="289"/>
      <c r="AH26" s="291"/>
      <c r="AI26" s="289"/>
      <c r="AJ26" s="269"/>
      <c r="AK26" s="269"/>
      <c r="AL26" s="371"/>
    </row>
    <row r="27" spans="1:38" ht="25.5" customHeight="1" x14ac:dyDescent="0.35">
      <c r="A27" s="368" t="s">
        <v>9</v>
      </c>
      <c r="B27" s="368" t="s">
        <v>23</v>
      </c>
      <c r="C27" s="369">
        <v>442801</v>
      </c>
      <c r="D27" s="369"/>
      <c r="E27" s="289"/>
      <c r="F27" s="291"/>
      <c r="G27" s="289"/>
      <c r="H27" s="269"/>
      <c r="I27" s="269"/>
      <c r="J27" s="289"/>
      <c r="K27" s="369"/>
      <c r="L27" s="289"/>
      <c r="M27" s="291"/>
      <c r="N27" s="289"/>
      <c r="O27" s="269"/>
      <c r="P27" s="269"/>
      <c r="Q27" s="289"/>
      <c r="R27" s="370"/>
      <c r="S27" s="289"/>
      <c r="T27" s="291"/>
      <c r="U27" s="289"/>
      <c r="V27" s="269"/>
      <c r="W27" s="269"/>
      <c r="X27" s="371"/>
      <c r="Y27" s="370"/>
      <c r="Z27" s="289"/>
      <c r="AA27" s="291"/>
      <c r="AB27" s="289"/>
      <c r="AC27" s="269"/>
      <c r="AD27" s="269"/>
      <c r="AE27" s="371"/>
      <c r="AF27" s="269"/>
      <c r="AG27" s="289"/>
      <c r="AH27" s="291"/>
      <c r="AI27" s="289"/>
      <c r="AJ27" s="269"/>
      <c r="AK27" s="269"/>
      <c r="AL27" s="371"/>
    </row>
    <row r="28" spans="1:38" ht="25.5" customHeight="1" x14ac:dyDescent="0.35">
      <c r="A28" s="368" t="s">
        <v>9</v>
      </c>
      <c r="B28" s="368" t="s">
        <v>23</v>
      </c>
      <c r="C28" s="369">
        <v>442802</v>
      </c>
      <c r="D28" s="369"/>
      <c r="E28" s="289"/>
      <c r="F28" s="291"/>
      <c r="G28" s="289"/>
      <c r="H28" s="269"/>
      <c r="I28" s="269"/>
      <c r="J28" s="289"/>
      <c r="K28" s="369"/>
      <c r="L28" s="289"/>
      <c r="M28" s="291"/>
      <c r="N28" s="289"/>
      <c r="O28" s="269"/>
      <c r="P28" s="269"/>
      <c r="Q28" s="289"/>
      <c r="R28" s="370"/>
      <c r="S28" s="289"/>
      <c r="T28" s="291"/>
      <c r="U28" s="289"/>
      <c r="V28" s="269"/>
      <c r="W28" s="269"/>
      <c r="X28" s="371"/>
      <c r="Y28" s="370"/>
      <c r="Z28" s="289"/>
      <c r="AA28" s="291"/>
      <c r="AB28" s="289"/>
      <c r="AC28" s="269"/>
      <c r="AD28" s="269"/>
      <c r="AE28" s="371"/>
      <c r="AF28" s="269"/>
      <c r="AG28" s="289"/>
      <c r="AH28" s="291"/>
      <c r="AI28" s="289"/>
      <c r="AJ28" s="269"/>
      <c r="AK28" s="269"/>
      <c r="AL28" s="371"/>
    </row>
    <row r="29" spans="1:38" ht="25.5" customHeight="1" x14ac:dyDescent="0.35">
      <c r="A29" s="368" t="s">
        <v>9</v>
      </c>
      <c r="B29" s="368" t="s">
        <v>23</v>
      </c>
      <c r="C29" s="369">
        <v>442803</v>
      </c>
      <c r="D29" s="369"/>
      <c r="E29" s="289"/>
      <c r="F29" s="291"/>
      <c r="G29" s="289"/>
      <c r="H29" s="269"/>
      <c r="I29" s="269"/>
      <c r="J29" s="289"/>
      <c r="K29" s="369"/>
      <c r="L29" s="289"/>
      <c r="M29" s="291"/>
      <c r="N29" s="289"/>
      <c r="O29" s="269"/>
      <c r="P29" s="269"/>
      <c r="Q29" s="289"/>
      <c r="R29" s="370"/>
      <c r="S29" s="289"/>
      <c r="T29" s="291"/>
      <c r="U29" s="289"/>
      <c r="V29" s="269"/>
      <c r="W29" s="269"/>
      <c r="X29" s="371"/>
      <c r="Y29" s="370"/>
      <c r="Z29" s="289"/>
      <c r="AA29" s="291"/>
      <c r="AB29" s="289"/>
      <c r="AC29" s="269"/>
      <c r="AD29" s="269"/>
      <c r="AE29" s="371"/>
      <c r="AF29" s="269"/>
      <c r="AG29" s="289"/>
      <c r="AH29" s="291"/>
      <c r="AI29" s="289"/>
      <c r="AJ29" s="269"/>
      <c r="AK29" s="269"/>
      <c r="AL29" s="371"/>
    </row>
    <row r="30" spans="1:38" ht="25.5" customHeight="1" x14ac:dyDescent="0.35">
      <c r="A30" s="368" t="s">
        <v>9</v>
      </c>
      <c r="B30" s="368" t="s">
        <v>23</v>
      </c>
      <c r="C30" s="369">
        <v>444355</v>
      </c>
      <c r="D30" s="369"/>
      <c r="E30" s="289"/>
      <c r="F30" s="291"/>
      <c r="G30" s="289"/>
      <c r="H30" s="269"/>
      <c r="I30" s="269"/>
      <c r="J30" s="289"/>
      <c r="K30" s="369"/>
      <c r="L30" s="289"/>
      <c r="M30" s="291"/>
      <c r="N30" s="289"/>
      <c r="O30" s="269"/>
      <c r="P30" s="269"/>
      <c r="Q30" s="289"/>
      <c r="R30" s="370"/>
      <c r="S30" s="289"/>
      <c r="T30" s="291"/>
      <c r="U30" s="289"/>
      <c r="V30" s="269"/>
      <c r="W30" s="269"/>
      <c r="X30" s="371"/>
      <c r="Y30" s="370"/>
      <c r="Z30" s="289"/>
      <c r="AA30" s="291"/>
      <c r="AB30" s="289"/>
      <c r="AC30" s="269"/>
      <c r="AD30" s="269"/>
      <c r="AE30" s="371"/>
      <c r="AF30" s="269"/>
      <c r="AG30" s="289"/>
      <c r="AH30" s="291"/>
      <c r="AI30" s="289"/>
      <c r="AJ30" s="269"/>
      <c r="AK30" s="269"/>
      <c r="AL30" s="371"/>
    </row>
    <row r="31" spans="1:38" ht="25.5" customHeight="1" x14ac:dyDescent="0.35">
      <c r="A31" s="368" t="s">
        <v>67</v>
      </c>
      <c r="B31" s="368" t="s">
        <v>721</v>
      </c>
      <c r="C31" s="369">
        <v>700577</v>
      </c>
      <c r="D31" s="369"/>
      <c r="E31" s="369"/>
      <c r="F31" s="369"/>
      <c r="G31" s="369"/>
      <c r="H31" s="369"/>
      <c r="I31" s="369"/>
      <c r="J31" s="369"/>
      <c r="K31" s="369"/>
      <c r="L31" s="369"/>
      <c r="M31" s="369"/>
      <c r="N31" s="369"/>
      <c r="O31" s="369"/>
      <c r="P31" s="369"/>
      <c r="Q31" s="369"/>
      <c r="R31" s="369"/>
      <c r="S31" s="369"/>
      <c r="T31" s="369"/>
      <c r="U31" s="369"/>
      <c r="V31" s="369"/>
      <c r="W31" s="269">
        <v>1</v>
      </c>
      <c r="X31" s="371">
        <v>505.95999999999992</v>
      </c>
      <c r="Y31" s="370"/>
      <c r="Z31" s="289"/>
      <c r="AA31" s="289"/>
      <c r="AB31" s="289"/>
      <c r="AC31" s="289"/>
      <c r="AD31" s="370">
        <v>1</v>
      </c>
      <c r="AE31" s="289">
        <v>1541.2249999999999</v>
      </c>
      <c r="AF31" s="289"/>
      <c r="AG31" s="289"/>
      <c r="AH31" s="289"/>
      <c r="AI31" s="289"/>
      <c r="AJ31" s="289"/>
      <c r="AK31" s="289"/>
      <c r="AL31" s="289"/>
    </row>
    <row r="32" spans="1:38" ht="25.5" customHeight="1" x14ac:dyDescent="0.35">
      <c r="A32" s="368" t="s">
        <v>9</v>
      </c>
      <c r="B32" s="368" t="s">
        <v>1084</v>
      </c>
      <c r="C32" s="369">
        <v>700578</v>
      </c>
      <c r="D32" s="369"/>
      <c r="E32" s="369"/>
      <c r="F32" s="369"/>
      <c r="G32" s="369"/>
      <c r="H32" s="369"/>
      <c r="I32" s="369"/>
      <c r="J32" s="369"/>
      <c r="K32" s="369"/>
      <c r="L32" s="369"/>
      <c r="M32" s="369"/>
      <c r="N32" s="369"/>
      <c r="O32" s="369"/>
      <c r="P32" s="269">
        <v>2</v>
      </c>
      <c r="Q32" s="289">
        <v>3388</v>
      </c>
      <c r="R32" s="369"/>
      <c r="S32" s="369"/>
      <c r="T32" s="369"/>
      <c r="U32" s="369"/>
      <c r="V32" s="369"/>
      <c r="W32" s="269"/>
      <c r="X32" s="371"/>
      <c r="Y32" s="370"/>
      <c r="Z32" s="289"/>
      <c r="AA32" s="289"/>
      <c r="AB32" s="289"/>
      <c r="AC32" s="289"/>
      <c r="AD32" s="289"/>
      <c r="AE32" s="289"/>
      <c r="AF32" s="289"/>
      <c r="AG32" s="289"/>
      <c r="AH32" s="289"/>
      <c r="AI32" s="289"/>
      <c r="AJ32" s="289"/>
      <c r="AK32" s="289"/>
      <c r="AL32" s="289"/>
    </row>
    <row r="33" spans="1:38" ht="25.5" customHeight="1" x14ac:dyDescent="0.35">
      <c r="A33" s="368" t="s">
        <v>9</v>
      </c>
      <c r="B33" s="368" t="s">
        <v>1074</v>
      </c>
      <c r="C33" s="369">
        <v>700580</v>
      </c>
      <c r="D33" s="369"/>
      <c r="E33" s="369"/>
      <c r="F33" s="369"/>
      <c r="G33" s="369"/>
      <c r="H33" s="369"/>
      <c r="I33" s="369"/>
      <c r="J33" s="369"/>
      <c r="K33" s="369"/>
      <c r="L33" s="369"/>
      <c r="M33" s="369"/>
      <c r="N33" s="369"/>
      <c r="O33" s="369"/>
      <c r="P33" s="269"/>
      <c r="Q33" s="289"/>
      <c r="R33" s="370"/>
      <c r="S33" s="289"/>
      <c r="T33" s="291"/>
      <c r="U33" s="289"/>
      <c r="V33" s="269">
        <v>2</v>
      </c>
      <c r="W33" s="269">
        <v>7</v>
      </c>
      <c r="X33" s="371">
        <v>96895.143000000011</v>
      </c>
      <c r="Y33" s="370"/>
      <c r="Z33" s="289"/>
      <c r="AA33" s="289"/>
      <c r="AB33" s="289"/>
      <c r="AC33" s="289"/>
      <c r="AD33" s="289"/>
      <c r="AE33" s="289"/>
      <c r="AF33" s="289"/>
      <c r="AG33" s="289"/>
      <c r="AH33" s="289"/>
      <c r="AI33" s="289"/>
      <c r="AJ33" s="289"/>
      <c r="AK33" s="269">
        <v>1</v>
      </c>
      <c r="AL33" s="371">
        <v>1477.69</v>
      </c>
    </row>
    <row r="34" spans="1:38" ht="25.5" customHeight="1" x14ac:dyDescent="0.35">
      <c r="A34" s="368" t="s">
        <v>9</v>
      </c>
      <c r="B34" s="368" t="s">
        <v>1074</v>
      </c>
      <c r="C34" s="369">
        <v>700581</v>
      </c>
      <c r="D34" s="369"/>
      <c r="E34" s="369"/>
      <c r="F34" s="369"/>
      <c r="G34" s="369"/>
      <c r="H34" s="369"/>
      <c r="I34" s="369"/>
      <c r="J34" s="369"/>
      <c r="K34" s="369"/>
      <c r="L34" s="369"/>
      <c r="M34" s="369"/>
      <c r="N34" s="369"/>
      <c r="O34" s="369"/>
      <c r="P34" s="269"/>
      <c r="Q34" s="289"/>
      <c r="R34" s="370"/>
      <c r="S34" s="370"/>
      <c r="T34" s="370"/>
      <c r="U34" s="370"/>
      <c r="V34" s="370"/>
      <c r="W34" s="269"/>
      <c r="X34" s="371"/>
      <c r="Y34" s="370"/>
      <c r="Z34" s="289"/>
      <c r="AA34" s="289"/>
      <c r="AB34" s="289"/>
      <c r="AC34" s="289"/>
      <c r="AD34" s="289"/>
      <c r="AE34" s="289"/>
      <c r="AF34" s="289"/>
      <c r="AG34" s="289"/>
      <c r="AH34" s="289"/>
      <c r="AI34" s="289"/>
      <c r="AJ34" s="289"/>
      <c r="AK34" s="289"/>
      <c r="AL34" s="289"/>
    </row>
    <row r="35" spans="1:38" ht="25.5" customHeight="1" x14ac:dyDescent="0.35">
      <c r="A35" s="368" t="s">
        <v>70</v>
      </c>
      <c r="B35" s="368" t="s">
        <v>1119</v>
      </c>
      <c r="C35" s="369">
        <v>700582</v>
      </c>
      <c r="D35" s="369"/>
      <c r="E35" s="369"/>
      <c r="F35" s="369"/>
      <c r="G35" s="369"/>
      <c r="H35" s="369"/>
      <c r="I35" s="269">
        <v>4</v>
      </c>
      <c r="J35" s="289">
        <v>-3666.3360890000004</v>
      </c>
      <c r="K35" s="369"/>
      <c r="L35" s="369"/>
      <c r="M35" s="369"/>
      <c r="N35" s="369"/>
      <c r="O35" s="369"/>
      <c r="P35" s="269">
        <v>3</v>
      </c>
      <c r="Q35" s="289">
        <v>9646</v>
      </c>
      <c r="R35" s="370"/>
      <c r="S35" s="370"/>
      <c r="T35" s="370"/>
      <c r="U35" s="370"/>
      <c r="V35" s="370"/>
      <c r="W35" s="269">
        <v>1</v>
      </c>
      <c r="X35" s="371">
        <v>600</v>
      </c>
      <c r="Y35" s="370"/>
      <c r="Z35" s="289"/>
      <c r="AA35" s="291"/>
      <c r="AB35" s="289"/>
      <c r="AC35" s="289"/>
      <c r="AD35" s="289">
        <v>1</v>
      </c>
      <c r="AE35" s="289">
        <v>1338</v>
      </c>
      <c r="AF35" s="289"/>
      <c r="AG35" s="289"/>
      <c r="AH35" s="289"/>
      <c r="AI35" s="289"/>
      <c r="AJ35" s="289"/>
      <c r="AK35" s="289"/>
      <c r="AL35" s="289"/>
    </row>
    <row r="36" spans="1:38" ht="25.5" customHeight="1" x14ac:dyDescent="0.35">
      <c r="A36" s="368" t="s">
        <v>70</v>
      </c>
      <c r="B36" s="368" t="s">
        <v>1119</v>
      </c>
      <c r="C36" s="369">
        <v>700583</v>
      </c>
      <c r="D36" s="369">
        <v>1</v>
      </c>
      <c r="E36" s="289">
        <v>183</v>
      </c>
      <c r="F36" s="291"/>
      <c r="G36" s="289"/>
      <c r="H36" s="269">
        <v>9</v>
      </c>
      <c r="I36" s="269">
        <v>62</v>
      </c>
      <c r="J36" s="289">
        <v>73870.965220999962</v>
      </c>
      <c r="K36" s="369"/>
      <c r="L36" s="289"/>
      <c r="M36" s="291"/>
      <c r="N36" s="289"/>
      <c r="O36" s="269">
        <v>2</v>
      </c>
      <c r="P36" s="269">
        <v>57</v>
      </c>
      <c r="Q36" s="289">
        <v>110312.64</v>
      </c>
      <c r="R36" s="370">
        <v>1</v>
      </c>
      <c r="S36" s="289">
        <v>-73115.859999999986</v>
      </c>
      <c r="T36" s="291"/>
      <c r="U36" s="289"/>
      <c r="V36" s="269">
        <v>13</v>
      </c>
      <c r="W36" s="269">
        <v>43</v>
      </c>
      <c r="X36" s="371">
        <v>125247.57585199999</v>
      </c>
      <c r="Y36" s="370"/>
      <c r="Z36" s="289"/>
      <c r="AA36" s="291"/>
      <c r="AB36" s="289"/>
      <c r="AC36" s="269"/>
      <c r="AD36" s="269">
        <v>8</v>
      </c>
      <c r="AE36" s="371">
        <v>8049.8919999999998</v>
      </c>
      <c r="AF36" s="269">
        <v>1</v>
      </c>
      <c r="AG36" s="289">
        <v>-5450.679999999993</v>
      </c>
      <c r="AH36" s="291"/>
      <c r="AI36" s="289"/>
      <c r="AJ36" s="269"/>
      <c r="AK36" s="269">
        <v>4</v>
      </c>
      <c r="AL36" s="371">
        <v>16439.007652</v>
      </c>
    </row>
    <row r="37" spans="1:38" ht="25.5" customHeight="1" x14ac:dyDescent="0.35">
      <c r="A37" s="368" t="s">
        <v>79</v>
      </c>
      <c r="B37" s="368" t="s">
        <v>1067</v>
      </c>
      <c r="C37" s="369">
        <v>700584</v>
      </c>
      <c r="D37" s="369">
        <v>4</v>
      </c>
      <c r="E37" s="289">
        <v>-6014.4631360000003</v>
      </c>
      <c r="F37" s="291"/>
      <c r="G37" s="289"/>
      <c r="H37" s="269">
        <v>36</v>
      </c>
      <c r="I37" s="269">
        <v>230</v>
      </c>
      <c r="J37" s="289">
        <v>55771.67087499996</v>
      </c>
      <c r="K37" s="369"/>
      <c r="L37" s="289"/>
      <c r="M37" s="291"/>
      <c r="N37" s="289"/>
      <c r="O37" s="269">
        <v>6</v>
      </c>
      <c r="P37" s="269">
        <v>262</v>
      </c>
      <c r="Q37" s="289">
        <v>483876.36</v>
      </c>
      <c r="R37" s="370">
        <v>2</v>
      </c>
      <c r="S37" s="289">
        <v>33958.020000000004</v>
      </c>
      <c r="T37" s="291">
        <v>1</v>
      </c>
      <c r="U37" s="289">
        <v>1317.2</v>
      </c>
      <c r="V37" s="269">
        <v>56</v>
      </c>
      <c r="W37" s="269">
        <v>125</v>
      </c>
      <c r="X37" s="371">
        <v>1545219.864304</v>
      </c>
      <c r="Y37" s="370"/>
      <c r="Z37" s="289"/>
      <c r="AA37" s="291"/>
      <c r="AB37" s="289"/>
      <c r="AC37" s="269">
        <v>2</v>
      </c>
      <c r="AD37" s="269">
        <v>43</v>
      </c>
      <c r="AE37" s="371">
        <v>55578.781558999988</v>
      </c>
      <c r="AF37" s="269">
        <v>5</v>
      </c>
      <c r="AG37" s="289">
        <v>291878.438616</v>
      </c>
      <c r="AH37" s="291"/>
      <c r="AI37" s="289"/>
      <c r="AJ37" s="269">
        <v>2</v>
      </c>
      <c r="AK37" s="269">
        <v>20</v>
      </c>
      <c r="AL37" s="371">
        <v>73756.526962999997</v>
      </c>
    </row>
    <row r="38" spans="1:38" ht="25.5" customHeight="1" x14ac:dyDescent="0.35">
      <c r="A38" s="368" t="s">
        <v>1052</v>
      </c>
      <c r="B38" s="368" t="s">
        <v>25</v>
      </c>
      <c r="C38" s="369">
        <v>700585</v>
      </c>
      <c r="D38" s="369">
        <v>6</v>
      </c>
      <c r="E38" s="289">
        <v>-2981.1834999999946</v>
      </c>
      <c r="F38" s="291"/>
      <c r="G38" s="289"/>
      <c r="H38" s="269">
        <v>11</v>
      </c>
      <c r="I38" s="269">
        <v>255</v>
      </c>
      <c r="J38" s="289">
        <v>333914.08692000003</v>
      </c>
      <c r="K38" s="369"/>
      <c r="L38" s="289"/>
      <c r="M38" s="291"/>
      <c r="N38" s="289"/>
      <c r="O38" s="269">
        <v>4</v>
      </c>
      <c r="P38" s="269">
        <v>94</v>
      </c>
      <c r="Q38" s="289">
        <v>188783.815</v>
      </c>
      <c r="R38" s="370"/>
      <c r="S38" s="289"/>
      <c r="T38" s="291"/>
      <c r="U38" s="289"/>
      <c r="V38" s="269">
        <v>56</v>
      </c>
      <c r="W38" s="269">
        <v>71</v>
      </c>
      <c r="X38" s="371">
        <v>803587.63406399998</v>
      </c>
      <c r="Y38" s="370"/>
      <c r="Z38" s="289"/>
      <c r="AA38" s="291"/>
      <c r="AB38" s="289"/>
      <c r="AC38" s="269"/>
      <c r="AD38" s="269">
        <v>19</v>
      </c>
      <c r="AE38" s="371">
        <v>30699.821582999997</v>
      </c>
      <c r="AF38" s="269"/>
      <c r="AG38" s="289"/>
      <c r="AH38" s="291"/>
      <c r="AI38" s="289"/>
      <c r="AJ38" s="269"/>
      <c r="AK38" s="269">
        <v>7</v>
      </c>
      <c r="AL38" s="371">
        <v>67235.318613999989</v>
      </c>
    </row>
    <row r="39" spans="1:38" ht="25.5" customHeight="1" x14ac:dyDescent="0.35">
      <c r="A39" s="368" t="s">
        <v>1052</v>
      </c>
      <c r="B39" s="368" t="s">
        <v>25</v>
      </c>
      <c r="C39" s="369">
        <v>700586</v>
      </c>
      <c r="D39" s="369"/>
      <c r="E39" s="369"/>
      <c r="F39" s="369"/>
      <c r="G39" s="369"/>
      <c r="H39" s="369"/>
      <c r="I39" s="369"/>
      <c r="J39" s="369"/>
      <c r="K39" s="369"/>
      <c r="L39" s="369"/>
      <c r="M39" s="369"/>
      <c r="N39" s="369"/>
      <c r="O39" s="369"/>
      <c r="P39" s="269"/>
      <c r="Q39" s="289"/>
      <c r="R39" s="370"/>
      <c r="S39" s="289"/>
      <c r="T39" s="291"/>
      <c r="U39" s="289"/>
      <c r="V39" s="269">
        <v>1</v>
      </c>
      <c r="W39" s="269">
        <v>3</v>
      </c>
      <c r="X39" s="371">
        <v>29888.28</v>
      </c>
      <c r="Y39" s="370"/>
      <c r="Z39" s="289"/>
      <c r="AA39" s="291"/>
      <c r="AB39" s="289"/>
      <c r="AC39" s="269"/>
      <c r="AD39" s="269"/>
      <c r="AE39" s="371"/>
      <c r="AF39" s="269"/>
      <c r="AG39" s="289"/>
      <c r="AH39" s="291"/>
      <c r="AI39" s="289"/>
      <c r="AJ39" s="269"/>
      <c r="AK39" s="269"/>
      <c r="AL39" s="371"/>
    </row>
    <row r="40" spans="1:38" ht="25.5" customHeight="1" x14ac:dyDescent="0.35">
      <c r="A40" s="368" t="s">
        <v>1052</v>
      </c>
      <c r="B40" s="368" t="s">
        <v>25</v>
      </c>
      <c r="C40" s="369">
        <v>700587</v>
      </c>
      <c r="D40" s="369"/>
      <c r="E40" s="369"/>
      <c r="F40" s="369"/>
      <c r="G40" s="369"/>
      <c r="H40" s="369"/>
      <c r="I40" s="369"/>
      <c r="J40" s="369"/>
      <c r="K40" s="369"/>
      <c r="L40" s="369"/>
      <c r="M40" s="369"/>
      <c r="N40" s="369"/>
      <c r="O40" s="369"/>
      <c r="P40" s="269"/>
      <c r="Q40" s="289"/>
      <c r="R40" s="370"/>
      <c r="S40" s="289"/>
      <c r="T40" s="291"/>
      <c r="U40" s="289"/>
      <c r="V40" s="269">
        <v>3</v>
      </c>
      <c r="W40" s="269">
        <v>1</v>
      </c>
      <c r="X40" s="371">
        <v>18088.07</v>
      </c>
      <c r="Y40" s="370"/>
      <c r="Z40" s="289"/>
      <c r="AA40" s="291"/>
      <c r="AB40" s="289"/>
      <c r="AC40" s="269"/>
      <c r="AD40" s="269"/>
      <c r="AE40" s="371"/>
      <c r="AF40" s="269"/>
      <c r="AG40" s="289"/>
      <c r="AH40" s="291"/>
      <c r="AI40" s="289"/>
      <c r="AJ40" s="269"/>
      <c r="AK40" s="269"/>
      <c r="AL40" s="371"/>
    </row>
    <row r="41" spans="1:38" ht="25.5" customHeight="1" x14ac:dyDescent="0.35">
      <c r="A41" s="368" t="s">
        <v>41</v>
      </c>
      <c r="B41" s="368" t="s">
        <v>42</v>
      </c>
      <c r="C41" s="369">
        <v>700588</v>
      </c>
      <c r="D41" s="369"/>
      <c r="E41" s="369"/>
      <c r="F41" s="369"/>
      <c r="G41" s="369"/>
      <c r="H41" s="369"/>
      <c r="I41" s="369"/>
      <c r="J41" s="369"/>
      <c r="K41" s="369"/>
      <c r="L41" s="369"/>
      <c r="M41" s="369"/>
      <c r="N41" s="369"/>
      <c r="O41" s="369"/>
      <c r="P41" s="269"/>
      <c r="Q41" s="289"/>
      <c r="R41" s="370"/>
      <c r="S41" s="289"/>
      <c r="T41" s="291"/>
      <c r="U41" s="289"/>
      <c r="V41" s="269"/>
      <c r="W41" s="269"/>
      <c r="X41" s="371"/>
      <c r="Y41" s="370"/>
      <c r="Z41" s="289"/>
      <c r="AA41" s="291"/>
      <c r="AB41" s="289"/>
      <c r="AC41" s="269"/>
      <c r="AD41" s="269"/>
      <c r="AE41" s="371"/>
      <c r="AF41" s="269"/>
      <c r="AG41" s="289"/>
      <c r="AH41" s="291"/>
      <c r="AI41" s="289"/>
      <c r="AJ41" s="269"/>
      <c r="AK41" s="269"/>
      <c r="AL41" s="371"/>
    </row>
    <row r="42" spans="1:38" ht="25.5" customHeight="1" x14ac:dyDescent="0.35">
      <c r="A42" s="368" t="s">
        <v>41</v>
      </c>
      <c r="B42" s="368" t="s">
        <v>42</v>
      </c>
      <c r="C42" s="369">
        <v>700589</v>
      </c>
      <c r="D42" s="369">
        <v>2</v>
      </c>
      <c r="E42" s="289">
        <v>1026.8800000000001</v>
      </c>
      <c r="F42" s="291"/>
      <c r="G42" s="289"/>
      <c r="H42" s="269"/>
      <c r="I42" s="269">
        <v>2</v>
      </c>
      <c r="J42" s="289">
        <v>-2123.2431999999999</v>
      </c>
      <c r="K42" s="369"/>
      <c r="L42" s="289"/>
      <c r="M42" s="291"/>
      <c r="N42" s="289"/>
      <c r="O42" s="269"/>
      <c r="P42" s="269">
        <v>3</v>
      </c>
      <c r="Q42" s="289">
        <v>5523</v>
      </c>
      <c r="R42" s="370"/>
      <c r="S42" s="289"/>
      <c r="T42" s="291"/>
      <c r="U42" s="289"/>
      <c r="V42" s="269">
        <v>1</v>
      </c>
      <c r="W42" s="269">
        <v>1</v>
      </c>
      <c r="X42" s="371">
        <v>75516.72</v>
      </c>
      <c r="Y42" s="370"/>
      <c r="Z42" s="289"/>
      <c r="AA42" s="291"/>
      <c r="AB42" s="289"/>
      <c r="AC42" s="269"/>
      <c r="AD42" s="269"/>
      <c r="AE42" s="371"/>
      <c r="AF42" s="269"/>
      <c r="AG42" s="289"/>
      <c r="AH42" s="291"/>
      <c r="AI42" s="289"/>
      <c r="AJ42" s="269"/>
      <c r="AK42" s="269"/>
      <c r="AL42" s="371"/>
    </row>
    <row r="43" spans="1:38" ht="25.5" customHeight="1" x14ac:dyDescent="0.35">
      <c r="A43" s="368" t="s">
        <v>29</v>
      </c>
      <c r="B43" s="368" t="s">
        <v>717</v>
      </c>
      <c r="C43" s="369">
        <v>700590</v>
      </c>
      <c r="D43" s="369">
        <v>39</v>
      </c>
      <c r="E43" s="289">
        <v>4699.2954149999305</v>
      </c>
      <c r="F43" s="291"/>
      <c r="G43" s="289"/>
      <c r="H43" s="269">
        <v>82</v>
      </c>
      <c r="I43" s="269">
        <v>957</v>
      </c>
      <c r="J43" s="289">
        <v>1624200.0012279993</v>
      </c>
      <c r="K43" s="369"/>
      <c r="L43" s="289"/>
      <c r="M43" s="291">
        <v>1</v>
      </c>
      <c r="N43" s="289">
        <v>-240.04999999999995</v>
      </c>
      <c r="O43" s="269">
        <v>22</v>
      </c>
      <c r="P43" s="269">
        <v>578</v>
      </c>
      <c r="Q43" s="289">
        <v>1125182.98</v>
      </c>
      <c r="R43" s="370">
        <v>4</v>
      </c>
      <c r="S43" s="289">
        <v>99864.921564999997</v>
      </c>
      <c r="T43" s="291">
        <v>6</v>
      </c>
      <c r="U43" s="289">
        <v>22461.945500000002</v>
      </c>
      <c r="V43" s="269">
        <v>219</v>
      </c>
      <c r="W43" s="269">
        <v>405</v>
      </c>
      <c r="X43" s="371">
        <v>2680391.3592489986</v>
      </c>
      <c r="Y43" s="370">
        <v>2</v>
      </c>
      <c r="Z43" s="289">
        <v>45311.09</v>
      </c>
      <c r="AA43" s="291">
        <v>1</v>
      </c>
      <c r="AB43" s="289">
        <v>2133.9</v>
      </c>
      <c r="AC43" s="269">
        <v>2</v>
      </c>
      <c r="AD43" s="269">
        <v>169</v>
      </c>
      <c r="AE43" s="371">
        <v>370380.9119350001</v>
      </c>
      <c r="AF43" s="269">
        <v>13</v>
      </c>
      <c r="AG43" s="289">
        <v>44211.894092000002</v>
      </c>
      <c r="AH43" s="291">
        <v>1</v>
      </c>
      <c r="AI43" s="289">
        <v>-4366.7800000000007</v>
      </c>
      <c r="AJ43" s="269"/>
      <c r="AK43" s="269">
        <v>78</v>
      </c>
      <c r="AL43" s="371">
        <v>490985.87524800003</v>
      </c>
    </row>
    <row r="44" spans="1:38" ht="25.5" customHeight="1" x14ac:dyDescent="0.35">
      <c r="A44" s="368" t="s">
        <v>29</v>
      </c>
      <c r="B44" s="368" t="s">
        <v>717</v>
      </c>
      <c r="C44" s="369">
        <v>700591</v>
      </c>
      <c r="D44" s="369"/>
      <c r="E44" s="289"/>
      <c r="F44" s="291"/>
      <c r="G44" s="289"/>
      <c r="H44" s="269"/>
      <c r="I44" s="269"/>
      <c r="J44" s="289"/>
      <c r="K44" s="369"/>
      <c r="L44" s="289"/>
      <c r="M44" s="291"/>
      <c r="N44" s="289"/>
      <c r="O44" s="269"/>
      <c r="P44" s="269">
        <v>2</v>
      </c>
      <c r="Q44" s="289">
        <v>3640</v>
      </c>
      <c r="R44" s="370"/>
      <c r="S44" s="289"/>
      <c r="T44" s="291"/>
      <c r="U44" s="289"/>
      <c r="V44" s="269"/>
      <c r="W44" s="269"/>
      <c r="X44" s="371"/>
      <c r="Y44" s="370"/>
      <c r="Z44" s="289"/>
      <c r="AA44" s="291"/>
      <c r="AB44" s="289"/>
      <c r="AC44" s="269"/>
      <c r="AD44" s="269"/>
      <c r="AE44" s="371"/>
      <c r="AF44" s="269"/>
      <c r="AG44" s="289"/>
      <c r="AH44" s="291"/>
      <c r="AI44" s="289"/>
      <c r="AJ44" s="269"/>
      <c r="AK44" s="269"/>
      <c r="AL44" s="371"/>
    </row>
    <row r="45" spans="1:38" ht="25.5" customHeight="1" x14ac:dyDescent="0.35">
      <c r="A45" s="368" t="s">
        <v>79</v>
      </c>
      <c r="B45" s="368" t="s">
        <v>1067</v>
      </c>
      <c r="C45" s="369">
        <v>700592</v>
      </c>
      <c r="D45" s="369">
        <v>45</v>
      </c>
      <c r="E45" s="289">
        <v>91848.202829999995</v>
      </c>
      <c r="F45" s="291">
        <v>17</v>
      </c>
      <c r="G45" s="289">
        <v>-16741.934999999998</v>
      </c>
      <c r="H45" s="269">
        <v>67</v>
      </c>
      <c r="I45" s="269">
        <v>725</v>
      </c>
      <c r="J45" s="289">
        <v>1280755.3220199984</v>
      </c>
      <c r="K45" s="369"/>
      <c r="L45" s="289"/>
      <c r="M45" s="291"/>
      <c r="N45" s="289"/>
      <c r="O45" s="269">
        <v>5</v>
      </c>
      <c r="P45" s="269">
        <v>164</v>
      </c>
      <c r="Q45" s="289">
        <v>319517.26657099999</v>
      </c>
      <c r="R45" s="370">
        <v>8</v>
      </c>
      <c r="S45" s="289">
        <v>216526.57148400001</v>
      </c>
      <c r="T45" s="291">
        <v>2</v>
      </c>
      <c r="U45" s="289">
        <v>5001</v>
      </c>
      <c r="V45" s="269">
        <v>223</v>
      </c>
      <c r="W45" s="269">
        <v>181</v>
      </c>
      <c r="X45" s="371">
        <v>1159159.8537600001</v>
      </c>
      <c r="Y45" s="370">
        <v>1</v>
      </c>
      <c r="Z45" s="289">
        <v>12610.7</v>
      </c>
      <c r="AA45" s="291">
        <v>1</v>
      </c>
      <c r="AB45" s="289">
        <v>534</v>
      </c>
      <c r="AC45" s="269">
        <v>3</v>
      </c>
      <c r="AD45" s="269">
        <v>82</v>
      </c>
      <c r="AE45" s="371">
        <v>165640.07405</v>
      </c>
      <c r="AF45" s="269">
        <v>4</v>
      </c>
      <c r="AG45" s="289">
        <v>-12929.15193</v>
      </c>
      <c r="AH45" s="291"/>
      <c r="AI45" s="289"/>
      <c r="AJ45" s="269"/>
      <c r="AK45" s="269">
        <v>38</v>
      </c>
      <c r="AL45" s="371">
        <v>605174.34079299995</v>
      </c>
    </row>
    <row r="46" spans="1:38" ht="25.5" customHeight="1" x14ac:dyDescent="0.35">
      <c r="A46" s="368" t="s">
        <v>9</v>
      </c>
      <c r="B46" s="368" t="s">
        <v>1074</v>
      </c>
      <c r="C46" s="369">
        <v>700594</v>
      </c>
      <c r="D46" s="369"/>
      <c r="E46" s="289"/>
      <c r="F46" s="291"/>
      <c r="G46" s="289"/>
      <c r="H46" s="269">
        <v>3</v>
      </c>
      <c r="I46" s="269">
        <v>15</v>
      </c>
      <c r="J46" s="289">
        <v>-321.07851600000151</v>
      </c>
      <c r="K46" s="369"/>
      <c r="L46" s="289"/>
      <c r="M46" s="291">
        <v>1</v>
      </c>
      <c r="N46" s="289">
        <v>2135</v>
      </c>
      <c r="O46" s="269"/>
      <c r="P46" s="269">
        <v>17</v>
      </c>
      <c r="Q46" s="289">
        <v>34221</v>
      </c>
      <c r="R46" s="370"/>
      <c r="S46" s="289"/>
      <c r="T46" s="291"/>
      <c r="U46" s="289"/>
      <c r="V46" s="269">
        <v>3</v>
      </c>
      <c r="W46" s="269">
        <v>4</v>
      </c>
      <c r="X46" s="371">
        <v>18780.881499999996</v>
      </c>
      <c r="Y46" s="370"/>
      <c r="Z46" s="289"/>
      <c r="AA46" s="291"/>
      <c r="AB46" s="289"/>
      <c r="AC46" s="269"/>
      <c r="AD46" s="269">
        <v>4</v>
      </c>
      <c r="AE46" s="371">
        <v>2925.4714589999999</v>
      </c>
      <c r="AF46" s="269">
        <v>1</v>
      </c>
      <c r="AG46" s="289">
        <v>36147.417000000001</v>
      </c>
      <c r="AH46" s="291"/>
      <c r="AI46" s="289"/>
      <c r="AJ46" s="269"/>
      <c r="AK46" s="269"/>
      <c r="AL46" s="371"/>
    </row>
    <row r="47" spans="1:38" ht="25.5" customHeight="1" x14ac:dyDescent="0.35">
      <c r="A47" s="368" t="s">
        <v>253</v>
      </c>
      <c r="B47" s="368" t="s">
        <v>19</v>
      </c>
      <c r="C47" s="369">
        <v>700595</v>
      </c>
      <c r="D47" s="369"/>
      <c r="E47" s="289"/>
      <c r="F47" s="291"/>
      <c r="G47" s="289"/>
      <c r="H47" s="269"/>
      <c r="I47" s="269"/>
      <c r="J47" s="289"/>
      <c r="K47" s="369"/>
      <c r="L47" s="289"/>
      <c r="M47" s="291"/>
      <c r="N47" s="289"/>
      <c r="O47" s="269"/>
      <c r="P47" s="269">
        <v>2</v>
      </c>
      <c r="Q47" s="289">
        <v>3955</v>
      </c>
      <c r="R47" s="370"/>
      <c r="S47" s="289"/>
      <c r="T47" s="291"/>
      <c r="U47" s="289"/>
      <c r="V47" s="269"/>
      <c r="W47" s="269"/>
      <c r="X47" s="371"/>
      <c r="Y47" s="370"/>
      <c r="Z47" s="289"/>
      <c r="AA47" s="291"/>
      <c r="AB47" s="289"/>
      <c r="AC47" s="269"/>
      <c r="AD47" s="269"/>
      <c r="AE47" s="371"/>
      <c r="AF47" s="269"/>
      <c r="AG47" s="289"/>
      <c r="AH47" s="291"/>
      <c r="AI47" s="289"/>
      <c r="AJ47" s="269"/>
      <c r="AK47" s="269"/>
      <c r="AL47" s="371"/>
    </row>
    <row r="48" spans="1:38" ht="25.5" customHeight="1" x14ac:dyDescent="0.35">
      <c r="A48" s="368" t="s">
        <v>9</v>
      </c>
      <c r="B48" s="368" t="s">
        <v>1056</v>
      </c>
      <c r="C48" s="369">
        <v>700596</v>
      </c>
      <c r="D48" s="369"/>
      <c r="E48" s="289"/>
      <c r="F48" s="291"/>
      <c r="G48" s="289"/>
      <c r="H48" s="269"/>
      <c r="I48" s="269">
        <v>2</v>
      </c>
      <c r="J48" s="289">
        <v>5933.3375300000007</v>
      </c>
      <c r="K48" s="369"/>
      <c r="L48" s="289"/>
      <c r="M48" s="291"/>
      <c r="N48" s="289"/>
      <c r="O48" s="269"/>
      <c r="P48" s="269"/>
      <c r="Q48" s="289"/>
      <c r="R48" s="370"/>
      <c r="S48" s="289"/>
      <c r="T48" s="291"/>
      <c r="U48" s="289"/>
      <c r="V48" s="269">
        <v>1</v>
      </c>
      <c r="W48" s="269"/>
      <c r="X48" s="371"/>
      <c r="Y48" s="370"/>
      <c r="Z48" s="289"/>
      <c r="AA48" s="291"/>
      <c r="AB48" s="289"/>
      <c r="AC48" s="269"/>
      <c r="AD48" s="269"/>
      <c r="AE48" s="371"/>
      <c r="AF48" s="269"/>
      <c r="AG48" s="289"/>
      <c r="AH48" s="291"/>
      <c r="AI48" s="289"/>
      <c r="AJ48" s="269"/>
      <c r="AK48" s="269"/>
      <c r="AL48" s="371"/>
    </row>
    <row r="49" spans="1:38" ht="25.5" customHeight="1" x14ac:dyDescent="0.35">
      <c r="A49" s="368" t="s">
        <v>9</v>
      </c>
      <c r="B49" s="368" t="s">
        <v>39</v>
      </c>
      <c r="C49" s="369">
        <v>700597</v>
      </c>
      <c r="D49" s="369"/>
      <c r="E49" s="289"/>
      <c r="F49" s="291"/>
      <c r="G49" s="289"/>
      <c r="H49" s="269"/>
      <c r="I49" s="269"/>
      <c r="J49" s="289"/>
      <c r="K49" s="369"/>
      <c r="L49" s="289"/>
      <c r="M49" s="291"/>
      <c r="N49" s="289"/>
      <c r="O49" s="269"/>
      <c r="P49" s="269"/>
      <c r="Q49" s="289"/>
      <c r="R49" s="370"/>
      <c r="S49" s="289"/>
      <c r="T49" s="291"/>
      <c r="U49" s="289"/>
      <c r="V49" s="269"/>
      <c r="W49" s="269"/>
      <c r="X49" s="371"/>
      <c r="Y49" s="370"/>
      <c r="Z49" s="289"/>
      <c r="AA49" s="291"/>
      <c r="AB49" s="289"/>
      <c r="AC49" s="269"/>
      <c r="AD49" s="269"/>
      <c r="AE49" s="371"/>
      <c r="AF49" s="269"/>
      <c r="AG49" s="289"/>
      <c r="AH49" s="291"/>
      <c r="AI49" s="289"/>
      <c r="AJ49" s="269"/>
      <c r="AK49" s="269"/>
      <c r="AL49" s="371"/>
    </row>
    <row r="50" spans="1:38" ht="25.5" customHeight="1" x14ac:dyDescent="0.35">
      <c r="A50" s="368" t="s">
        <v>9</v>
      </c>
      <c r="B50" s="368" t="s">
        <v>1056</v>
      </c>
      <c r="C50" s="369">
        <v>700598</v>
      </c>
      <c r="D50" s="369"/>
      <c r="E50" s="289"/>
      <c r="F50" s="291"/>
      <c r="G50" s="289"/>
      <c r="H50" s="269"/>
      <c r="I50" s="269"/>
      <c r="J50" s="289"/>
      <c r="K50" s="369"/>
      <c r="L50" s="289"/>
      <c r="M50" s="291"/>
      <c r="N50" s="289"/>
      <c r="O50" s="269"/>
      <c r="P50" s="269">
        <v>1</v>
      </c>
      <c r="Q50" s="289">
        <v>1568</v>
      </c>
      <c r="R50" s="370"/>
      <c r="S50" s="289"/>
      <c r="T50" s="291"/>
      <c r="U50" s="289"/>
      <c r="V50" s="269"/>
      <c r="W50" s="269"/>
      <c r="X50" s="371"/>
      <c r="Y50" s="370"/>
      <c r="Z50" s="289"/>
      <c r="AA50" s="291"/>
      <c r="AB50" s="289"/>
      <c r="AC50" s="269"/>
      <c r="AD50" s="269"/>
      <c r="AE50" s="371"/>
      <c r="AF50" s="269"/>
      <c r="AG50" s="289"/>
      <c r="AH50" s="291"/>
      <c r="AI50" s="289"/>
      <c r="AJ50" s="269"/>
      <c r="AK50" s="269"/>
      <c r="AL50" s="371"/>
    </row>
    <row r="51" spans="1:38" ht="25.5" customHeight="1" x14ac:dyDescent="0.35">
      <c r="A51" s="368" t="s">
        <v>70</v>
      </c>
      <c r="B51" s="368" t="s">
        <v>1119</v>
      </c>
      <c r="C51" s="369">
        <v>700605</v>
      </c>
      <c r="D51" s="369"/>
      <c r="E51" s="289"/>
      <c r="F51" s="291"/>
      <c r="G51" s="289"/>
      <c r="H51" s="269"/>
      <c r="I51" s="269">
        <v>3</v>
      </c>
      <c r="J51" s="289">
        <v>6928.2849999999989</v>
      </c>
      <c r="K51" s="369"/>
      <c r="L51" s="289"/>
      <c r="M51" s="291"/>
      <c r="N51" s="289"/>
      <c r="O51" s="269"/>
      <c r="P51" s="269">
        <v>8</v>
      </c>
      <c r="Q51" s="289">
        <v>16205</v>
      </c>
      <c r="R51" s="370"/>
      <c r="S51" s="289"/>
      <c r="T51" s="291"/>
      <c r="U51" s="289"/>
      <c r="V51" s="269"/>
      <c r="W51" s="269"/>
      <c r="X51" s="371"/>
      <c r="Y51" s="370"/>
      <c r="Z51" s="289"/>
      <c r="AA51" s="291"/>
      <c r="AB51" s="289"/>
      <c r="AC51" s="269"/>
      <c r="AD51" s="269">
        <v>2</v>
      </c>
      <c r="AE51" s="371">
        <v>6650</v>
      </c>
      <c r="AF51" s="269"/>
      <c r="AG51" s="289"/>
      <c r="AH51" s="291"/>
      <c r="AI51" s="289"/>
      <c r="AJ51" s="269"/>
      <c r="AK51" s="269"/>
      <c r="AL51" s="371"/>
    </row>
    <row r="52" spans="1:38" ht="25.5" customHeight="1" x14ac:dyDescent="0.35">
      <c r="A52" s="368" t="s">
        <v>70</v>
      </c>
      <c r="B52" s="368" t="s">
        <v>1119</v>
      </c>
      <c r="C52" s="369">
        <v>700606</v>
      </c>
      <c r="D52" s="369"/>
      <c r="E52" s="289"/>
      <c r="F52" s="291"/>
      <c r="G52" s="289"/>
      <c r="H52" s="269"/>
      <c r="I52" s="269"/>
      <c r="J52" s="289"/>
      <c r="K52" s="369"/>
      <c r="L52" s="289"/>
      <c r="M52" s="291"/>
      <c r="N52" s="289"/>
      <c r="O52" s="269"/>
      <c r="P52" s="269"/>
      <c r="Q52" s="289"/>
      <c r="R52" s="370"/>
      <c r="S52" s="289"/>
      <c r="T52" s="291"/>
      <c r="U52" s="289"/>
      <c r="V52" s="269"/>
      <c r="W52" s="269"/>
      <c r="X52" s="371"/>
      <c r="Y52" s="370"/>
      <c r="Z52" s="289"/>
      <c r="AA52" s="291"/>
      <c r="AB52" s="289"/>
      <c r="AC52" s="269"/>
      <c r="AD52" s="269"/>
      <c r="AE52" s="371"/>
      <c r="AF52" s="269"/>
      <c r="AG52" s="289"/>
      <c r="AH52" s="291"/>
      <c r="AI52" s="289"/>
      <c r="AJ52" s="269"/>
      <c r="AK52" s="269"/>
      <c r="AL52" s="371"/>
    </row>
    <row r="53" spans="1:38" ht="25.5" customHeight="1" x14ac:dyDescent="0.35">
      <c r="A53" s="368" t="s">
        <v>70</v>
      </c>
      <c r="B53" s="368" t="s">
        <v>1119</v>
      </c>
      <c r="C53" s="369">
        <v>700607</v>
      </c>
      <c r="D53" s="369"/>
      <c r="E53" s="289"/>
      <c r="F53" s="291"/>
      <c r="G53" s="289"/>
      <c r="H53" s="269"/>
      <c r="I53" s="269">
        <v>2</v>
      </c>
      <c r="J53" s="289">
        <v>4698.5599999999995</v>
      </c>
      <c r="K53" s="369"/>
      <c r="L53" s="289"/>
      <c r="M53" s="291"/>
      <c r="N53" s="289"/>
      <c r="O53" s="269">
        <v>1</v>
      </c>
      <c r="P53" s="269"/>
      <c r="Q53" s="289"/>
      <c r="R53" s="370"/>
      <c r="S53" s="289"/>
      <c r="T53" s="291"/>
      <c r="U53" s="289"/>
      <c r="V53" s="269"/>
      <c r="W53" s="269">
        <v>1</v>
      </c>
      <c r="X53" s="371">
        <v>4000</v>
      </c>
      <c r="Y53" s="370">
        <v>1</v>
      </c>
      <c r="Z53" s="289">
        <v>5635.21</v>
      </c>
      <c r="AA53" s="291"/>
      <c r="AB53" s="289"/>
      <c r="AC53" s="269"/>
      <c r="AD53" s="269"/>
      <c r="AE53" s="371"/>
      <c r="AF53" s="269"/>
      <c r="AG53" s="289"/>
      <c r="AH53" s="291"/>
      <c r="AI53" s="289"/>
      <c r="AJ53" s="269"/>
      <c r="AK53" s="269"/>
      <c r="AL53" s="371"/>
    </row>
    <row r="54" spans="1:38" ht="25.5" customHeight="1" x14ac:dyDescent="0.35">
      <c r="A54" s="368" t="s">
        <v>70</v>
      </c>
      <c r="B54" s="368" t="s">
        <v>1119</v>
      </c>
      <c r="C54" s="369">
        <v>700608</v>
      </c>
      <c r="D54" s="369"/>
      <c r="E54" s="289"/>
      <c r="F54" s="291"/>
      <c r="G54" s="289"/>
      <c r="H54" s="269"/>
      <c r="I54" s="269">
        <v>2</v>
      </c>
      <c r="J54" s="289">
        <v>-517.4678600000002</v>
      </c>
      <c r="K54" s="369"/>
      <c r="L54" s="289"/>
      <c r="M54" s="291"/>
      <c r="N54" s="289"/>
      <c r="O54" s="269"/>
      <c r="P54" s="269"/>
      <c r="Q54" s="289"/>
      <c r="R54" s="370"/>
      <c r="S54" s="289"/>
      <c r="T54" s="291"/>
      <c r="U54" s="289"/>
      <c r="V54" s="269"/>
      <c r="W54" s="269"/>
      <c r="X54" s="371"/>
      <c r="Y54" s="370"/>
      <c r="Z54" s="289"/>
      <c r="AA54" s="291"/>
      <c r="AB54" s="289"/>
      <c r="AC54" s="269"/>
      <c r="AD54" s="269">
        <v>2</v>
      </c>
      <c r="AE54" s="371">
        <v>-338.3732</v>
      </c>
      <c r="AF54" s="269"/>
      <c r="AG54" s="289"/>
      <c r="AH54" s="291"/>
      <c r="AI54" s="289"/>
      <c r="AJ54" s="269"/>
      <c r="AK54" s="269"/>
      <c r="AL54" s="371"/>
    </row>
    <row r="55" spans="1:38" ht="25.5" customHeight="1" x14ac:dyDescent="0.35">
      <c r="A55" s="368" t="s">
        <v>70</v>
      </c>
      <c r="B55" s="368" t="s">
        <v>1119</v>
      </c>
      <c r="C55" s="369">
        <v>700609</v>
      </c>
      <c r="D55" s="369"/>
      <c r="E55" s="289"/>
      <c r="F55" s="291"/>
      <c r="G55" s="289"/>
      <c r="H55" s="269"/>
      <c r="I55" s="269"/>
      <c r="J55" s="289"/>
      <c r="K55" s="369"/>
      <c r="L55" s="289"/>
      <c r="M55" s="291"/>
      <c r="N55" s="289"/>
      <c r="O55" s="269"/>
      <c r="P55" s="269"/>
      <c r="Q55" s="289"/>
      <c r="R55" s="370"/>
      <c r="S55" s="289"/>
      <c r="T55" s="291"/>
      <c r="U55" s="289"/>
      <c r="V55" s="269"/>
      <c r="W55" s="269"/>
      <c r="X55" s="371"/>
      <c r="Y55" s="370"/>
      <c r="Z55" s="289"/>
      <c r="AA55" s="291"/>
      <c r="AB55" s="289"/>
      <c r="AC55" s="269"/>
      <c r="AD55" s="269"/>
      <c r="AE55" s="371"/>
      <c r="AF55" s="269"/>
      <c r="AG55" s="289"/>
      <c r="AH55" s="291"/>
      <c r="AI55" s="289"/>
      <c r="AJ55" s="269"/>
      <c r="AK55" s="269"/>
      <c r="AL55" s="371"/>
    </row>
    <row r="56" spans="1:38" ht="25.5" customHeight="1" x14ac:dyDescent="0.35">
      <c r="A56" s="368" t="s">
        <v>70</v>
      </c>
      <c r="B56" s="368" t="s">
        <v>1119</v>
      </c>
      <c r="C56" s="369">
        <v>700610</v>
      </c>
      <c r="D56" s="369"/>
      <c r="E56" s="289"/>
      <c r="F56" s="291"/>
      <c r="G56" s="289"/>
      <c r="H56" s="269"/>
      <c r="I56" s="269">
        <v>2</v>
      </c>
      <c r="J56" s="289">
        <v>-616.41080000000011</v>
      </c>
      <c r="K56" s="369"/>
      <c r="L56" s="289"/>
      <c r="M56" s="291"/>
      <c r="N56" s="289"/>
      <c r="O56" s="269"/>
      <c r="P56" s="269"/>
      <c r="Q56" s="289"/>
      <c r="R56" s="370"/>
      <c r="S56" s="289"/>
      <c r="T56" s="291"/>
      <c r="U56" s="289"/>
      <c r="V56" s="269"/>
      <c r="W56" s="269"/>
      <c r="X56" s="371"/>
      <c r="Y56" s="370"/>
      <c r="Z56" s="289"/>
      <c r="AA56" s="291"/>
      <c r="AB56" s="289"/>
      <c r="AC56" s="269"/>
      <c r="AD56" s="269"/>
      <c r="AE56" s="371"/>
      <c r="AF56" s="269"/>
      <c r="AG56" s="289"/>
      <c r="AH56" s="291"/>
      <c r="AI56" s="289"/>
      <c r="AJ56" s="269"/>
      <c r="AK56" s="269"/>
      <c r="AL56" s="371"/>
    </row>
    <row r="57" spans="1:38" ht="25.5" customHeight="1" x14ac:dyDescent="0.35">
      <c r="A57" s="368" t="s">
        <v>70</v>
      </c>
      <c r="B57" s="368" t="s">
        <v>1119</v>
      </c>
      <c r="C57" s="369">
        <v>700611</v>
      </c>
      <c r="D57" s="369"/>
      <c r="E57" s="289"/>
      <c r="F57" s="291"/>
      <c r="G57" s="289"/>
      <c r="H57" s="269"/>
      <c r="I57" s="269"/>
      <c r="J57" s="289"/>
      <c r="K57" s="369"/>
      <c r="L57" s="289"/>
      <c r="M57" s="291"/>
      <c r="N57" s="289"/>
      <c r="O57" s="269"/>
      <c r="P57" s="269">
        <v>1</v>
      </c>
      <c r="Q57" s="289">
        <v>3870</v>
      </c>
      <c r="R57" s="370"/>
      <c r="S57" s="289"/>
      <c r="T57" s="291"/>
      <c r="U57" s="289"/>
      <c r="V57" s="269"/>
      <c r="W57" s="269">
        <v>1</v>
      </c>
      <c r="X57" s="371">
        <v>3273.7129880000002</v>
      </c>
      <c r="Y57" s="370"/>
      <c r="Z57" s="289"/>
      <c r="AA57" s="291"/>
      <c r="AB57" s="289"/>
      <c r="AC57" s="269"/>
      <c r="AD57" s="269"/>
      <c r="AE57" s="371"/>
      <c r="AF57" s="269"/>
      <c r="AG57" s="289"/>
      <c r="AH57" s="291"/>
      <c r="AI57" s="289"/>
      <c r="AJ57" s="269"/>
      <c r="AK57" s="269"/>
      <c r="AL57" s="371"/>
    </row>
    <row r="58" spans="1:38" ht="25.5" customHeight="1" x14ac:dyDescent="0.35">
      <c r="A58" s="368" t="s">
        <v>70</v>
      </c>
      <c r="B58" s="368" t="s">
        <v>1119</v>
      </c>
      <c r="C58" s="369">
        <v>700612</v>
      </c>
      <c r="D58" s="369"/>
      <c r="E58" s="289"/>
      <c r="F58" s="291"/>
      <c r="G58" s="289"/>
      <c r="H58" s="269"/>
      <c r="I58" s="269"/>
      <c r="J58" s="289"/>
      <c r="K58" s="369"/>
      <c r="L58" s="289"/>
      <c r="M58" s="291"/>
      <c r="N58" s="289"/>
      <c r="O58" s="269"/>
      <c r="P58" s="269"/>
      <c r="Q58" s="289"/>
      <c r="R58" s="370"/>
      <c r="S58" s="289"/>
      <c r="T58" s="291"/>
      <c r="U58" s="289"/>
      <c r="V58" s="269"/>
      <c r="W58" s="269"/>
      <c r="X58" s="371"/>
      <c r="Y58" s="370"/>
      <c r="Z58" s="289"/>
      <c r="AA58" s="291"/>
      <c r="AB58" s="289"/>
      <c r="AC58" s="269"/>
      <c r="AD58" s="269"/>
      <c r="AE58" s="371"/>
      <c r="AF58" s="269"/>
      <c r="AG58" s="289"/>
      <c r="AH58" s="291"/>
      <c r="AI58" s="289"/>
      <c r="AJ58" s="269"/>
      <c r="AK58" s="269"/>
      <c r="AL58" s="371"/>
    </row>
    <row r="59" spans="1:38" ht="25.5" customHeight="1" x14ac:dyDescent="0.35">
      <c r="A59" s="368" t="s">
        <v>70</v>
      </c>
      <c r="B59" s="368" t="s">
        <v>1119</v>
      </c>
      <c r="C59" s="369">
        <v>700613</v>
      </c>
      <c r="D59" s="369"/>
      <c r="E59" s="289"/>
      <c r="F59" s="291"/>
      <c r="G59" s="289"/>
      <c r="H59" s="269"/>
      <c r="I59" s="269">
        <v>2</v>
      </c>
      <c r="J59" s="289">
        <v>-1995.63</v>
      </c>
      <c r="K59" s="369"/>
      <c r="L59" s="289"/>
      <c r="M59" s="291"/>
      <c r="N59" s="289"/>
      <c r="O59" s="269"/>
      <c r="P59" s="269">
        <v>1</v>
      </c>
      <c r="Q59" s="289">
        <v>1820</v>
      </c>
      <c r="R59" s="370"/>
      <c r="S59" s="289"/>
      <c r="T59" s="291"/>
      <c r="U59" s="289"/>
      <c r="V59" s="269"/>
      <c r="W59" s="269">
        <v>1</v>
      </c>
      <c r="X59" s="371">
        <v>5418.85</v>
      </c>
      <c r="Y59" s="370"/>
      <c r="Z59" s="289"/>
      <c r="AA59" s="291"/>
      <c r="AB59" s="289"/>
      <c r="AC59" s="269"/>
      <c r="AD59" s="269"/>
      <c r="AE59" s="371"/>
      <c r="AF59" s="269"/>
      <c r="AG59" s="289"/>
      <c r="AH59" s="291"/>
      <c r="AI59" s="289"/>
      <c r="AJ59" s="269"/>
      <c r="AK59" s="269"/>
      <c r="AL59" s="371"/>
    </row>
    <row r="60" spans="1:38" ht="25.5" customHeight="1" x14ac:dyDescent="0.35">
      <c r="A60" s="368" t="s">
        <v>70</v>
      </c>
      <c r="B60" s="368" t="s">
        <v>1119</v>
      </c>
      <c r="C60" s="369">
        <v>700614</v>
      </c>
      <c r="D60" s="369"/>
      <c r="E60" s="289"/>
      <c r="F60" s="291"/>
      <c r="G60" s="289"/>
      <c r="H60" s="269"/>
      <c r="I60" s="269"/>
      <c r="J60" s="289"/>
      <c r="K60" s="369"/>
      <c r="L60" s="289"/>
      <c r="M60" s="291"/>
      <c r="N60" s="289"/>
      <c r="O60" s="269"/>
      <c r="P60" s="269"/>
      <c r="Q60" s="289"/>
      <c r="R60" s="370"/>
      <c r="S60" s="289"/>
      <c r="T60" s="291"/>
      <c r="U60" s="289"/>
      <c r="V60" s="269"/>
      <c r="W60" s="269"/>
      <c r="X60" s="371"/>
      <c r="Y60" s="370"/>
      <c r="Z60" s="289"/>
      <c r="AA60" s="291"/>
      <c r="AB60" s="289"/>
      <c r="AC60" s="269"/>
      <c r="AD60" s="269"/>
      <c r="AE60" s="371"/>
      <c r="AF60" s="269"/>
      <c r="AG60" s="289"/>
      <c r="AH60" s="291"/>
      <c r="AI60" s="289"/>
      <c r="AJ60" s="269"/>
      <c r="AK60" s="269"/>
      <c r="AL60" s="371"/>
    </row>
    <row r="61" spans="1:38" ht="25.5" customHeight="1" x14ac:dyDescent="0.35">
      <c r="A61" s="368" t="s">
        <v>70</v>
      </c>
      <c r="B61" s="368" t="s">
        <v>1119</v>
      </c>
      <c r="C61" s="369">
        <v>700615</v>
      </c>
      <c r="D61" s="369"/>
      <c r="E61" s="289"/>
      <c r="F61" s="291"/>
      <c r="G61" s="289"/>
      <c r="H61" s="269"/>
      <c r="I61" s="269">
        <v>2</v>
      </c>
      <c r="J61" s="289">
        <v>-2318.1795000000002</v>
      </c>
      <c r="K61" s="369"/>
      <c r="L61" s="289"/>
      <c r="M61" s="291"/>
      <c r="N61" s="289"/>
      <c r="O61" s="269"/>
      <c r="P61" s="269"/>
      <c r="Q61" s="289"/>
      <c r="R61" s="370"/>
      <c r="S61" s="289"/>
      <c r="T61" s="291"/>
      <c r="U61" s="289"/>
      <c r="V61" s="269">
        <v>1</v>
      </c>
      <c r="W61" s="269"/>
      <c r="X61" s="371"/>
      <c r="Y61" s="370"/>
      <c r="Z61" s="289"/>
      <c r="AA61" s="291"/>
      <c r="AB61" s="289"/>
      <c r="AC61" s="269"/>
      <c r="AD61" s="269">
        <v>1</v>
      </c>
      <c r="AE61" s="371">
        <v>2410.54</v>
      </c>
      <c r="AF61" s="269"/>
      <c r="AG61" s="289"/>
      <c r="AH61" s="291"/>
      <c r="AI61" s="289"/>
      <c r="AJ61" s="269"/>
      <c r="AK61" s="269"/>
      <c r="AL61" s="371"/>
    </row>
    <row r="62" spans="1:38" ht="25.5" customHeight="1" x14ac:dyDescent="0.35">
      <c r="A62" s="368" t="s">
        <v>70</v>
      </c>
      <c r="B62" s="368" t="s">
        <v>1119</v>
      </c>
      <c r="C62" s="369">
        <v>700616</v>
      </c>
      <c r="D62" s="369"/>
      <c r="E62" s="289"/>
      <c r="F62" s="291"/>
      <c r="G62" s="289"/>
      <c r="H62" s="269"/>
      <c r="I62" s="269"/>
      <c r="J62" s="289"/>
      <c r="K62" s="369"/>
      <c r="L62" s="289"/>
      <c r="M62" s="291"/>
      <c r="N62" s="289"/>
      <c r="O62" s="269"/>
      <c r="P62" s="269">
        <v>1</v>
      </c>
      <c r="Q62" s="289">
        <v>2896</v>
      </c>
      <c r="R62" s="370"/>
      <c r="S62" s="289"/>
      <c r="T62" s="291"/>
      <c r="U62" s="289"/>
      <c r="V62" s="269"/>
      <c r="W62" s="269"/>
      <c r="X62" s="371"/>
      <c r="Y62" s="370"/>
      <c r="Z62" s="289"/>
      <c r="AA62" s="291"/>
      <c r="AB62" s="289"/>
      <c r="AC62" s="269"/>
      <c r="AD62" s="269"/>
      <c r="AE62" s="371"/>
      <c r="AF62" s="269"/>
      <c r="AG62" s="289"/>
      <c r="AH62" s="291"/>
      <c r="AI62" s="289"/>
      <c r="AJ62" s="269"/>
      <c r="AK62" s="269"/>
      <c r="AL62" s="371"/>
    </row>
    <row r="63" spans="1:38" ht="25.5" customHeight="1" x14ac:dyDescent="0.35">
      <c r="A63" s="368" t="s">
        <v>70</v>
      </c>
      <c r="B63" s="368" t="s">
        <v>1119</v>
      </c>
      <c r="C63" s="369">
        <v>700617</v>
      </c>
      <c r="D63" s="369"/>
      <c r="E63" s="289"/>
      <c r="F63" s="291"/>
      <c r="G63" s="289"/>
      <c r="H63" s="269"/>
      <c r="I63" s="269"/>
      <c r="J63" s="289"/>
      <c r="K63" s="369"/>
      <c r="L63" s="289"/>
      <c r="M63" s="291"/>
      <c r="N63" s="289"/>
      <c r="O63" s="269"/>
      <c r="P63" s="269">
        <v>1</v>
      </c>
      <c r="Q63" s="289">
        <v>1568</v>
      </c>
      <c r="R63" s="370"/>
      <c r="S63" s="289"/>
      <c r="T63" s="291"/>
      <c r="U63" s="289"/>
      <c r="V63" s="269"/>
      <c r="W63" s="269"/>
      <c r="X63" s="371"/>
      <c r="Y63" s="370"/>
      <c r="Z63" s="289"/>
      <c r="AA63" s="291"/>
      <c r="AB63" s="289"/>
      <c r="AC63" s="269"/>
      <c r="AD63" s="269"/>
      <c r="AE63" s="371"/>
      <c r="AF63" s="269"/>
      <c r="AG63" s="289"/>
      <c r="AH63" s="291"/>
      <c r="AI63" s="289"/>
      <c r="AJ63" s="269"/>
      <c r="AK63" s="269"/>
      <c r="AL63" s="371"/>
    </row>
    <row r="64" spans="1:38" ht="25.5" customHeight="1" x14ac:dyDescent="0.35">
      <c r="A64" s="368" t="s">
        <v>70</v>
      </c>
      <c r="B64" s="368" t="s">
        <v>1119</v>
      </c>
      <c r="C64" s="369">
        <v>700618</v>
      </c>
      <c r="D64" s="369"/>
      <c r="E64" s="289"/>
      <c r="F64" s="291"/>
      <c r="G64" s="289"/>
      <c r="H64" s="269"/>
      <c r="I64" s="269"/>
      <c r="J64" s="289"/>
      <c r="K64" s="369"/>
      <c r="L64" s="289"/>
      <c r="M64" s="291"/>
      <c r="N64" s="289"/>
      <c r="O64" s="269"/>
      <c r="P64" s="269">
        <v>1</v>
      </c>
      <c r="Q64" s="289">
        <v>1820</v>
      </c>
      <c r="R64" s="370"/>
      <c r="S64" s="289"/>
      <c r="T64" s="291"/>
      <c r="U64" s="289"/>
      <c r="V64" s="269"/>
      <c r="W64" s="269"/>
      <c r="X64" s="371"/>
      <c r="Y64" s="370"/>
      <c r="Z64" s="289"/>
      <c r="AA64" s="291"/>
      <c r="AB64" s="289"/>
      <c r="AC64" s="269"/>
      <c r="AD64" s="269"/>
      <c r="AE64" s="371"/>
      <c r="AF64" s="269"/>
      <c r="AG64" s="289"/>
      <c r="AH64" s="291"/>
      <c r="AI64" s="289"/>
      <c r="AJ64" s="269"/>
      <c r="AK64" s="269"/>
      <c r="AL64" s="371"/>
    </row>
    <row r="65" spans="1:38" ht="25.5" customHeight="1" x14ac:dyDescent="0.35">
      <c r="A65" s="368" t="s">
        <v>70</v>
      </c>
      <c r="B65" s="368" t="s">
        <v>1119</v>
      </c>
      <c r="C65" s="369">
        <v>700619</v>
      </c>
      <c r="D65" s="369"/>
      <c r="E65" s="289"/>
      <c r="F65" s="291"/>
      <c r="G65" s="289"/>
      <c r="H65" s="269"/>
      <c r="I65" s="269"/>
      <c r="J65" s="289"/>
      <c r="K65" s="369"/>
      <c r="L65" s="289"/>
      <c r="M65" s="291"/>
      <c r="N65" s="289"/>
      <c r="O65" s="269"/>
      <c r="P65" s="269">
        <v>1</v>
      </c>
      <c r="Q65" s="289">
        <v>2135</v>
      </c>
      <c r="R65" s="370"/>
      <c r="S65" s="289"/>
      <c r="T65" s="291"/>
      <c r="U65" s="289"/>
      <c r="V65" s="269"/>
      <c r="W65" s="269"/>
      <c r="X65" s="371"/>
      <c r="Y65" s="370"/>
      <c r="Z65" s="289"/>
      <c r="AA65" s="291"/>
      <c r="AB65" s="289"/>
      <c r="AC65" s="269"/>
      <c r="AD65" s="269"/>
      <c r="AE65" s="371"/>
      <c r="AF65" s="269"/>
      <c r="AG65" s="289"/>
      <c r="AH65" s="291"/>
      <c r="AI65" s="289"/>
      <c r="AJ65" s="269"/>
      <c r="AK65" s="269"/>
      <c r="AL65" s="371"/>
    </row>
    <row r="66" spans="1:38" ht="25.5" customHeight="1" x14ac:dyDescent="0.35">
      <c r="A66" s="368" t="s">
        <v>70</v>
      </c>
      <c r="B66" s="368" t="s">
        <v>1119</v>
      </c>
      <c r="C66" s="369">
        <v>700620</v>
      </c>
      <c r="D66" s="369"/>
      <c r="E66" s="289"/>
      <c r="F66" s="291"/>
      <c r="G66" s="289"/>
      <c r="H66" s="269"/>
      <c r="I66" s="269"/>
      <c r="J66" s="289"/>
      <c r="K66" s="369"/>
      <c r="L66" s="289"/>
      <c r="M66" s="291"/>
      <c r="N66" s="289"/>
      <c r="O66" s="269"/>
      <c r="P66" s="269"/>
      <c r="Q66" s="289"/>
      <c r="R66" s="370"/>
      <c r="S66" s="289"/>
      <c r="T66" s="291"/>
      <c r="U66" s="289"/>
      <c r="V66" s="269"/>
      <c r="W66" s="269"/>
      <c r="X66" s="371"/>
      <c r="Y66" s="370"/>
      <c r="Z66" s="289"/>
      <c r="AA66" s="291"/>
      <c r="AB66" s="289"/>
      <c r="AC66" s="269"/>
      <c r="AD66" s="269"/>
      <c r="AE66" s="371"/>
      <c r="AF66" s="269"/>
      <c r="AG66" s="289"/>
      <c r="AH66" s="291"/>
      <c r="AI66" s="289"/>
      <c r="AJ66" s="269"/>
      <c r="AK66" s="269"/>
      <c r="AL66" s="371"/>
    </row>
    <row r="67" spans="1:38" ht="25.5" customHeight="1" x14ac:dyDescent="0.35">
      <c r="A67" s="368" t="s">
        <v>70</v>
      </c>
      <c r="B67" s="368" t="s">
        <v>1119</v>
      </c>
      <c r="C67" s="369">
        <v>700621</v>
      </c>
      <c r="D67" s="369"/>
      <c r="E67" s="289"/>
      <c r="F67" s="291"/>
      <c r="G67" s="289"/>
      <c r="H67" s="269"/>
      <c r="I67" s="269"/>
      <c r="J67" s="289"/>
      <c r="K67" s="369"/>
      <c r="L67" s="289"/>
      <c r="M67" s="291"/>
      <c r="N67" s="289"/>
      <c r="O67" s="269"/>
      <c r="P67" s="269"/>
      <c r="Q67" s="289"/>
      <c r="R67" s="370"/>
      <c r="S67" s="289"/>
      <c r="T67" s="291"/>
      <c r="U67" s="289"/>
      <c r="V67" s="269"/>
      <c r="W67" s="269"/>
      <c r="X67" s="371"/>
      <c r="Y67" s="370"/>
      <c r="Z67" s="289"/>
      <c r="AA67" s="291"/>
      <c r="AB67" s="289"/>
      <c r="AC67" s="269"/>
      <c r="AD67" s="269"/>
      <c r="AE67" s="371"/>
      <c r="AF67" s="269"/>
      <c r="AG67" s="289"/>
      <c r="AH67" s="291"/>
      <c r="AI67" s="289"/>
      <c r="AJ67" s="269"/>
      <c r="AK67" s="269"/>
      <c r="AL67" s="371"/>
    </row>
    <row r="68" spans="1:38" ht="25.5" customHeight="1" x14ac:dyDescent="0.35">
      <c r="A68" s="368" t="s">
        <v>70</v>
      </c>
      <c r="B68" s="368" t="s">
        <v>1119</v>
      </c>
      <c r="C68" s="369">
        <v>700622</v>
      </c>
      <c r="D68" s="369"/>
      <c r="E68" s="289"/>
      <c r="F68" s="291"/>
      <c r="G68" s="289"/>
      <c r="H68" s="269"/>
      <c r="I68" s="269"/>
      <c r="J68" s="289"/>
      <c r="K68" s="369"/>
      <c r="L68" s="289"/>
      <c r="M68" s="291"/>
      <c r="N68" s="289"/>
      <c r="O68" s="269"/>
      <c r="P68" s="269">
        <v>1</v>
      </c>
      <c r="Q68" s="289">
        <v>2896</v>
      </c>
      <c r="R68" s="370"/>
      <c r="S68" s="289"/>
      <c r="T68" s="291"/>
      <c r="U68" s="289"/>
      <c r="V68" s="269"/>
      <c r="W68" s="269"/>
      <c r="X68" s="371"/>
      <c r="Y68" s="370"/>
      <c r="Z68" s="289"/>
      <c r="AA68" s="291"/>
      <c r="AB68" s="289"/>
      <c r="AC68" s="269"/>
      <c r="AD68" s="269"/>
      <c r="AE68" s="371"/>
      <c r="AF68" s="269"/>
      <c r="AG68" s="289"/>
      <c r="AH68" s="291"/>
      <c r="AI68" s="289"/>
      <c r="AJ68" s="269"/>
      <c r="AK68" s="269"/>
      <c r="AL68" s="371"/>
    </row>
    <row r="69" spans="1:38" ht="25.5" customHeight="1" x14ac:dyDescent="0.35">
      <c r="A69" s="368" t="s">
        <v>70</v>
      </c>
      <c r="B69" s="368" t="s">
        <v>1119</v>
      </c>
      <c r="C69" s="369">
        <v>700623</v>
      </c>
      <c r="D69" s="369"/>
      <c r="E69" s="289"/>
      <c r="F69" s="291"/>
      <c r="G69" s="289"/>
      <c r="H69" s="269"/>
      <c r="I69" s="269"/>
      <c r="J69" s="289"/>
      <c r="K69" s="369"/>
      <c r="L69" s="289"/>
      <c r="M69" s="291"/>
      <c r="N69" s="289"/>
      <c r="O69" s="269"/>
      <c r="P69" s="269"/>
      <c r="Q69" s="289"/>
      <c r="R69" s="370"/>
      <c r="S69" s="289"/>
      <c r="T69" s="291"/>
      <c r="U69" s="289"/>
      <c r="V69" s="269"/>
      <c r="W69" s="269"/>
      <c r="X69" s="371"/>
      <c r="Y69" s="370"/>
      <c r="Z69" s="289"/>
      <c r="AA69" s="291"/>
      <c r="AB69" s="289"/>
      <c r="AC69" s="269"/>
      <c r="AD69" s="269"/>
      <c r="AE69" s="371"/>
      <c r="AF69" s="269"/>
      <c r="AG69" s="289"/>
      <c r="AH69" s="291"/>
      <c r="AI69" s="289"/>
      <c r="AJ69" s="269"/>
      <c r="AK69" s="269"/>
      <c r="AL69" s="371"/>
    </row>
    <row r="70" spans="1:38" ht="25.5" customHeight="1" x14ac:dyDescent="0.35">
      <c r="A70" s="368" t="s">
        <v>70</v>
      </c>
      <c r="B70" s="368" t="s">
        <v>1119</v>
      </c>
      <c r="C70" s="369">
        <v>700624</v>
      </c>
      <c r="D70" s="369"/>
      <c r="E70" s="289"/>
      <c r="F70" s="291"/>
      <c r="G70" s="289"/>
      <c r="H70" s="269"/>
      <c r="I70" s="269"/>
      <c r="J70" s="289"/>
      <c r="K70" s="369"/>
      <c r="L70" s="289"/>
      <c r="M70" s="291"/>
      <c r="N70" s="289"/>
      <c r="O70" s="269"/>
      <c r="P70" s="269"/>
      <c r="Q70" s="289"/>
      <c r="R70" s="370"/>
      <c r="S70" s="289"/>
      <c r="T70" s="291"/>
      <c r="U70" s="289"/>
      <c r="V70" s="269"/>
      <c r="W70" s="269"/>
      <c r="X70" s="371"/>
      <c r="Y70" s="370"/>
      <c r="Z70" s="289"/>
      <c r="AA70" s="291"/>
      <c r="AB70" s="289"/>
      <c r="AC70" s="269"/>
      <c r="AD70" s="269"/>
      <c r="AE70" s="371"/>
      <c r="AF70" s="269"/>
      <c r="AG70" s="289"/>
      <c r="AH70" s="291"/>
      <c r="AI70" s="289"/>
      <c r="AJ70" s="269"/>
      <c r="AK70" s="269"/>
      <c r="AL70" s="371"/>
    </row>
    <row r="71" spans="1:38" ht="25.5" customHeight="1" x14ac:dyDescent="0.35">
      <c r="A71" s="368" t="s">
        <v>70</v>
      </c>
      <c r="B71" s="368" t="s">
        <v>1119</v>
      </c>
      <c r="C71" s="369">
        <v>700625</v>
      </c>
      <c r="D71" s="369"/>
      <c r="E71" s="289"/>
      <c r="F71" s="291"/>
      <c r="G71" s="289"/>
      <c r="H71" s="269"/>
      <c r="I71" s="269"/>
      <c r="J71" s="289"/>
      <c r="K71" s="369"/>
      <c r="L71" s="289"/>
      <c r="M71" s="291"/>
      <c r="N71" s="289"/>
      <c r="O71" s="269"/>
      <c r="P71" s="269"/>
      <c r="Q71" s="289"/>
      <c r="R71" s="370"/>
      <c r="S71" s="289"/>
      <c r="T71" s="291"/>
      <c r="U71" s="289"/>
      <c r="V71" s="269"/>
      <c r="W71" s="269"/>
      <c r="X71" s="371"/>
      <c r="Y71" s="370"/>
      <c r="Z71" s="289"/>
      <c r="AA71" s="291"/>
      <c r="AB71" s="289"/>
      <c r="AC71" s="269"/>
      <c r="AD71" s="269"/>
      <c r="AE71" s="371"/>
      <c r="AF71" s="269"/>
      <c r="AG71" s="289"/>
      <c r="AH71" s="291"/>
      <c r="AI71" s="289"/>
      <c r="AJ71" s="269"/>
      <c r="AK71" s="269"/>
      <c r="AL71" s="371"/>
    </row>
    <row r="72" spans="1:38" ht="25.5" customHeight="1" x14ac:dyDescent="0.35">
      <c r="A72" s="368" t="s">
        <v>70</v>
      </c>
      <c r="B72" s="368" t="s">
        <v>1119</v>
      </c>
      <c r="C72" s="369">
        <v>700626</v>
      </c>
      <c r="D72" s="369"/>
      <c r="E72" s="289"/>
      <c r="F72" s="291"/>
      <c r="G72" s="289"/>
      <c r="H72" s="269"/>
      <c r="I72" s="269"/>
      <c r="J72" s="289"/>
      <c r="K72" s="369"/>
      <c r="L72" s="289"/>
      <c r="M72" s="291"/>
      <c r="N72" s="289"/>
      <c r="O72" s="269"/>
      <c r="P72" s="269">
        <v>1</v>
      </c>
      <c r="Q72" s="289">
        <v>1820</v>
      </c>
      <c r="R72" s="370"/>
      <c r="S72" s="289"/>
      <c r="T72" s="291"/>
      <c r="U72" s="289"/>
      <c r="V72" s="269"/>
      <c r="W72" s="269"/>
      <c r="X72" s="371"/>
      <c r="Y72" s="370"/>
      <c r="Z72" s="289"/>
      <c r="AA72" s="291"/>
      <c r="AB72" s="289"/>
      <c r="AC72" s="269"/>
      <c r="AD72" s="269"/>
      <c r="AE72" s="371"/>
      <c r="AF72" s="269"/>
      <c r="AG72" s="289"/>
      <c r="AH72" s="291"/>
      <c r="AI72" s="289"/>
      <c r="AJ72" s="269"/>
      <c r="AK72" s="269"/>
      <c r="AL72" s="371"/>
    </row>
    <row r="73" spans="1:38" ht="25.5" customHeight="1" x14ac:dyDescent="0.35">
      <c r="A73" s="368" t="s">
        <v>70</v>
      </c>
      <c r="B73" s="368" t="s">
        <v>1119</v>
      </c>
      <c r="C73" s="369">
        <v>700627</v>
      </c>
      <c r="D73" s="369"/>
      <c r="E73" s="289"/>
      <c r="F73" s="291"/>
      <c r="G73" s="289"/>
      <c r="H73" s="269"/>
      <c r="I73" s="269"/>
      <c r="J73" s="289"/>
      <c r="K73" s="369"/>
      <c r="L73" s="289"/>
      <c r="M73" s="291"/>
      <c r="N73" s="289"/>
      <c r="O73" s="269"/>
      <c r="P73" s="269"/>
      <c r="Q73" s="289"/>
      <c r="R73" s="370"/>
      <c r="S73" s="289"/>
      <c r="T73" s="291"/>
      <c r="U73" s="289"/>
      <c r="V73" s="269">
        <v>1</v>
      </c>
      <c r="W73" s="269">
        <v>1</v>
      </c>
      <c r="X73" s="371">
        <v>2247.1</v>
      </c>
      <c r="Y73" s="370"/>
      <c r="Z73" s="289"/>
      <c r="AA73" s="291"/>
      <c r="AB73" s="289"/>
      <c r="AC73" s="269"/>
      <c r="AD73" s="269"/>
      <c r="AE73" s="371"/>
      <c r="AF73" s="269"/>
      <c r="AG73" s="289"/>
      <c r="AH73" s="291"/>
      <c r="AI73" s="289"/>
      <c r="AJ73" s="269"/>
      <c r="AK73" s="269"/>
      <c r="AL73" s="371"/>
    </row>
    <row r="74" spans="1:38" ht="25.5" customHeight="1" x14ac:dyDescent="0.35">
      <c r="A74" s="368" t="s">
        <v>70</v>
      </c>
      <c r="B74" s="368" t="s">
        <v>1119</v>
      </c>
      <c r="C74" s="369">
        <v>700628</v>
      </c>
      <c r="D74" s="369"/>
      <c r="E74" s="289"/>
      <c r="F74" s="291"/>
      <c r="G74" s="289"/>
      <c r="H74" s="269"/>
      <c r="I74" s="269"/>
      <c r="J74" s="289"/>
      <c r="K74" s="369"/>
      <c r="L74" s="289"/>
      <c r="M74" s="291"/>
      <c r="N74" s="289"/>
      <c r="O74" s="269"/>
      <c r="P74" s="269"/>
      <c r="Q74" s="289"/>
      <c r="R74" s="370"/>
      <c r="S74" s="289"/>
      <c r="T74" s="291"/>
      <c r="U74" s="289"/>
      <c r="V74" s="269"/>
      <c r="W74" s="269"/>
      <c r="X74" s="371"/>
      <c r="Y74" s="370"/>
      <c r="Z74" s="289"/>
      <c r="AA74" s="291"/>
      <c r="AB74" s="289"/>
      <c r="AC74" s="269"/>
      <c r="AD74" s="269"/>
      <c r="AE74" s="371"/>
      <c r="AF74" s="269"/>
      <c r="AG74" s="289"/>
      <c r="AH74" s="291"/>
      <c r="AI74" s="289"/>
      <c r="AJ74" s="269"/>
      <c r="AK74" s="269"/>
      <c r="AL74" s="371"/>
    </row>
    <row r="75" spans="1:38" ht="25.5" customHeight="1" x14ac:dyDescent="0.35">
      <c r="A75" s="368" t="s">
        <v>70</v>
      </c>
      <c r="B75" s="368" t="s">
        <v>1119</v>
      </c>
      <c r="C75" s="369">
        <v>700629</v>
      </c>
      <c r="D75" s="369"/>
      <c r="E75" s="289"/>
      <c r="F75" s="291"/>
      <c r="G75" s="289"/>
      <c r="H75" s="269"/>
      <c r="I75" s="269"/>
      <c r="J75" s="289"/>
      <c r="K75" s="369"/>
      <c r="L75" s="289"/>
      <c r="M75" s="291"/>
      <c r="N75" s="289"/>
      <c r="O75" s="269"/>
      <c r="P75" s="269"/>
      <c r="Q75" s="289"/>
      <c r="R75" s="370"/>
      <c r="S75" s="289"/>
      <c r="T75" s="291"/>
      <c r="U75" s="289"/>
      <c r="V75" s="269"/>
      <c r="W75" s="269"/>
      <c r="X75" s="371"/>
      <c r="Y75" s="370"/>
      <c r="Z75" s="289"/>
      <c r="AA75" s="291"/>
      <c r="AB75" s="289"/>
      <c r="AC75" s="269"/>
      <c r="AD75" s="269"/>
      <c r="AE75" s="371"/>
      <c r="AF75" s="269"/>
      <c r="AG75" s="289"/>
      <c r="AH75" s="291"/>
      <c r="AI75" s="289"/>
      <c r="AJ75" s="269"/>
      <c r="AK75" s="269"/>
      <c r="AL75" s="371"/>
    </row>
    <row r="76" spans="1:38" ht="25.5" customHeight="1" x14ac:dyDescent="0.35">
      <c r="A76" s="368" t="s">
        <v>70</v>
      </c>
      <c r="B76" s="368" t="s">
        <v>1119</v>
      </c>
      <c r="C76" s="369">
        <v>700630</v>
      </c>
      <c r="D76" s="369"/>
      <c r="E76" s="289"/>
      <c r="F76" s="291"/>
      <c r="G76" s="289"/>
      <c r="H76" s="269"/>
      <c r="I76" s="269"/>
      <c r="J76" s="289"/>
      <c r="K76" s="369"/>
      <c r="L76" s="289"/>
      <c r="M76" s="291"/>
      <c r="N76" s="289"/>
      <c r="O76" s="269"/>
      <c r="P76" s="269"/>
      <c r="Q76" s="289"/>
      <c r="R76" s="370"/>
      <c r="S76" s="289"/>
      <c r="T76" s="291"/>
      <c r="U76" s="289"/>
      <c r="V76" s="269">
        <v>2</v>
      </c>
      <c r="W76" s="269"/>
      <c r="X76" s="371"/>
      <c r="Y76" s="370"/>
      <c r="Z76" s="289"/>
      <c r="AA76" s="291"/>
      <c r="AB76" s="289"/>
      <c r="AC76" s="269"/>
      <c r="AD76" s="269">
        <v>1</v>
      </c>
      <c r="AE76" s="371">
        <v>2059.8339999999998</v>
      </c>
      <c r="AF76" s="269"/>
      <c r="AG76" s="289"/>
      <c r="AH76" s="291"/>
      <c r="AI76" s="289"/>
      <c r="AJ76" s="269"/>
      <c r="AK76" s="269"/>
      <c r="AL76" s="371"/>
    </row>
    <row r="77" spans="1:38" ht="25.5" customHeight="1" x14ac:dyDescent="0.35">
      <c r="A77" s="368" t="s">
        <v>70</v>
      </c>
      <c r="B77" s="368" t="s">
        <v>1119</v>
      </c>
      <c r="C77" s="369">
        <v>700631</v>
      </c>
      <c r="D77" s="369"/>
      <c r="E77" s="289"/>
      <c r="F77" s="291"/>
      <c r="G77" s="289"/>
      <c r="H77" s="269"/>
      <c r="I77" s="269">
        <v>2</v>
      </c>
      <c r="J77" s="289">
        <v>510</v>
      </c>
      <c r="K77" s="369"/>
      <c r="L77" s="289"/>
      <c r="M77" s="291"/>
      <c r="N77" s="289"/>
      <c r="O77" s="269"/>
      <c r="P77" s="269">
        <v>1</v>
      </c>
      <c r="Q77" s="289">
        <v>1820</v>
      </c>
      <c r="R77" s="370"/>
      <c r="S77" s="289"/>
      <c r="T77" s="291"/>
      <c r="U77" s="289"/>
      <c r="V77" s="269">
        <v>1</v>
      </c>
      <c r="W77" s="269"/>
      <c r="X77" s="371"/>
      <c r="Y77" s="370"/>
      <c r="Z77" s="289"/>
      <c r="AA77" s="291"/>
      <c r="AB77" s="289"/>
      <c r="AC77" s="269"/>
      <c r="AD77" s="269">
        <v>1</v>
      </c>
      <c r="AE77" s="371">
        <v>2410</v>
      </c>
      <c r="AF77" s="269"/>
      <c r="AG77" s="289"/>
      <c r="AH77" s="291"/>
      <c r="AI77" s="289"/>
      <c r="AJ77" s="269"/>
      <c r="AK77" s="269"/>
      <c r="AL77" s="371"/>
    </row>
    <row r="78" spans="1:38" ht="25.5" customHeight="1" x14ac:dyDescent="0.35">
      <c r="A78" s="368" t="s">
        <v>70</v>
      </c>
      <c r="B78" s="368" t="s">
        <v>1119</v>
      </c>
      <c r="C78" s="369">
        <v>700632</v>
      </c>
      <c r="D78" s="369"/>
      <c r="E78" s="289"/>
      <c r="F78" s="291"/>
      <c r="G78" s="289"/>
      <c r="H78" s="269"/>
      <c r="I78" s="269"/>
      <c r="J78" s="289"/>
      <c r="K78" s="369"/>
      <c r="L78" s="289"/>
      <c r="M78" s="291"/>
      <c r="N78" s="289"/>
      <c r="O78" s="269"/>
      <c r="P78" s="269"/>
      <c r="Q78" s="289"/>
      <c r="R78" s="370"/>
      <c r="S78" s="289"/>
      <c r="T78" s="291"/>
      <c r="U78" s="289"/>
      <c r="V78" s="269"/>
      <c r="W78" s="269"/>
      <c r="X78" s="371"/>
      <c r="Y78" s="370"/>
      <c r="Z78" s="289"/>
      <c r="AA78" s="291"/>
      <c r="AB78" s="289"/>
      <c r="AC78" s="269"/>
      <c r="AD78" s="269"/>
      <c r="AE78" s="371"/>
      <c r="AF78" s="269"/>
      <c r="AG78" s="289"/>
      <c r="AH78" s="291"/>
      <c r="AI78" s="289"/>
      <c r="AJ78" s="269"/>
      <c r="AK78" s="269"/>
      <c r="AL78" s="371"/>
    </row>
    <row r="79" spans="1:38" ht="25.5" customHeight="1" x14ac:dyDescent="0.35">
      <c r="A79" s="368" t="s">
        <v>70</v>
      </c>
      <c r="B79" s="368" t="s">
        <v>1119</v>
      </c>
      <c r="C79" s="369">
        <v>700633</v>
      </c>
      <c r="D79" s="369"/>
      <c r="E79" s="289"/>
      <c r="F79" s="291"/>
      <c r="G79" s="289"/>
      <c r="H79" s="269"/>
      <c r="I79" s="269"/>
      <c r="J79" s="289"/>
      <c r="K79" s="369"/>
      <c r="L79" s="289"/>
      <c r="M79" s="291"/>
      <c r="N79" s="289"/>
      <c r="O79" s="269"/>
      <c r="P79" s="269"/>
      <c r="Q79" s="289"/>
      <c r="R79" s="370"/>
      <c r="S79" s="289"/>
      <c r="T79" s="291"/>
      <c r="U79" s="289"/>
      <c r="V79" s="269"/>
      <c r="W79" s="269"/>
      <c r="X79" s="371"/>
      <c r="Y79" s="370"/>
      <c r="Z79" s="289"/>
      <c r="AA79" s="291"/>
      <c r="AB79" s="289"/>
      <c r="AC79" s="269"/>
      <c r="AD79" s="269"/>
      <c r="AE79" s="371"/>
      <c r="AF79" s="269"/>
      <c r="AG79" s="289"/>
      <c r="AH79" s="291"/>
      <c r="AI79" s="289"/>
      <c r="AJ79" s="269"/>
      <c r="AK79" s="269"/>
      <c r="AL79" s="371"/>
    </row>
    <row r="80" spans="1:38" ht="25.5" customHeight="1" x14ac:dyDescent="0.35">
      <c r="A80" s="368" t="s">
        <v>70</v>
      </c>
      <c r="B80" s="368" t="s">
        <v>1119</v>
      </c>
      <c r="C80" s="369">
        <v>700634</v>
      </c>
      <c r="D80" s="369"/>
      <c r="E80" s="289"/>
      <c r="F80" s="291"/>
      <c r="G80" s="289"/>
      <c r="H80" s="269"/>
      <c r="I80" s="269"/>
      <c r="J80" s="289"/>
      <c r="K80" s="369"/>
      <c r="L80" s="289"/>
      <c r="M80" s="291"/>
      <c r="N80" s="289"/>
      <c r="O80" s="269"/>
      <c r="P80" s="269"/>
      <c r="Q80" s="289"/>
      <c r="R80" s="370"/>
      <c r="S80" s="289"/>
      <c r="T80" s="291"/>
      <c r="U80" s="289"/>
      <c r="V80" s="269"/>
      <c r="W80" s="269"/>
      <c r="X80" s="371"/>
      <c r="Y80" s="370"/>
      <c r="Z80" s="289"/>
      <c r="AA80" s="291"/>
      <c r="AB80" s="289"/>
      <c r="AC80" s="269"/>
      <c r="AD80" s="269"/>
      <c r="AE80" s="371"/>
      <c r="AF80" s="269"/>
      <c r="AG80" s="289"/>
      <c r="AH80" s="291"/>
      <c r="AI80" s="289"/>
      <c r="AJ80" s="269"/>
      <c r="AK80" s="269"/>
      <c r="AL80" s="371"/>
    </row>
    <row r="81" spans="1:38" ht="25.5" customHeight="1" x14ac:dyDescent="0.35">
      <c r="A81" s="368" t="s">
        <v>70</v>
      </c>
      <c r="B81" s="368" t="s">
        <v>1119</v>
      </c>
      <c r="C81" s="369">
        <v>700636</v>
      </c>
      <c r="D81" s="369"/>
      <c r="E81" s="289"/>
      <c r="F81" s="291"/>
      <c r="G81" s="289"/>
      <c r="H81" s="269"/>
      <c r="I81" s="269"/>
      <c r="J81" s="289"/>
      <c r="K81" s="369"/>
      <c r="L81" s="289"/>
      <c r="M81" s="291"/>
      <c r="N81" s="289"/>
      <c r="O81" s="269"/>
      <c r="P81" s="269"/>
      <c r="Q81" s="289"/>
      <c r="R81" s="370"/>
      <c r="S81" s="289"/>
      <c r="T81" s="291"/>
      <c r="U81" s="289"/>
      <c r="V81" s="269"/>
      <c r="W81" s="269"/>
      <c r="X81" s="371"/>
      <c r="Y81" s="370"/>
      <c r="Z81" s="289"/>
      <c r="AA81" s="291"/>
      <c r="AB81" s="289"/>
      <c r="AC81" s="269"/>
      <c r="AD81" s="269"/>
      <c r="AE81" s="371"/>
      <c r="AF81" s="269"/>
      <c r="AG81" s="289"/>
      <c r="AH81" s="291"/>
      <c r="AI81" s="289"/>
      <c r="AJ81" s="269"/>
      <c r="AK81" s="269"/>
      <c r="AL81" s="371"/>
    </row>
    <row r="82" spans="1:38" ht="25.5" customHeight="1" x14ac:dyDescent="0.35">
      <c r="A82" s="368" t="s">
        <v>70</v>
      </c>
      <c r="B82" s="368" t="s">
        <v>1119</v>
      </c>
      <c r="C82" s="369">
        <v>700637</v>
      </c>
      <c r="D82" s="369"/>
      <c r="E82" s="289"/>
      <c r="F82" s="291"/>
      <c r="G82" s="289"/>
      <c r="H82" s="269"/>
      <c r="I82" s="269"/>
      <c r="J82" s="289"/>
      <c r="K82" s="369"/>
      <c r="L82" s="289"/>
      <c r="M82" s="291"/>
      <c r="N82" s="289"/>
      <c r="O82" s="269"/>
      <c r="P82" s="269"/>
      <c r="Q82" s="289"/>
      <c r="R82" s="370"/>
      <c r="S82" s="289"/>
      <c r="T82" s="291"/>
      <c r="U82" s="289"/>
      <c r="V82" s="269"/>
      <c r="W82" s="269">
        <v>1</v>
      </c>
      <c r="X82" s="371">
        <v>1862.5905479999997</v>
      </c>
      <c r="Y82" s="370"/>
      <c r="Z82" s="289"/>
      <c r="AA82" s="291"/>
      <c r="AB82" s="289"/>
      <c r="AC82" s="269"/>
      <c r="AD82" s="269"/>
      <c r="AE82" s="371"/>
      <c r="AF82" s="269"/>
      <c r="AG82" s="289"/>
      <c r="AH82" s="291"/>
      <c r="AI82" s="289"/>
      <c r="AJ82" s="269"/>
      <c r="AK82" s="269"/>
      <c r="AL82" s="371"/>
    </row>
    <row r="83" spans="1:38" ht="12.75" customHeight="1" x14ac:dyDescent="0.35">
      <c r="A83" s="368" t="s">
        <v>70</v>
      </c>
      <c r="B83" s="368" t="s">
        <v>1119</v>
      </c>
      <c r="C83" s="369">
        <v>700638</v>
      </c>
      <c r="D83" s="369"/>
      <c r="E83" s="289"/>
      <c r="F83" s="291"/>
      <c r="G83" s="289"/>
      <c r="H83" s="269"/>
      <c r="I83" s="269"/>
      <c r="J83" s="289"/>
      <c r="K83" s="369"/>
      <c r="L83" s="289"/>
      <c r="M83" s="291"/>
      <c r="N83" s="289"/>
      <c r="O83" s="269"/>
      <c r="P83" s="269"/>
      <c r="Q83" s="289"/>
      <c r="R83" s="370"/>
      <c r="S83" s="289"/>
      <c r="T83" s="291"/>
      <c r="U83" s="289"/>
      <c r="V83" s="269"/>
      <c r="W83" s="269">
        <v>1</v>
      </c>
      <c r="X83" s="371">
        <v>13711.515999999998</v>
      </c>
      <c r="Y83" s="370"/>
      <c r="Z83" s="289"/>
      <c r="AA83" s="291"/>
      <c r="AB83" s="289"/>
      <c r="AC83" s="269"/>
      <c r="AD83" s="269"/>
      <c r="AE83" s="371"/>
      <c r="AF83" s="269"/>
      <c r="AG83" s="289"/>
      <c r="AH83" s="291"/>
      <c r="AI83" s="289"/>
      <c r="AJ83" s="269"/>
      <c r="AK83" s="269"/>
      <c r="AL83" s="371"/>
    </row>
    <row r="84" spans="1:38" ht="25.5" customHeight="1" x14ac:dyDescent="0.35">
      <c r="A84" s="368" t="s">
        <v>70</v>
      </c>
      <c r="B84" s="368" t="s">
        <v>1119</v>
      </c>
      <c r="C84" s="369">
        <v>700639</v>
      </c>
      <c r="D84" s="369"/>
      <c r="E84" s="289"/>
      <c r="F84" s="291"/>
      <c r="G84" s="289"/>
      <c r="H84" s="269"/>
      <c r="I84" s="269"/>
      <c r="J84" s="289"/>
      <c r="K84" s="369"/>
      <c r="L84" s="289"/>
      <c r="M84" s="291"/>
      <c r="N84" s="289"/>
      <c r="O84" s="269"/>
      <c r="P84" s="269"/>
      <c r="Q84" s="289"/>
      <c r="R84" s="370"/>
      <c r="S84" s="289"/>
      <c r="T84" s="291"/>
      <c r="U84" s="289"/>
      <c r="V84" s="269"/>
      <c r="W84" s="269"/>
      <c r="X84" s="371"/>
      <c r="Y84" s="370"/>
      <c r="Z84" s="289"/>
      <c r="AA84" s="291"/>
      <c r="AB84" s="289"/>
      <c r="AC84" s="269"/>
      <c r="AD84" s="269"/>
      <c r="AE84" s="371"/>
      <c r="AF84" s="269"/>
      <c r="AG84" s="289"/>
      <c r="AH84" s="291"/>
      <c r="AI84" s="289"/>
      <c r="AJ84" s="269"/>
      <c r="AK84" s="269"/>
      <c r="AL84" s="371"/>
    </row>
    <row r="85" spans="1:38" ht="25.5" customHeight="1" x14ac:dyDescent="0.35">
      <c r="A85" s="368" t="s">
        <v>70</v>
      </c>
      <c r="B85" s="368" t="s">
        <v>1119</v>
      </c>
      <c r="C85" s="369">
        <v>700640</v>
      </c>
      <c r="D85" s="369"/>
      <c r="E85" s="289"/>
      <c r="F85" s="291"/>
      <c r="G85" s="289"/>
      <c r="H85" s="269"/>
      <c r="I85" s="269"/>
      <c r="J85" s="289"/>
      <c r="K85" s="369"/>
      <c r="L85" s="289"/>
      <c r="M85" s="291"/>
      <c r="N85" s="289"/>
      <c r="O85" s="269"/>
      <c r="P85" s="269"/>
      <c r="Q85" s="289"/>
      <c r="R85" s="370"/>
      <c r="S85" s="289"/>
      <c r="T85" s="291"/>
      <c r="U85" s="289"/>
      <c r="V85" s="269"/>
      <c r="W85" s="269"/>
      <c r="X85" s="371"/>
      <c r="Y85" s="370"/>
      <c r="Z85" s="289"/>
      <c r="AA85" s="291"/>
      <c r="AB85" s="289"/>
      <c r="AC85" s="269"/>
      <c r="AD85" s="269"/>
      <c r="AE85" s="371"/>
      <c r="AF85" s="269"/>
      <c r="AG85" s="289"/>
      <c r="AH85" s="291"/>
      <c r="AI85" s="289"/>
      <c r="AJ85" s="269"/>
      <c r="AK85" s="269"/>
      <c r="AL85" s="371"/>
    </row>
    <row r="86" spans="1:38" ht="25.5" customHeight="1" x14ac:dyDescent="0.35">
      <c r="A86" s="368" t="s">
        <v>70</v>
      </c>
      <c r="B86" s="368" t="s">
        <v>1119</v>
      </c>
      <c r="C86" s="369">
        <v>700641</v>
      </c>
      <c r="D86" s="369"/>
      <c r="E86" s="289"/>
      <c r="F86" s="291"/>
      <c r="G86" s="289"/>
      <c r="H86" s="269"/>
      <c r="I86" s="269">
        <v>1</v>
      </c>
      <c r="J86" s="289">
        <v>1738.7775019999999</v>
      </c>
      <c r="K86" s="369"/>
      <c r="L86" s="289"/>
      <c r="M86" s="291"/>
      <c r="N86" s="289"/>
      <c r="O86" s="269"/>
      <c r="P86" s="269"/>
      <c r="Q86" s="289"/>
      <c r="R86" s="370"/>
      <c r="S86" s="289"/>
      <c r="T86" s="291"/>
      <c r="U86" s="289"/>
      <c r="V86" s="269"/>
      <c r="W86" s="269"/>
      <c r="X86" s="371"/>
      <c r="Y86" s="370"/>
      <c r="Z86" s="289"/>
      <c r="AA86" s="291"/>
      <c r="AB86" s="289"/>
      <c r="AC86" s="269"/>
      <c r="AD86" s="269"/>
      <c r="AE86" s="371"/>
      <c r="AF86" s="269"/>
      <c r="AG86" s="289"/>
      <c r="AH86" s="291"/>
      <c r="AI86" s="289"/>
      <c r="AJ86" s="269"/>
      <c r="AK86" s="269"/>
      <c r="AL86" s="371"/>
    </row>
    <row r="87" spans="1:38" ht="25.5" customHeight="1" x14ac:dyDescent="0.35">
      <c r="A87" s="368" t="s">
        <v>70</v>
      </c>
      <c r="B87" s="368" t="s">
        <v>1119</v>
      </c>
      <c r="C87" s="369">
        <v>700642</v>
      </c>
      <c r="D87" s="369"/>
      <c r="E87" s="289"/>
      <c r="F87" s="291"/>
      <c r="G87" s="289"/>
      <c r="H87" s="269"/>
      <c r="I87" s="269"/>
      <c r="J87" s="289"/>
      <c r="K87" s="369"/>
      <c r="L87" s="289"/>
      <c r="M87" s="291"/>
      <c r="N87" s="289"/>
      <c r="O87" s="269"/>
      <c r="P87" s="269"/>
      <c r="Q87" s="289"/>
      <c r="R87" s="370"/>
      <c r="S87" s="289"/>
      <c r="T87" s="291"/>
      <c r="U87" s="289"/>
      <c r="V87" s="269"/>
      <c r="W87" s="269"/>
      <c r="X87" s="371"/>
      <c r="Y87" s="370"/>
      <c r="Z87" s="289"/>
      <c r="AA87" s="291"/>
      <c r="AB87" s="289"/>
      <c r="AC87" s="269"/>
      <c r="AD87" s="269"/>
      <c r="AE87" s="371"/>
      <c r="AF87" s="269"/>
      <c r="AG87" s="289"/>
      <c r="AH87" s="291"/>
      <c r="AI87" s="289"/>
      <c r="AJ87" s="269"/>
      <c r="AK87" s="269"/>
      <c r="AL87" s="371"/>
    </row>
    <row r="88" spans="1:38" ht="25.5" customHeight="1" x14ac:dyDescent="0.35">
      <c r="A88" s="368" t="s">
        <v>70</v>
      </c>
      <c r="B88" s="368" t="s">
        <v>1119</v>
      </c>
      <c r="C88" s="369">
        <v>700643</v>
      </c>
      <c r="D88" s="369"/>
      <c r="E88" s="289"/>
      <c r="F88" s="291"/>
      <c r="G88" s="289"/>
      <c r="H88" s="269"/>
      <c r="I88" s="269"/>
      <c r="J88" s="289"/>
      <c r="K88" s="369"/>
      <c r="L88" s="289"/>
      <c r="M88" s="291"/>
      <c r="N88" s="289"/>
      <c r="O88" s="269"/>
      <c r="P88" s="269"/>
      <c r="Q88" s="289"/>
      <c r="R88" s="370"/>
      <c r="S88" s="289"/>
      <c r="T88" s="291"/>
      <c r="U88" s="289"/>
      <c r="V88" s="269"/>
      <c r="W88" s="269"/>
      <c r="X88" s="371"/>
      <c r="Y88" s="370"/>
      <c r="Z88" s="289"/>
      <c r="AA88" s="291"/>
      <c r="AB88" s="289"/>
      <c r="AC88" s="269"/>
      <c r="AD88" s="269"/>
      <c r="AE88" s="371"/>
      <c r="AF88" s="269"/>
      <c r="AG88" s="289"/>
      <c r="AH88" s="291"/>
      <c r="AI88" s="289"/>
      <c r="AJ88" s="269"/>
      <c r="AK88" s="269"/>
      <c r="AL88" s="371"/>
    </row>
    <row r="89" spans="1:38" ht="25.5" customHeight="1" x14ac:dyDescent="0.35">
      <c r="A89" s="368" t="s">
        <v>70</v>
      </c>
      <c r="B89" s="368" t="s">
        <v>1119</v>
      </c>
      <c r="C89" s="369">
        <v>700644</v>
      </c>
      <c r="D89" s="369"/>
      <c r="E89" s="289"/>
      <c r="F89" s="291"/>
      <c r="G89" s="289"/>
      <c r="H89" s="269"/>
      <c r="I89" s="269"/>
      <c r="J89" s="289"/>
      <c r="K89" s="369"/>
      <c r="L89" s="289"/>
      <c r="M89" s="291"/>
      <c r="N89" s="289"/>
      <c r="O89" s="269"/>
      <c r="P89" s="269"/>
      <c r="Q89" s="289"/>
      <c r="R89" s="370"/>
      <c r="S89" s="289"/>
      <c r="T89" s="291"/>
      <c r="U89" s="289"/>
      <c r="V89" s="269"/>
      <c r="W89" s="269"/>
      <c r="X89" s="371"/>
      <c r="Y89" s="370"/>
      <c r="Z89" s="289"/>
      <c r="AA89" s="291"/>
      <c r="AB89" s="289"/>
      <c r="AC89" s="269"/>
      <c r="AD89" s="269"/>
      <c r="AE89" s="371"/>
      <c r="AF89" s="269"/>
      <c r="AG89" s="289"/>
      <c r="AH89" s="291"/>
      <c r="AI89" s="289"/>
      <c r="AJ89" s="269"/>
      <c r="AK89" s="269"/>
      <c r="AL89" s="371"/>
    </row>
    <row r="90" spans="1:38" ht="25.5" customHeight="1" x14ac:dyDescent="0.35">
      <c r="A90" s="368" t="s">
        <v>70</v>
      </c>
      <c r="B90" s="368" t="s">
        <v>1119</v>
      </c>
      <c r="C90" s="369">
        <v>700645</v>
      </c>
      <c r="D90" s="369"/>
      <c r="E90" s="289"/>
      <c r="F90" s="291"/>
      <c r="G90" s="289"/>
      <c r="H90" s="269"/>
      <c r="I90" s="269"/>
      <c r="J90" s="289"/>
      <c r="K90" s="369"/>
      <c r="L90" s="289"/>
      <c r="M90" s="291"/>
      <c r="N90" s="289"/>
      <c r="O90" s="269"/>
      <c r="P90" s="269">
        <v>2</v>
      </c>
      <c r="Q90" s="289">
        <v>3703</v>
      </c>
      <c r="R90" s="370"/>
      <c r="S90" s="289"/>
      <c r="T90" s="291"/>
      <c r="U90" s="289"/>
      <c r="V90" s="269"/>
      <c r="W90" s="269"/>
      <c r="X90" s="371"/>
      <c r="Y90" s="370"/>
      <c r="Z90" s="289"/>
      <c r="AA90" s="291"/>
      <c r="AB90" s="289"/>
      <c r="AC90" s="269"/>
      <c r="AD90" s="269"/>
      <c r="AE90" s="371"/>
      <c r="AF90" s="269"/>
      <c r="AG90" s="289"/>
      <c r="AH90" s="291"/>
      <c r="AI90" s="289"/>
      <c r="AJ90" s="269"/>
      <c r="AK90" s="269"/>
      <c r="AL90" s="371"/>
    </row>
    <row r="91" spans="1:38" ht="25.5" customHeight="1" x14ac:dyDescent="0.35">
      <c r="A91" s="368" t="s">
        <v>70</v>
      </c>
      <c r="B91" s="368" t="s">
        <v>1119</v>
      </c>
      <c r="C91" s="369">
        <v>700646</v>
      </c>
      <c r="D91" s="369"/>
      <c r="E91" s="289"/>
      <c r="F91" s="291"/>
      <c r="G91" s="289"/>
      <c r="H91" s="269"/>
      <c r="I91" s="269"/>
      <c r="J91" s="289"/>
      <c r="K91" s="369"/>
      <c r="L91" s="289"/>
      <c r="M91" s="291"/>
      <c r="N91" s="289"/>
      <c r="O91" s="269"/>
      <c r="P91" s="269"/>
      <c r="Q91" s="289"/>
      <c r="R91" s="370"/>
      <c r="S91" s="289"/>
      <c r="T91" s="291"/>
      <c r="U91" s="289"/>
      <c r="V91" s="269"/>
      <c r="W91" s="269"/>
      <c r="X91" s="371"/>
      <c r="Y91" s="370"/>
      <c r="Z91" s="289"/>
      <c r="AA91" s="291"/>
      <c r="AB91" s="289"/>
      <c r="AC91" s="269"/>
      <c r="AD91" s="269"/>
      <c r="AE91" s="371"/>
      <c r="AF91" s="269"/>
      <c r="AG91" s="289"/>
      <c r="AH91" s="291"/>
      <c r="AI91" s="289"/>
      <c r="AJ91" s="269"/>
      <c r="AK91" s="269"/>
      <c r="AL91" s="371"/>
    </row>
    <row r="92" spans="1:38" ht="25.5" customHeight="1" x14ac:dyDescent="0.35">
      <c r="A92" s="368" t="s">
        <v>70</v>
      </c>
      <c r="B92" s="368" t="s">
        <v>1119</v>
      </c>
      <c r="C92" s="369">
        <v>700647</v>
      </c>
      <c r="D92" s="369"/>
      <c r="E92" s="289"/>
      <c r="F92" s="291"/>
      <c r="G92" s="289"/>
      <c r="H92" s="269"/>
      <c r="I92" s="269"/>
      <c r="J92" s="289"/>
      <c r="K92" s="369"/>
      <c r="L92" s="289"/>
      <c r="M92" s="291"/>
      <c r="N92" s="289"/>
      <c r="O92" s="269"/>
      <c r="P92" s="269"/>
      <c r="Q92" s="289"/>
      <c r="R92" s="370"/>
      <c r="S92" s="289"/>
      <c r="T92" s="291"/>
      <c r="U92" s="289"/>
      <c r="V92" s="269"/>
      <c r="W92" s="269"/>
      <c r="X92" s="371"/>
      <c r="Y92" s="370"/>
      <c r="Z92" s="289"/>
      <c r="AA92" s="291"/>
      <c r="AB92" s="289"/>
      <c r="AC92" s="269"/>
      <c r="AD92" s="269"/>
      <c r="AE92" s="371"/>
      <c r="AF92" s="269"/>
      <c r="AG92" s="289"/>
      <c r="AH92" s="291"/>
      <c r="AI92" s="289"/>
      <c r="AJ92" s="269"/>
      <c r="AK92" s="269"/>
      <c r="AL92" s="371"/>
    </row>
    <row r="93" spans="1:38" ht="25.5" customHeight="1" x14ac:dyDescent="0.35">
      <c r="A93" s="368" t="s">
        <v>70</v>
      </c>
      <c r="B93" s="368" t="s">
        <v>1119</v>
      </c>
      <c r="C93" s="369">
        <v>700648</v>
      </c>
      <c r="D93" s="369"/>
      <c r="E93" s="289"/>
      <c r="F93" s="291"/>
      <c r="G93" s="289"/>
      <c r="H93" s="269"/>
      <c r="I93" s="269"/>
      <c r="J93" s="289"/>
      <c r="K93" s="369"/>
      <c r="L93" s="289"/>
      <c r="M93" s="291"/>
      <c r="N93" s="289"/>
      <c r="O93" s="269"/>
      <c r="P93" s="269"/>
      <c r="Q93" s="289"/>
      <c r="R93" s="370"/>
      <c r="S93" s="289"/>
      <c r="T93" s="291"/>
      <c r="U93" s="289"/>
      <c r="V93" s="269"/>
      <c r="W93" s="269"/>
      <c r="X93" s="371"/>
      <c r="Y93" s="370"/>
      <c r="Z93" s="289"/>
      <c r="AA93" s="291"/>
      <c r="AB93" s="289"/>
      <c r="AC93" s="269"/>
      <c r="AD93" s="269"/>
      <c r="AE93" s="371"/>
      <c r="AF93" s="269"/>
      <c r="AG93" s="289"/>
      <c r="AH93" s="291"/>
      <c r="AI93" s="289"/>
      <c r="AJ93" s="269"/>
      <c r="AK93" s="269"/>
      <c r="AL93" s="371"/>
    </row>
    <row r="94" spans="1:38" ht="25.5" customHeight="1" x14ac:dyDescent="0.35">
      <c r="A94" s="368" t="s">
        <v>70</v>
      </c>
      <c r="B94" s="368" t="s">
        <v>1119</v>
      </c>
      <c r="C94" s="369">
        <v>700649</v>
      </c>
      <c r="D94" s="369"/>
      <c r="E94" s="289"/>
      <c r="F94" s="291"/>
      <c r="G94" s="289"/>
      <c r="H94" s="269"/>
      <c r="I94" s="269">
        <v>1</v>
      </c>
      <c r="J94" s="289">
        <v>-515.78</v>
      </c>
      <c r="K94" s="369"/>
      <c r="L94" s="289"/>
      <c r="M94" s="291"/>
      <c r="N94" s="289"/>
      <c r="O94" s="269"/>
      <c r="P94" s="269">
        <v>2</v>
      </c>
      <c r="Q94" s="289">
        <v>3136</v>
      </c>
      <c r="R94" s="370"/>
      <c r="S94" s="289"/>
      <c r="T94" s="291"/>
      <c r="U94" s="289"/>
      <c r="V94" s="269">
        <v>1</v>
      </c>
      <c r="W94" s="269">
        <v>1</v>
      </c>
      <c r="X94" s="371">
        <v>5462.1760000000004</v>
      </c>
      <c r="Y94" s="370"/>
      <c r="Z94" s="289"/>
      <c r="AA94" s="291"/>
      <c r="AB94" s="289"/>
      <c r="AC94" s="269"/>
      <c r="AD94" s="269"/>
      <c r="AE94" s="371"/>
      <c r="AF94" s="269"/>
      <c r="AG94" s="289"/>
      <c r="AH94" s="291"/>
      <c r="AI94" s="289"/>
      <c r="AJ94" s="269"/>
      <c r="AK94" s="269"/>
      <c r="AL94" s="371"/>
    </row>
    <row r="95" spans="1:38" ht="25.5" customHeight="1" x14ac:dyDescent="0.35">
      <c r="A95" s="368" t="s">
        <v>70</v>
      </c>
      <c r="B95" s="368" t="s">
        <v>1119</v>
      </c>
      <c r="C95" s="369">
        <v>700650</v>
      </c>
      <c r="D95" s="369"/>
      <c r="E95" s="289"/>
      <c r="F95" s="291"/>
      <c r="G95" s="289"/>
      <c r="H95" s="269"/>
      <c r="I95" s="269">
        <v>1</v>
      </c>
      <c r="J95" s="289">
        <v>773.04499999999973</v>
      </c>
      <c r="K95" s="369"/>
      <c r="L95" s="289"/>
      <c r="M95" s="291"/>
      <c r="N95" s="289"/>
      <c r="O95" s="269"/>
      <c r="P95" s="269"/>
      <c r="Q95" s="289"/>
      <c r="R95" s="370"/>
      <c r="S95" s="289"/>
      <c r="T95" s="291"/>
      <c r="U95" s="289"/>
      <c r="V95" s="269"/>
      <c r="W95" s="269">
        <v>1</v>
      </c>
      <c r="X95" s="371">
        <v>2314.75</v>
      </c>
      <c r="Y95" s="370"/>
      <c r="Z95" s="289"/>
      <c r="AA95" s="291"/>
      <c r="AB95" s="289"/>
      <c r="AC95" s="269"/>
      <c r="AD95" s="269"/>
      <c r="AE95" s="371"/>
      <c r="AF95" s="269"/>
      <c r="AG95" s="289"/>
      <c r="AH95" s="291"/>
      <c r="AI95" s="289"/>
      <c r="AJ95" s="269"/>
      <c r="AK95" s="269"/>
      <c r="AL95" s="371"/>
    </row>
    <row r="96" spans="1:38" ht="25.5" customHeight="1" x14ac:dyDescent="0.35">
      <c r="A96" s="368" t="s">
        <v>70</v>
      </c>
      <c r="B96" s="368" t="s">
        <v>1119</v>
      </c>
      <c r="C96" s="369">
        <v>700651</v>
      </c>
      <c r="D96" s="369"/>
      <c r="E96" s="289"/>
      <c r="F96" s="291"/>
      <c r="G96" s="289"/>
      <c r="H96" s="269"/>
      <c r="I96" s="269">
        <v>4</v>
      </c>
      <c r="J96" s="289">
        <v>-3284.4631560000003</v>
      </c>
      <c r="K96" s="369"/>
      <c r="L96" s="289"/>
      <c r="M96" s="291"/>
      <c r="N96" s="289"/>
      <c r="O96" s="269"/>
      <c r="P96" s="269">
        <v>1</v>
      </c>
      <c r="Q96" s="289">
        <v>1568</v>
      </c>
      <c r="R96" s="370"/>
      <c r="S96" s="289"/>
      <c r="T96" s="291"/>
      <c r="U96" s="289"/>
      <c r="V96" s="269"/>
      <c r="W96" s="269">
        <v>1</v>
      </c>
      <c r="X96" s="371">
        <v>1245.9264999999998</v>
      </c>
      <c r="Y96" s="370"/>
      <c r="Z96" s="289"/>
      <c r="AA96" s="291"/>
      <c r="AB96" s="289"/>
      <c r="AC96" s="269"/>
      <c r="AD96" s="269">
        <v>1</v>
      </c>
      <c r="AE96" s="371">
        <v>63.734999999999957</v>
      </c>
      <c r="AF96" s="269"/>
      <c r="AG96" s="289"/>
      <c r="AH96" s="291"/>
      <c r="AI96" s="289"/>
      <c r="AJ96" s="269"/>
      <c r="AK96" s="269"/>
      <c r="AL96" s="371"/>
    </row>
    <row r="97" spans="1:38" ht="25.5" customHeight="1" x14ac:dyDescent="0.35">
      <c r="A97" s="368" t="s">
        <v>70</v>
      </c>
      <c r="B97" s="368" t="s">
        <v>1119</v>
      </c>
      <c r="C97" s="369">
        <v>700652</v>
      </c>
      <c r="D97" s="369"/>
      <c r="E97" s="289"/>
      <c r="F97" s="291"/>
      <c r="G97" s="289"/>
      <c r="H97" s="269"/>
      <c r="I97" s="269"/>
      <c r="J97" s="289"/>
      <c r="K97" s="369"/>
      <c r="L97" s="289"/>
      <c r="M97" s="291"/>
      <c r="N97" s="289"/>
      <c r="O97" s="269"/>
      <c r="P97" s="269"/>
      <c r="Q97" s="289"/>
      <c r="R97" s="370"/>
      <c r="S97" s="289"/>
      <c r="T97" s="291"/>
      <c r="U97" s="289"/>
      <c r="V97" s="269"/>
      <c r="W97" s="269"/>
      <c r="X97" s="371"/>
      <c r="Y97" s="370"/>
      <c r="Z97" s="289"/>
      <c r="AA97" s="291"/>
      <c r="AB97" s="289"/>
      <c r="AC97" s="269"/>
      <c r="AD97" s="269"/>
      <c r="AE97" s="371"/>
      <c r="AF97" s="269"/>
      <c r="AG97" s="289"/>
      <c r="AH97" s="291"/>
      <c r="AI97" s="289"/>
      <c r="AJ97" s="269"/>
      <c r="AK97" s="269"/>
      <c r="AL97" s="371"/>
    </row>
    <row r="98" spans="1:38" ht="25.5" customHeight="1" x14ac:dyDescent="0.35">
      <c r="A98" s="368" t="s">
        <v>70</v>
      </c>
      <c r="B98" s="368" t="s">
        <v>1119</v>
      </c>
      <c r="C98" s="369">
        <v>700653</v>
      </c>
      <c r="D98" s="369"/>
      <c r="E98" s="289"/>
      <c r="F98" s="291"/>
      <c r="G98" s="289"/>
      <c r="H98" s="269"/>
      <c r="I98" s="269"/>
      <c r="J98" s="289"/>
      <c r="K98" s="369"/>
      <c r="L98" s="289"/>
      <c r="M98" s="291"/>
      <c r="N98" s="289"/>
      <c r="O98" s="269"/>
      <c r="P98" s="269"/>
      <c r="Q98" s="289"/>
      <c r="R98" s="370"/>
      <c r="S98" s="289"/>
      <c r="T98" s="291"/>
      <c r="U98" s="289"/>
      <c r="V98" s="269"/>
      <c r="W98" s="269"/>
      <c r="X98" s="371"/>
      <c r="Y98" s="370"/>
      <c r="Z98" s="289"/>
      <c r="AA98" s="291"/>
      <c r="AB98" s="289"/>
      <c r="AC98" s="269"/>
      <c r="AD98" s="269"/>
      <c r="AE98" s="371"/>
      <c r="AF98" s="269"/>
      <c r="AG98" s="289"/>
      <c r="AH98" s="291"/>
      <c r="AI98" s="289"/>
      <c r="AJ98" s="269"/>
      <c r="AK98" s="269"/>
      <c r="AL98" s="371"/>
    </row>
    <row r="99" spans="1:38" ht="25.5" customHeight="1" x14ac:dyDescent="0.35">
      <c r="A99" s="368" t="s">
        <v>70</v>
      </c>
      <c r="B99" s="368" t="s">
        <v>1119</v>
      </c>
      <c r="C99" s="369">
        <v>700654</v>
      </c>
      <c r="D99" s="369"/>
      <c r="E99" s="289"/>
      <c r="F99" s="291"/>
      <c r="G99" s="289"/>
      <c r="H99" s="269"/>
      <c r="I99" s="269">
        <v>1</v>
      </c>
      <c r="J99" s="289">
        <v>520.06499999999983</v>
      </c>
      <c r="K99" s="369"/>
      <c r="L99" s="289"/>
      <c r="M99" s="291"/>
      <c r="N99" s="289"/>
      <c r="O99" s="269"/>
      <c r="P99" s="269"/>
      <c r="Q99" s="289"/>
      <c r="R99" s="370"/>
      <c r="S99" s="289"/>
      <c r="T99" s="291"/>
      <c r="U99" s="289"/>
      <c r="V99" s="269"/>
      <c r="W99" s="269"/>
      <c r="X99" s="371"/>
      <c r="Y99" s="370"/>
      <c r="Z99" s="289"/>
      <c r="AA99" s="291"/>
      <c r="AB99" s="289"/>
      <c r="AC99" s="269"/>
      <c r="AD99" s="269"/>
      <c r="AE99" s="371"/>
      <c r="AF99" s="269"/>
      <c r="AG99" s="289"/>
      <c r="AH99" s="291"/>
      <c r="AI99" s="289"/>
      <c r="AJ99" s="269"/>
      <c r="AK99" s="269"/>
      <c r="AL99" s="371"/>
    </row>
    <row r="100" spans="1:38" ht="25.5" customHeight="1" x14ac:dyDescent="0.35">
      <c r="A100" s="368" t="s">
        <v>70</v>
      </c>
      <c r="B100" s="368" t="s">
        <v>1119</v>
      </c>
      <c r="C100" s="369">
        <v>700655</v>
      </c>
      <c r="D100" s="369"/>
      <c r="E100" s="289"/>
      <c r="F100" s="291"/>
      <c r="G100" s="289"/>
      <c r="H100" s="269"/>
      <c r="I100" s="269"/>
      <c r="J100" s="289"/>
      <c r="K100" s="369"/>
      <c r="L100" s="289"/>
      <c r="M100" s="291"/>
      <c r="N100" s="289"/>
      <c r="O100" s="269"/>
      <c r="P100" s="269"/>
      <c r="Q100" s="289"/>
      <c r="R100" s="370"/>
      <c r="S100" s="289"/>
      <c r="T100" s="291"/>
      <c r="U100" s="289"/>
      <c r="V100" s="269"/>
      <c r="W100" s="269"/>
      <c r="X100" s="371"/>
      <c r="Y100" s="370"/>
      <c r="Z100" s="289"/>
      <c r="AA100" s="291"/>
      <c r="AB100" s="289"/>
      <c r="AC100" s="269"/>
      <c r="AD100" s="269"/>
      <c r="AE100" s="371"/>
      <c r="AF100" s="269"/>
      <c r="AG100" s="289"/>
      <c r="AH100" s="291"/>
      <c r="AI100" s="289"/>
      <c r="AJ100" s="269"/>
      <c r="AK100" s="269"/>
      <c r="AL100" s="371"/>
    </row>
    <row r="101" spans="1:38" ht="25.5" customHeight="1" x14ac:dyDescent="0.35">
      <c r="A101" s="368" t="s">
        <v>70</v>
      </c>
      <c r="B101" s="368" t="s">
        <v>1119</v>
      </c>
      <c r="C101" s="369">
        <v>700656</v>
      </c>
      <c r="D101" s="369"/>
      <c r="E101" s="289"/>
      <c r="F101" s="291"/>
      <c r="G101" s="289"/>
      <c r="H101" s="269"/>
      <c r="I101" s="269"/>
      <c r="J101" s="289"/>
      <c r="K101" s="369"/>
      <c r="L101" s="289"/>
      <c r="M101" s="291"/>
      <c r="N101" s="289"/>
      <c r="O101" s="269"/>
      <c r="P101" s="269"/>
      <c r="Q101" s="289"/>
      <c r="R101" s="370"/>
      <c r="S101" s="289"/>
      <c r="T101" s="291"/>
      <c r="U101" s="289"/>
      <c r="V101" s="269"/>
      <c r="W101" s="269"/>
      <c r="X101" s="371"/>
      <c r="Y101" s="370"/>
      <c r="Z101" s="289"/>
      <c r="AA101" s="291"/>
      <c r="AB101" s="289"/>
      <c r="AC101" s="269"/>
      <c r="AD101" s="269"/>
      <c r="AE101" s="371"/>
      <c r="AF101" s="269"/>
      <c r="AG101" s="289"/>
      <c r="AH101" s="291"/>
      <c r="AI101" s="289"/>
      <c r="AJ101" s="269"/>
      <c r="AK101" s="269"/>
      <c r="AL101" s="371"/>
    </row>
    <row r="102" spans="1:38" ht="25.5" customHeight="1" x14ac:dyDescent="0.35">
      <c r="A102" s="368" t="s">
        <v>70</v>
      </c>
      <c r="B102" s="368" t="s">
        <v>1119</v>
      </c>
      <c r="C102" s="369">
        <v>700657</v>
      </c>
      <c r="D102" s="369"/>
      <c r="E102" s="289"/>
      <c r="F102" s="291"/>
      <c r="G102" s="289"/>
      <c r="H102" s="269"/>
      <c r="I102" s="269"/>
      <c r="J102" s="289"/>
      <c r="K102" s="369"/>
      <c r="L102" s="289"/>
      <c r="M102" s="291"/>
      <c r="N102" s="289"/>
      <c r="O102" s="269"/>
      <c r="P102" s="269"/>
      <c r="Q102" s="289"/>
      <c r="R102" s="370"/>
      <c r="S102" s="289"/>
      <c r="T102" s="291"/>
      <c r="U102" s="289"/>
      <c r="V102" s="269"/>
      <c r="W102" s="269"/>
      <c r="X102" s="371"/>
      <c r="Y102" s="370"/>
      <c r="Z102" s="289"/>
      <c r="AA102" s="291"/>
      <c r="AB102" s="289"/>
      <c r="AC102" s="269"/>
      <c r="AD102" s="269"/>
      <c r="AE102" s="371"/>
      <c r="AF102" s="269"/>
      <c r="AG102" s="289"/>
      <c r="AH102" s="291"/>
      <c r="AI102" s="289"/>
      <c r="AJ102" s="269"/>
      <c r="AK102" s="269"/>
      <c r="AL102" s="371"/>
    </row>
    <row r="103" spans="1:38" ht="25.5" customHeight="1" x14ac:dyDescent="0.35">
      <c r="A103" s="368" t="s">
        <v>70</v>
      </c>
      <c r="B103" s="368" t="s">
        <v>1119</v>
      </c>
      <c r="C103" s="369">
        <v>700658</v>
      </c>
      <c r="D103" s="369"/>
      <c r="E103" s="289"/>
      <c r="F103" s="291"/>
      <c r="G103" s="289"/>
      <c r="H103" s="269"/>
      <c r="I103" s="269"/>
      <c r="J103" s="289"/>
      <c r="K103" s="369"/>
      <c r="L103" s="289"/>
      <c r="M103" s="291"/>
      <c r="N103" s="289"/>
      <c r="O103" s="269"/>
      <c r="P103" s="269"/>
      <c r="Q103" s="289"/>
      <c r="R103" s="370"/>
      <c r="S103" s="289"/>
      <c r="T103" s="291"/>
      <c r="U103" s="289"/>
      <c r="V103" s="269"/>
      <c r="W103" s="269"/>
      <c r="X103" s="371"/>
      <c r="Y103" s="370"/>
      <c r="Z103" s="289"/>
      <c r="AA103" s="291"/>
      <c r="AB103" s="289"/>
      <c r="AC103" s="269"/>
      <c r="AD103" s="269"/>
      <c r="AE103" s="371"/>
      <c r="AF103" s="269"/>
      <c r="AG103" s="289"/>
      <c r="AH103" s="291"/>
      <c r="AI103" s="289"/>
      <c r="AJ103" s="269"/>
      <c r="AK103" s="269"/>
      <c r="AL103" s="371"/>
    </row>
    <row r="104" spans="1:38" ht="25.5" customHeight="1" x14ac:dyDescent="0.35">
      <c r="A104" s="368" t="s">
        <v>70</v>
      </c>
      <c r="B104" s="368" t="s">
        <v>1119</v>
      </c>
      <c r="C104" s="369">
        <v>700659</v>
      </c>
      <c r="D104" s="369"/>
      <c r="E104" s="289"/>
      <c r="F104" s="291"/>
      <c r="G104" s="289"/>
      <c r="H104" s="269"/>
      <c r="I104" s="269"/>
      <c r="J104" s="289"/>
      <c r="K104" s="369"/>
      <c r="L104" s="289"/>
      <c r="M104" s="291"/>
      <c r="N104" s="289"/>
      <c r="O104" s="269"/>
      <c r="P104" s="269"/>
      <c r="Q104" s="289"/>
      <c r="R104" s="370"/>
      <c r="S104" s="289"/>
      <c r="T104" s="291"/>
      <c r="U104" s="289"/>
      <c r="V104" s="269"/>
      <c r="W104" s="269"/>
      <c r="X104" s="371"/>
      <c r="Y104" s="370"/>
      <c r="Z104" s="289"/>
      <c r="AA104" s="291"/>
      <c r="AB104" s="289"/>
      <c r="AC104" s="269"/>
      <c r="AD104" s="269"/>
      <c r="AE104" s="371"/>
      <c r="AF104" s="269"/>
      <c r="AG104" s="289"/>
      <c r="AH104" s="291"/>
      <c r="AI104" s="289"/>
      <c r="AJ104" s="269"/>
      <c r="AK104" s="269"/>
      <c r="AL104" s="371"/>
    </row>
    <row r="105" spans="1:38" ht="25.5" customHeight="1" x14ac:dyDescent="0.35">
      <c r="A105" s="368" t="s">
        <v>70</v>
      </c>
      <c r="B105" s="368" t="s">
        <v>1119</v>
      </c>
      <c r="C105" s="369">
        <v>700660</v>
      </c>
      <c r="D105" s="369"/>
      <c r="E105" s="289"/>
      <c r="F105" s="291"/>
      <c r="G105" s="289"/>
      <c r="H105" s="269"/>
      <c r="I105" s="269"/>
      <c r="J105" s="289"/>
      <c r="K105" s="369"/>
      <c r="L105" s="289"/>
      <c r="M105" s="291"/>
      <c r="N105" s="289"/>
      <c r="O105" s="269"/>
      <c r="P105" s="269"/>
      <c r="Q105" s="289"/>
      <c r="R105" s="370"/>
      <c r="S105" s="289"/>
      <c r="T105" s="291"/>
      <c r="U105" s="289"/>
      <c r="V105" s="269"/>
      <c r="W105" s="269"/>
      <c r="X105" s="371"/>
      <c r="Y105" s="370"/>
      <c r="Z105" s="289"/>
      <c r="AA105" s="291"/>
      <c r="AB105" s="289"/>
      <c r="AC105" s="269"/>
      <c r="AD105" s="269"/>
      <c r="AE105" s="371"/>
      <c r="AF105" s="269"/>
      <c r="AG105" s="289"/>
      <c r="AH105" s="291"/>
      <c r="AI105" s="289"/>
      <c r="AJ105" s="269"/>
      <c r="AK105" s="269"/>
      <c r="AL105" s="371"/>
    </row>
    <row r="106" spans="1:38" ht="25.5" customHeight="1" x14ac:dyDescent="0.35">
      <c r="A106" s="368" t="s">
        <v>70</v>
      </c>
      <c r="B106" s="368" t="s">
        <v>1119</v>
      </c>
      <c r="C106" s="369">
        <v>700661</v>
      </c>
      <c r="D106" s="369"/>
      <c r="E106" s="289"/>
      <c r="F106" s="291"/>
      <c r="G106" s="289"/>
      <c r="H106" s="269"/>
      <c r="I106" s="269"/>
      <c r="J106" s="289"/>
      <c r="K106" s="369"/>
      <c r="L106" s="289"/>
      <c r="M106" s="291"/>
      <c r="N106" s="289"/>
      <c r="O106" s="269"/>
      <c r="P106" s="269"/>
      <c r="Q106" s="289"/>
      <c r="R106" s="370"/>
      <c r="S106" s="289"/>
      <c r="T106" s="291"/>
      <c r="U106" s="289"/>
      <c r="V106" s="269"/>
      <c r="W106" s="269">
        <v>1</v>
      </c>
      <c r="X106" s="371">
        <v>500</v>
      </c>
      <c r="Y106" s="370"/>
      <c r="Z106" s="289"/>
      <c r="AA106" s="291"/>
      <c r="AB106" s="289"/>
      <c r="AC106" s="269"/>
      <c r="AD106" s="269"/>
      <c r="AE106" s="371"/>
      <c r="AF106" s="269"/>
      <c r="AG106" s="289"/>
      <c r="AH106" s="291"/>
      <c r="AI106" s="289"/>
      <c r="AJ106" s="269"/>
      <c r="AK106" s="269"/>
      <c r="AL106" s="371"/>
    </row>
    <row r="107" spans="1:38" ht="25.5" customHeight="1" x14ac:dyDescent="0.35">
      <c r="A107" s="368" t="s">
        <v>70</v>
      </c>
      <c r="B107" s="368" t="s">
        <v>1119</v>
      </c>
      <c r="C107" s="369">
        <v>700662</v>
      </c>
      <c r="D107" s="369"/>
      <c r="E107" s="289"/>
      <c r="F107" s="291"/>
      <c r="G107" s="289"/>
      <c r="H107" s="269"/>
      <c r="I107" s="269"/>
      <c r="J107" s="289"/>
      <c r="K107" s="369"/>
      <c r="L107" s="289"/>
      <c r="M107" s="291"/>
      <c r="N107" s="289"/>
      <c r="O107" s="269"/>
      <c r="P107" s="269"/>
      <c r="Q107" s="289"/>
      <c r="R107" s="370"/>
      <c r="S107" s="289"/>
      <c r="T107" s="291"/>
      <c r="U107" s="289"/>
      <c r="V107" s="269"/>
      <c r="W107" s="269"/>
      <c r="X107" s="371"/>
      <c r="Y107" s="370"/>
      <c r="Z107" s="289"/>
      <c r="AA107" s="291"/>
      <c r="AB107" s="289"/>
      <c r="AC107" s="269"/>
      <c r="AD107" s="269"/>
      <c r="AE107" s="371"/>
      <c r="AF107" s="269"/>
      <c r="AG107" s="289"/>
      <c r="AH107" s="291"/>
      <c r="AI107" s="289"/>
      <c r="AJ107" s="269"/>
      <c r="AK107" s="269"/>
      <c r="AL107" s="371"/>
    </row>
    <row r="108" spans="1:38" ht="25.5" customHeight="1" x14ac:dyDescent="0.35">
      <c r="A108" s="368" t="s">
        <v>70</v>
      </c>
      <c r="B108" s="368" t="s">
        <v>1119</v>
      </c>
      <c r="C108" s="369">
        <v>700663</v>
      </c>
      <c r="D108" s="369"/>
      <c r="E108" s="289"/>
      <c r="F108" s="291"/>
      <c r="G108" s="289"/>
      <c r="H108" s="269"/>
      <c r="I108" s="269"/>
      <c r="J108" s="289"/>
      <c r="K108" s="369"/>
      <c r="L108" s="289"/>
      <c r="M108" s="291"/>
      <c r="N108" s="289"/>
      <c r="O108" s="269"/>
      <c r="P108" s="269"/>
      <c r="Q108" s="289"/>
      <c r="R108" s="370"/>
      <c r="S108" s="289"/>
      <c r="T108" s="291"/>
      <c r="U108" s="289"/>
      <c r="V108" s="269"/>
      <c r="W108" s="269"/>
      <c r="X108" s="371"/>
      <c r="Y108" s="370"/>
      <c r="Z108" s="289"/>
      <c r="AA108" s="291"/>
      <c r="AB108" s="289"/>
      <c r="AC108" s="269"/>
      <c r="AD108" s="269"/>
      <c r="AE108" s="371"/>
      <c r="AF108" s="269"/>
      <c r="AG108" s="289"/>
      <c r="AH108" s="291"/>
      <c r="AI108" s="289"/>
      <c r="AJ108" s="269"/>
      <c r="AK108" s="269"/>
      <c r="AL108" s="371"/>
    </row>
    <row r="109" spans="1:38" ht="25.5" customHeight="1" x14ac:dyDescent="0.35">
      <c r="A109" s="368" t="s">
        <v>70</v>
      </c>
      <c r="B109" s="368" t="s">
        <v>1119</v>
      </c>
      <c r="C109" s="369">
        <v>700664</v>
      </c>
      <c r="D109" s="369"/>
      <c r="E109" s="289"/>
      <c r="F109" s="291"/>
      <c r="G109" s="289"/>
      <c r="H109" s="269"/>
      <c r="I109" s="269">
        <v>9</v>
      </c>
      <c r="J109" s="289">
        <v>12804.054603999997</v>
      </c>
      <c r="K109" s="369"/>
      <c r="L109" s="289"/>
      <c r="M109" s="291"/>
      <c r="N109" s="289"/>
      <c r="O109" s="269">
        <v>1</v>
      </c>
      <c r="P109" s="269">
        <v>8</v>
      </c>
      <c r="Q109" s="289">
        <v>16014</v>
      </c>
      <c r="R109" s="370"/>
      <c r="S109" s="289"/>
      <c r="T109" s="291"/>
      <c r="U109" s="289"/>
      <c r="V109" s="269">
        <v>2</v>
      </c>
      <c r="W109" s="269">
        <v>6</v>
      </c>
      <c r="X109" s="371">
        <v>10788.870088</v>
      </c>
      <c r="Y109" s="370"/>
      <c r="Z109" s="289"/>
      <c r="AA109" s="291"/>
      <c r="AB109" s="289"/>
      <c r="AC109" s="269"/>
      <c r="AD109" s="269">
        <v>4</v>
      </c>
      <c r="AE109" s="371">
        <v>6733.8025209999996</v>
      </c>
      <c r="AF109" s="269"/>
      <c r="AG109" s="289"/>
      <c r="AH109" s="291"/>
      <c r="AI109" s="289"/>
      <c r="AJ109" s="269"/>
      <c r="AK109" s="269">
        <v>2</v>
      </c>
      <c r="AL109" s="371">
        <v>9560.49</v>
      </c>
    </row>
    <row r="110" spans="1:38" ht="25.5" customHeight="1" x14ac:dyDescent="0.35">
      <c r="A110" s="368" t="s">
        <v>70</v>
      </c>
      <c r="B110" s="368" t="s">
        <v>1119</v>
      </c>
      <c r="C110" s="369">
        <v>700665</v>
      </c>
      <c r="D110" s="369"/>
      <c r="E110" s="289"/>
      <c r="F110" s="291"/>
      <c r="G110" s="289"/>
      <c r="H110" s="269"/>
      <c r="I110" s="269"/>
      <c r="J110" s="289"/>
      <c r="K110" s="369"/>
      <c r="L110" s="289"/>
      <c r="M110" s="291"/>
      <c r="N110" s="289"/>
      <c r="O110" s="269"/>
      <c r="P110" s="269"/>
      <c r="Q110" s="289"/>
      <c r="R110" s="370"/>
      <c r="S110" s="289"/>
      <c r="T110" s="291"/>
      <c r="U110" s="289"/>
      <c r="V110" s="269"/>
      <c r="W110" s="269"/>
      <c r="X110" s="371"/>
      <c r="Y110" s="370"/>
      <c r="Z110" s="289"/>
      <c r="AA110" s="291"/>
      <c r="AB110" s="289"/>
      <c r="AC110" s="269"/>
      <c r="AD110" s="269"/>
      <c r="AE110" s="371"/>
      <c r="AF110" s="269"/>
      <c r="AG110" s="289"/>
      <c r="AH110" s="291"/>
      <c r="AI110" s="289"/>
      <c r="AJ110" s="269"/>
      <c r="AK110" s="269"/>
      <c r="AL110" s="371"/>
    </row>
    <row r="111" spans="1:38" ht="25.5" customHeight="1" x14ac:dyDescent="0.35">
      <c r="A111" s="368" t="s">
        <v>70</v>
      </c>
      <c r="B111" s="368" t="s">
        <v>1119</v>
      </c>
      <c r="C111" s="369">
        <v>700666</v>
      </c>
      <c r="D111" s="369"/>
      <c r="E111" s="289"/>
      <c r="F111" s="291"/>
      <c r="G111" s="289"/>
      <c r="H111" s="269"/>
      <c r="I111" s="269">
        <v>1</v>
      </c>
      <c r="J111" s="289">
        <v>-365.36500000000012</v>
      </c>
      <c r="K111" s="369"/>
      <c r="L111" s="289"/>
      <c r="M111" s="291"/>
      <c r="N111" s="289"/>
      <c r="O111" s="269"/>
      <c r="P111" s="269"/>
      <c r="Q111" s="289"/>
      <c r="R111" s="370"/>
      <c r="S111" s="289"/>
      <c r="T111" s="291"/>
      <c r="U111" s="289"/>
      <c r="V111" s="269"/>
      <c r="W111" s="269"/>
      <c r="X111" s="371"/>
      <c r="Y111" s="370"/>
      <c r="Z111" s="289"/>
      <c r="AA111" s="291"/>
      <c r="AB111" s="289"/>
      <c r="AC111" s="269"/>
      <c r="AD111" s="269"/>
      <c r="AE111" s="371"/>
      <c r="AF111" s="269"/>
      <c r="AG111" s="289"/>
      <c r="AH111" s="291"/>
      <c r="AI111" s="289"/>
      <c r="AJ111" s="269"/>
      <c r="AK111" s="269"/>
      <c r="AL111" s="371"/>
    </row>
    <row r="112" spans="1:38" ht="25.5" customHeight="1" x14ac:dyDescent="0.35">
      <c r="A112" s="368" t="s">
        <v>70</v>
      </c>
      <c r="B112" s="368" t="s">
        <v>1119</v>
      </c>
      <c r="C112" s="369">
        <v>700667</v>
      </c>
      <c r="D112" s="369"/>
      <c r="E112" s="289"/>
      <c r="F112" s="291"/>
      <c r="G112" s="289"/>
      <c r="H112" s="269"/>
      <c r="I112" s="269"/>
      <c r="J112" s="289"/>
      <c r="K112" s="369"/>
      <c r="L112" s="289"/>
      <c r="M112" s="291"/>
      <c r="N112" s="289"/>
      <c r="O112" s="269"/>
      <c r="P112" s="269"/>
      <c r="Q112" s="289"/>
      <c r="R112" s="370"/>
      <c r="S112" s="289"/>
      <c r="T112" s="291"/>
      <c r="U112" s="289"/>
      <c r="V112" s="269"/>
      <c r="W112" s="269"/>
      <c r="X112" s="371"/>
      <c r="Y112" s="370"/>
      <c r="Z112" s="289"/>
      <c r="AA112" s="291"/>
      <c r="AB112" s="289"/>
      <c r="AC112" s="269"/>
      <c r="AD112" s="269"/>
      <c r="AE112" s="371"/>
      <c r="AF112" s="269"/>
      <c r="AG112" s="289"/>
      <c r="AH112" s="291"/>
      <c r="AI112" s="289"/>
      <c r="AJ112" s="269"/>
      <c r="AK112" s="269"/>
      <c r="AL112" s="371"/>
    </row>
    <row r="113" spans="1:38" ht="25.5" customHeight="1" x14ac:dyDescent="0.35">
      <c r="A113" s="368" t="s">
        <v>70</v>
      </c>
      <c r="B113" s="368" t="s">
        <v>1119</v>
      </c>
      <c r="C113" s="369">
        <v>700668</v>
      </c>
      <c r="D113" s="369"/>
      <c r="E113" s="289"/>
      <c r="F113" s="291"/>
      <c r="G113" s="289"/>
      <c r="H113" s="269"/>
      <c r="I113" s="269"/>
      <c r="J113" s="289"/>
      <c r="K113" s="369"/>
      <c r="L113" s="289"/>
      <c r="M113" s="291"/>
      <c r="N113" s="289"/>
      <c r="O113" s="269"/>
      <c r="P113" s="269">
        <v>1</v>
      </c>
      <c r="Q113" s="289">
        <v>1820</v>
      </c>
      <c r="R113" s="370"/>
      <c r="S113" s="289"/>
      <c r="T113" s="291"/>
      <c r="U113" s="289"/>
      <c r="V113" s="269"/>
      <c r="W113" s="269"/>
      <c r="X113" s="371"/>
      <c r="Y113" s="370"/>
      <c r="Z113" s="289"/>
      <c r="AA113" s="291"/>
      <c r="AB113" s="289"/>
      <c r="AC113" s="269"/>
      <c r="AD113" s="269"/>
      <c r="AE113" s="371"/>
      <c r="AF113" s="269"/>
      <c r="AG113" s="289"/>
      <c r="AH113" s="291"/>
      <c r="AI113" s="289"/>
      <c r="AJ113" s="269"/>
      <c r="AK113" s="269"/>
      <c r="AL113" s="371"/>
    </row>
    <row r="114" spans="1:38" ht="25.5" customHeight="1" x14ac:dyDescent="0.35">
      <c r="A114" s="368" t="s">
        <v>70</v>
      </c>
      <c r="B114" s="368" t="s">
        <v>1119</v>
      </c>
      <c r="C114" s="369">
        <v>700669</v>
      </c>
      <c r="D114" s="369"/>
      <c r="E114" s="289"/>
      <c r="F114" s="291"/>
      <c r="G114" s="289"/>
      <c r="H114" s="269"/>
      <c r="I114" s="269"/>
      <c r="J114" s="289"/>
      <c r="K114" s="369"/>
      <c r="L114" s="289"/>
      <c r="M114" s="291"/>
      <c r="N114" s="289"/>
      <c r="O114" s="269"/>
      <c r="P114" s="269"/>
      <c r="Q114" s="289"/>
      <c r="R114" s="370"/>
      <c r="S114" s="289"/>
      <c r="T114" s="291"/>
      <c r="U114" s="289"/>
      <c r="V114" s="269"/>
      <c r="W114" s="269"/>
      <c r="X114" s="371"/>
      <c r="Y114" s="370"/>
      <c r="Z114" s="289"/>
      <c r="AA114" s="291"/>
      <c r="AB114" s="289"/>
      <c r="AC114" s="269"/>
      <c r="AD114" s="269"/>
      <c r="AE114" s="371"/>
      <c r="AF114" s="269"/>
      <c r="AG114" s="289"/>
      <c r="AH114" s="291"/>
      <c r="AI114" s="289"/>
      <c r="AJ114" s="269"/>
      <c r="AK114" s="269"/>
      <c r="AL114" s="371"/>
    </row>
    <row r="115" spans="1:38" ht="25.5" customHeight="1" x14ac:dyDescent="0.35">
      <c r="A115" s="368" t="s">
        <v>49</v>
      </c>
      <c r="B115" s="368" t="s">
        <v>50</v>
      </c>
      <c r="C115" s="369">
        <v>700672</v>
      </c>
      <c r="D115" s="369"/>
      <c r="E115" s="289"/>
      <c r="F115" s="291"/>
      <c r="G115" s="289"/>
      <c r="H115" s="269"/>
      <c r="I115" s="269">
        <v>1</v>
      </c>
      <c r="J115" s="289">
        <v>2227.6799999999994</v>
      </c>
      <c r="K115" s="369"/>
      <c r="L115" s="289"/>
      <c r="M115" s="291"/>
      <c r="N115" s="289"/>
      <c r="O115" s="269"/>
      <c r="P115" s="269"/>
      <c r="Q115" s="289"/>
      <c r="R115" s="370"/>
      <c r="S115" s="289"/>
      <c r="T115" s="291"/>
      <c r="U115" s="289"/>
      <c r="V115" s="269"/>
      <c r="W115" s="269"/>
      <c r="X115" s="371"/>
      <c r="Y115" s="370"/>
      <c r="Z115" s="289"/>
      <c r="AA115" s="291"/>
      <c r="AB115" s="289"/>
      <c r="AC115" s="269"/>
      <c r="AD115" s="269"/>
      <c r="AE115" s="371"/>
      <c r="AF115" s="269"/>
      <c r="AG115" s="289"/>
      <c r="AH115" s="291"/>
      <c r="AI115" s="289"/>
      <c r="AJ115" s="269"/>
      <c r="AK115" s="269"/>
      <c r="AL115" s="371"/>
    </row>
    <row r="116" spans="1:38" ht="25.5" customHeight="1" x14ac:dyDescent="0.35">
      <c r="A116" s="368" t="s">
        <v>49</v>
      </c>
      <c r="B116" s="368" t="s">
        <v>50</v>
      </c>
      <c r="C116" s="369">
        <v>700702</v>
      </c>
      <c r="D116" s="369"/>
      <c r="E116" s="289"/>
      <c r="F116" s="291"/>
      <c r="G116" s="289"/>
      <c r="H116" s="269"/>
      <c r="I116" s="269"/>
      <c r="J116" s="289"/>
      <c r="K116" s="369"/>
      <c r="L116" s="289"/>
      <c r="M116" s="291"/>
      <c r="N116" s="289"/>
      <c r="O116" s="269"/>
      <c r="P116" s="269"/>
      <c r="Q116" s="289"/>
      <c r="R116" s="370"/>
      <c r="S116" s="289"/>
      <c r="T116" s="291"/>
      <c r="U116" s="289"/>
      <c r="V116" s="269"/>
      <c r="W116" s="269"/>
      <c r="X116" s="371"/>
      <c r="Y116" s="370"/>
      <c r="Z116" s="289"/>
      <c r="AA116" s="291"/>
      <c r="AB116" s="289"/>
      <c r="AC116" s="269"/>
      <c r="AD116" s="269"/>
      <c r="AE116" s="371"/>
      <c r="AF116" s="269"/>
      <c r="AG116" s="289"/>
      <c r="AH116" s="291"/>
      <c r="AI116" s="289"/>
      <c r="AJ116" s="269"/>
      <c r="AK116" s="269"/>
      <c r="AL116" s="371"/>
    </row>
    <row r="117" spans="1:38" ht="25.5" customHeight="1" x14ac:dyDescent="0.35">
      <c r="A117" s="368" t="s">
        <v>49</v>
      </c>
      <c r="B117" s="368" t="s">
        <v>50</v>
      </c>
      <c r="C117" s="369">
        <v>700705</v>
      </c>
      <c r="D117" s="369"/>
      <c r="E117" s="289"/>
      <c r="F117" s="291"/>
      <c r="G117" s="289"/>
      <c r="H117" s="269"/>
      <c r="I117" s="269"/>
      <c r="J117" s="289"/>
      <c r="K117" s="369"/>
      <c r="L117" s="289"/>
      <c r="M117" s="291"/>
      <c r="N117" s="289"/>
      <c r="O117" s="269"/>
      <c r="P117" s="269"/>
      <c r="Q117" s="289"/>
      <c r="R117" s="370"/>
      <c r="S117" s="289"/>
      <c r="T117" s="291"/>
      <c r="U117" s="289"/>
      <c r="V117" s="269"/>
      <c r="W117" s="269"/>
      <c r="X117" s="371"/>
      <c r="Y117" s="370"/>
      <c r="Z117" s="289"/>
      <c r="AA117" s="291"/>
      <c r="AB117" s="289"/>
      <c r="AC117" s="269"/>
      <c r="AD117" s="269"/>
      <c r="AE117" s="371"/>
      <c r="AF117" s="269"/>
      <c r="AG117" s="289"/>
      <c r="AH117" s="291"/>
      <c r="AI117" s="289"/>
      <c r="AJ117" s="269"/>
      <c r="AK117" s="269"/>
      <c r="AL117" s="371"/>
    </row>
    <row r="118" spans="1:38" ht="25.5" customHeight="1" x14ac:dyDescent="0.35">
      <c r="A118" s="368" t="s">
        <v>49</v>
      </c>
      <c r="B118" s="368" t="s">
        <v>50</v>
      </c>
      <c r="C118" s="369">
        <v>700706</v>
      </c>
      <c r="D118" s="369"/>
      <c r="E118" s="289"/>
      <c r="F118" s="291"/>
      <c r="G118" s="289"/>
      <c r="H118" s="269"/>
      <c r="I118" s="269"/>
      <c r="J118" s="289"/>
      <c r="K118" s="369"/>
      <c r="L118" s="289"/>
      <c r="M118" s="291"/>
      <c r="N118" s="289"/>
      <c r="O118" s="269"/>
      <c r="P118" s="269"/>
      <c r="Q118" s="289"/>
      <c r="R118" s="370"/>
      <c r="S118" s="289"/>
      <c r="T118" s="291"/>
      <c r="U118" s="289"/>
      <c r="V118" s="269"/>
      <c r="W118" s="269">
        <v>1</v>
      </c>
      <c r="X118" s="371">
        <v>752</v>
      </c>
      <c r="Y118" s="370"/>
      <c r="Z118" s="289"/>
      <c r="AA118" s="291"/>
      <c r="AB118" s="289"/>
      <c r="AC118" s="269"/>
      <c r="AD118" s="269"/>
      <c r="AE118" s="371"/>
      <c r="AF118" s="269"/>
      <c r="AG118" s="289"/>
      <c r="AH118" s="291"/>
      <c r="AI118" s="289"/>
      <c r="AJ118" s="269"/>
      <c r="AK118" s="269"/>
      <c r="AL118" s="371"/>
    </row>
    <row r="119" spans="1:38" ht="25.5" customHeight="1" x14ac:dyDescent="0.35">
      <c r="A119" s="368" t="s">
        <v>49</v>
      </c>
      <c r="B119" s="368" t="s">
        <v>50</v>
      </c>
      <c r="C119" s="369">
        <v>700707</v>
      </c>
      <c r="D119" s="369"/>
      <c r="E119" s="289"/>
      <c r="F119" s="291"/>
      <c r="G119" s="289"/>
      <c r="H119" s="269"/>
      <c r="I119" s="269"/>
      <c r="J119" s="289"/>
      <c r="K119" s="369"/>
      <c r="L119" s="289"/>
      <c r="M119" s="291"/>
      <c r="N119" s="289"/>
      <c r="O119" s="269"/>
      <c r="P119" s="269"/>
      <c r="Q119" s="289"/>
      <c r="R119" s="370"/>
      <c r="S119" s="289"/>
      <c r="T119" s="291"/>
      <c r="U119" s="289"/>
      <c r="V119" s="269"/>
      <c r="W119" s="269"/>
      <c r="X119" s="371"/>
      <c r="Y119" s="370"/>
      <c r="Z119" s="289"/>
      <c r="AA119" s="291"/>
      <c r="AB119" s="289"/>
      <c r="AC119" s="269"/>
      <c r="AD119" s="269"/>
      <c r="AE119" s="371"/>
      <c r="AF119" s="269"/>
      <c r="AG119" s="289"/>
      <c r="AH119" s="291"/>
      <c r="AI119" s="289"/>
      <c r="AJ119" s="269"/>
      <c r="AK119" s="269"/>
      <c r="AL119" s="371"/>
    </row>
    <row r="120" spans="1:38" ht="25.5" customHeight="1" x14ac:dyDescent="0.35">
      <c r="A120" s="368" t="s">
        <v>49</v>
      </c>
      <c r="B120" s="368" t="s">
        <v>50</v>
      </c>
      <c r="C120" s="369">
        <v>700708</v>
      </c>
      <c r="D120" s="369"/>
      <c r="E120" s="289"/>
      <c r="F120" s="291"/>
      <c r="G120" s="289"/>
      <c r="H120" s="269"/>
      <c r="I120" s="269"/>
      <c r="J120" s="289"/>
      <c r="K120" s="369"/>
      <c r="L120" s="289"/>
      <c r="M120" s="291"/>
      <c r="N120" s="289"/>
      <c r="O120" s="269"/>
      <c r="P120" s="269"/>
      <c r="Q120" s="289"/>
      <c r="R120" s="370"/>
      <c r="S120" s="289"/>
      <c r="T120" s="291"/>
      <c r="U120" s="289"/>
      <c r="V120" s="269"/>
      <c r="W120" s="269"/>
      <c r="X120" s="371"/>
      <c r="Y120" s="370"/>
      <c r="Z120" s="289"/>
      <c r="AA120" s="291"/>
      <c r="AB120" s="289"/>
      <c r="AC120" s="269"/>
      <c r="AD120" s="269"/>
      <c r="AE120" s="371"/>
      <c r="AF120" s="269"/>
      <c r="AG120" s="289"/>
      <c r="AH120" s="291"/>
      <c r="AI120" s="289"/>
      <c r="AJ120" s="269"/>
      <c r="AK120" s="269"/>
      <c r="AL120" s="371"/>
    </row>
    <row r="121" spans="1:38" ht="25.5" customHeight="1" x14ac:dyDescent="0.35">
      <c r="A121" s="368" t="s">
        <v>49</v>
      </c>
      <c r="B121" s="368" t="s">
        <v>50</v>
      </c>
      <c r="C121" s="369">
        <v>700709</v>
      </c>
      <c r="D121" s="369"/>
      <c r="E121" s="289"/>
      <c r="F121" s="291"/>
      <c r="G121" s="289"/>
      <c r="H121" s="269"/>
      <c r="I121" s="269"/>
      <c r="J121" s="289"/>
      <c r="K121" s="369"/>
      <c r="L121" s="289"/>
      <c r="M121" s="291"/>
      <c r="N121" s="289"/>
      <c r="O121" s="269"/>
      <c r="P121" s="269"/>
      <c r="Q121" s="289"/>
      <c r="R121" s="370"/>
      <c r="S121" s="289"/>
      <c r="T121" s="291"/>
      <c r="U121" s="289"/>
      <c r="V121" s="269"/>
      <c r="W121" s="269"/>
      <c r="X121" s="371"/>
      <c r="Y121" s="370"/>
      <c r="Z121" s="289"/>
      <c r="AA121" s="291"/>
      <c r="AB121" s="289"/>
      <c r="AC121" s="269"/>
      <c r="AD121" s="269"/>
      <c r="AE121" s="371"/>
      <c r="AF121" s="269"/>
      <c r="AG121" s="289"/>
      <c r="AH121" s="291"/>
      <c r="AI121" s="289"/>
      <c r="AJ121" s="269"/>
      <c r="AK121" s="269"/>
      <c r="AL121" s="371"/>
    </row>
    <row r="122" spans="1:38" ht="25.5" customHeight="1" x14ac:dyDescent="0.35">
      <c r="A122" s="368" t="s">
        <v>49</v>
      </c>
      <c r="B122" s="368" t="s">
        <v>50</v>
      </c>
      <c r="C122" s="369">
        <v>700710</v>
      </c>
      <c r="D122" s="369"/>
      <c r="E122" s="289"/>
      <c r="F122" s="291"/>
      <c r="G122" s="289"/>
      <c r="H122" s="269"/>
      <c r="I122" s="269"/>
      <c r="J122" s="289"/>
      <c r="K122" s="369"/>
      <c r="L122" s="289"/>
      <c r="M122" s="291"/>
      <c r="N122" s="289"/>
      <c r="O122" s="269"/>
      <c r="P122" s="269">
        <v>1</v>
      </c>
      <c r="Q122" s="289">
        <v>2135</v>
      </c>
      <c r="R122" s="370"/>
      <c r="S122" s="289"/>
      <c r="T122" s="291"/>
      <c r="U122" s="289"/>
      <c r="V122" s="269"/>
      <c r="W122" s="269"/>
      <c r="X122" s="371"/>
      <c r="Y122" s="370"/>
      <c r="Z122" s="289"/>
      <c r="AA122" s="291"/>
      <c r="AB122" s="289"/>
      <c r="AC122" s="269"/>
      <c r="AD122" s="269"/>
      <c r="AE122" s="371"/>
      <c r="AF122" s="269"/>
      <c r="AG122" s="289"/>
      <c r="AH122" s="291"/>
      <c r="AI122" s="289"/>
      <c r="AJ122" s="269"/>
      <c r="AK122" s="269"/>
      <c r="AL122" s="371"/>
    </row>
    <row r="123" spans="1:38" ht="25.5" customHeight="1" x14ac:dyDescent="0.35">
      <c r="A123" s="368" t="s">
        <v>49</v>
      </c>
      <c r="B123" s="368" t="s">
        <v>50</v>
      </c>
      <c r="C123" s="369">
        <v>700711</v>
      </c>
      <c r="D123" s="369"/>
      <c r="E123" s="289"/>
      <c r="F123" s="291"/>
      <c r="G123" s="289"/>
      <c r="H123" s="269"/>
      <c r="I123" s="269"/>
      <c r="J123" s="289"/>
      <c r="K123" s="369"/>
      <c r="L123" s="289"/>
      <c r="M123" s="291"/>
      <c r="N123" s="289"/>
      <c r="O123" s="269"/>
      <c r="P123" s="269"/>
      <c r="Q123" s="289"/>
      <c r="R123" s="370"/>
      <c r="S123" s="289"/>
      <c r="T123" s="291"/>
      <c r="U123" s="289"/>
      <c r="V123" s="269"/>
      <c r="W123" s="269"/>
      <c r="X123" s="371"/>
      <c r="Y123" s="370"/>
      <c r="Z123" s="289"/>
      <c r="AA123" s="291"/>
      <c r="AB123" s="289"/>
      <c r="AC123" s="269"/>
      <c r="AD123" s="269"/>
      <c r="AE123" s="371"/>
      <c r="AF123" s="269"/>
      <c r="AG123" s="289"/>
      <c r="AH123" s="291"/>
      <c r="AI123" s="289"/>
      <c r="AJ123" s="269"/>
      <c r="AK123" s="269"/>
      <c r="AL123" s="371"/>
    </row>
    <row r="124" spans="1:38" ht="25.5" customHeight="1" x14ac:dyDescent="0.35">
      <c r="A124" s="368" t="s">
        <v>49</v>
      </c>
      <c r="B124" s="368" t="s">
        <v>50</v>
      </c>
      <c r="C124" s="369">
        <v>700712</v>
      </c>
      <c r="D124" s="369"/>
      <c r="E124" s="289"/>
      <c r="F124" s="291"/>
      <c r="G124" s="289"/>
      <c r="H124" s="269"/>
      <c r="I124" s="269"/>
      <c r="J124" s="289"/>
      <c r="K124" s="369"/>
      <c r="L124" s="289"/>
      <c r="M124" s="291"/>
      <c r="N124" s="289"/>
      <c r="O124" s="269"/>
      <c r="P124" s="269"/>
      <c r="Q124" s="289"/>
      <c r="R124" s="370"/>
      <c r="S124" s="289"/>
      <c r="T124" s="291"/>
      <c r="U124" s="289"/>
      <c r="V124" s="269"/>
      <c r="W124" s="269">
        <v>1</v>
      </c>
      <c r="X124" s="371">
        <v>2336.9499999999998</v>
      </c>
      <c r="Y124" s="370"/>
      <c r="Z124" s="289"/>
      <c r="AA124" s="291"/>
      <c r="AB124" s="289"/>
      <c r="AC124" s="269"/>
      <c r="AD124" s="269"/>
      <c r="AE124" s="371"/>
      <c r="AF124" s="269"/>
      <c r="AG124" s="289"/>
      <c r="AH124" s="291"/>
      <c r="AI124" s="289"/>
      <c r="AJ124" s="269"/>
      <c r="AK124" s="269"/>
      <c r="AL124" s="371"/>
    </row>
    <row r="125" spans="1:38" ht="25.5" customHeight="1" x14ac:dyDescent="0.35">
      <c r="A125" s="368" t="s">
        <v>49</v>
      </c>
      <c r="B125" s="368" t="s">
        <v>50</v>
      </c>
      <c r="C125" s="369">
        <v>700713</v>
      </c>
      <c r="D125" s="369"/>
      <c r="E125" s="289"/>
      <c r="F125" s="291"/>
      <c r="G125" s="289"/>
      <c r="H125" s="269"/>
      <c r="I125" s="269"/>
      <c r="J125" s="289"/>
      <c r="K125" s="369"/>
      <c r="L125" s="289"/>
      <c r="M125" s="291"/>
      <c r="N125" s="289"/>
      <c r="O125" s="269"/>
      <c r="P125" s="269"/>
      <c r="Q125" s="289"/>
      <c r="R125" s="370"/>
      <c r="S125" s="289"/>
      <c r="T125" s="291"/>
      <c r="U125" s="289"/>
      <c r="V125" s="269"/>
      <c r="W125" s="269"/>
      <c r="X125" s="371"/>
      <c r="Y125" s="370"/>
      <c r="Z125" s="289"/>
      <c r="AA125" s="291"/>
      <c r="AB125" s="289"/>
      <c r="AC125" s="269"/>
      <c r="AD125" s="269"/>
      <c r="AE125" s="371"/>
      <c r="AF125" s="269"/>
      <c r="AG125" s="289"/>
      <c r="AH125" s="291"/>
      <c r="AI125" s="289"/>
      <c r="AJ125" s="269"/>
      <c r="AK125" s="269"/>
      <c r="AL125" s="371"/>
    </row>
    <row r="126" spans="1:38" ht="25.5" customHeight="1" x14ac:dyDescent="0.35">
      <c r="A126" s="368" t="s">
        <v>49</v>
      </c>
      <c r="B126" s="368" t="s">
        <v>50</v>
      </c>
      <c r="C126" s="369">
        <v>700714</v>
      </c>
      <c r="D126" s="369"/>
      <c r="E126" s="289"/>
      <c r="F126" s="291"/>
      <c r="G126" s="289"/>
      <c r="H126" s="269"/>
      <c r="I126" s="269"/>
      <c r="J126" s="289"/>
      <c r="K126" s="369"/>
      <c r="L126" s="289"/>
      <c r="M126" s="291"/>
      <c r="N126" s="289"/>
      <c r="O126" s="269"/>
      <c r="P126" s="269"/>
      <c r="Q126" s="289"/>
      <c r="R126" s="370"/>
      <c r="S126" s="289"/>
      <c r="T126" s="291"/>
      <c r="U126" s="289"/>
      <c r="V126" s="269"/>
      <c r="W126" s="269"/>
      <c r="X126" s="371"/>
      <c r="Y126" s="370"/>
      <c r="Z126" s="289"/>
      <c r="AA126" s="291"/>
      <c r="AB126" s="289"/>
      <c r="AC126" s="269"/>
      <c r="AD126" s="269"/>
      <c r="AE126" s="371"/>
      <c r="AF126" s="269"/>
      <c r="AG126" s="289"/>
      <c r="AH126" s="291"/>
      <c r="AI126" s="289"/>
      <c r="AJ126" s="269"/>
      <c r="AK126" s="269"/>
      <c r="AL126" s="371"/>
    </row>
    <row r="127" spans="1:38" ht="25.5" customHeight="1" x14ac:dyDescent="0.35">
      <c r="A127" s="368" t="s">
        <v>49</v>
      </c>
      <c r="B127" s="368" t="s">
        <v>50</v>
      </c>
      <c r="C127" s="369">
        <v>700715</v>
      </c>
      <c r="D127" s="369"/>
      <c r="E127" s="289"/>
      <c r="F127" s="291"/>
      <c r="G127" s="289"/>
      <c r="H127" s="269"/>
      <c r="I127" s="269"/>
      <c r="J127" s="289"/>
      <c r="K127" s="369"/>
      <c r="L127" s="289"/>
      <c r="M127" s="291"/>
      <c r="N127" s="289"/>
      <c r="O127" s="269"/>
      <c r="P127" s="269"/>
      <c r="Q127" s="289"/>
      <c r="R127" s="370"/>
      <c r="S127" s="289"/>
      <c r="T127" s="291"/>
      <c r="U127" s="289"/>
      <c r="V127" s="269"/>
      <c r="W127" s="269"/>
      <c r="X127" s="371"/>
      <c r="Y127" s="370"/>
      <c r="Z127" s="289"/>
      <c r="AA127" s="291"/>
      <c r="AB127" s="289"/>
      <c r="AC127" s="269"/>
      <c r="AD127" s="269"/>
      <c r="AE127" s="371"/>
      <c r="AF127" s="269"/>
      <c r="AG127" s="289"/>
      <c r="AH127" s="291"/>
      <c r="AI127" s="289"/>
      <c r="AJ127" s="269"/>
      <c r="AK127" s="269"/>
      <c r="AL127" s="371"/>
    </row>
    <row r="128" spans="1:38" ht="25.5" customHeight="1" x14ac:dyDescent="0.35">
      <c r="A128" s="368" t="s">
        <v>49</v>
      </c>
      <c r="B128" s="368" t="s">
        <v>50</v>
      </c>
      <c r="C128" s="369">
        <v>700716</v>
      </c>
      <c r="D128" s="369"/>
      <c r="E128" s="289"/>
      <c r="F128" s="291"/>
      <c r="G128" s="289"/>
      <c r="H128" s="269"/>
      <c r="I128" s="269"/>
      <c r="J128" s="289"/>
      <c r="K128" s="369"/>
      <c r="L128" s="289"/>
      <c r="M128" s="291"/>
      <c r="N128" s="289"/>
      <c r="O128" s="269"/>
      <c r="P128" s="269"/>
      <c r="Q128" s="289"/>
      <c r="R128" s="370"/>
      <c r="S128" s="289"/>
      <c r="T128" s="291"/>
      <c r="U128" s="289"/>
      <c r="V128" s="269"/>
      <c r="W128" s="269"/>
      <c r="X128" s="371"/>
      <c r="Y128" s="370"/>
      <c r="Z128" s="289"/>
      <c r="AA128" s="291"/>
      <c r="AB128" s="289"/>
      <c r="AC128" s="269"/>
      <c r="AD128" s="269"/>
      <c r="AE128" s="371"/>
      <c r="AF128" s="269"/>
      <c r="AG128" s="289"/>
      <c r="AH128" s="291"/>
      <c r="AI128" s="289"/>
      <c r="AJ128" s="269"/>
      <c r="AK128" s="269"/>
      <c r="AL128" s="371"/>
    </row>
    <row r="129" spans="1:38" ht="25.5" customHeight="1" x14ac:dyDescent="0.35">
      <c r="A129" s="368" t="s">
        <v>49</v>
      </c>
      <c r="B129" s="368" t="s">
        <v>50</v>
      </c>
      <c r="C129" s="369">
        <v>700717</v>
      </c>
      <c r="D129" s="369"/>
      <c r="E129" s="289"/>
      <c r="F129" s="291"/>
      <c r="G129" s="289"/>
      <c r="H129" s="269"/>
      <c r="I129" s="269"/>
      <c r="J129" s="289"/>
      <c r="K129" s="369"/>
      <c r="L129" s="289"/>
      <c r="M129" s="291"/>
      <c r="N129" s="289"/>
      <c r="O129" s="269"/>
      <c r="P129" s="269"/>
      <c r="Q129" s="289"/>
      <c r="R129" s="370"/>
      <c r="S129" s="289"/>
      <c r="T129" s="291"/>
      <c r="U129" s="289"/>
      <c r="V129" s="269"/>
      <c r="W129" s="269"/>
      <c r="X129" s="371"/>
      <c r="Y129" s="370"/>
      <c r="Z129" s="289"/>
      <c r="AA129" s="291"/>
      <c r="AB129" s="289"/>
      <c r="AC129" s="269"/>
      <c r="AD129" s="269">
        <v>1</v>
      </c>
      <c r="AE129" s="371">
        <v>933.84100000000001</v>
      </c>
      <c r="AF129" s="269"/>
      <c r="AG129" s="289"/>
      <c r="AH129" s="291"/>
      <c r="AI129" s="289"/>
      <c r="AJ129" s="269"/>
      <c r="AK129" s="269"/>
      <c r="AL129" s="371"/>
    </row>
    <row r="130" spans="1:38" ht="25.5" customHeight="1" x14ac:dyDescent="0.35">
      <c r="A130" s="368" t="s">
        <v>49</v>
      </c>
      <c r="B130" s="368" t="s">
        <v>50</v>
      </c>
      <c r="C130" s="369">
        <v>700718</v>
      </c>
      <c r="D130" s="369"/>
      <c r="E130" s="289"/>
      <c r="F130" s="291"/>
      <c r="G130" s="289"/>
      <c r="H130" s="269"/>
      <c r="I130" s="269"/>
      <c r="J130" s="289"/>
      <c r="K130" s="369"/>
      <c r="L130" s="289"/>
      <c r="M130" s="291"/>
      <c r="N130" s="289"/>
      <c r="O130" s="269"/>
      <c r="P130" s="269"/>
      <c r="Q130" s="289"/>
      <c r="R130" s="370"/>
      <c r="S130" s="289"/>
      <c r="T130" s="291"/>
      <c r="U130" s="289"/>
      <c r="V130" s="269"/>
      <c r="W130" s="269"/>
      <c r="X130" s="371"/>
      <c r="Y130" s="370"/>
      <c r="Z130" s="289"/>
      <c r="AA130" s="291"/>
      <c r="AB130" s="289"/>
      <c r="AC130" s="269"/>
      <c r="AD130" s="269"/>
      <c r="AE130" s="371"/>
      <c r="AF130" s="269"/>
      <c r="AG130" s="289"/>
      <c r="AH130" s="291"/>
      <c r="AI130" s="289"/>
      <c r="AJ130" s="269"/>
      <c r="AK130" s="269"/>
      <c r="AL130" s="371"/>
    </row>
    <row r="131" spans="1:38" ht="25.5" customHeight="1" x14ac:dyDescent="0.35">
      <c r="A131" s="368" t="s">
        <v>41</v>
      </c>
      <c r="B131" s="368" t="s">
        <v>1120</v>
      </c>
      <c r="C131" s="369">
        <v>700898</v>
      </c>
      <c r="D131" s="369">
        <v>1</v>
      </c>
      <c r="E131" s="289">
        <v>-6508.98</v>
      </c>
      <c r="F131" s="291"/>
      <c r="G131" s="289"/>
      <c r="H131" s="269">
        <v>1</v>
      </c>
      <c r="I131" s="269">
        <v>19</v>
      </c>
      <c r="J131" s="289">
        <v>13119.310463999998</v>
      </c>
      <c r="K131" s="369"/>
      <c r="L131" s="289"/>
      <c r="M131" s="291"/>
      <c r="N131" s="289"/>
      <c r="O131" s="269"/>
      <c r="P131" s="269">
        <v>44</v>
      </c>
      <c r="Q131" s="289">
        <v>83860</v>
      </c>
      <c r="R131" s="370"/>
      <c r="S131" s="289"/>
      <c r="T131" s="291">
        <v>1</v>
      </c>
      <c r="U131" s="289">
        <v>610042.69999999995</v>
      </c>
      <c r="V131" s="269">
        <v>5</v>
      </c>
      <c r="W131" s="269">
        <v>10</v>
      </c>
      <c r="X131" s="371">
        <v>25021.741120000002</v>
      </c>
      <c r="Y131" s="370"/>
      <c r="Z131" s="289"/>
      <c r="AA131" s="291"/>
      <c r="AB131" s="289"/>
      <c r="AC131" s="269"/>
      <c r="AD131" s="269">
        <v>7</v>
      </c>
      <c r="AE131" s="371">
        <v>11674.600955999998</v>
      </c>
      <c r="AF131" s="269"/>
      <c r="AG131" s="289"/>
      <c r="AH131" s="291"/>
      <c r="AI131" s="289"/>
      <c r="AJ131" s="269"/>
      <c r="AK131" s="269">
        <v>4</v>
      </c>
      <c r="AL131" s="371">
        <v>23456.022383</v>
      </c>
    </row>
    <row r="132" spans="1:38" ht="25.5" customHeight="1" x14ac:dyDescent="0.35">
      <c r="A132" s="368" t="s">
        <v>9</v>
      </c>
      <c r="B132" s="368" t="s">
        <v>23</v>
      </c>
      <c r="C132" s="369">
        <v>255819030</v>
      </c>
      <c r="D132" s="369"/>
      <c r="E132" s="289"/>
      <c r="F132" s="291"/>
      <c r="G132" s="289"/>
      <c r="H132" s="269"/>
      <c r="I132" s="269"/>
      <c r="J132" s="289"/>
      <c r="K132" s="369"/>
      <c r="L132" s="289"/>
      <c r="M132" s="291"/>
      <c r="N132" s="289"/>
      <c r="O132" s="269"/>
      <c r="P132" s="269"/>
      <c r="Q132" s="289"/>
      <c r="R132" s="370"/>
      <c r="S132" s="289"/>
      <c r="T132" s="291"/>
      <c r="U132" s="289"/>
      <c r="V132" s="269"/>
      <c r="W132" s="269"/>
      <c r="X132" s="371"/>
      <c r="Y132" s="370"/>
      <c r="Z132" s="289"/>
      <c r="AA132" s="291"/>
      <c r="AB132" s="289"/>
      <c r="AC132" s="269"/>
      <c r="AD132" s="269"/>
      <c r="AE132" s="371"/>
      <c r="AF132" s="269"/>
      <c r="AG132" s="289"/>
      <c r="AH132" s="291"/>
      <c r="AI132" s="289"/>
      <c r="AJ132" s="269"/>
      <c r="AK132" s="269"/>
      <c r="AL132" s="371"/>
    </row>
    <row r="133" spans="1:38" ht="25.5" customHeight="1" x14ac:dyDescent="0.35">
      <c r="A133" s="368" t="s">
        <v>9</v>
      </c>
      <c r="B133" s="368" t="s">
        <v>23</v>
      </c>
      <c r="C133" s="369">
        <v>255819031</v>
      </c>
      <c r="D133" s="369"/>
      <c r="E133" s="289"/>
      <c r="F133" s="291"/>
      <c r="G133" s="289"/>
      <c r="H133" s="269"/>
      <c r="I133" s="269"/>
      <c r="J133" s="289"/>
      <c r="K133" s="369"/>
      <c r="L133" s="289"/>
      <c r="M133" s="291"/>
      <c r="N133" s="289"/>
      <c r="O133" s="269"/>
      <c r="P133" s="269"/>
      <c r="Q133" s="289"/>
      <c r="R133" s="370"/>
      <c r="S133" s="289"/>
      <c r="T133" s="291"/>
      <c r="U133" s="289"/>
      <c r="V133" s="269"/>
      <c r="W133" s="269"/>
      <c r="X133" s="371"/>
      <c r="Y133" s="370"/>
      <c r="Z133" s="289"/>
      <c r="AA133" s="291"/>
      <c r="AB133" s="289"/>
      <c r="AC133" s="269"/>
      <c r="AD133" s="269"/>
      <c r="AE133" s="371"/>
      <c r="AF133" s="269"/>
      <c r="AG133" s="289"/>
      <c r="AH133" s="291"/>
      <c r="AI133" s="289"/>
      <c r="AJ133" s="269"/>
      <c r="AK133" s="269"/>
      <c r="AL133" s="371"/>
    </row>
    <row r="134" spans="1:38" ht="25.5" customHeight="1" x14ac:dyDescent="0.35">
      <c r="A134" s="368" t="s">
        <v>9</v>
      </c>
      <c r="B134" s="368" t="s">
        <v>23</v>
      </c>
      <c r="C134" s="369">
        <v>255819032</v>
      </c>
      <c r="D134" s="369"/>
      <c r="E134" s="289"/>
      <c r="F134" s="291"/>
      <c r="G134" s="289"/>
      <c r="H134" s="269"/>
      <c r="I134" s="269"/>
      <c r="J134" s="289"/>
      <c r="K134" s="369"/>
      <c r="L134" s="289"/>
      <c r="M134" s="291"/>
      <c r="N134" s="289"/>
      <c r="O134" s="269"/>
      <c r="P134" s="269"/>
      <c r="Q134" s="289"/>
      <c r="R134" s="370"/>
      <c r="S134" s="289"/>
      <c r="T134" s="291"/>
      <c r="U134" s="289"/>
      <c r="V134" s="269"/>
      <c r="W134" s="269"/>
      <c r="X134" s="371"/>
      <c r="Y134" s="370"/>
      <c r="Z134" s="289"/>
      <c r="AA134" s="291"/>
      <c r="AB134" s="289"/>
      <c r="AC134" s="269"/>
      <c r="AD134" s="269"/>
      <c r="AE134" s="371"/>
      <c r="AF134" s="269"/>
      <c r="AG134" s="289"/>
      <c r="AH134" s="291"/>
      <c r="AI134" s="289"/>
      <c r="AJ134" s="269"/>
      <c r="AK134" s="269"/>
      <c r="AL134" s="371"/>
    </row>
    <row r="135" spans="1:38" ht="25.5" customHeight="1" x14ac:dyDescent="0.35">
      <c r="A135" s="368" t="s">
        <v>9</v>
      </c>
      <c r="B135" s="368" t="s">
        <v>23</v>
      </c>
      <c r="C135" s="369">
        <v>255819033</v>
      </c>
      <c r="D135" s="369"/>
      <c r="E135" s="289"/>
      <c r="F135" s="291"/>
      <c r="G135" s="289"/>
      <c r="H135" s="269"/>
      <c r="I135" s="269"/>
      <c r="J135" s="289"/>
      <c r="K135" s="369"/>
      <c r="L135" s="289"/>
      <c r="M135" s="291"/>
      <c r="N135" s="289"/>
      <c r="O135" s="269"/>
      <c r="P135" s="269"/>
      <c r="Q135" s="289"/>
      <c r="R135" s="370"/>
      <c r="S135" s="289"/>
      <c r="T135" s="291"/>
      <c r="U135" s="289"/>
      <c r="V135" s="269"/>
      <c r="W135" s="269"/>
      <c r="X135" s="371"/>
      <c r="Y135" s="370"/>
      <c r="Z135" s="289"/>
      <c r="AA135" s="291"/>
      <c r="AB135" s="289"/>
      <c r="AC135" s="269"/>
      <c r="AD135" s="269"/>
      <c r="AE135" s="371"/>
      <c r="AF135" s="269"/>
      <c r="AG135" s="289"/>
      <c r="AH135" s="291"/>
      <c r="AI135" s="289"/>
      <c r="AJ135" s="269"/>
      <c r="AK135" s="269"/>
      <c r="AL135" s="371"/>
    </row>
    <row r="136" spans="1:38" ht="25.5" customHeight="1" x14ac:dyDescent="0.35">
      <c r="A136" s="368" t="s">
        <v>9</v>
      </c>
      <c r="B136" s="368" t="s">
        <v>23</v>
      </c>
      <c r="C136" s="369">
        <v>255819034</v>
      </c>
      <c r="D136" s="369"/>
      <c r="E136" s="289"/>
      <c r="F136" s="291"/>
      <c r="G136" s="289"/>
      <c r="H136" s="269"/>
      <c r="I136" s="269"/>
      <c r="J136" s="289"/>
      <c r="K136" s="369"/>
      <c r="L136" s="289"/>
      <c r="M136" s="291"/>
      <c r="N136" s="289"/>
      <c r="O136" s="269"/>
      <c r="P136" s="269"/>
      <c r="Q136" s="289"/>
      <c r="R136" s="370"/>
      <c r="S136" s="289"/>
      <c r="T136" s="291"/>
      <c r="U136" s="289"/>
      <c r="V136" s="269"/>
      <c r="W136" s="269"/>
      <c r="X136" s="371"/>
      <c r="Y136" s="370"/>
      <c r="Z136" s="289"/>
      <c r="AA136" s="291"/>
      <c r="AB136" s="289"/>
      <c r="AC136" s="269"/>
      <c r="AD136" s="269"/>
      <c r="AE136" s="371"/>
      <c r="AF136" s="269"/>
      <c r="AG136" s="289"/>
      <c r="AH136" s="291"/>
      <c r="AI136" s="289"/>
      <c r="AJ136" s="269"/>
      <c r="AK136" s="269"/>
      <c r="AL136" s="371"/>
    </row>
    <row r="137" spans="1:38" ht="25.5" customHeight="1" x14ac:dyDescent="0.35">
      <c r="A137" s="368" t="s">
        <v>9</v>
      </c>
      <c r="B137" s="368" t="s">
        <v>23</v>
      </c>
      <c r="C137" s="369">
        <v>255819035</v>
      </c>
      <c r="D137" s="369"/>
      <c r="E137" s="289"/>
      <c r="F137" s="291"/>
      <c r="G137" s="289"/>
      <c r="H137" s="269"/>
      <c r="I137" s="269"/>
      <c r="J137" s="289"/>
      <c r="K137" s="369"/>
      <c r="L137" s="289"/>
      <c r="M137" s="291"/>
      <c r="N137" s="289"/>
      <c r="O137" s="269"/>
      <c r="P137" s="269"/>
      <c r="Q137" s="289"/>
      <c r="R137" s="370"/>
      <c r="S137" s="289"/>
      <c r="T137" s="291"/>
      <c r="U137" s="289"/>
      <c r="V137" s="269"/>
      <c r="W137" s="269"/>
      <c r="X137" s="371"/>
      <c r="Y137" s="370"/>
      <c r="Z137" s="289"/>
      <c r="AA137" s="291"/>
      <c r="AB137" s="289"/>
      <c r="AC137" s="269"/>
      <c r="AD137" s="269"/>
      <c r="AE137" s="371"/>
      <c r="AF137" s="269"/>
      <c r="AG137" s="289"/>
      <c r="AH137" s="291"/>
      <c r="AI137" s="289"/>
      <c r="AJ137" s="269"/>
      <c r="AK137" s="269"/>
      <c r="AL137" s="371"/>
    </row>
    <row r="138" spans="1:38" ht="25.5" customHeight="1" x14ac:dyDescent="0.35">
      <c r="A138" s="368" t="s">
        <v>9</v>
      </c>
      <c r="B138" s="368" t="s">
        <v>23</v>
      </c>
      <c r="C138" s="369">
        <v>255819036</v>
      </c>
      <c r="D138" s="369"/>
      <c r="E138" s="289"/>
      <c r="F138" s="291"/>
      <c r="G138" s="289"/>
      <c r="H138" s="269"/>
      <c r="I138" s="269"/>
      <c r="J138" s="289"/>
      <c r="K138" s="369"/>
      <c r="L138" s="289"/>
      <c r="M138" s="291"/>
      <c r="N138" s="289"/>
      <c r="O138" s="269"/>
      <c r="P138" s="269"/>
      <c r="Q138" s="289"/>
      <c r="R138" s="370"/>
      <c r="S138" s="289"/>
      <c r="T138" s="291"/>
      <c r="U138" s="289"/>
      <c r="V138" s="269"/>
      <c r="W138" s="269"/>
      <c r="X138" s="371"/>
      <c r="Y138" s="370"/>
      <c r="Z138" s="289"/>
      <c r="AA138" s="291"/>
      <c r="AB138" s="289"/>
      <c r="AC138" s="269"/>
      <c r="AD138" s="269"/>
      <c r="AE138" s="371"/>
      <c r="AF138" s="269"/>
      <c r="AG138" s="289"/>
      <c r="AH138" s="291"/>
      <c r="AI138" s="289"/>
      <c r="AJ138" s="269"/>
      <c r="AK138" s="269"/>
      <c r="AL138" s="371"/>
    </row>
    <row r="139" spans="1:38" ht="25.5" customHeight="1" x14ac:dyDescent="0.35">
      <c r="A139" s="368" t="s">
        <v>9</v>
      </c>
      <c r="B139" s="368" t="s">
        <v>23</v>
      </c>
      <c r="C139" s="369">
        <v>255819037</v>
      </c>
      <c r="D139" s="369"/>
      <c r="E139" s="289"/>
      <c r="F139" s="291"/>
      <c r="G139" s="289"/>
      <c r="H139" s="269"/>
      <c r="I139" s="269"/>
      <c r="J139" s="289"/>
      <c r="K139" s="369"/>
      <c r="L139" s="289"/>
      <c r="M139" s="291"/>
      <c r="N139" s="289"/>
      <c r="O139" s="269"/>
      <c r="P139" s="269"/>
      <c r="Q139" s="289"/>
      <c r="R139" s="370"/>
      <c r="S139" s="289"/>
      <c r="T139" s="291"/>
      <c r="U139" s="289"/>
      <c r="V139" s="269"/>
      <c r="W139" s="269"/>
      <c r="X139" s="371"/>
      <c r="Y139" s="370"/>
      <c r="Z139" s="289"/>
      <c r="AA139" s="291"/>
      <c r="AB139" s="289"/>
      <c r="AC139" s="269"/>
      <c r="AD139" s="269"/>
      <c r="AE139" s="371"/>
      <c r="AF139" s="269"/>
      <c r="AG139" s="289"/>
      <c r="AH139" s="291"/>
      <c r="AI139" s="289"/>
      <c r="AJ139" s="269"/>
      <c r="AK139" s="269"/>
      <c r="AL139" s="371"/>
    </row>
    <row r="140" spans="1:38" ht="25.5" customHeight="1" x14ac:dyDescent="0.35">
      <c r="A140" s="368" t="s">
        <v>9</v>
      </c>
      <c r="B140" s="368" t="s">
        <v>23</v>
      </c>
      <c r="C140" s="369">
        <v>255819038</v>
      </c>
      <c r="D140" s="369"/>
      <c r="E140" s="289"/>
      <c r="F140" s="291"/>
      <c r="G140" s="289"/>
      <c r="H140" s="269"/>
      <c r="I140" s="269"/>
      <c r="J140" s="289"/>
      <c r="K140" s="369"/>
      <c r="L140" s="289"/>
      <c r="M140" s="291"/>
      <c r="N140" s="289"/>
      <c r="O140" s="269"/>
      <c r="P140" s="269"/>
      <c r="Q140" s="289"/>
      <c r="R140" s="370"/>
      <c r="S140" s="289"/>
      <c r="T140" s="291"/>
      <c r="U140" s="289"/>
      <c r="V140" s="269"/>
      <c r="W140" s="269"/>
      <c r="X140" s="371"/>
      <c r="Y140" s="370"/>
      <c r="Z140" s="289"/>
      <c r="AA140" s="291"/>
      <c r="AB140" s="289"/>
      <c r="AC140" s="269"/>
      <c r="AD140" s="269"/>
      <c r="AE140" s="371"/>
      <c r="AF140" s="269"/>
      <c r="AG140" s="289"/>
      <c r="AH140" s="291"/>
      <c r="AI140" s="289"/>
      <c r="AJ140" s="269"/>
      <c r="AK140" s="269"/>
      <c r="AL140" s="371"/>
    </row>
    <row r="141" spans="1:38" ht="25.5" customHeight="1" x14ac:dyDescent="0.35">
      <c r="A141" s="368" t="s">
        <v>9</v>
      </c>
      <c r="B141" s="368" t="s">
        <v>23</v>
      </c>
      <c r="C141" s="369">
        <v>255819041</v>
      </c>
      <c r="D141" s="369"/>
      <c r="E141" s="289"/>
      <c r="F141" s="291"/>
      <c r="G141" s="289"/>
      <c r="H141" s="269"/>
      <c r="I141" s="269"/>
      <c r="J141" s="289"/>
      <c r="K141" s="369"/>
      <c r="L141" s="289"/>
      <c r="M141" s="291"/>
      <c r="N141" s="289"/>
      <c r="O141" s="269"/>
      <c r="P141" s="269"/>
      <c r="Q141" s="289"/>
      <c r="R141" s="370"/>
      <c r="S141" s="289"/>
      <c r="T141" s="291"/>
      <c r="U141" s="289"/>
      <c r="V141" s="269"/>
      <c r="W141" s="269"/>
      <c r="X141" s="371"/>
      <c r="Y141" s="370"/>
      <c r="Z141" s="289"/>
      <c r="AA141" s="291"/>
      <c r="AB141" s="289"/>
      <c r="AC141" s="269"/>
      <c r="AD141" s="269"/>
      <c r="AE141" s="371"/>
      <c r="AF141" s="269"/>
      <c r="AG141" s="289"/>
      <c r="AH141" s="291"/>
      <c r="AI141" s="289"/>
      <c r="AJ141" s="269"/>
      <c r="AK141" s="269"/>
      <c r="AL141" s="371"/>
    </row>
    <row r="142" spans="1:38" ht="25.5" customHeight="1" x14ac:dyDescent="0.35">
      <c r="A142" s="368" t="s">
        <v>9</v>
      </c>
      <c r="B142" s="368" t="s">
        <v>23</v>
      </c>
      <c r="C142" s="369">
        <v>255819042</v>
      </c>
      <c r="D142" s="369"/>
      <c r="E142" s="289"/>
      <c r="F142" s="291"/>
      <c r="G142" s="289"/>
      <c r="H142" s="269"/>
      <c r="I142" s="269"/>
      <c r="J142" s="289"/>
      <c r="K142" s="369"/>
      <c r="L142" s="289"/>
      <c r="M142" s="291"/>
      <c r="N142" s="289"/>
      <c r="O142" s="269"/>
      <c r="P142" s="269"/>
      <c r="Q142" s="289"/>
      <c r="R142" s="370"/>
      <c r="S142" s="289"/>
      <c r="T142" s="291"/>
      <c r="U142" s="289"/>
      <c r="V142" s="269"/>
      <c r="W142" s="269"/>
      <c r="X142" s="371"/>
      <c r="Y142" s="370"/>
      <c r="Z142" s="289"/>
      <c r="AA142" s="291"/>
      <c r="AB142" s="289"/>
      <c r="AC142" s="269"/>
      <c r="AD142" s="269"/>
      <c r="AE142" s="371"/>
      <c r="AF142" s="269"/>
      <c r="AG142" s="289"/>
      <c r="AH142" s="291"/>
      <c r="AI142" s="289"/>
      <c r="AJ142" s="269"/>
      <c r="AK142" s="269"/>
      <c r="AL142" s="371"/>
    </row>
    <row r="143" spans="1:38" ht="25.5" customHeight="1" x14ac:dyDescent="0.35">
      <c r="A143" s="368" t="s">
        <v>9</v>
      </c>
      <c r="B143" s="368" t="s">
        <v>23</v>
      </c>
      <c r="C143" s="369">
        <v>255819043</v>
      </c>
      <c r="D143" s="369"/>
      <c r="E143" s="289"/>
      <c r="F143" s="291"/>
      <c r="G143" s="289"/>
      <c r="H143" s="269"/>
      <c r="I143" s="269"/>
      <c r="J143" s="289"/>
      <c r="K143" s="369"/>
      <c r="L143" s="289"/>
      <c r="M143" s="291"/>
      <c r="N143" s="289"/>
      <c r="O143" s="269"/>
      <c r="P143" s="269"/>
      <c r="Q143" s="289"/>
      <c r="R143" s="370"/>
      <c r="S143" s="289"/>
      <c r="T143" s="291"/>
      <c r="U143" s="289"/>
      <c r="V143" s="269"/>
      <c r="W143" s="269"/>
      <c r="X143" s="371"/>
      <c r="Y143" s="370"/>
      <c r="Z143" s="289"/>
      <c r="AA143" s="291"/>
      <c r="AB143" s="289"/>
      <c r="AC143" s="269"/>
      <c r="AD143" s="269"/>
      <c r="AE143" s="371"/>
      <c r="AF143" s="269"/>
      <c r="AG143" s="289"/>
      <c r="AH143" s="291"/>
      <c r="AI143" s="289"/>
      <c r="AJ143" s="269"/>
      <c r="AK143" s="269"/>
      <c r="AL143" s="371"/>
    </row>
    <row r="144" spans="1:38" ht="25.5" customHeight="1" x14ac:dyDescent="0.35">
      <c r="A144" s="368" t="s">
        <v>9</v>
      </c>
      <c r="B144" s="368" t="s">
        <v>23</v>
      </c>
      <c r="C144" s="369">
        <v>255819044</v>
      </c>
      <c r="D144" s="369"/>
      <c r="E144" s="289"/>
      <c r="F144" s="291"/>
      <c r="G144" s="289"/>
      <c r="H144" s="269"/>
      <c r="I144" s="269"/>
      <c r="J144" s="289"/>
      <c r="K144" s="369"/>
      <c r="L144" s="289"/>
      <c r="M144" s="291"/>
      <c r="N144" s="289"/>
      <c r="O144" s="269"/>
      <c r="P144" s="269"/>
      <c r="Q144" s="289"/>
      <c r="R144" s="370"/>
      <c r="S144" s="289"/>
      <c r="T144" s="291"/>
      <c r="U144" s="289"/>
      <c r="V144" s="269"/>
      <c r="W144" s="269"/>
      <c r="X144" s="371"/>
      <c r="Y144" s="370"/>
      <c r="Z144" s="289"/>
      <c r="AA144" s="291"/>
      <c r="AB144" s="289"/>
      <c r="AC144" s="269"/>
      <c r="AD144" s="269"/>
      <c r="AE144" s="371"/>
      <c r="AF144" s="269"/>
      <c r="AG144" s="289"/>
      <c r="AH144" s="291"/>
      <c r="AI144" s="289"/>
      <c r="AJ144" s="269"/>
      <c r="AK144" s="269"/>
      <c r="AL144" s="371"/>
    </row>
    <row r="145" spans="1:38" ht="25.5" customHeight="1" x14ac:dyDescent="0.35">
      <c r="A145" s="368" t="s">
        <v>9</v>
      </c>
      <c r="B145" s="368" t="s">
        <v>23</v>
      </c>
      <c r="C145" s="369">
        <v>255819046</v>
      </c>
      <c r="D145" s="369"/>
      <c r="E145" s="289"/>
      <c r="F145" s="291"/>
      <c r="G145" s="289"/>
      <c r="H145" s="269"/>
      <c r="I145" s="269"/>
      <c r="J145" s="289"/>
      <c r="K145" s="369"/>
      <c r="L145" s="289"/>
      <c r="M145" s="291"/>
      <c r="N145" s="289"/>
      <c r="O145" s="269"/>
      <c r="P145" s="269"/>
      <c r="Q145" s="289"/>
      <c r="R145" s="370"/>
      <c r="S145" s="289"/>
      <c r="T145" s="291"/>
      <c r="U145" s="289"/>
      <c r="V145" s="269"/>
      <c r="W145" s="269"/>
      <c r="X145" s="371"/>
      <c r="Y145" s="370"/>
      <c r="Z145" s="289"/>
      <c r="AA145" s="291"/>
      <c r="AB145" s="289"/>
      <c r="AC145" s="269"/>
      <c r="AD145" s="269"/>
      <c r="AE145" s="371"/>
      <c r="AF145" s="269"/>
      <c r="AG145" s="289"/>
      <c r="AH145" s="291"/>
      <c r="AI145" s="289"/>
      <c r="AJ145" s="269"/>
      <c r="AK145" s="269"/>
      <c r="AL145" s="371"/>
    </row>
    <row r="146" spans="1:38" ht="25.5" customHeight="1" x14ac:dyDescent="0.35">
      <c r="A146" s="368" t="s">
        <v>9</v>
      </c>
      <c r="B146" s="368" t="s">
        <v>23</v>
      </c>
      <c r="C146" s="369">
        <v>255819047</v>
      </c>
      <c r="D146" s="369"/>
      <c r="E146" s="289"/>
      <c r="F146" s="291"/>
      <c r="G146" s="289"/>
      <c r="H146" s="269"/>
      <c r="I146" s="269"/>
      <c r="J146" s="289"/>
      <c r="K146" s="369"/>
      <c r="L146" s="289"/>
      <c r="M146" s="291"/>
      <c r="N146" s="289"/>
      <c r="O146" s="269"/>
      <c r="P146" s="269"/>
      <c r="Q146" s="289"/>
      <c r="R146" s="370"/>
      <c r="S146" s="289"/>
      <c r="T146" s="291"/>
      <c r="U146" s="289"/>
      <c r="V146" s="269"/>
      <c r="W146" s="269"/>
      <c r="X146" s="371"/>
      <c r="Y146" s="370"/>
      <c r="Z146" s="289"/>
      <c r="AA146" s="291"/>
      <c r="AB146" s="289"/>
      <c r="AC146" s="269"/>
      <c r="AD146" s="269"/>
      <c r="AE146" s="371"/>
      <c r="AF146" s="269"/>
      <c r="AG146" s="289"/>
      <c r="AH146" s="291"/>
      <c r="AI146" s="289"/>
      <c r="AJ146" s="269"/>
      <c r="AK146" s="269"/>
      <c r="AL146" s="371"/>
    </row>
    <row r="147" spans="1:38" ht="25.5" customHeight="1" x14ac:dyDescent="0.35">
      <c r="A147" s="368" t="s">
        <v>9</v>
      </c>
      <c r="B147" s="368" t="s">
        <v>23</v>
      </c>
      <c r="C147" s="369">
        <v>255819048</v>
      </c>
      <c r="D147" s="369"/>
      <c r="E147" s="289"/>
      <c r="F147" s="291"/>
      <c r="G147" s="289"/>
      <c r="H147" s="269"/>
      <c r="I147" s="269"/>
      <c r="J147" s="289"/>
      <c r="K147" s="369"/>
      <c r="L147" s="289"/>
      <c r="M147" s="291"/>
      <c r="N147" s="289"/>
      <c r="O147" s="269"/>
      <c r="P147" s="269"/>
      <c r="Q147" s="289"/>
      <c r="R147" s="370"/>
      <c r="S147" s="289"/>
      <c r="T147" s="291"/>
      <c r="U147" s="289"/>
      <c r="V147" s="269"/>
      <c r="W147" s="269"/>
      <c r="X147" s="371"/>
      <c r="Y147" s="370"/>
      <c r="Z147" s="289"/>
      <c r="AA147" s="291"/>
      <c r="AB147" s="289"/>
      <c r="AC147" s="269"/>
      <c r="AD147" s="269"/>
      <c r="AE147" s="371"/>
      <c r="AF147" s="269"/>
      <c r="AG147" s="289"/>
      <c r="AH147" s="291"/>
      <c r="AI147" s="289"/>
      <c r="AJ147" s="269"/>
      <c r="AK147" s="269"/>
      <c r="AL147" s="371"/>
    </row>
    <row r="148" spans="1:38" ht="25.5" customHeight="1" x14ac:dyDescent="0.35">
      <c r="A148" s="368" t="s">
        <v>9</v>
      </c>
      <c r="B148" s="368" t="s">
        <v>23</v>
      </c>
      <c r="C148" s="369">
        <v>255819049</v>
      </c>
      <c r="D148" s="369"/>
      <c r="E148" s="289"/>
      <c r="F148" s="291"/>
      <c r="G148" s="289"/>
      <c r="H148" s="269"/>
      <c r="I148" s="269"/>
      <c r="J148" s="289"/>
      <c r="K148" s="369"/>
      <c r="L148" s="289"/>
      <c r="M148" s="291"/>
      <c r="N148" s="289"/>
      <c r="O148" s="269"/>
      <c r="P148" s="269"/>
      <c r="Q148" s="289"/>
      <c r="R148" s="370"/>
      <c r="S148" s="289"/>
      <c r="T148" s="291"/>
      <c r="U148" s="289"/>
      <c r="V148" s="269"/>
      <c r="W148" s="269"/>
      <c r="X148" s="371"/>
      <c r="Y148" s="370"/>
      <c r="Z148" s="289"/>
      <c r="AA148" s="291"/>
      <c r="AB148" s="289"/>
      <c r="AC148" s="269"/>
      <c r="AD148" s="269"/>
      <c r="AE148" s="371"/>
      <c r="AF148" s="269"/>
      <c r="AG148" s="289"/>
      <c r="AH148" s="291"/>
      <c r="AI148" s="289"/>
      <c r="AJ148" s="269"/>
      <c r="AK148" s="269"/>
      <c r="AL148" s="371"/>
    </row>
    <row r="149" spans="1:38" ht="25.5" customHeight="1" x14ac:dyDescent="0.35">
      <c r="A149" s="368" t="s">
        <v>9</v>
      </c>
      <c r="B149" s="368" t="s">
        <v>23</v>
      </c>
      <c r="C149" s="369">
        <v>255819050</v>
      </c>
      <c r="D149" s="369"/>
      <c r="E149" s="289"/>
      <c r="F149" s="291"/>
      <c r="G149" s="289"/>
      <c r="H149" s="269"/>
      <c r="I149" s="269"/>
      <c r="J149" s="289"/>
      <c r="K149" s="369"/>
      <c r="L149" s="289"/>
      <c r="M149" s="291"/>
      <c r="N149" s="289"/>
      <c r="O149" s="269"/>
      <c r="P149" s="269"/>
      <c r="Q149" s="289"/>
      <c r="R149" s="370"/>
      <c r="S149" s="289"/>
      <c r="T149" s="291"/>
      <c r="U149" s="289"/>
      <c r="V149" s="269"/>
      <c r="W149" s="269"/>
      <c r="X149" s="371"/>
      <c r="Y149" s="370"/>
      <c r="Z149" s="289"/>
      <c r="AA149" s="291"/>
      <c r="AB149" s="289"/>
      <c r="AC149" s="269"/>
      <c r="AD149" s="269"/>
      <c r="AE149" s="371"/>
      <c r="AF149" s="269"/>
      <c r="AG149" s="289"/>
      <c r="AH149" s="291"/>
      <c r="AI149" s="289"/>
      <c r="AJ149" s="269"/>
      <c r="AK149" s="269"/>
      <c r="AL149" s="371"/>
    </row>
    <row r="150" spans="1:38" ht="25.5" customHeight="1" x14ac:dyDescent="0.35">
      <c r="A150" s="368" t="s">
        <v>9</v>
      </c>
      <c r="B150" s="368" t="s">
        <v>23</v>
      </c>
      <c r="C150" s="369">
        <v>255819051</v>
      </c>
      <c r="D150" s="369"/>
      <c r="E150" s="289"/>
      <c r="F150" s="291"/>
      <c r="G150" s="289"/>
      <c r="H150" s="269"/>
      <c r="I150" s="269"/>
      <c r="J150" s="289"/>
      <c r="K150" s="369"/>
      <c r="L150" s="289"/>
      <c r="M150" s="291"/>
      <c r="N150" s="289"/>
      <c r="O150" s="269"/>
      <c r="P150" s="269"/>
      <c r="Q150" s="289"/>
      <c r="R150" s="370"/>
      <c r="S150" s="289"/>
      <c r="T150" s="291"/>
      <c r="U150" s="289"/>
      <c r="V150" s="269"/>
      <c r="W150" s="269"/>
      <c r="X150" s="371"/>
      <c r="Y150" s="370"/>
      <c r="Z150" s="289"/>
      <c r="AA150" s="291"/>
      <c r="AB150" s="289"/>
      <c r="AC150" s="269"/>
      <c r="AD150" s="269"/>
      <c r="AE150" s="371"/>
      <c r="AF150" s="269"/>
      <c r="AG150" s="289"/>
      <c r="AH150" s="291"/>
      <c r="AI150" s="289"/>
      <c r="AJ150" s="269"/>
      <c r="AK150" s="269"/>
      <c r="AL150" s="371"/>
    </row>
    <row r="151" spans="1:38" ht="25.5" customHeight="1" x14ac:dyDescent="0.35">
      <c r="A151" s="368" t="s">
        <v>9</v>
      </c>
      <c r="B151" s="368" t="s">
        <v>23</v>
      </c>
      <c r="C151" s="369">
        <v>255819052</v>
      </c>
      <c r="D151" s="369"/>
      <c r="E151" s="289"/>
      <c r="F151" s="291"/>
      <c r="G151" s="289"/>
      <c r="H151" s="269"/>
      <c r="I151" s="269"/>
      <c r="J151" s="289"/>
      <c r="K151" s="369"/>
      <c r="L151" s="289"/>
      <c r="M151" s="291"/>
      <c r="N151" s="289"/>
      <c r="O151" s="269"/>
      <c r="P151" s="269"/>
      <c r="Q151" s="289"/>
      <c r="R151" s="370"/>
      <c r="S151" s="289"/>
      <c r="T151" s="291"/>
      <c r="U151" s="289"/>
      <c r="V151" s="269"/>
      <c r="W151" s="269"/>
      <c r="X151" s="371"/>
      <c r="Y151" s="370"/>
      <c r="Z151" s="289"/>
      <c r="AA151" s="291"/>
      <c r="AB151" s="289"/>
      <c r="AC151" s="269"/>
      <c r="AD151" s="269"/>
      <c r="AE151" s="371"/>
      <c r="AF151" s="269"/>
      <c r="AG151" s="289"/>
      <c r="AH151" s="291"/>
      <c r="AI151" s="289"/>
      <c r="AJ151" s="269"/>
      <c r="AK151" s="269"/>
      <c r="AL151" s="371"/>
    </row>
    <row r="152" spans="1:38" ht="25.5" customHeight="1" x14ac:dyDescent="0.35">
      <c r="A152" s="368" t="s">
        <v>9</v>
      </c>
      <c r="B152" s="368" t="s">
        <v>23</v>
      </c>
      <c r="C152" s="369">
        <v>255819053</v>
      </c>
      <c r="D152" s="369"/>
      <c r="E152" s="289"/>
      <c r="F152" s="291"/>
      <c r="G152" s="289"/>
      <c r="H152" s="269"/>
      <c r="I152" s="269"/>
      <c r="J152" s="289"/>
      <c r="K152" s="369"/>
      <c r="L152" s="289"/>
      <c r="M152" s="291"/>
      <c r="N152" s="289"/>
      <c r="O152" s="269"/>
      <c r="P152" s="269"/>
      <c r="Q152" s="289"/>
      <c r="R152" s="370"/>
      <c r="S152" s="289"/>
      <c r="T152" s="291"/>
      <c r="U152" s="289"/>
      <c r="V152" s="269"/>
      <c r="W152" s="269"/>
      <c r="X152" s="371"/>
      <c r="Y152" s="370"/>
      <c r="Z152" s="289"/>
      <c r="AA152" s="291"/>
      <c r="AB152" s="289"/>
      <c r="AC152" s="269"/>
      <c r="AD152" s="269"/>
      <c r="AE152" s="371"/>
      <c r="AF152" s="269"/>
      <c r="AG152" s="289"/>
      <c r="AH152" s="291"/>
      <c r="AI152" s="289"/>
      <c r="AJ152" s="269"/>
      <c r="AK152" s="269"/>
      <c r="AL152" s="371"/>
    </row>
    <row r="153" spans="1:38" ht="25.5" customHeight="1" x14ac:dyDescent="0.35">
      <c r="A153" s="368" t="s">
        <v>9</v>
      </c>
      <c r="B153" s="368" t="s">
        <v>23</v>
      </c>
      <c r="C153" s="369">
        <v>255819054</v>
      </c>
      <c r="D153" s="369"/>
      <c r="E153" s="289"/>
      <c r="F153" s="291"/>
      <c r="G153" s="289"/>
      <c r="H153" s="269"/>
      <c r="I153" s="269"/>
      <c r="J153" s="289"/>
      <c r="K153" s="369"/>
      <c r="L153" s="289"/>
      <c r="M153" s="291"/>
      <c r="N153" s="289"/>
      <c r="O153" s="269"/>
      <c r="P153" s="269"/>
      <c r="Q153" s="289"/>
      <c r="R153" s="370"/>
      <c r="S153" s="289"/>
      <c r="T153" s="291"/>
      <c r="U153" s="289"/>
      <c r="V153" s="269"/>
      <c r="W153" s="269"/>
      <c r="X153" s="371"/>
      <c r="Y153" s="370"/>
      <c r="Z153" s="289"/>
      <c r="AA153" s="291"/>
      <c r="AB153" s="289"/>
      <c r="AC153" s="269"/>
      <c r="AD153" s="269"/>
      <c r="AE153" s="371"/>
      <c r="AF153" s="269"/>
      <c r="AG153" s="289"/>
      <c r="AH153" s="291"/>
      <c r="AI153" s="289"/>
      <c r="AJ153" s="269"/>
      <c r="AK153" s="269"/>
      <c r="AL153" s="371"/>
    </row>
    <row r="154" spans="1:38" ht="25.5" customHeight="1" x14ac:dyDescent="0.35">
      <c r="A154" s="368" t="s">
        <v>9</v>
      </c>
      <c r="B154" s="368" t="s">
        <v>23</v>
      </c>
      <c r="C154" s="369">
        <v>255819055</v>
      </c>
      <c r="D154" s="369"/>
      <c r="E154" s="289"/>
      <c r="F154" s="291"/>
      <c r="G154" s="289"/>
      <c r="H154" s="269"/>
      <c r="I154" s="269"/>
      <c r="J154" s="289"/>
      <c r="K154" s="369"/>
      <c r="L154" s="289"/>
      <c r="M154" s="291"/>
      <c r="N154" s="289"/>
      <c r="O154" s="269"/>
      <c r="P154" s="269"/>
      <c r="Q154" s="289"/>
      <c r="R154" s="370"/>
      <c r="S154" s="289"/>
      <c r="T154" s="291"/>
      <c r="U154" s="289"/>
      <c r="V154" s="269"/>
      <c r="W154" s="269"/>
      <c r="X154" s="371"/>
      <c r="Y154" s="370"/>
      <c r="Z154" s="289"/>
      <c r="AA154" s="291"/>
      <c r="AB154" s="289"/>
      <c r="AC154" s="269"/>
      <c r="AD154" s="269"/>
      <c r="AE154" s="371"/>
      <c r="AF154" s="269"/>
      <c r="AG154" s="289"/>
      <c r="AH154" s="291"/>
      <c r="AI154" s="289"/>
      <c r="AJ154" s="269"/>
      <c r="AK154" s="269"/>
      <c r="AL154" s="371"/>
    </row>
    <row r="155" spans="1:38" ht="25.5" customHeight="1" x14ac:dyDescent="0.35">
      <c r="A155" s="368" t="s">
        <v>9</v>
      </c>
      <c r="B155" s="368" t="s">
        <v>23</v>
      </c>
      <c r="C155" s="369">
        <v>255819057</v>
      </c>
      <c r="D155" s="369"/>
      <c r="E155" s="289"/>
      <c r="F155" s="291"/>
      <c r="G155" s="289"/>
      <c r="H155" s="269"/>
      <c r="I155" s="269"/>
      <c r="J155" s="289"/>
      <c r="K155" s="369"/>
      <c r="L155" s="289"/>
      <c r="M155" s="291"/>
      <c r="N155" s="289"/>
      <c r="O155" s="269"/>
      <c r="P155" s="269"/>
      <c r="Q155" s="289"/>
      <c r="R155" s="370"/>
      <c r="S155" s="289"/>
      <c r="T155" s="291"/>
      <c r="U155" s="289"/>
      <c r="V155" s="269"/>
      <c r="W155" s="269"/>
      <c r="X155" s="371"/>
      <c r="Y155" s="370"/>
      <c r="Z155" s="289"/>
      <c r="AA155" s="291"/>
      <c r="AB155" s="289"/>
      <c r="AC155" s="269"/>
      <c r="AD155" s="269"/>
      <c r="AE155" s="371"/>
      <c r="AF155" s="269"/>
      <c r="AG155" s="289"/>
      <c r="AH155" s="291"/>
      <c r="AI155" s="289"/>
      <c r="AJ155" s="269"/>
      <c r="AK155" s="269"/>
      <c r="AL155" s="371"/>
    </row>
    <row r="156" spans="1:38" ht="25.5" customHeight="1" x14ac:dyDescent="0.35">
      <c r="A156" s="368" t="s">
        <v>9</v>
      </c>
      <c r="B156" s="368" t="s">
        <v>23</v>
      </c>
      <c r="C156" s="369">
        <v>255819058</v>
      </c>
      <c r="D156" s="369"/>
      <c r="E156" s="289"/>
      <c r="F156" s="291"/>
      <c r="G156" s="289"/>
      <c r="H156" s="269"/>
      <c r="I156" s="269"/>
      <c r="J156" s="289"/>
      <c r="K156" s="369"/>
      <c r="L156" s="289"/>
      <c r="M156" s="291"/>
      <c r="N156" s="289"/>
      <c r="O156" s="269"/>
      <c r="P156" s="269"/>
      <c r="Q156" s="289"/>
      <c r="R156" s="370"/>
      <c r="S156" s="289"/>
      <c r="T156" s="291"/>
      <c r="U156" s="289"/>
      <c r="V156" s="269"/>
      <c r="W156" s="269"/>
      <c r="X156" s="371"/>
      <c r="Y156" s="370"/>
      <c r="Z156" s="289"/>
      <c r="AA156" s="291"/>
      <c r="AB156" s="289"/>
      <c r="AC156" s="269"/>
      <c r="AD156" s="269"/>
      <c r="AE156" s="371"/>
      <c r="AF156" s="269"/>
      <c r="AG156" s="289"/>
      <c r="AH156" s="291"/>
      <c r="AI156" s="289"/>
      <c r="AJ156" s="269"/>
      <c r="AK156" s="269"/>
      <c r="AL156" s="371"/>
    </row>
    <row r="157" spans="1:38" ht="25.5" customHeight="1" x14ac:dyDescent="0.35">
      <c r="A157" s="368" t="s">
        <v>9</v>
      </c>
      <c r="B157" s="368" t="s">
        <v>23</v>
      </c>
      <c r="C157" s="369">
        <v>255819059</v>
      </c>
      <c r="D157" s="369"/>
      <c r="E157" s="289"/>
      <c r="F157" s="291"/>
      <c r="G157" s="289"/>
      <c r="H157" s="269"/>
      <c r="I157" s="269"/>
      <c r="J157" s="289"/>
      <c r="K157" s="369"/>
      <c r="L157" s="289"/>
      <c r="M157" s="291"/>
      <c r="N157" s="289"/>
      <c r="O157" s="269"/>
      <c r="P157" s="269"/>
      <c r="Q157" s="289"/>
      <c r="R157" s="370"/>
      <c r="S157" s="289"/>
      <c r="T157" s="291"/>
      <c r="U157" s="289"/>
      <c r="V157" s="269"/>
      <c r="W157" s="269"/>
      <c r="X157" s="371"/>
      <c r="Y157" s="370"/>
      <c r="Z157" s="289"/>
      <c r="AA157" s="291"/>
      <c r="AB157" s="289"/>
      <c r="AC157" s="269"/>
      <c r="AD157" s="269"/>
      <c r="AE157" s="371"/>
      <c r="AF157" s="269"/>
      <c r="AG157" s="289"/>
      <c r="AH157" s="291"/>
      <c r="AI157" s="289"/>
      <c r="AJ157" s="269"/>
      <c r="AK157" s="269"/>
      <c r="AL157" s="371"/>
    </row>
    <row r="158" spans="1:38" ht="25.5" customHeight="1" x14ac:dyDescent="0.35">
      <c r="A158" s="368" t="s">
        <v>9</v>
      </c>
      <c r="B158" s="368" t="s">
        <v>23</v>
      </c>
      <c r="C158" s="369">
        <v>255819471</v>
      </c>
      <c r="D158" s="369"/>
      <c r="E158" s="289"/>
      <c r="F158" s="291"/>
      <c r="G158" s="289"/>
      <c r="H158" s="269"/>
      <c r="I158" s="269"/>
      <c r="J158" s="289"/>
      <c r="K158" s="369"/>
      <c r="L158" s="289"/>
      <c r="M158" s="291"/>
      <c r="N158" s="289"/>
      <c r="O158" s="269"/>
      <c r="P158" s="269"/>
      <c r="Q158" s="289"/>
      <c r="R158" s="370"/>
      <c r="S158" s="289"/>
      <c r="T158" s="291"/>
      <c r="U158" s="289"/>
      <c r="V158" s="269"/>
      <c r="W158" s="269"/>
      <c r="X158" s="371"/>
      <c r="Y158" s="370"/>
      <c r="Z158" s="289"/>
      <c r="AA158" s="291"/>
      <c r="AB158" s="289"/>
      <c r="AC158" s="269"/>
      <c r="AD158" s="269"/>
      <c r="AE158" s="371"/>
      <c r="AF158" s="269"/>
      <c r="AG158" s="289"/>
      <c r="AH158" s="291"/>
      <c r="AI158" s="289"/>
      <c r="AJ158" s="269"/>
      <c r="AK158" s="269"/>
      <c r="AL158" s="371"/>
    </row>
    <row r="159" spans="1:38" ht="25.5" customHeight="1" x14ac:dyDescent="0.35">
      <c r="A159" s="368" t="s">
        <v>253</v>
      </c>
      <c r="B159" s="368" t="s">
        <v>1121</v>
      </c>
      <c r="C159" s="369" t="s">
        <v>1122</v>
      </c>
      <c r="D159" s="369"/>
      <c r="E159" s="289"/>
      <c r="F159" s="291"/>
      <c r="G159" s="289"/>
      <c r="H159" s="269"/>
      <c r="I159" s="269"/>
      <c r="J159" s="289"/>
      <c r="K159" s="369"/>
      <c r="L159" s="289"/>
      <c r="M159" s="291"/>
      <c r="N159" s="289"/>
      <c r="O159" s="269"/>
      <c r="P159" s="269"/>
      <c r="Q159" s="289"/>
      <c r="R159" s="370"/>
      <c r="S159" s="289"/>
      <c r="T159" s="291"/>
      <c r="U159" s="289"/>
      <c r="V159" s="269"/>
      <c r="W159" s="269"/>
      <c r="X159" s="371"/>
      <c r="Y159" s="370"/>
      <c r="Z159" s="289"/>
      <c r="AA159" s="291"/>
      <c r="AB159" s="289"/>
      <c r="AC159" s="269"/>
      <c r="AD159" s="269"/>
      <c r="AE159" s="371"/>
      <c r="AF159" s="269"/>
      <c r="AG159" s="289"/>
      <c r="AH159" s="291"/>
      <c r="AI159" s="289"/>
      <c r="AJ159" s="269"/>
      <c r="AK159" s="269"/>
      <c r="AL159" s="371"/>
    </row>
    <row r="160" spans="1:38" ht="25.5" customHeight="1" x14ac:dyDescent="0.35">
      <c r="A160" s="368" t="s">
        <v>9</v>
      </c>
      <c r="B160" s="368" t="s">
        <v>23</v>
      </c>
      <c r="C160" s="369" t="s">
        <v>257</v>
      </c>
      <c r="D160" s="369"/>
      <c r="E160" s="289"/>
      <c r="F160" s="291"/>
      <c r="G160" s="289"/>
      <c r="H160" s="269"/>
      <c r="I160" s="269"/>
      <c r="J160" s="289"/>
      <c r="K160" s="369"/>
      <c r="L160" s="289"/>
      <c r="M160" s="291"/>
      <c r="N160" s="289"/>
      <c r="O160" s="269"/>
      <c r="P160" s="269"/>
      <c r="Q160" s="289"/>
      <c r="R160" s="370"/>
      <c r="S160" s="289"/>
      <c r="T160" s="291"/>
      <c r="U160" s="289"/>
      <c r="V160" s="269"/>
      <c r="W160" s="269"/>
      <c r="X160" s="371"/>
      <c r="Y160" s="370"/>
      <c r="Z160" s="289"/>
      <c r="AA160" s="291"/>
      <c r="AB160" s="289"/>
      <c r="AC160" s="269"/>
      <c r="AD160" s="269"/>
      <c r="AE160" s="371"/>
      <c r="AF160" s="269"/>
      <c r="AG160" s="289"/>
      <c r="AH160" s="291"/>
      <c r="AI160" s="289"/>
      <c r="AJ160" s="269"/>
      <c r="AK160" s="269"/>
      <c r="AL160" s="371"/>
    </row>
    <row r="161" spans="1:241" ht="25.5" customHeight="1" x14ac:dyDescent="0.35">
      <c r="A161" s="368" t="s">
        <v>9</v>
      </c>
      <c r="B161" s="368" t="s">
        <v>23</v>
      </c>
      <c r="C161" s="369" t="s">
        <v>258</v>
      </c>
      <c r="D161" s="369"/>
      <c r="E161" s="289"/>
      <c r="F161" s="291"/>
      <c r="G161" s="289"/>
      <c r="H161" s="269"/>
      <c r="I161" s="269"/>
      <c r="J161" s="289"/>
      <c r="K161" s="369"/>
      <c r="L161" s="289"/>
      <c r="M161" s="291"/>
      <c r="N161" s="289"/>
      <c r="O161" s="269"/>
      <c r="P161" s="269"/>
      <c r="Q161" s="289"/>
      <c r="R161" s="370"/>
      <c r="S161" s="289"/>
      <c r="T161" s="291"/>
      <c r="U161" s="289"/>
      <c r="V161" s="269"/>
      <c r="W161" s="269"/>
      <c r="X161" s="371"/>
      <c r="Y161" s="370"/>
      <c r="Z161" s="289"/>
      <c r="AA161" s="291"/>
      <c r="AB161" s="289"/>
      <c r="AC161" s="269"/>
      <c r="AD161" s="269"/>
      <c r="AE161" s="371"/>
      <c r="AF161" s="269"/>
      <c r="AG161" s="289"/>
      <c r="AH161" s="291"/>
      <c r="AI161" s="289"/>
      <c r="AJ161" s="269"/>
      <c r="AK161" s="269"/>
      <c r="AL161" s="371"/>
    </row>
    <row r="162" spans="1:241" ht="25.5" customHeight="1" x14ac:dyDescent="0.35">
      <c r="A162" s="368" t="s">
        <v>9</v>
      </c>
      <c r="B162" s="368" t="s">
        <v>23</v>
      </c>
      <c r="C162" s="369" t="s">
        <v>256</v>
      </c>
      <c r="D162" s="369"/>
      <c r="E162" s="289"/>
      <c r="F162" s="291"/>
      <c r="G162" s="289"/>
      <c r="H162" s="269"/>
      <c r="I162" s="269"/>
      <c r="J162" s="289"/>
      <c r="K162" s="369"/>
      <c r="L162" s="289"/>
      <c r="M162" s="291"/>
      <c r="N162" s="289"/>
      <c r="O162" s="269"/>
      <c r="P162" s="269"/>
      <c r="Q162" s="289"/>
      <c r="R162" s="370"/>
      <c r="S162" s="289"/>
      <c r="T162" s="291"/>
      <c r="U162" s="289"/>
      <c r="V162" s="269"/>
      <c r="W162" s="269"/>
      <c r="X162" s="371"/>
      <c r="Y162" s="370"/>
      <c r="Z162" s="289"/>
      <c r="AA162" s="291"/>
      <c r="AB162" s="289"/>
      <c r="AC162" s="269"/>
      <c r="AD162" s="269"/>
      <c r="AE162" s="371"/>
      <c r="AF162" s="269"/>
      <c r="AG162" s="289"/>
      <c r="AH162" s="291"/>
      <c r="AI162" s="289"/>
      <c r="AJ162" s="269"/>
      <c r="AK162" s="269"/>
      <c r="AL162" s="371"/>
    </row>
    <row r="163" spans="1:241" ht="25.5" customHeight="1" x14ac:dyDescent="0.35">
      <c r="A163" s="368" t="s">
        <v>9</v>
      </c>
      <c r="B163" s="368" t="s">
        <v>23</v>
      </c>
      <c r="C163" s="369" t="s">
        <v>255</v>
      </c>
      <c r="D163" s="369"/>
      <c r="E163" s="289"/>
      <c r="F163" s="291"/>
      <c r="G163" s="289"/>
      <c r="H163" s="269"/>
      <c r="I163" s="269"/>
      <c r="J163" s="289"/>
      <c r="K163" s="369"/>
      <c r="L163" s="289"/>
      <c r="M163" s="291"/>
      <c r="N163" s="289"/>
      <c r="O163" s="269"/>
      <c r="P163" s="269"/>
      <c r="Q163" s="289"/>
      <c r="R163" s="370"/>
      <c r="S163" s="289"/>
      <c r="T163" s="291"/>
      <c r="U163" s="289"/>
      <c r="V163" s="269"/>
      <c r="W163" s="269"/>
      <c r="X163" s="371"/>
      <c r="Y163" s="370"/>
      <c r="Z163" s="289"/>
      <c r="AA163" s="291"/>
      <c r="AB163" s="289"/>
      <c r="AC163" s="269"/>
      <c r="AD163" s="269"/>
      <c r="AE163" s="371"/>
      <c r="AF163" s="269"/>
      <c r="AG163" s="289"/>
      <c r="AH163" s="291"/>
      <c r="AI163" s="289"/>
      <c r="AJ163" s="269"/>
      <c r="AK163" s="269"/>
      <c r="AL163" s="371"/>
    </row>
    <row r="164" spans="1:241" ht="25.5" customHeight="1" x14ac:dyDescent="0.35">
      <c r="A164" s="368" t="s">
        <v>9</v>
      </c>
      <c r="B164" s="368" t="s">
        <v>23</v>
      </c>
      <c r="C164" s="369" t="s">
        <v>1123</v>
      </c>
      <c r="D164" s="369"/>
      <c r="E164" s="289"/>
      <c r="F164" s="291"/>
      <c r="G164" s="289"/>
      <c r="H164" s="269"/>
      <c r="I164" s="269"/>
      <c r="J164" s="289"/>
      <c r="K164" s="369"/>
      <c r="L164" s="289"/>
      <c r="M164" s="291"/>
      <c r="N164" s="289"/>
      <c r="O164" s="269"/>
      <c r="P164" s="269"/>
      <c r="Q164" s="289"/>
      <c r="R164" s="370"/>
      <c r="S164" s="289"/>
      <c r="T164" s="291"/>
      <c r="U164" s="289"/>
      <c r="V164" s="269"/>
      <c r="W164" s="269"/>
      <c r="X164" s="371"/>
      <c r="Y164" s="370"/>
      <c r="Z164" s="289"/>
      <c r="AA164" s="291"/>
      <c r="AB164" s="289"/>
      <c r="AC164" s="269"/>
      <c r="AD164" s="269"/>
      <c r="AE164" s="371"/>
      <c r="AF164" s="269"/>
      <c r="AG164" s="289"/>
      <c r="AH164" s="291"/>
      <c r="AI164" s="289"/>
      <c r="AJ164" s="269"/>
      <c r="AK164" s="269"/>
      <c r="AL164" s="371"/>
    </row>
    <row r="165" spans="1:241" ht="25.5" customHeight="1" x14ac:dyDescent="0.35">
      <c r="A165" s="368" t="s">
        <v>9</v>
      </c>
      <c r="B165" s="368" t="s">
        <v>23</v>
      </c>
      <c r="C165" s="369" t="s">
        <v>1124</v>
      </c>
      <c r="D165" s="369"/>
      <c r="E165" s="289"/>
      <c r="F165" s="291"/>
      <c r="G165" s="289"/>
      <c r="H165" s="269"/>
      <c r="I165" s="269"/>
      <c r="J165" s="289"/>
      <c r="K165" s="369"/>
      <c r="L165" s="289"/>
      <c r="M165" s="291"/>
      <c r="N165" s="289"/>
      <c r="O165" s="269"/>
      <c r="P165" s="269"/>
      <c r="Q165" s="289"/>
      <c r="R165" s="370"/>
      <c r="S165" s="289"/>
      <c r="T165" s="291"/>
      <c r="U165" s="289"/>
      <c r="V165" s="269"/>
      <c r="W165" s="269"/>
      <c r="X165" s="371"/>
      <c r="Y165" s="370"/>
      <c r="Z165" s="289"/>
      <c r="AA165" s="291"/>
      <c r="AB165" s="289"/>
      <c r="AC165" s="269"/>
      <c r="AD165" s="269"/>
      <c r="AE165" s="371"/>
      <c r="AF165" s="269"/>
      <c r="AG165" s="289"/>
      <c r="AH165" s="291"/>
      <c r="AI165" s="289"/>
      <c r="AJ165" s="269"/>
      <c r="AK165" s="269"/>
      <c r="AL165" s="371"/>
    </row>
    <row r="166" spans="1:241" ht="25.5" customHeight="1" x14ac:dyDescent="0.35">
      <c r="A166" s="368" t="s">
        <v>9</v>
      </c>
      <c r="B166" s="368" t="s">
        <v>1068</v>
      </c>
      <c r="C166" s="369" t="s">
        <v>262</v>
      </c>
      <c r="D166" s="369"/>
      <c r="E166" s="289"/>
      <c r="F166" s="291"/>
      <c r="G166" s="289"/>
      <c r="H166" s="269"/>
      <c r="I166" s="269"/>
      <c r="J166" s="289"/>
      <c r="K166" s="369"/>
      <c r="L166" s="289"/>
      <c r="M166" s="291"/>
      <c r="N166" s="289"/>
      <c r="O166" s="269"/>
      <c r="P166" s="269"/>
      <c r="Q166" s="289"/>
      <c r="R166" s="370"/>
      <c r="S166" s="289"/>
      <c r="T166" s="291"/>
      <c r="U166" s="289"/>
      <c r="V166" s="269"/>
      <c r="W166" s="269"/>
      <c r="X166" s="371"/>
      <c r="Y166" s="370"/>
      <c r="Z166" s="289"/>
      <c r="AA166" s="291"/>
      <c r="AB166" s="289"/>
      <c r="AC166" s="269"/>
      <c r="AD166" s="269"/>
      <c r="AE166" s="371"/>
      <c r="AF166" s="269"/>
      <c r="AG166" s="289"/>
      <c r="AH166" s="291"/>
      <c r="AI166" s="289"/>
      <c r="AJ166" s="269"/>
      <c r="AK166" s="269"/>
      <c r="AL166" s="371"/>
    </row>
    <row r="167" spans="1:241" x14ac:dyDescent="0.35">
      <c r="A167" s="368" t="s">
        <v>275</v>
      </c>
      <c r="B167" s="368"/>
      <c r="C167" s="369" t="s">
        <v>264</v>
      </c>
      <c r="D167" s="369">
        <v>1</v>
      </c>
      <c r="E167" s="289">
        <v>-1425</v>
      </c>
      <c r="F167" s="291"/>
      <c r="G167" s="289"/>
      <c r="H167" s="269"/>
      <c r="I167" s="269"/>
      <c r="J167" s="289"/>
      <c r="K167" s="369"/>
      <c r="L167" s="289"/>
      <c r="M167" s="291"/>
      <c r="N167" s="289"/>
      <c r="O167" s="269"/>
      <c r="P167" s="269"/>
      <c r="Q167" s="289"/>
      <c r="R167" s="370"/>
      <c r="S167" s="289"/>
      <c r="T167" s="291"/>
      <c r="U167" s="289"/>
      <c r="V167" s="269"/>
      <c r="W167" s="269"/>
      <c r="X167" s="371"/>
      <c r="Y167" s="370"/>
      <c r="Z167" s="289"/>
      <c r="AA167" s="291"/>
      <c r="AB167" s="289"/>
      <c r="AC167" s="269"/>
      <c r="AD167" s="269"/>
      <c r="AE167" s="371"/>
      <c r="AF167" s="269"/>
      <c r="AG167" s="289"/>
      <c r="AH167" s="291"/>
      <c r="AI167" s="289"/>
      <c r="AJ167" s="269"/>
      <c r="AK167" s="269"/>
      <c r="AL167" s="371"/>
      <c r="AM167" s="372"/>
      <c r="AN167" s="373"/>
      <c r="AR167" s="374"/>
      <c r="AS167" s="374"/>
      <c r="AT167" s="374"/>
      <c r="AU167" s="374"/>
      <c r="AV167" s="374"/>
      <c r="AW167" s="374"/>
      <c r="AX167" s="374"/>
      <c r="AY167" s="374"/>
      <c r="AZ167" s="374"/>
      <c r="BA167" s="374"/>
      <c r="BB167" s="374"/>
      <c r="BC167" s="374"/>
      <c r="BD167" s="374"/>
      <c r="BE167" s="374"/>
      <c r="BF167" s="374"/>
      <c r="BG167" s="374"/>
      <c r="BH167" s="374"/>
      <c r="BI167" s="374"/>
      <c r="BJ167" s="374"/>
      <c r="BK167" s="374"/>
      <c r="BL167" s="374"/>
      <c r="BM167" s="374"/>
      <c r="BN167" s="374"/>
      <c r="BO167" s="374"/>
      <c r="BP167" s="374"/>
      <c r="BQ167" s="374"/>
      <c r="BR167" s="374"/>
      <c r="BS167" s="374"/>
      <c r="BT167" s="374"/>
      <c r="BU167" s="374"/>
      <c r="BV167" s="374"/>
      <c r="BW167" s="374"/>
      <c r="BX167" s="374"/>
      <c r="BY167" s="374"/>
      <c r="BZ167" s="374"/>
      <c r="CA167" s="374"/>
      <c r="CB167" s="374"/>
      <c r="CC167" s="374"/>
      <c r="CD167" s="374"/>
      <c r="CE167" s="374"/>
      <c r="CF167" s="374"/>
      <c r="CG167" s="374"/>
      <c r="CH167" s="374"/>
      <c r="CI167" s="374"/>
      <c r="CJ167" s="374"/>
      <c r="CK167" s="374"/>
      <c r="CL167" s="374"/>
      <c r="CM167" s="374"/>
      <c r="CN167" s="374"/>
      <c r="CO167" s="374"/>
      <c r="CP167" s="374"/>
      <c r="CQ167" s="374"/>
      <c r="CR167" s="374"/>
      <c r="CS167" s="374"/>
      <c r="CT167" s="374"/>
      <c r="CU167" s="374"/>
      <c r="CV167" s="374"/>
      <c r="CW167" s="374"/>
      <c r="CX167" s="374"/>
      <c r="CY167" s="374"/>
      <c r="CZ167" s="374"/>
      <c r="DA167" s="374"/>
      <c r="DB167" s="374"/>
      <c r="DC167" s="374"/>
      <c r="DD167" s="374"/>
      <c r="DE167" s="374"/>
      <c r="DF167" s="374"/>
      <c r="DG167" s="374"/>
      <c r="DH167" s="374"/>
      <c r="DI167" s="374"/>
      <c r="DJ167" s="374"/>
      <c r="DK167" s="374"/>
      <c r="DL167" s="374"/>
      <c r="DM167" s="374"/>
      <c r="DN167" s="374"/>
      <c r="DO167" s="374"/>
      <c r="DP167" s="374"/>
      <c r="DQ167" s="374"/>
      <c r="DR167" s="374"/>
      <c r="DS167" s="374"/>
      <c r="DT167" s="374"/>
      <c r="DU167" s="374"/>
      <c r="DV167" s="374"/>
      <c r="DW167" s="374"/>
      <c r="DX167" s="374"/>
      <c r="DY167" s="374"/>
      <c r="DZ167" s="374"/>
      <c r="EA167" s="374"/>
      <c r="EB167" s="374"/>
      <c r="EC167" s="374"/>
      <c r="ED167" s="374"/>
      <c r="EE167" s="374"/>
      <c r="EF167" s="374"/>
      <c r="EG167" s="374"/>
      <c r="EH167" s="374"/>
      <c r="EI167" s="374"/>
      <c r="EJ167" s="374"/>
      <c r="EK167" s="374"/>
      <c r="EL167" s="374"/>
      <c r="EM167" s="374"/>
      <c r="EN167" s="374"/>
      <c r="EO167" s="374"/>
      <c r="EP167" s="374"/>
      <c r="EQ167" s="374"/>
      <c r="ER167" s="374"/>
      <c r="ES167" s="374"/>
      <c r="ET167" s="374"/>
      <c r="EU167" s="374"/>
      <c r="EV167" s="374"/>
      <c r="EW167" s="374"/>
      <c r="EX167" s="374"/>
      <c r="EY167" s="374"/>
      <c r="EZ167" s="374"/>
      <c r="FA167" s="374"/>
      <c r="FB167" s="374"/>
      <c r="FC167" s="374"/>
      <c r="FD167" s="374"/>
      <c r="FE167" s="374"/>
      <c r="FF167" s="374"/>
      <c r="FG167" s="374"/>
      <c r="FH167" s="374"/>
      <c r="FI167" s="374"/>
      <c r="FJ167" s="374"/>
      <c r="FK167" s="374"/>
      <c r="FL167" s="374"/>
      <c r="FM167" s="374"/>
      <c r="FN167" s="374"/>
      <c r="FO167" s="374"/>
      <c r="FP167" s="374"/>
      <c r="FQ167" s="374"/>
      <c r="FR167" s="374"/>
      <c r="FS167" s="374"/>
      <c r="FT167" s="374"/>
      <c r="FU167" s="374"/>
      <c r="FV167" s="374"/>
      <c r="FW167" s="374"/>
      <c r="FX167" s="374"/>
      <c r="FY167" s="374"/>
      <c r="FZ167" s="374"/>
      <c r="GA167" s="374"/>
      <c r="GB167" s="374"/>
      <c r="GC167" s="374"/>
      <c r="GD167" s="374"/>
      <c r="GE167" s="374"/>
      <c r="GF167" s="374"/>
      <c r="GG167" s="374"/>
      <c r="GH167" s="374"/>
      <c r="GI167" s="374"/>
      <c r="GJ167" s="374"/>
      <c r="GK167" s="374"/>
      <c r="GL167" s="374"/>
      <c r="GM167" s="374"/>
      <c r="GN167" s="374"/>
      <c r="GO167" s="374"/>
      <c r="GP167" s="374"/>
      <c r="GQ167" s="374"/>
      <c r="GR167" s="374"/>
      <c r="GS167" s="374"/>
      <c r="GT167" s="374"/>
      <c r="GU167" s="374"/>
      <c r="GV167" s="374"/>
      <c r="GW167" s="374"/>
      <c r="GX167" s="374"/>
      <c r="GY167" s="374"/>
      <c r="GZ167" s="374"/>
      <c r="HA167" s="374"/>
      <c r="HB167" s="374"/>
      <c r="HC167" s="374"/>
      <c r="HD167" s="374"/>
      <c r="HE167" s="374"/>
      <c r="HF167" s="374"/>
      <c r="HG167" s="374"/>
      <c r="HH167" s="374"/>
      <c r="HI167" s="374"/>
      <c r="HJ167" s="374"/>
      <c r="HK167" s="374"/>
      <c r="HL167" s="374"/>
      <c r="HM167" s="374"/>
      <c r="HN167" s="374"/>
      <c r="HO167" s="374"/>
      <c r="HP167" s="374"/>
      <c r="HQ167" s="374"/>
      <c r="HR167" s="374"/>
      <c r="HS167" s="374"/>
      <c r="HT167" s="374"/>
      <c r="HU167" s="374"/>
      <c r="HV167" s="374"/>
      <c r="HW167" s="374"/>
      <c r="HX167" s="374"/>
      <c r="HY167" s="374"/>
      <c r="HZ167" s="374"/>
      <c r="IA167" s="374"/>
      <c r="IB167" s="374"/>
      <c r="IC167" s="374"/>
      <c r="ID167" s="374"/>
      <c r="IE167" s="374"/>
      <c r="IF167" s="374"/>
      <c r="IG167" s="374"/>
    </row>
    <row r="168" spans="1:241" x14ac:dyDescent="0.35">
      <c r="A168" s="375"/>
      <c r="B168" s="375"/>
      <c r="C168" s="376"/>
      <c r="D168" s="369"/>
      <c r="E168" s="369"/>
      <c r="F168" s="369"/>
      <c r="G168" s="369"/>
      <c r="H168" s="369"/>
      <c r="I168" s="369"/>
      <c r="J168" s="369"/>
      <c r="K168" s="369"/>
      <c r="L168" s="369"/>
      <c r="M168" s="369"/>
      <c r="N168" s="369"/>
      <c r="O168" s="369"/>
      <c r="P168" s="369"/>
      <c r="Q168" s="369"/>
      <c r="R168" s="369"/>
      <c r="S168" s="369"/>
      <c r="T168" s="369"/>
      <c r="U168" s="369"/>
      <c r="V168" s="369"/>
      <c r="W168" s="369"/>
      <c r="X168" s="369"/>
      <c r="Y168" s="369"/>
      <c r="Z168" s="369"/>
      <c r="AA168" s="369"/>
      <c r="AB168" s="369"/>
      <c r="AC168" s="369"/>
      <c r="AD168" s="369"/>
      <c r="AE168" s="369"/>
      <c r="AF168" s="369"/>
      <c r="AG168" s="369"/>
      <c r="AH168" s="369"/>
      <c r="AI168" s="369"/>
      <c r="AJ168" s="369"/>
      <c r="AK168" s="369"/>
      <c r="AL168" s="369"/>
      <c r="AM168" s="372"/>
      <c r="AR168" s="374"/>
      <c r="AS168" s="374"/>
      <c r="AT168" s="374"/>
      <c r="AU168" s="374"/>
      <c r="AV168" s="374"/>
      <c r="AW168" s="374"/>
      <c r="AX168" s="374"/>
      <c r="AY168" s="374"/>
      <c r="AZ168" s="374"/>
      <c r="BA168" s="374"/>
      <c r="BB168" s="374"/>
      <c r="BC168" s="374"/>
      <c r="BD168" s="374"/>
      <c r="BE168" s="374"/>
      <c r="BF168" s="374"/>
      <c r="BG168" s="374"/>
      <c r="BH168" s="374"/>
      <c r="BI168" s="374"/>
      <c r="BJ168" s="374"/>
      <c r="BK168" s="374"/>
      <c r="BL168" s="374"/>
      <c r="BM168" s="374"/>
      <c r="BN168" s="374"/>
      <c r="BO168" s="374"/>
      <c r="BP168" s="374"/>
      <c r="BQ168" s="374"/>
      <c r="BR168" s="374"/>
      <c r="BS168" s="374"/>
      <c r="BT168" s="374"/>
      <c r="BU168" s="374"/>
      <c r="BV168" s="374"/>
      <c r="BW168" s="374"/>
      <c r="BX168" s="374"/>
      <c r="BY168" s="374"/>
      <c r="BZ168" s="374"/>
      <c r="CA168" s="374"/>
      <c r="CB168" s="374"/>
      <c r="CC168" s="374"/>
      <c r="CD168" s="374"/>
      <c r="CE168" s="374"/>
      <c r="CF168" s="374"/>
      <c r="CG168" s="374"/>
      <c r="CH168" s="374"/>
      <c r="CI168" s="374"/>
      <c r="CJ168" s="374"/>
      <c r="CK168" s="374"/>
      <c r="CL168" s="374"/>
      <c r="CM168" s="374"/>
      <c r="CN168" s="374"/>
      <c r="CO168" s="374"/>
      <c r="CP168" s="374"/>
      <c r="CQ168" s="374"/>
      <c r="CR168" s="374"/>
      <c r="CS168" s="374"/>
      <c r="CT168" s="374"/>
      <c r="CU168" s="374"/>
      <c r="CV168" s="374"/>
      <c r="CW168" s="374"/>
      <c r="CX168" s="374"/>
      <c r="CY168" s="374"/>
      <c r="CZ168" s="374"/>
      <c r="DA168" s="374"/>
      <c r="DB168" s="374"/>
      <c r="DC168" s="374"/>
      <c r="DD168" s="374"/>
      <c r="DE168" s="374"/>
      <c r="DF168" s="374"/>
      <c r="DG168" s="374"/>
      <c r="DH168" s="374"/>
      <c r="DI168" s="374"/>
      <c r="DJ168" s="374"/>
      <c r="DK168" s="374"/>
      <c r="DL168" s="374"/>
      <c r="DM168" s="374"/>
      <c r="DN168" s="374"/>
      <c r="DO168" s="374"/>
      <c r="DP168" s="374"/>
      <c r="DQ168" s="374"/>
      <c r="DR168" s="374"/>
      <c r="DS168" s="374"/>
      <c r="DT168" s="374"/>
      <c r="DU168" s="374"/>
      <c r="DV168" s="374"/>
      <c r="DW168" s="374"/>
      <c r="DX168" s="374"/>
      <c r="DY168" s="374"/>
      <c r="DZ168" s="374"/>
      <c r="EA168" s="374"/>
      <c r="EB168" s="374"/>
      <c r="EC168" s="374"/>
      <c r="ED168" s="374"/>
      <c r="EE168" s="374"/>
      <c r="EF168" s="374"/>
      <c r="EG168" s="374"/>
      <c r="EH168" s="374"/>
      <c r="EI168" s="374"/>
      <c r="EJ168" s="374"/>
      <c r="EK168" s="374"/>
      <c r="EL168" s="374"/>
      <c r="EM168" s="374"/>
      <c r="EN168" s="374"/>
      <c r="EO168" s="374"/>
      <c r="EP168" s="374"/>
      <c r="EQ168" s="374"/>
      <c r="ER168" s="374"/>
      <c r="ES168" s="374"/>
      <c r="ET168" s="374"/>
      <c r="EU168" s="374"/>
      <c r="EV168" s="374"/>
      <c r="EW168" s="374"/>
      <c r="EX168" s="374"/>
      <c r="EY168" s="374"/>
      <c r="EZ168" s="374"/>
      <c r="FA168" s="374"/>
      <c r="FB168" s="374"/>
      <c r="FC168" s="374"/>
      <c r="FD168" s="374"/>
      <c r="FE168" s="374"/>
      <c r="FF168" s="374"/>
      <c r="FG168" s="374"/>
      <c r="FH168" s="374"/>
      <c r="FI168" s="374"/>
      <c r="FJ168" s="374"/>
      <c r="FK168" s="374"/>
      <c r="FL168" s="374"/>
      <c r="FM168" s="374"/>
      <c r="FN168" s="374"/>
      <c r="FO168" s="374"/>
      <c r="FP168" s="374"/>
      <c r="FQ168" s="374"/>
      <c r="FR168" s="374"/>
      <c r="FS168" s="374"/>
      <c r="FT168" s="374"/>
      <c r="FU168" s="374"/>
      <c r="FV168" s="374"/>
      <c r="FW168" s="374"/>
      <c r="FX168" s="374"/>
      <c r="FY168" s="374"/>
      <c r="FZ168" s="374"/>
      <c r="GA168" s="374"/>
      <c r="GB168" s="374"/>
      <c r="GC168" s="374"/>
      <c r="GD168" s="374"/>
      <c r="GE168" s="374"/>
      <c r="GF168" s="374"/>
      <c r="GG168" s="374"/>
      <c r="GH168" s="374"/>
      <c r="GI168" s="374"/>
      <c r="GJ168" s="374"/>
      <c r="GK168" s="374"/>
      <c r="GL168" s="374"/>
      <c r="GM168" s="374"/>
      <c r="GN168" s="374"/>
      <c r="GO168" s="374"/>
      <c r="GP168" s="374"/>
      <c r="GQ168" s="374"/>
      <c r="GR168" s="374"/>
      <c r="GS168" s="374"/>
      <c r="GT168" s="374"/>
      <c r="GU168" s="374"/>
      <c r="GV168" s="374"/>
      <c r="GW168" s="374"/>
      <c r="GX168" s="374"/>
      <c r="GY168" s="374"/>
      <c r="GZ168" s="374"/>
      <c r="HA168" s="374"/>
      <c r="HB168" s="374"/>
      <c r="HC168" s="374"/>
      <c r="HD168" s="374"/>
      <c r="HE168" s="374"/>
      <c r="HF168" s="374"/>
      <c r="HG168" s="374"/>
      <c r="HH168" s="374"/>
      <c r="HI168" s="374"/>
      <c r="HJ168" s="374"/>
      <c r="HK168" s="374"/>
      <c r="HL168" s="374"/>
      <c r="HM168" s="374"/>
      <c r="HN168" s="374"/>
      <c r="HO168" s="374"/>
      <c r="HP168" s="374"/>
      <c r="HQ168" s="374"/>
      <c r="HR168" s="374"/>
      <c r="HS168" s="374"/>
      <c r="HT168" s="374"/>
      <c r="HU168" s="374"/>
      <c r="HV168" s="374"/>
      <c r="HW168" s="374"/>
      <c r="HX168" s="374"/>
      <c r="HY168" s="374"/>
      <c r="HZ168" s="374"/>
      <c r="IA168" s="374"/>
      <c r="IB168" s="374"/>
      <c r="IC168" s="374"/>
      <c r="ID168" s="374"/>
      <c r="IE168" s="374"/>
      <c r="IF168" s="374"/>
      <c r="IG168" s="374"/>
    </row>
    <row r="169" spans="1:241" x14ac:dyDescent="0.35">
      <c r="A169" s="375"/>
      <c r="B169" s="375"/>
      <c r="C169" s="377"/>
      <c r="D169" s="378"/>
      <c r="E169" s="379"/>
      <c r="F169" s="380"/>
      <c r="G169" s="379"/>
      <c r="H169" s="381"/>
      <c r="I169" s="381"/>
      <c r="J169" s="379"/>
      <c r="K169" s="378"/>
      <c r="L169" s="379"/>
      <c r="M169" s="380"/>
      <c r="N169" s="379"/>
      <c r="O169" s="381"/>
      <c r="P169" s="381"/>
      <c r="Q169" s="379"/>
      <c r="R169" s="378"/>
      <c r="S169" s="379"/>
      <c r="T169" s="380"/>
      <c r="U169" s="379"/>
      <c r="V169" s="381"/>
      <c r="W169" s="381"/>
      <c r="X169" s="379"/>
      <c r="Y169" s="378"/>
      <c r="Z169" s="379"/>
      <c r="AA169" s="380"/>
      <c r="AB169" s="379"/>
      <c r="AC169" s="381"/>
      <c r="AD169" s="381"/>
      <c r="AE169" s="379"/>
      <c r="AF169" s="381"/>
      <c r="AG169" s="379"/>
      <c r="AH169" s="380"/>
      <c r="AI169" s="379"/>
      <c r="AJ169" s="381"/>
      <c r="AK169" s="381"/>
      <c r="AL169" s="379"/>
      <c r="AR169" s="374"/>
      <c r="AS169" s="374"/>
      <c r="AT169" s="374"/>
      <c r="AU169" s="374"/>
      <c r="AV169" s="374"/>
      <c r="AW169" s="374"/>
      <c r="AX169" s="374"/>
      <c r="AY169" s="374"/>
      <c r="AZ169" s="374"/>
      <c r="BA169" s="374"/>
      <c r="BB169" s="374"/>
      <c r="BC169" s="374"/>
      <c r="BD169" s="374"/>
      <c r="BE169" s="374"/>
      <c r="BF169" s="374"/>
      <c r="BG169" s="374"/>
      <c r="BH169" s="374"/>
      <c r="BI169" s="374"/>
      <c r="BJ169" s="374"/>
      <c r="BK169" s="374"/>
      <c r="BL169" s="374"/>
      <c r="BM169" s="374"/>
      <c r="BN169" s="374"/>
      <c r="BO169" s="374"/>
      <c r="BP169" s="374"/>
      <c r="BQ169" s="374"/>
      <c r="BR169" s="374"/>
      <c r="BS169" s="374"/>
      <c r="BT169" s="374"/>
      <c r="BU169" s="374"/>
      <c r="BV169" s="374"/>
      <c r="BW169" s="374"/>
      <c r="BX169" s="374"/>
      <c r="BY169" s="374"/>
      <c r="BZ169" s="374"/>
      <c r="CA169" s="374"/>
      <c r="CB169" s="374"/>
      <c r="CC169" s="374"/>
      <c r="CD169" s="374"/>
      <c r="CE169" s="374"/>
      <c r="CF169" s="374"/>
      <c r="CG169" s="374"/>
      <c r="CH169" s="374"/>
      <c r="CI169" s="374"/>
      <c r="CJ169" s="374"/>
      <c r="CK169" s="374"/>
      <c r="CL169" s="374"/>
      <c r="CM169" s="374"/>
      <c r="CN169" s="374"/>
      <c r="CO169" s="374"/>
      <c r="CP169" s="374"/>
      <c r="CQ169" s="374"/>
      <c r="CR169" s="374"/>
      <c r="CS169" s="374"/>
      <c r="CT169" s="374"/>
      <c r="CU169" s="374"/>
      <c r="CV169" s="374"/>
      <c r="CW169" s="374"/>
      <c r="CX169" s="374"/>
      <c r="CY169" s="374"/>
      <c r="CZ169" s="374"/>
      <c r="DA169" s="374"/>
      <c r="DB169" s="374"/>
      <c r="DC169" s="374"/>
      <c r="DD169" s="374"/>
      <c r="DE169" s="374"/>
      <c r="DF169" s="374"/>
      <c r="DG169" s="374"/>
      <c r="DH169" s="374"/>
      <c r="DI169" s="374"/>
      <c r="DJ169" s="374"/>
      <c r="DK169" s="374"/>
      <c r="DL169" s="374"/>
      <c r="DM169" s="374"/>
      <c r="DN169" s="374"/>
      <c r="DO169" s="374"/>
      <c r="DP169" s="374"/>
      <c r="DQ169" s="374"/>
      <c r="DR169" s="374"/>
      <c r="DS169" s="374"/>
      <c r="DT169" s="374"/>
      <c r="DU169" s="374"/>
      <c r="DV169" s="374"/>
      <c r="DW169" s="374"/>
      <c r="DX169" s="374"/>
      <c r="DY169" s="374"/>
      <c r="DZ169" s="374"/>
      <c r="EA169" s="374"/>
      <c r="EB169" s="374"/>
      <c r="EC169" s="374"/>
      <c r="ED169" s="374"/>
      <c r="EE169" s="374"/>
      <c r="EF169" s="374"/>
      <c r="EG169" s="374"/>
      <c r="EH169" s="374"/>
      <c r="EI169" s="374"/>
      <c r="EJ169" s="374"/>
      <c r="EK169" s="374"/>
      <c r="EL169" s="374"/>
      <c r="EM169" s="374"/>
      <c r="EN169" s="374"/>
      <c r="EO169" s="374"/>
      <c r="EP169" s="374"/>
      <c r="EQ169" s="374"/>
      <c r="ER169" s="374"/>
      <c r="ES169" s="374"/>
      <c r="ET169" s="374"/>
      <c r="EU169" s="374"/>
      <c r="EV169" s="374"/>
      <c r="EW169" s="374"/>
      <c r="EX169" s="374"/>
      <c r="EY169" s="374"/>
      <c r="EZ169" s="374"/>
      <c r="FA169" s="374"/>
      <c r="FB169" s="374"/>
      <c r="FC169" s="374"/>
      <c r="FD169" s="374"/>
      <c r="FE169" s="374"/>
      <c r="FF169" s="374"/>
      <c r="FG169" s="374"/>
      <c r="FH169" s="374"/>
      <c r="FI169" s="374"/>
      <c r="FJ169" s="374"/>
      <c r="FK169" s="374"/>
      <c r="FL169" s="374"/>
      <c r="FM169" s="374"/>
      <c r="FN169" s="374"/>
      <c r="FO169" s="374"/>
      <c r="FP169" s="374"/>
      <c r="FQ169" s="374"/>
      <c r="FR169" s="374"/>
      <c r="FS169" s="374"/>
      <c r="FT169" s="374"/>
      <c r="FU169" s="374"/>
      <c r="FV169" s="374"/>
      <c r="FW169" s="374"/>
      <c r="FX169" s="374"/>
      <c r="FY169" s="374"/>
      <c r="FZ169" s="374"/>
      <c r="GA169" s="374"/>
      <c r="GB169" s="374"/>
      <c r="GC169" s="374"/>
      <c r="GD169" s="374"/>
      <c r="GE169" s="374"/>
      <c r="GF169" s="374"/>
      <c r="GG169" s="374"/>
      <c r="GH169" s="374"/>
      <c r="GI169" s="374"/>
      <c r="GJ169" s="374"/>
      <c r="GK169" s="374"/>
      <c r="GL169" s="374"/>
      <c r="GM169" s="374"/>
      <c r="GN169" s="374"/>
      <c r="GO169" s="374"/>
      <c r="GP169" s="374"/>
      <c r="GQ169" s="374"/>
      <c r="GR169" s="374"/>
      <c r="GS169" s="374"/>
      <c r="GT169" s="374"/>
      <c r="GU169" s="374"/>
      <c r="GV169" s="374"/>
      <c r="GW169" s="374"/>
      <c r="GX169" s="374"/>
      <c r="GY169" s="374"/>
      <c r="GZ169" s="374"/>
      <c r="HA169" s="374"/>
      <c r="HB169" s="374"/>
      <c r="HC169" s="374"/>
      <c r="HD169" s="374"/>
      <c r="HE169" s="374"/>
      <c r="HF169" s="374"/>
      <c r="HG169" s="374"/>
      <c r="HH169" s="374"/>
      <c r="HI169" s="374"/>
      <c r="HJ169" s="374"/>
      <c r="HK169" s="374"/>
      <c r="HL169" s="374"/>
      <c r="HM169" s="374"/>
      <c r="HN169" s="374"/>
      <c r="HO169" s="374"/>
      <c r="HP169" s="374"/>
      <c r="HQ169" s="374"/>
      <c r="HR169" s="374"/>
      <c r="HS169" s="374"/>
      <c r="HT169" s="374"/>
      <c r="HU169" s="374"/>
      <c r="HV169" s="374"/>
      <c r="HW169" s="374"/>
      <c r="HX169" s="374"/>
      <c r="HY169" s="374"/>
      <c r="HZ169" s="374"/>
      <c r="IA169" s="374"/>
      <c r="IB169" s="374"/>
      <c r="IC169" s="374"/>
      <c r="ID169" s="374"/>
      <c r="IE169" s="374"/>
      <c r="IF169" s="374"/>
      <c r="IG169" s="374"/>
    </row>
    <row r="170" spans="1:241" x14ac:dyDescent="0.35">
      <c r="A170" s="375"/>
      <c r="B170" s="375"/>
      <c r="C170" s="376" t="s">
        <v>1001</v>
      </c>
      <c r="D170" s="369">
        <f t="shared" ref="D170:AL170" si="0">SUM(D7:D168)</f>
        <v>99</v>
      </c>
      <c r="E170" s="369">
        <f t="shared" si="0"/>
        <v>80827.751608999941</v>
      </c>
      <c r="F170" s="369">
        <f t="shared" si="0"/>
        <v>17</v>
      </c>
      <c r="G170" s="369">
        <f t="shared" si="0"/>
        <v>-16741.934999999998</v>
      </c>
      <c r="H170" s="369">
        <f t="shared" si="0"/>
        <v>209</v>
      </c>
      <c r="I170" s="369">
        <f t="shared" si="0"/>
        <v>2305</v>
      </c>
      <c r="J170" s="369">
        <f t="shared" si="0"/>
        <v>3402041.2072429978</v>
      </c>
      <c r="K170" s="369">
        <f t="shared" si="0"/>
        <v>0</v>
      </c>
      <c r="L170" s="369">
        <f t="shared" si="0"/>
        <v>0</v>
      </c>
      <c r="M170" s="369">
        <f t="shared" si="0"/>
        <v>2</v>
      </c>
      <c r="N170" s="369">
        <f t="shared" si="0"/>
        <v>1894.95</v>
      </c>
      <c r="O170" s="369">
        <f t="shared" si="0"/>
        <v>41</v>
      </c>
      <c r="P170" s="369">
        <f t="shared" si="0"/>
        <v>1261</v>
      </c>
      <c r="Q170" s="369">
        <f t="shared" si="0"/>
        <v>2438700.0615710001</v>
      </c>
      <c r="R170" s="369">
        <f t="shared" si="0"/>
        <v>15</v>
      </c>
      <c r="S170" s="369">
        <f t="shared" si="0"/>
        <v>277233.65304900002</v>
      </c>
      <c r="T170" s="369">
        <f t="shared" si="0"/>
        <v>10</v>
      </c>
      <c r="U170" s="369">
        <f t="shared" si="0"/>
        <v>638822.84549999994</v>
      </c>
      <c r="V170" s="369">
        <f t="shared" si="0"/>
        <v>591</v>
      </c>
      <c r="W170" s="369">
        <f t="shared" si="0"/>
        <v>871</v>
      </c>
      <c r="X170" s="369">
        <f t="shared" si="0"/>
        <v>6632817.5249729985</v>
      </c>
      <c r="Y170" s="369">
        <f t="shared" si="0"/>
        <v>4</v>
      </c>
      <c r="Z170" s="369">
        <f t="shared" si="0"/>
        <v>63556.999999999993</v>
      </c>
      <c r="AA170" s="369">
        <f t="shared" si="0"/>
        <v>2</v>
      </c>
      <c r="AB170" s="369">
        <f t="shared" si="0"/>
        <v>2667.9</v>
      </c>
      <c r="AC170" s="369">
        <f t="shared" si="0"/>
        <v>7</v>
      </c>
      <c r="AD170" s="369">
        <f t="shared" si="0"/>
        <v>347</v>
      </c>
      <c r="AE170" s="369">
        <f t="shared" si="0"/>
        <v>668752.15786300017</v>
      </c>
      <c r="AF170" s="369">
        <f t="shared" si="0"/>
        <v>24</v>
      </c>
      <c r="AG170" s="369">
        <f t="shared" si="0"/>
        <v>353857.91777800006</v>
      </c>
      <c r="AH170" s="369">
        <f t="shared" si="0"/>
        <v>1</v>
      </c>
      <c r="AI170" s="369">
        <f t="shared" si="0"/>
        <v>-4366.7800000000007</v>
      </c>
      <c r="AJ170" s="369">
        <f t="shared" si="0"/>
        <v>2</v>
      </c>
      <c r="AK170" s="369">
        <f t="shared" si="0"/>
        <v>154</v>
      </c>
      <c r="AL170" s="369">
        <f t="shared" si="0"/>
        <v>1288085.2716529998</v>
      </c>
      <c r="AM170" s="372"/>
      <c r="AR170" s="374"/>
      <c r="AS170" s="374"/>
      <c r="AT170" s="374"/>
      <c r="AU170" s="374"/>
      <c r="AV170" s="374"/>
      <c r="AW170" s="374"/>
      <c r="AX170" s="374"/>
      <c r="AY170" s="374"/>
      <c r="AZ170" s="374"/>
      <c r="BA170" s="374"/>
      <c r="BB170" s="374"/>
      <c r="BC170" s="374"/>
      <c r="BD170" s="374"/>
      <c r="BE170" s="374"/>
      <c r="BF170" s="374"/>
      <c r="BG170" s="374"/>
      <c r="BH170" s="374"/>
      <c r="BI170" s="374"/>
      <c r="BJ170" s="374"/>
      <c r="BK170" s="374"/>
      <c r="BL170" s="374"/>
      <c r="BM170" s="374"/>
      <c r="BN170" s="374"/>
      <c r="BO170" s="374"/>
      <c r="BP170" s="374"/>
      <c r="BQ170" s="374"/>
      <c r="BR170" s="374"/>
      <c r="BS170" s="374"/>
      <c r="BT170" s="374"/>
      <c r="BU170" s="374"/>
      <c r="BV170" s="374"/>
      <c r="BW170" s="374"/>
      <c r="BX170" s="374"/>
      <c r="BY170" s="374"/>
      <c r="BZ170" s="374"/>
      <c r="CA170" s="374"/>
      <c r="CB170" s="374"/>
      <c r="CC170" s="374"/>
      <c r="CD170" s="374"/>
      <c r="CE170" s="374"/>
      <c r="CF170" s="374"/>
      <c r="CG170" s="374"/>
      <c r="CH170" s="374"/>
      <c r="CI170" s="374"/>
      <c r="CJ170" s="374"/>
      <c r="CK170" s="374"/>
      <c r="CL170" s="374"/>
      <c r="CM170" s="374"/>
      <c r="CN170" s="374"/>
      <c r="CO170" s="374"/>
      <c r="CP170" s="374"/>
      <c r="CQ170" s="374"/>
      <c r="CR170" s="374"/>
      <c r="CS170" s="374"/>
      <c r="CT170" s="374"/>
      <c r="CU170" s="374"/>
      <c r="CV170" s="374"/>
      <c r="CW170" s="374"/>
      <c r="CX170" s="374"/>
      <c r="CY170" s="374"/>
      <c r="CZ170" s="374"/>
      <c r="DA170" s="374"/>
      <c r="DB170" s="374"/>
      <c r="DC170" s="374"/>
      <c r="DD170" s="374"/>
      <c r="DE170" s="374"/>
      <c r="DF170" s="374"/>
      <c r="DG170" s="374"/>
      <c r="DH170" s="374"/>
      <c r="DI170" s="374"/>
      <c r="DJ170" s="374"/>
      <c r="DK170" s="374"/>
      <c r="DL170" s="374"/>
      <c r="DM170" s="374"/>
      <c r="DN170" s="374"/>
      <c r="DO170" s="374"/>
      <c r="DP170" s="374"/>
      <c r="DQ170" s="374"/>
      <c r="DR170" s="374"/>
      <c r="DS170" s="374"/>
      <c r="DT170" s="374"/>
      <c r="DU170" s="374"/>
      <c r="DV170" s="374"/>
      <c r="DW170" s="374"/>
      <c r="DX170" s="374"/>
      <c r="DY170" s="374"/>
      <c r="DZ170" s="374"/>
      <c r="EA170" s="374"/>
      <c r="EB170" s="374"/>
      <c r="EC170" s="374"/>
      <c r="ED170" s="374"/>
      <c r="EE170" s="374"/>
      <c r="EF170" s="374"/>
      <c r="EG170" s="374"/>
      <c r="EH170" s="374"/>
      <c r="EI170" s="374"/>
      <c r="EJ170" s="374"/>
      <c r="EK170" s="374"/>
      <c r="EL170" s="374"/>
      <c r="EM170" s="374"/>
      <c r="EN170" s="374"/>
      <c r="EO170" s="374"/>
      <c r="EP170" s="374"/>
      <c r="EQ170" s="374"/>
      <c r="ER170" s="374"/>
      <c r="ES170" s="374"/>
      <c r="ET170" s="374"/>
      <c r="EU170" s="374"/>
      <c r="EV170" s="374"/>
      <c r="EW170" s="374"/>
      <c r="EX170" s="374"/>
      <c r="EY170" s="374"/>
      <c r="EZ170" s="374"/>
      <c r="FA170" s="374"/>
      <c r="FB170" s="374"/>
      <c r="FC170" s="374"/>
      <c r="FD170" s="374"/>
      <c r="FE170" s="374"/>
      <c r="FF170" s="374"/>
      <c r="FG170" s="374"/>
      <c r="FH170" s="374"/>
      <c r="FI170" s="374"/>
      <c r="FJ170" s="374"/>
      <c r="FK170" s="374"/>
      <c r="FL170" s="374"/>
      <c r="FM170" s="374"/>
      <c r="FN170" s="374"/>
      <c r="FO170" s="374"/>
      <c r="FP170" s="374"/>
      <c r="FQ170" s="374"/>
      <c r="FR170" s="374"/>
      <c r="FS170" s="374"/>
      <c r="FT170" s="374"/>
      <c r="FU170" s="374"/>
      <c r="FV170" s="374"/>
      <c r="FW170" s="374"/>
      <c r="FX170" s="374"/>
      <c r="FY170" s="374"/>
      <c r="FZ170" s="374"/>
      <c r="GA170" s="374"/>
      <c r="GB170" s="374"/>
      <c r="GC170" s="374"/>
      <c r="GD170" s="374"/>
      <c r="GE170" s="374"/>
      <c r="GF170" s="374"/>
      <c r="GG170" s="374"/>
      <c r="GH170" s="374"/>
      <c r="GI170" s="374"/>
      <c r="GJ170" s="374"/>
      <c r="GK170" s="374"/>
      <c r="GL170" s="374"/>
      <c r="GM170" s="374"/>
      <c r="GN170" s="374"/>
      <c r="GO170" s="374"/>
      <c r="GP170" s="374"/>
      <c r="GQ170" s="374"/>
      <c r="GR170" s="374"/>
      <c r="GS170" s="374"/>
      <c r="GT170" s="374"/>
      <c r="GU170" s="374"/>
      <c r="GV170" s="374"/>
      <c r="GW170" s="374"/>
      <c r="GX170" s="374"/>
      <c r="GY170" s="374"/>
      <c r="GZ170" s="374"/>
      <c r="HA170" s="374"/>
      <c r="HB170" s="374"/>
      <c r="HC170" s="374"/>
      <c r="HD170" s="374"/>
      <c r="HE170" s="374"/>
      <c r="HF170" s="374"/>
      <c r="HG170" s="374"/>
      <c r="HH170" s="374"/>
      <c r="HI170" s="374"/>
      <c r="HJ170" s="374"/>
      <c r="HK170" s="374"/>
      <c r="HL170" s="374"/>
      <c r="HM170" s="374"/>
      <c r="HN170" s="374"/>
      <c r="HO170" s="374"/>
      <c r="HP170" s="374"/>
      <c r="HQ170" s="374"/>
      <c r="HR170" s="374"/>
      <c r="HS170" s="374"/>
      <c r="HT170" s="374"/>
      <c r="HU170" s="374"/>
      <c r="HV170" s="374"/>
      <c r="HW170" s="374"/>
      <c r="HX170" s="374"/>
      <c r="HY170" s="374"/>
      <c r="HZ170" s="374"/>
      <c r="IA170" s="374"/>
      <c r="IB170" s="374"/>
      <c r="IC170" s="374"/>
      <c r="ID170" s="374"/>
      <c r="IE170" s="374"/>
      <c r="IF170" s="374"/>
      <c r="IG170" s="374"/>
    </row>
    <row r="171" spans="1:241" x14ac:dyDescent="0.35">
      <c r="A171" s="382"/>
    </row>
    <row r="172" spans="1:241" x14ac:dyDescent="0.35">
      <c r="B172" s="284"/>
      <c r="C172" s="386" t="s">
        <v>996</v>
      </c>
      <c r="D172" s="345"/>
      <c r="E172" s="480" t="s">
        <v>997</v>
      </c>
      <c r="F172" s="481"/>
      <c r="G172" s="480" t="s">
        <v>998</v>
      </c>
      <c r="H172" s="481"/>
      <c r="I172" s="480" t="s">
        <v>999</v>
      </c>
      <c r="J172" s="481"/>
      <c r="K172" s="480" t="s">
        <v>1000</v>
      </c>
      <c r="L172" s="481"/>
      <c r="M172" s="477" t="s">
        <v>1001</v>
      </c>
      <c r="N172" s="478"/>
    </row>
    <row r="173" spans="1:241" x14ac:dyDescent="0.35">
      <c r="A173" s="387"/>
      <c r="B173" s="284" t="s">
        <v>1002</v>
      </c>
      <c r="C173" s="287" t="s">
        <v>1003</v>
      </c>
      <c r="D173" s="287" t="s">
        <v>1004</v>
      </c>
      <c r="E173" s="287" t="s">
        <v>1003</v>
      </c>
      <c r="F173" s="287" t="s">
        <v>1004</v>
      </c>
      <c r="G173" s="287" t="s">
        <v>1003</v>
      </c>
      <c r="H173" s="287" t="s">
        <v>1004</v>
      </c>
      <c r="I173" s="287" t="s">
        <v>1003</v>
      </c>
      <c r="J173" s="287" t="s">
        <v>1004</v>
      </c>
      <c r="K173" s="287" t="s">
        <v>1003</v>
      </c>
      <c r="L173" s="287" t="s">
        <v>1004</v>
      </c>
      <c r="M173" s="287" t="s">
        <v>1003</v>
      </c>
      <c r="N173" s="287" t="s">
        <v>1004</v>
      </c>
    </row>
    <row r="174" spans="1:241" ht="21" x14ac:dyDescent="0.35">
      <c r="A174" s="387"/>
      <c r="B174" s="388" t="s">
        <v>1005</v>
      </c>
      <c r="C174" s="288">
        <f>D170+F170+H170+I170</f>
        <v>2630</v>
      </c>
      <c r="D174" s="289">
        <f>E170+G170+J170</f>
        <v>3466127.0238519977</v>
      </c>
      <c r="E174" s="288">
        <f>K170+M170+O170+P170</f>
        <v>1304</v>
      </c>
      <c r="F174" s="289">
        <f>L170+N170+Q170</f>
        <v>2440595.0115710003</v>
      </c>
      <c r="G174" s="288">
        <f>R170+T170+V170+W170</f>
        <v>1487</v>
      </c>
      <c r="H174" s="289">
        <f>S170+U170+X170</f>
        <v>7548874.0235219989</v>
      </c>
      <c r="I174" s="288">
        <f>Y170+AA170+AC170+AD170</f>
        <v>360</v>
      </c>
      <c r="J174" s="289">
        <f>Z170+AB170+AE170</f>
        <v>734977.0578630002</v>
      </c>
      <c r="K174" s="288">
        <f>AF170+AH170+AJ170+AK170</f>
        <v>181</v>
      </c>
      <c r="L174" s="289">
        <f>AG170+AI170+AL170</f>
        <v>1637576.4094309998</v>
      </c>
      <c r="M174" s="288">
        <f>C174+E174+G174+I174+K174</f>
        <v>5962</v>
      </c>
      <c r="N174" s="289">
        <f>D174+F174+H174+J174+L174</f>
        <v>15828149.526238997</v>
      </c>
    </row>
    <row r="175" spans="1:241" x14ac:dyDescent="0.35">
      <c r="B175" s="388" t="s">
        <v>1006</v>
      </c>
      <c r="C175" s="288">
        <f t="shared" ref="C175:D175" si="1">F170</f>
        <v>17</v>
      </c>
      <c r="D175" s="289">
        <f t="shared" si="1"/>
        <v>-16741.934999999998</v>
      </c>
      <c r="E175" s="288">
        <f>M170</f>
        <v>2</v>
      </c>
      <c r="F175" s="289">
        <f>N170</f>
        <v>1894.95</v>
      </c>
      <c r="G175" s="288">
        <f>T170</f>
        <v>10</v>
      </c>
      <c r="H175" s="289">
        <f>U170</f>
        <v>638822.84549999994</v>
      </c>
      <c r="I175" s="288">
        <f>AA170</f>
        <v>2</v>
      </c>
      <c r="J175" s="289">
        <f>AB170</f>
        <v>2667.9</v>
      </c>
      <c r="K175" s="288">
        <f>AH170</f>
        <v>1</v>
      </c>
      <c r="L175" s="289">
        <f>AI170</f>
        <v>-4366.7800000000007</v>
      </c>
      <c r="M175" s="288">
        <f t="shared" ref="M175:N177" si="2">C175+E175+G175+I175+K175</f>
        <v>32</v>
      </c>
      <c r="N175" s="289">
        <f t="shared" si="2"/>
        <v>622276.98049999995</v>
      </c>
    </row>
    <row r="176" spans="1:241" x14ac:dyDescent="0.35">
      <c r="B176" s="388" t="s">
        <v>1007</v>
      </c>
      <c r="C176" s="288">
        <f t="shared" ref="C176:D176" si="3">D170+I170</f>
        <v>2404</v>
      </c>
      <c r="D176" s="289">
        <f t="shared" si="3"/>
        <v>3482868.9588519977</v>
      </c>
      <c r="E176" s="288">
        <f>K170+P170</f>
        <v>1261</v>
      </c>
      <c r="F176" s="289">
        <f>L170++Q170</f>
        <v>2438700.0615710001</v>
      </c>
      <c r="G176" s="288">
        <f>R170+W170</f>
        <v>886</v>
      </c>
      <c r="H176" s="289">
        <f>S170+X170</f>
        <v>6910051.1780219981</v>
      </c>
      <c r="I176" s="288">
        <f>Y170+AD170</f>
        <v>351</v>
      </c>
      <c r="J176" s="289">
        <f>Z170+AE170</f>
        <v>732309.15786300017</v>
      </c>
      <c r="K176" s="288">
        <f>AF170+AK170</f>
        <v>178</v>
      </c>
      <c r="L176" s="289">
        <f>AG170+AL170</f>
        <v>1641943.1894309998</v>
      </c>
      <c r="M176" s="288">
        <f t="shared" si="2"/>
        <v>5080</v>
      </c>
      <c r="N176" s="289">
        <f t="shared" si="2"/>
        <v>15205872.545738997</v>
      </c>
      <c r="AM176" s="374"/>
      <c r="AN176" s="374"/>
      <c r="AO176" s="374"/>
      <c r="AP176" s="374"/>
      <c r="AQ176" s="374"/>
    </row>
    <row r="177" spans="1:31" s="324" customFormat="1" x14ac:dyDescent="0.35">
      <c r="A177" s="383"/>
      <c r="B177" s="388" t="s">
        <v>1008</v>
      </c>
      <c r="C177" s="288">
        <f t="shared" ref="C177:L177" si="4">C176+C175</f>
        <v>2421</v>
      </c>
      <c r="D177" s="289">
        <f t="shared" si="4"/>
        <v>3466127.0238519977</v>
      </c>
      <c r="E177" s="288">
        <f t="shared" si="4"/>
        <v>1263</v>
      </c>
      <c r="F177" s="289">
        <f t="shared" si="4"/>
        <v>2440595.0115710003</v>
      </c>
      <c r="G177" s="288">
        <f t="shared" si="4"/>
        <v>896</v>
      </c>
      <c r="H177" s="289">
        <f t="shared" si="4"/>
        <v>7548874.023521998</v>
      </c>
      <c r="I177" s="288">
        <f t="shared" si="4"/>
        <v>353</v>
      </c>
      <c r="J177" s="289">
        <f t="shared" si="4"/>
        <v>734977.0578630002</v>
      </c>
      <c r="K177" s="288">
        <f t="shared" si="4"/>
        <v>179</v>
      </c>
      <c r="L177" s="289">
        <f t="shared" si="4"/>
        <v>1637576.4094309998</v>
      </c>
      <c r="M177" s="288">
        <f t="shared" si="2"/>
        <v>5112</v>
      </c>
      <c r="N177" s="289">
        <f t="shared" si="2"/>
        <v>15828149.526238997</v>
      </c>
      <c r="Q177" s="325"/>
      <c r="R177" s="326"/>
      <c r="S177" s="385"/>
      <c r="T177" s="326"/>
      <c r="U177" s="385"/>
      <c r="V177" s="326"/>
      <c r="W177" s="326"/>
      <c r="X177" s="385"/>
      <c r="Y177" s="326"/>
      <c r="Z177" s="385"/>
      <c r="AA177" s="326"/>
      <c r="AB177" s="385"/>
      <c r="AC177" s="326"/>
      <c r="AD177" s="326"/>
      <c r="AE177" s="385"/>
    </row>
    <row r="178" spans="1:31" s="324" customFormat="1" x14ac:dyDescent="0.35">
      <c r="A178" s="383"/>
      <c r="B178" s="389"/>
      <c r="C178" s="293"/>
      <c r="D178" s="293"/>
      <c r="E178" s="293"/>
      <c r="F178" s="294"/>
      <c r="G178" s="295"/>
      <c r="H178" s="293"/>
      <c r="I178" s="293"/>
      <c r="J178" s="293"/>
      <c r="K178" s="293"/>
      <c r="L178" s="293"/>
      <c r="M178" s="294"/>
      <c r="N178" s="295"/>
      <c r="Q178" s="325"/>
      <c r="R178" s="326"/>
      <c r="S178" s="385"/>
      <c r="T178" s="326"/>
      <c r="U178" s="385"/>
      <c r="V178" s="326"/>
      <c r="W178" s="326"/>
      <c r="X178" s="385"/>
      <c r="Y178" s="326"/>
      <c r="Z178" s="385"/>
      <c r="AA178" s="326"/>
      <c r="AB178" s="385"/>
      <c r="AC178" s="326"/>
      <c r="AD178" s="326"/>
      <c r="AE178" s="385"/>
    </row>
    <row r="179" spans="1:31" s="324" customFormat="1" x14ac:dyDescent="0.35">
      <c r="A179" s="383"/>
      <c r="B179" s="390"/>
      <c r="C179" s="386" t="s">
        <v>996</v>
      </c>
      <c r="D179" s="345"/>
      <c r="E179" s="480" t="s">
        <v>997</v>
      </c>
      <c r="F179" s="481"/>
      <c r="G179" s="480" t="s">
        <v>998</v>
      </c>
      <c r="H179" s="481"/>
      <c r="I179" s="480" t="s">
        <v>999</v>
      </c>
      <c r="J179" s="481"/>
      <c r="K179" s="480" t="s">
        <v>1000</v>
      </c>
      <c r="L179" s="481"/>
      <c r="M179" s="477" t="s">
        <v>1001</v>
      </c>
      <c r="N179" s="478"/>
      <c r="Q179" s="325"/>
      <c r="R179" s="326"/>
      <c r="S179" s="385"/>
      <c r="T179" s="326"/>
      <c r="U179" s="385"/>
      <c r="V179" s="326"/>
      <c r="W179" s="326"/>
      <c r="X179" s="385"/>
      <c r="Y179" s="326"/>
      <c r="Z179" s="385"/>
      <c r="AA179" s="326"/>
      <c r="AB179" s="385"/>
      <c r="AC179" s="326"/>
      <c r="AD179" s="326"/>
      <c r="AE179" s="385"/>
    </row>
    <row r="180" spans="1:31" s="324" customFormat="1" x14ac:dyDescent="0.35">
      <c r="A180" s="383"/>
      <c r="B180" s="284" t="s">
        <v>279</v>
      </c>
      <c r="C180" s="287" t="s">
        <v>1003</v>
      </c>
      <c r="D180" s="287" t="s">
        <v>1004</v>
      </c>
      <c r="E180" s="287" t="s">
        <v>1003</v>
      </c>
      <c r="F180" s="287" t="s">
        <v>1004</v>
      </c>
      <c r="G180" s="287" t="s">
        <v>1003</v>
      </c>
      <c r="H180" s="287" t="s">
        <v>1004</v>
      </c>
      <c r="I180" s="287" t="s">
        <v>1003</v>
      </c>
      <c r="J180" s="287" t="s">
        <v>1004</v>
      </c>
      <c r="K180" s="287" t="s">
        <v>1003</v>
      </c>
      <c r="L180" s="287" t="s">
        <v>1004</v>
      </c>
      <c r="M180" s="287" t="s">
        <v>1003</v>
      </c>
      <c r="N180" s="287" t="s">
        <v>1004</v>
      </c>
      <c r="Q180" s="325"/>
      <c r="R180" s="326"/>
      <c r="S180" s="385"/>
      <c r="T180" s="326"/>
      <c r="U180" s="385"/>
      <c r="V180" s="326"/>
      <c r="W180" s="326"/>
      <c r="X180" s="385"/>
      <c r="Y180" s="326"/>
      <c r="Z180" s="385"/>
      <c r="AA180" s="326"/>
      <c r="AB180" s="385"/>
      <c r="AC180" s="326"/>
      <c r="AD180" s="326"/>
      <c r="AE180" s="385"/>
    </row>
    <row r="181" spans="1:31" s="324" customFormat="1" ht="21" x14ac:dyDescent="0.35">
      <c r="A181" s="383"/>
      <c r="B181" s="388" t="s">
        <v>1005</v>
      </c>
      <c r="C181" s="288">
        <v>1124</v>
      </c>
      <c r="D181" s="289">
        <v>1405618.7975889985</v>
      </c>
      <c r="E181" s="288">
        <v>437</v>
      </c>
      <c r="F181" s="289">
        <v>803393.62657099997</v>
      </c>
      <c r="G181" s="288">
        <v>598</v>
      </c>
      <c r="H181" s="289">
        <v>2961182.5095480001</v>
      </c>
      <c r="I181" s="291">
        <v>132</v>
      </c>
      <c r="J181" s="289">
        <v>234363.555609</v>
      </c>
      <c r="K181" s="291">
        <v>69</v>
      </c>
      <c r="L181" s="289">
        <v>957880.15444199997</v>
      </c>
      <c r="M181" s="288">
        <v>2360</v>
      </c>
      <c r="N181" s="289">
        <v>6362438.6437589992</v>
      </c>
      <c r="Q181" s="325"/>
      <c r="R181" s="326"/>
      <c r="S181" s="385"/>
      <c r="T181" s="326"/>
      <c r="U181" s="385"/>
      <c r="V181" s="326"/>
      <c r="W181" s="326"/>
      <c r="X181" s="385"/>
      <c r="Y181" s="326"/>
      <c r="Z181" s="385"/>
      <c r="AA181" s="326"/>
      <c r="AB181" s="385"/>
      <c r="AC181" s="326"/>
      <c r="AD181" s="326"/>
      <c r="AE181" s="385"/>
    </row>
    <row r="182" spans="1:31" s="324" customFormat="1" x14ac:dyDescent="0.35">
      <c r="A182" s="383"/>
      <c r="B182" s="388" t="s">
        <v>1006</v>
      </c>
      <c r="C182" s="288">
        <v>17</v>
      </c>
      <c r="D182" s="289">
        <v>-16741.934999999998</v>
      </c>
      <c r="E182" s="288">
        <v>0</v>
      </c>
      <c r="F182" s="289">
        <v>0</v>
      </c>
      <c r="G182" s="288">
        <v>3</v>
      </c>
      <c r="H182" s="289">
        <v>6318.2</v>
      </c>
      <c r="I182" s="291">
        <v>1</v>
      </c>
      <c r="J182" s="289">
        <v>534</v>
      </c>
      <c r="K182" s="291">
        <v>0</v>
      </c>
      <c r="L182" s="289">
        <v>0</v>
      </c>
      <c r="M182" s="288">
        <v>21</v>
      </c>
      <c r="N182" s="289">
        <v>-9889.7349999999969</v>
      </c>
      <c r="Q182" s="325"/>
      <c r="R182" s="326"/>
      <c r="S182" s="385"/>
      <c r="T182" s="326"/>
      <c r="U182" s="385"/>
      <c r="V182" s="326"/>
      <c r="W182" s="326"/>
      <c r="X182" s="385"/>
      <c r="Y182" s="326"/>
      <c r="Z182" s="385"/>
      <c r="AA182" s="326"/>
      <c r="AB182" s="385"/>
      <c r="AC182" s="326"/>
      <c r="AD182" s="326"/>
      <c r="AE182" s="385"/>
    </row>
    <row r="183" spans="1:31" s="324" customFormat="1" x14ac:dyDescent="0.35">
      <c r="A183" s="383"/>
      <c r="B183" s="388" t="s">
        <v>1007</v>
      </c>
      <c r="C183" s="288">
        <v>1004</v>
      </c>
      <c r="D183" s="289">
        <v>1422360.7325889985</v>
      </c>
      <c r="E183" s="288">
        <v>426</v>
      </c>
      <c r="F183" s="289">
        <v>803393.62657099997</v>
      </c>
      <c r="G183" s="288">
        <v>316</v>
      </c>
      <c r="H183" s="289">
        <v>2954864.3095479999</v>
      </c>
      <c r="I183" s="291">
        <v>126</v>
      </c>
      <c r="J183" s="289">
        <v>233829.555609</v>
      </c>
      <c r="K183" s="291">
        <v>67</v>
      </c>
      <c r="L183" s="289">
        <v>957880.15444199997</v>
      </c>
      <c r="M183" s="288">
        <v>1939</v>
      </c>
      <c r="N183" s="289">
        <v>6372328.3787589986</v>
      </c>
      <c r="Q183" s="325"/>
      <c r="R183" s="326"/>
      <c r="S183" s="385"/>
      <c r="T183" s="326"/>
      <c r="U183" s="385"/>
      <c r="V183" s="326"/>
      <c r="W183" s="326"/>
      <c r="X183" s="385"/>
      <c r="Y183" s="326"/>
      <c r="Z183" s="385"/>
      <c r="AA183" s="326"/>
      <c r="AB183" s="385"/>
      <c r="AC183" s="326"/>
      <c r="AD183" s="326"/>
      <c r="AE183" s="385"/>
    </row>
    <row r="184" spans="1:31" s="324" customFormat="1" x14ac:dyDescent="0.35">
      <c r="A184" s="383"/>
      <c r="B184" s="388" t="s">
        <v>1008</v>
      </c>
      <c r="C184" s="288">
        <v>1021</v>
      </c>
      <c r="D184" s="289">
        <v>1405618.7975889985</v>
      </c>
      <c r="E184" s="288">
        <v>426</v>
      </c>
      <c r="F184" s="289">
        <v>803393.62657099997</v>
      </c>
      <c r="G184" s="288">
        <v>319</v>
      </c>
      <c r="H184" s="289">
        <v>2961182.5095480001</v>
      </c>
      <c r="I184" s="291">
        <v>127</v>
      </c>
      <c r="J184" s="289">
        <v>234363.555609</v>
      </c>
      <c r="K184" s="291">
        <v>67</v>
      </c>
      <c r="L184" s="289">
        <v>957880.15444199997</v>
      </c>
      <c r="M184" s="288">
        <v>1960</v>
      </c>
      <c r="N184" s="289">
        <v>6362438.6437589992</v>
      </c>
      <c r="Q184" s="325"/>
      <c r="R184" s="326"/>
      <c r="S184" s="385"/>
      <c r="T184" s="326"/>
      <c r="U184" s="385"/>
      <c r="V184" s="326"/>
      <c r="W184" s="326"/>
      <c r="X184" s="385"/>
      <c r="Y184" s="326"/>
      <c r="Z184" s="385"/>
      <c r="AA184" s="326"/>
      <c r="AB184" s="385"/>
      <c r="AC184" s="326"/>
      <c r="AD184" s="326"/>
      <c r="AE184" s="385"/>
    </row>
    <row r="185" spans="1:31" s="324" customFormat="1" x14ac:dyDescent="0.25">
      <c r="A185" s="383"/>
      <c r="B185" s="250"/>
      <c r="C185" s="250"/>
      <c r="D185" s="250"/>
      <c r="E185" s="250"/>
      <c r="F185" s="250"/>
      <c r="G185" s="250"/>
      <c r="H185" s="250"/>
      <c r="I185" s="250"/>
      <c r="J185" s="250"/>
      <c r="K185" s="250"/>
      <c r="L185" s="250"/>
      <c r="M185" s="250"/>
      <c r="N185" s="250"/>
      <c r="Q185" s="325"/>
      <c r="R185" s="326"/>
      <c r="S185" s="385"/>
      <c r="T185" s="326"/>
      <c r="U185" s="385"/>
      <c r="V185" s="326"/>
      <c r="W185" s="326"/>
      <c r="X185" s="385"/>
      <c r="Y185" s="326"/>
      <c r="Z185" s="385"/>
      <c r="AA185" s="326"/>
      <c r="AB185" s="385"/>
      <c r="AC185" s="326"/>
      <c r="AD185" s="326"/>
      <c r="AE185" s="385"/>
    </row>
    <row r="186" spans="1:31" s="324" customFormat="1" x14ac:dyDescent="0.35">
      <c r="A186" s="383"/>
      <c r="B186" s="390"/>
      <c r="C186" s="386" t="s">
        <v>996</v>
      </c>
      <c r="D186" s="345"/>
      <c r="E186" s="480" t="s">
        <v>997</v>
      </c>
      <c r="F186" s="481"/>
      <c r="G186" s="480" t="s">
        <v>998</v>
      </c>
      <c r="H186" s="481"/>
      <c r="I186" s="480" t="s">
        <v>999</v>
      </c>
      <c r="J186" s="481"/>
      <c r="K186" s="480" t="s">
        <v>1000</v>
      </c>
      <c r="L186" s="481"/>
      <c r="M186" s="477" t="s">
        <v>1001</v>
      </c>
      <c r="N186" s="478"/>
      <c r="Q186" s="325"/>
      <c r="R186" s="326"/>
      <c r="S186" s="385"/>
      <c r="T186" s="326"/>
      <c r="U186" s="385"/>
      <c r="V186" s="326"/>
      <c r="W186" s="326"/>
      <c r="X186" s="385"/>
      <c r="Y186" s="326"/>
      <c r="Z186" s="385"/>
      <c r="AA186" s="326"/>
      <c r="AB186" s="385"/>
      <c r="AC186" s="326"/>
      <c r="AD186" s="326"/>
      <c r="AE186" s="385"/>
    </row>
    <row r="187" spans="1:31" s="324" customFormat="1" x14ac:dyDescent="0.35">
      <c r="A187" s="383"/>
      <c r="B187" s="284" t="s">
        <v>1071</v>
      </c>
      <c r="C187" s="287" t="s">
        <v>1003</v>
      </c>
      <c r="D187" s="287" t="s">
        <v>1004</v>
      </c>
      <c r="E187" s="287" t="s">
        <v>1003</v>
      </c>
      <c r="F187" s="287" t="s">
        <v>1004</v>
      </c>
      <c r="G187" s="287" t="s">
        <v>1003</v>
      </c>
      <c r="H187" s="287" t="s">
        <v>1004</v>
      </c>
      <c r="I187" s="287" t="s">
        <v>1003</v>
      </c>
      <c r="J187" s="287" t="s">
        <v>1004</v>
      </c>
      <c r="K187" s="287" t="s">
        <v>1003</v>
      </c>
      <c r="L187" s="287" t="s">
        <v>1004</v>
      </c>
      <c r="M187" s="287" t="s">
        <v>1003</v>
      </c>
      <c r="N187" s="287" t="s">
        <v>1004</v>
      </c>
      <c r="Q187" s="325"/>
      <c r="R187" s="326"/>
      <c r="S187" s="385"/>
      <c r="T187" s="326"/>
      <c r="U187" s="385"/>
      <c r="V187" s="326"/>
      <c r="W187" s="326"/>
      <c r="X187" s="385"/>
      <c r="Y187" s="326"/>
      <c r="Z187" s="385"/>
      <c r="AA187" s="326"/>
      <c r="AB187" s="385"/>
      <c r="AC187" s="326"/>
      <c r="AD187" s="326"/>
      <c r="AE187" s="385"/>
    </row>
    <row r="188" spans="1:31" s="324" customFormat="1" ht="21" x14ac:dyDescent="0.35">
      <c r="A188" s="383"/>
      <c r="B188" s="388" t="s">
        <v>1005</v>
      </c>
      <c r="C188" s="288">
        <f t="shared" ref="C188:N191" si="5">C174-C181</f>
        <v>1506</v>
      </c>
      <c r="D188" s="289">
        <f t="shared" si="5"/>
        <v>2060508.2262629992</v>
      </c>
      <c r="E188" s="288">
        <f t="shared" si="5"/>
        <v>867</v>
      </c>
      <c r="F188" s="289">
        <f t="shared" si="5"/>
        <v>1637201.3850000002</v>
      </c>
      <c r="G188" s="288">
        <f t="shared" si="5"/>
        <v>889</v>
      </c>
      <c r="H188" s="289">
        <f t="shared" si="5"/>
        <v>4587691.5139739988</v>
      </c>
      <c r="I188" s="288">
        <f t="shared" si="5"/>
        <v>228</v>
      </c>
      <c r="J188" s="289">
        <f t="shared" si="5"/>
        <v>500613.50225400017</v>
      </c>
      <c r="K188" s="288">
        <f t="shared" si="5"/>
        <v>112</v>
      </c>
      <c r="L188" s="289">
        <f t="shared" si="5"/>
        <v>679696.2549889998</v>
      </c>
      <c r="M188" s="288">
        <f t="shared" si="5"/>
        <v>3602</v>
      </c>
      <c r="N188" s="289">
        <f t="shared" si="5"/>
        <v>9465710.8824799974</v>
      </c>
      <c r="Q188" s="325"/>
      <c r="R188" s="326"/>
      <c r="S188" s="385"/>
      <c r="T188" s="326"/>
      <c r="U188" s="385"/>
      <c r="V188" s="326"/>
      <c r="W188" s="326"/>
      <c r="X188" s="385"/>
      <c r="Y188" s="326"/>
      <c r="Z188" s="385"/>
      <c r="AA188" s="326"/>
      <c r="AB188" s="385"/>
      <c r="AC188" s="326"/>
      <c r="AD188" s="326"/>
      <c r="AE188" s="385"/>
    </row>
    <row r="189" spans="1:31" s="324" customFormat="1" x14ac:dyDescent="0.35">
      <c r="A189" s="383"/>
      <c r="B189" s="388" t="s">
        <v>1006</v>
      </c>
      <c r="C189" s="288">
        <f t="shared" si="5"/>
        <v>0</v>
      </c>
      <c r="D189" s="289">
        <f t="shared" si="5"/>
        <v>0</v>
      </c>
      <c r="E189" s="288">
        <f t="shared" si="5"/>
        <v>2</v>
      </c>
      <c r="F189" s="289">
        <f t="shared" si="5"/>
        <v>1894.95</v>
      </c>
      <c r="G189" s="288">
        <f t="shared" si="5"/>
        <v>7</v>
      </c>
      <c r="H189" s="289">
        <f t="shared" si="5"/>
        <v>632504.64549999998</v>
      </c>
      <c r="I189" s="288">
        <f t="shared" si="5"/>
        <v>1</v>
      </c>
      <c r="J189" s="289">
        <f t="shared" si="5"/>
        <v>2133.9</v>
      </c>
      <c r="K189" s="288">
        <f t="shared" si="5"/>
        <v>1</v>
      </c>
      <c r="L189" s="289">
        <f t="shared" si="5"/>
        <v>-4366.7800000000007</v>
      </c>
      <c r="M189" s="288">
        <f t="shared" si="5"/>
        <v>11</v>
      </c>
      <c r="N189" s="289">
        <f t="shared" si="5"/>
        <v>632166.71549999993</v>
      </c>
      <c r="Q189" s="325"/>
      <c r="R189" s="326"/>
      <c r="S189" s="385"/>
      <c r="T189" s="326"/>
      <c r="U189" s="385"/>
      <c r="V189" s="326"/>
      <c r="W189" s="326"/>
      <c r="X189" s="385"/>
      <c r="Y189" s="326"/>
      <c r="Z189" s="385"/>
      <c r="AA189" s="326"/>
      <c r="AB189" s="385"/>
      <c r="AC189" s="326"/>
      <c r="AD189" s="326"/>
      <c r="AE189" s="385"/>
    </row>
    <row r="190" spans="1:31" s="324" customFormat="1" x14ac:dyDescent="0.35">
      <c r="A190" s="383"/>
      <c r="B190" s="388" t="s">
        <v>1007</v>
      </c>
      <c r="C190" s="288">
        <f t="shared" si="5"/>
        <v>1400</v>
      </c>
      <c r="D190" s="289">
        <f t="shared" si="5"/>
        <v>2060508.2262629992</v>
      </c>
      <c r="E190" s="288">
        <f t="shared" si="5"/>
        <v>835</v>
      </c>
      <c r="F190" s="289">
        <f t="shared" si="5"/>
        <v>1635306.4350000001</v>
      </c>
      <c r="G190" s="288">
        <f t="shared" si="5"/>
        <v>570</v>
      </c>
      <c r="H190" s="289">
        <f t="shared" si="5"/>
        <v>3955186.8684739983</v>
      </c>
      <c r="I190" s="288">
        <f t="shared" si="5"/>
        <v>225</v>
      </c>
      <c r="J190" s="289">
        <f t="shared" si="5"/>
        <v>498479.60225400014</v>
      </c>
      <c r="K190" s="288">
        <f t="shared" si="5"/>
        <v>111</v>
      </c>
      <c r="L190" s="289">
        <f t="shared" si="5"/>
        <v>684063.03498899983</v>
      </c>
      <c r="M190" s="288">
        <f t="shared" si="5"/>
        <v>3141</v>
      </c>
      <c r="N190" s="289">
        <f t="shared" si="5"/>
        <v>8833544.1669799984</v>
      </c>
      <c r="Q190" s="325"/>
      <c r="R190" s="326"/>
      <c r="S190" s="385"/>
      <c r="T190" s="326"/>
      <c r="U190" s="385"/>
      <c r="V190" s="326"/>
      <c r="W190" s="326"/>
      <c r="X190" s="385"/>
      <c r="Y190" s="326"/>
      <c r="Z190" s="385"/>
      <c r="AA190" s="326"/>
      <c r="AB190" s="385"/>
      <c r="AC190" s="326"/>
      <c r="AD190" s="326"/>
      <c r="AE190" s="385"/>
    </row>
    <row r="191" spans="1:31" s="324" customFormat="1" x14ac:dyDescent="0.35">
      <c r="A191" s="383"/>
      <c r="B191" s="388" t="s">
        <v>1008</v>
      </c>
      <c r="C191" s="288">
        <f t="shared" si="5"/>
        <v>1400</v>
      </c>
      <c r="D191" s="289">
        <f t="shared" si="5"/>
        <v>2060508.2262629992</v>
      </c>
      <c r="E191" s="288">
        <f t="shared" si="5"/>
        <v>837</v>
      </c>
      <c r="F191" s="289">
        <f t="shared" si="5"/>
        <v>1637201.3850000002</v>
      </c>
      <c r="G191" s="288">
        <f t="shared" si="5"/>
        <v>577</v>
      </c>
      <c r="H191" s="289">
        <f t="shared" si="5"/>
        <v>4587691.5139739979</v>
      </c>
      <c r="I191" s="288">
        <f t="shared" si="5"/>
        <v>226</v>
      </c>
      <c r="J191" s="289">
        <f t="shared" si="5"/>
        <v>500613.50225400017</v>
      </c>
      <c r="K191" s="288">
        <f t="shared" si="5"/>
        <v>112</v>
      </c>
      <c r="L191" s="289">
        <f t="shared" si="5"/>
        <v>679696.2549889998</v>
      </c>
      <c r="M191" s="288">
        <f t="shared" si="5"/>
        <v>3152</v>
      </c>
      <c r="N191" s="289">
        <f t="shared" si="5"/>
        <v>9465710.8824799974</v>
      </c>
      <c r="Q191" s="325"/>
      <c r="R191" s="326"/>
      <c r="S191" s="385"/>
      <c r="T191" s="326"/>
      <c r="U191" s="385"/>
      <c r="V191" s="326"/>
      <c r="W191" s="326"/>
      <c r="X191" s="385"/>
      <c r="Y191" s="326"/>
      <c r="Z191" s="385"/>
      <c r="AA191" s="326"/>
      <c r="AB191" s="385"/>
      <c r="AC191" s="326"/>
      <c r="AD191" s="326"/>
      <c r="AE191" s="385"/>
    </row>
    <row r="195" spans="1:31" s="384" customFormat="1" ht="41.5" customHeight="1" x14ac:dyDescent="0.35">
      <c r="A195" s="514"/>
      <c r="B195" s="514"/>
      <c r="D195" s="324"/>
      <c r="E195" s="325"/>
      <c r="F195" s="359"/>
      <c r="G195" s="325"/>
      <c r="H195" s="324"/>
      <c r="I195" s="324"/>
      <c r="J195" s="325"/>
      <c r="K195" s="324"/>
      <c r="L195" s="323"/>
      <c r="M195" s="359"/>
      <c r="N195" s="325"/>
      <c r="O195" s="324"/>
      <c r="P195" s="324"/>
      <c r="Q195" s="325"/>
      <c r="R195" s="326"/>
      <c r="S195" s="385"/>
      <c r="T195" s="326"/>
      <c r="U195" s="385"/>
      <c r="V195" s="326"/>
      <c r="W195" s="326"/>
      <c r="X195" s="385"/>
      <c r="Y195" s="326"/>
      <c r="Z195" s="385"/>
      <c r="AA195" s="326"/>
      <c r="AB195" s="385"/>
      <c r="AC195" s="326"/>
      <c r="AD195" s="326"/>
      <c r="AE195" s="385"/>
    </row>
  </sheetData>
  <mergeCells count="16">
    <mergeCell ref="M186:N186"/>
    <mergeCell ref="A195:B195"/>
    <mergeCell ref="E172:F172"/>
    <mergeCell ref="G172:H172"/>
    <mergeCell ref="I172:J172"/>
    <mergeCell ref="K172:L172"/>
    <mergeCell ref="E186:F186"/>
    <mergeCell ref="G186:H186"/>
    <mergeCell ref="I186:J186"/>
    <mergeCell ref="K186:L186"/>
    <mergeCell ref="M172:N172"/>
    <mergeCell ref="E179:F179"/>
    <mergeCell ref="G179:H179"/>
    <mergeCell ref="I179:J179"/>
    <mergeCell ref="K179:L179"/>
    <mergeCell ref="M179:N179"/>
  </mergeCells>
  <conditionalFormatting sqref="B1:B2 J5:J30 Q5:Q30 Q59:Q166 J59:J166 J35:J38 Q32:Q57 J42:J57 A168:C169">
    <cfRule type="cellIs" dxfId="97" priority="10" stopIfTrue="1" operator="equal">
      <formula>"&lt;&gt;"""""</formula>
    </cfRule>
  </conditionalFormatting>
  <conditionalFormatting sqref="Q169">
    <cfRule type="cellIs" dxfId="96" priority="6" stopIfTrue="1" operator="equal">
      <formula>"&lt;&gt;"""""</formula>
    </cfRule>
  </conditionalFormatting>
  <conditionalFormatting sqref="J169">
    <cfRule type="cellIs" dxfId="95" priority="7" stopIfTrue="1" operator="equal">
      <formula>"&lt;&gt;"""""</formula>
    </cfRule>
  </conditionalFormatting>
  <conditionalFormatting sqref="Q58 J58">
    <cfRule type="cellIs" dxfId="94" priority="5" stopIfTrue="1" operator="equal">
      <formula>"&lt;&gt;"""""</formula>
    </cfRule>
  </conditionalFormatting>
  <conditionalFormatting sqref="J167">
    <cfRule type="cellIs" dxfId="93" priority="3" stopIfTrue="1" operator="equal">
      <formula>"&lt;&gt;"""""</formula>
    </cfRule>
  </conditionalFormatting>
  <conditionalFormatting sqref="Q167">
    <cfRule type="cellIs" dxfId="92" priority="2" stopIfTrue="1" operator="equal">
      <formula>"&lt;&gt;"""""</formula>
    </cfRule>
  </conditionalFormatting>
  <conditionalFormatting sqref="A170:C170">
    <cfRule type="cellIs" dxfId="91" priority="1" stopIfTrue="1" operator="equal">
      <formula>"&lt;&gt;"""""</formula>
    </cfRule>
  </conditionalFormatting>
  <pageMargins left="0.70866141732283472" right="0.70866141732283472" top="0.43307086614173229" bottom="0.43307086614173229" header="0.31496062992125984" footer="0.31496062992125984"/>
  <pageSetup paperSize="8" scale="29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7"/>
  <sheetViews>
    <sheetView showGridLines="0" zoomScale="85" zoomScaleNormal="85" workbookViewId="0">
      <pane ySplit="4" topLeftCell="A5" activePane="bottomLeft" state="frozen"/>
      <selection activeCell="A195" sqref="A195:B195"/>
      <selection pane="bottomLeft"/>
    </sheetView>
  </sheetViews>
  <sheetFormatPr defaultColWidth="9.1796875" defaultRowHeight="12" x14ac:dyDescent="0.35"/>
  <cols>
    <col min="1" max="1" width="32.26953125" style="88" customWidth="1"/>
    <col min="2" max="2" width="43.1796875" style="88" customWidth="1"/>
    <col min="3" max="3" width="18.54296875" style="151" customWidth="1"/>
    <col min="4" max="4" width="14.26953125" style="147" customWidth="1"/>
    <col min="5" max="5" width="14.26953125" style="146" customWidth="1"/>
    <col min="6" max="6" width="14.26953125" style="147" customWidth="1"/>
    <col min="7" max="7" width="14.26953125" style="146" customWidth="1"/>
    <col min="8" max="9" width="14.26953125" style="147" customWidth="1"/>
    <col min="10" max="10" width="14.26953125" style="146" customWidth="1"/>
    <col min="11" max="11" width="25.7265625" style="88" customWidth="1"/>
    <col min="12" max="24" width="18.7265625" style="88" customWidth="1"/>
    <col min="25" max="16384" width="9.1796875" style="88"/>
  </cols>
  <sheetData>
    <row r="1" spans="1:11" s="75" customFormat="1" x14ac:dyDescent="0.3">
      <c r="A1" s="68" t="s">
        <v>1011</v>
      </c>
      <c r="B1" s="79" t="s">
        <v>1012</v>
      </c>
      <c r="C1" s="77"/>
      <c r="D1" s="131"/>
      <c r="E1" s="77"/>
      <c r="F1" s="131"/>
      <c r="G1" s="77"/>
      <c r="H1" s="131"/>
      <c r="I1" s="131"/>
      <c r="J1" s="77"/>
    </row>
    <row r="2" spans="1:11" s="75" customFormat="1" x14ac:dyDescent="0.3">
      <c r="A2" s="68" t="s">
        <v>1013</v>
      </c>
      <c r="B2" s="79">
        <v>2015</v>
      </c>
      <c r="C2" s="77"/>
      <c r="D2" s="131"/>
      <c r="E2" s="77"/>
      <c r="F2" s="131"/>
      <c r="G2" s="77"/>
      <c r="H2" s="131"/>
      <c r="I2" s="131"/>
      <c r="J2" s="77"/>
    </row>
    <row r="3" spans="1:11" s="75" customFormat="1" x14ac:dyDescent="0.3">
      <c r="A3" s="132"/>
      <c r="B3" s="133"/>
      <c r="C3" s="77"/>
      <c r="D3" s="131"/>
      <c r="E3" s="77"/>
      <c r="F3" s="131"/>
      <c r="G3" s="77"/>
      <c r="H3" s="131"/>
      <c r="I3" s="131"/>
      <c r="J3" s="77"/>
    </row>
    <row r="4" spans="1:11" s="75" customFormat="1" ht="24" x14ac:dyDescent="0.3">
      <c r="A4" s="68" t="s">
        <v>962</v>
      </c>
      <c r="B4" s="68" t="s">
        <v>963</v>
      </c>
      <c r="C4" s="68" t="s">
        <v>964</v>
      </c>
      <c r="D4" s="98" t="s">
        <v>1016</v>
      </c>
      <c r="E4" s="68" t="s">
        <v>1017</v>
      </c>
      <c r="F4" s="98" t="s">
        <v>1018</v>
      </c>
      <c r="G4" s="68" t="s">
        <v>1019</v>
      </c>
      <c r="H4" s="98" t="s">
        <v>1020</v>
      </c>
      <c r="I4" s="98" t="s">
        <v>1014</v>
      </c>
      <c r="J4" s="68" t="s">
        <v>1015</v>
      </c>
      <c r="K4" s="68" t="s">
        <v>1072</v>
      </c>
    </row>
    <row r="5" spans="1:11" s="132" customFormat="1" ht="25.5" customHeight="1" x14ac:dyDescent="0.3">
      <c r="A5" s="103" t="s">
        <v>9</v>
      </c>
      <c r="B5" s="103" t="s">
        <v>23</v>
      </c>
      <c r="C5" s="71">
        <v>441345</v>
      </c>
      <c r="D5" s="82"/>
      <c r="E5" s="105"/>
      <c r="F5" s="82"/>
      <c r="G5" s="105"/>
      <c r="H5" s="82"/>
      <c r="I5" s="82"/>
      <c r="J5" s="105"/>
      <c r="K5" s="70"/>
    </row>
    <row r="6" spans="1:11" s="132" customFormat="1" ht="25.5" customHeight="1" x14ac:dyDescent="0.3">
      <c r="A6" s="103" t="s">
        <v>9</v>
      </c>
      <c r="B6" s="103" t="s">
        <v>23</v>
      </c>
      <c r="C6" s="71">
        <v>441347</v>
      </c>
      <c r="D6" s="82"/>
      <c r="E6" s="105"/>
      <c r="F6" s="82"/>
      <c r="G6" s="105"/>
      <c r="H6" s="82"/>
      <c r="I6" s="82"/>
      <c r="J6" s="105"/>
      <c r="K6" s="70"/>
    </row>
    <row r="7" spans="1:11" s="132" customFormat="1" ht="25.5" customHeight="1" x14ac:dyDescent="0.3">
      <c r="A7" s="103" t="s">
        <v>9</v>
      </c>
      <c r="B7" s="103" t="s">
        <v>23</v>
      </c>
      <c r="C7" s="71">
        <v>441349</v>
      </c>
      <c r="D7" s="82"/>
      <c r="E7" s="105"/>
      <c r="F7" s="82"/>
      <c r="G7" s="105"/>
      <c r="H7" s="82"/>
      <c r="I7" s="82"/>
      <c r="J7" s="105"/>
      <c r="K7" s="70"/>
    </row>
    <row r="8" spans="1:11" s="132" customFormat="1" ht="25.5" customHeight="1" x14ac:dyDescent="0.3">
      <c r="A8" s="103" t="s">
        <v>9</v>
      </c>
      <c r="B8" s="103" t="s">
        <v>23</v>
      </c>
      <c r="C8" s="71">
        <v>441350</v>
      </c>
      <c r="D8" s="82"/>
      <c r="E8" s="105"/>
      <c r="F8" s="82"/>
      <c r="G8" s="105"/>
      <c r="H8" s="82"/>
      <c r="I8" s="82"/>
      <c r="J8" s="105"/>
      <c r="K8" s="70"/>
    </row>
    <row r="9" spans="1:11" s="132" customFormat="1" ht="25.5" customHeight="1" x14ac:dyDescent="0.3">
      <c r="A9" s="103" t="s">
        <v>9</v>
      </c>
      <c r="B9" s="103" t="s">
        <v>23</v>
      </c>
      <c r="C9" s="71">
        <v>441351</v>
      </c>
      <c r="D9" s="82"/>
      <c r="E9" s="105"/>
      <c r="F9" s="82"/>
      <c r="G9" s="105"/>
      <c r="H9" s="82"/>
      <c r="I9" s="82"/>
      <c r="J9" s="105"/>
      <c r="K9" s="70"/>
    </row>
    <row r="10" spans="1:11" s="132" customFormat="1" ht="25.5" customHeight="1" x14ac:dyDescent="0.3">
      <c r="A10" s="103" t="s">
        <v>9</v>
      </c>
      <c r="B10" s="103" t="s">
        <v>23</v>
      </c>
      <c r="C10" s="71">
        <v>441352</v>
      </c>
      <c r="D10" s="82"/>
      <c r="E10" s="105"/>
      <c r="F10" s="82"/>
      <c r="G10" s="105"/>
      <c r="H10" s="82"/>
      <c r="I10" s="82"/>
      <c r="J10" s="105"/>
      <c r="K10" s="70"/>
    </row>
    <row r="11" spans="1:11" s="132" customFormat="1" ht="25.5" customHeight="1" x14ac:dyDescent="0.3">
      <c r="A11" s="103" t="s">
        <v>9</v>
      </c>
      <c r="B11" s="103" t="s">
        <v>23</v>
      </c>
      <c r="C11" s="71">
        <v>441353</v>
      </c>
      <c r="D11" s="82"/>
      <c r="E11" s="105"/>
      <c r="F11" s="82"/>
      <c r="G11" s="105"/>
      <c r="H11" s="82"/>
      <c r="I11" s="82"/>
      <c r="J11" s="105"/>
      <c r="K11" s="70"/>
    </row>
    <row r="12" spans="1:11" s="132" customFormat="1" ht="25.5" customHeight="1" x14ac:dyDescent="0.3">
      <c r="A12" s="103" t="s">
        <v>9</v>
      </c>
      <c r="B12" s="103" t="s">
        <v>23</v>
      </c>
      <c r="C12" s="71">
        <v>441354</v>
      </c>
      <c r="D12" s="82"/>
      <c r="E12" s="105"/>
      <c r="F12" s="82"/>
      <c r="G12" s="105"/>
      <c r="H12" s="82"/>
      <c r="I12" s="82"/>
      <c r="J12" s="105"/>
      <c r="K12" s="70"/>
    </row>
    <row r="13" spans="1:11" s="132" customFormat="1" ht="25.5" customHeight="1" x14ac:dyDescent="0.3">
      <c r="A13" s="103" t="s">
        <v>9</v>
      </c>
      <c r="B13" s="103" t="s">
        <v>23</v>
      </c>
      <c r="C13" s="71">
        <v>441355</v>
      </c>
      <c r="D13" s="82"/>
      <c r="E13" s="105"/>
      <c r="F13" s="82"/>
      <c r="G13" s="105"/>
      <c r="H13" s="82"/>
      <c r="I13" s="82"/>
      <c r="J13" s="105"/>
      <c r="K13" s="70"/>
    </row>
    <row r="14" spans="1:11" s="132" customFormat="1" ht="25.5" customHeight="1" x14ac:dyDescent="0.3">
      <c r="A14" s="103" t="s">
        <v>9</v>
      </c>
      <c r="B14" s="103" t="s">
        <v>23</v>
      </c>
      <c r="C14" s="71">
        <v>441359</v>
      </c>
      <c r="D14" s="82"/>
      <c r="E14" s="105"/>
      <c r="F14" s="82"/>
      <c r="G14" s="105"/>
      <c r="H14" s="82"/>
      <c r="I14" s="82"/>
      <c r="J14" s="105"/>
      <c r="K14" s="70"/>
    </row>
    <row r="15" spans="1:11" s="132" customFormat="1" ht="25.5" customHeight="1" x14ac:dyDescent="0.3">
      <c r="A15" s="103" t="s">
        <v>9</v>
      </c>
      <c r="B15" s="103" t="s">
        <v>23</v>
      </c>
      <c r="C15" s="71">
        <v>441360</v>
      </c>
      <c r="D15" s="82"/>
      <c r="E15" s="105"/>
      <c r="F15" s="82"/>
      <c r="G15" s="105"/>
      <c r="H15" s="82"/>
      <c r="I15" s="82"/>
      <c r="J15" s="105"/>
      <c r="K15" s="70"/>
    </row>
    <row r="16" spans="1:11" s="132" customFormat="1" ht="25.5" customHeight="1" x14ac:dyDescent="0.3">
      <c r="A16" s="103" t="s">
        <v>9</v>
      </c>
      <c r="B16" s="103" t="s">
        <v>23</v>
      </c>
      <c r="C16" s="71">
        <v>441361</v>
      </c>
      <c r="D16" s="82"/>
      <c r="E16" s="105"/>
      <c r="F16" s="82"/>
      <c r="G16" s="105"/>
      <c r="H16" s="82"/>
      <c r="I16" s="82"/>
      <c r="J16" s="105"/>
      <c r="K16" s="70"/>
    </row>
    <row r="17" spans="1:11" s="132" customFormat="1" ht="25.5" customHeight="1" x14ac:dyDescent="0.3">
      <c r="A17" s="103" t="s">
        <v>9</v>
      </c>
      <c r="B17" s="103" t="s">
        <v>23</v>
      </c>
      <c r="C17" s="71">
        <v>441362</v>
      </c>
      <c r="D17" s="82"/>
      <c r="E17" s="105"/>
      <c r="F17" s="82"/>
      <c r="G17" s="105"/>
      <c r="H17" s="82"/>
      <c r="I17" s="82"/>
      <c r="J17" s="105"/>
      <c r="K17" s="70"/>
    </row>
    <row r="18" spans="1:11" s="132" customFormat="1" ht="25.5" customHeight="1" x14ac:dyDescent="0.3">
      <c r="A18" s="103" t="s">
        <v>9</v>
      </c>
      <c r="B18" s="103" t="s">
        <v>23</v>
      </c>
      <c r="C18" s="71">
        <v>441365</v>
      </c>
      <c r="D18" s="82"/>
      <c r="E18" s="105"/>
      <c r="F18" s="82"/>
      <c r="G18" s="105"/>
      <c r="H18" s="82"/>
      <c r="I18" s="82"/>
      <c r="J18" s="105"/>
      <c r="K18" s="70"/>
    </row>
    <row r="19" spans="1:11" s="132" customFormat="1" ht="25.5" customHeight="1" x14ac:dyDescent="0.3">
      <c r="A19" s="103" t="s">
        <v>9</v>
      </c>
      <c r="B19" s="103" t="s">
        <v>23</v>
      </c>
      <c r="C19" s="71">
        <v>441366</v>
      </c>
      <c r="D19" s="82"/>
      <c r="E19" s="105"/>
      <c r="F19" s="82"/>
      <c r="G19" s="105"/>
      <c r="H19" s="82"/>
      <c r="I19" s="82"/>
      <c r="J19" s="105"/>
      <c r="K19" s="70"/>
    </row>
    <row r="20" spans="1:11" s="132" customFormat="1" ht="25.5" customHeight="1" x14ac:dyDescent="0.3">
      <c r="A20" s="103" t="s">
        <v>9</v>
      </c>
      <c r="B20" s="103" t="s">
        <v>23</v>
      </c>
      <c r="C20" s="71">
        <v>441367</v>
      </c>
      <c r="D20" s="82"/>
      <c r="E20" s="105"/>
      <c r="F20" s="82"/>
      <c r="G20" s="105"/>
      <c r="H20" s="82"/>
      <c r="I20" s="82"/>
      <c r="J20" s="105"/>
      <c r="K20" s="70"/>
    </row>
    <row r="21" spans="1:11" s="132" customFormat="1" ht="25.5" customHeight="1" x14ac:dyDescent="0.3">
      <c r="A21" s="103" t="s">
        <v>9</v>
      </c>
      <c r="B21" s="103" t="s">
        <v>23</v>
      </c>
      <c r="C21" s="71">
        <v>441369</v>
      </c>
      <c r="D21" s="82"/>
      <c r="E21" s="105"/>
      <c r="F21" s="82"/>
      <c r="G21" s="105"/>
      <c r="H21" s="82"/>
      <c r="I21" s="82"/>
      <c r="J21" s="105"/>
      <c r="K21" s="70"/>
    </row>
    <row r="22" spans="1:11" s="132" customFormat="1" ht="25.5" customHeight="1" x14ac:dyDescent="0.3">
      <c r="A22" s="103" t="s">
        <v>9</v>
      </c>
      <c r="B22" s="103" t="s">
        <v>23</v>
      </c>
      <c r="C22" s="71">
        <v>441370</v>
      </c>
      <c r="D22" s="82"/>
      <c r="E22" s="105"/>
      <c r="F22" s="82"/>
      <c r="G22" s="105"/>
      <c r="H22" s="82"/>
      <c r="I22" s="82"/>
      <c r="J22" s="105"/>
      <c r="K22" s="70"/>
    </row>
    <row r="23" spans="1:11" s="132" customFormat="1" ht="25.5" customHeight="1" x14ac:dyDescent="0.3">
      <c r="A23" s="103" t="s">
        <v>9</v>
      </c>
      <c r="B23" s="103" t="s">
        <v>23</v>
      </c>
      <c r="C23" s="71">
        <v>441371</v>
      </c>
      <c r="D23" s="82"/>
      <c r="E23" s="105"/>
      <c r="F23" s="82"/>
      <c r="G23" s="105"/>
      <c r="H23" s="82"/>
      <c r="I23" s="82"/>
      <c r="J23" s="105"/>
      <c r="K23" s="70"/>
    </row>
    <row r="24" spans="1:11" s="132" customFormat="1" ht="25.5" customHeight="1" x14ac:dyDescent="0.3">
      <c r="A24" s="103" t="s">
        <v>9</v>
      </c>
      <c r="B24" s="103" t="s">
        <v>23</v>
      </c>
      <c r="C24" s="71">
        <v>441372</v>
      </c>
      <c r="D24" s="82"/>
      <c r="E24" s="105"/>
      <c r="F24" s="82"/>
      <c r="G24" s="105"/>
      <c r="H24" s="82"/>
      <c r="I24" s="82"/>
      <c r="J24" s="105"/>
      <c r="K24" s="70"/>
    </row>
    <row r="25" spans="1:11" s="132" customFormat="1" ht="25.5" customHeight="1" x14ac:dyDescent="0.3">
      <c r="A25" s="103" t="s">
        <v>9</v>
      </c>
      <c r="B25" s="103" t="s">
        <v>23</v>
      </c>
      <c r="C25" s="71">
        <v>441374</v>
      </c>
      <c r="D25" s="82"/>
      <c r="E25" s="105"/>
      <c r="F25" s="82"/>
      <c r="G25" s="105"/>
      <c r="H25" s="82"/>
      <c r="I25" s="82"/>
      <c r="J25" s="105"/>
      <c r="K25" s="70"/>
    </row>
    <row r="26" spans="1:11" s="132" customFormat="1" ht="25.5" customHeight="1" x14ac:dyDescent="0.3">
      <c r="A26" s="103" t="s">
        <v>9</v>
      </c>
      <c r="B26" s="103" t="s">
        <v>23</v>
      </c>
      <c r="C26" s="71">
        <v>441375</v>
      </c>
      <c r="D26" s="82"/>
      <c r="E26" s="105"/>
      <c r="F26" s="82"/>
      <c r="G26" s="105"/>
      <c r="H26" s="82"/>
      <c r="I26" s="82"/>
      <c r="J26" s="105"/>
      <c r="K26" s="70"/>
    </row>
    <row r="27" spans="1:11" s="132" customFormat="1" ht="25.5" customHeight="1" x14ac:dyDescent="0.3">
      <c r="A27" s="103" t="s">
        <v>9</v>
      </c>
      <c r="B27" s="103" t="s">
        <v>23</v>
      </c>
      <c r="C27" s="71">
        <v>442801</v>
      </c>
      <c r="D27" s="82"/>
      <c r="E27" s="105"/>
      <c r="F27" s="82"/>
      <c r="G27" s="105"/>
      <c r="H27" s="82"/>
      <c r="I27" s="82"/>
      <c r="J27" s="105"/>
      <c r="K27" s="70"/>
    </row>
    <row r="28" spans="1:11" s="132" customFormat="1" ht="25.5" customHeight="1" x14ac:dyDescent="0.3">
      <c r="A28" s="103" t="s">
        <v>9</v>
      </c>
      <c r="B28" s="103" t="s">
        <v>23</v>
      </c>
      <c r="C28" s="71">
        <v>442802</v>
      </c>
      <c r="D28" s="82"/>
      <c r="E28" s="105"/>
      <c r="F28" s="82"/>
      <c r="G28" s="105"/>
      <c r="H28" s="82"/>
      <c r="I28" s="82"/>
      <c r="J28" s="105"/>
      <c r="K28" s="70"/>
    </row>
    <row r="29" spans="1:11" s="132" customFormat="1" ht="25.5" customHeight="1" x14ac:dyDescent="0.3">
      <c r="A29" s="103" t="s">
        <v>9</v>
      </c>
      <c r="B29" s="103" t="s">
        <v>23</v>
      </c>
      <c r="C29" s="71">
        <v>442803</v>
      </c>
      <c r="D29" s="82"/>
      <c r="E29" s="105"/>
      <c r="F29" s="82"/>
      <c r="G29" s="105"/>
      <c r="H29" s="82"/>
      <c r="I29" s="82"/>
      <c r="J29" s="105"/>
      <c r="K29" s="70"/>
    </row>
    <row r="30" spans="1:11" s="132" customFormat="1" ht="25.5" customHeight="1" x14ac:dyDescent="0.3">
      <c r="A30" s="103" t="s">
        <v>9</v>
      </c>
      <c r="B30" s="103" t="s">
        <v>23</v>
      </c>
      <c r="C30" s="71">
        <v>444355</v>
      </c>
      <c r="D30" s="82"/>
      <c r="E30" s="105"/>
      <c r="F30" s="82"/>
      <c r="G30" s="105"/>
      <c r="H30" s="82"/>
      <c r="I30" s="82"/>
      <c r="J30" s="105"/>
      <c r="K30" s="70"/>
    </row>
    <row r="31" spans="1:11" s="132" customFormat="1" ht="25.5" customHeight="1" x14ac:dyDescent="0.3">
      <c r="A31" s="103" t="s">
        <v>67</v>
      </c>
      <c r="B31" s="103" t="s">
        <v>721</v>
      </c>
      <c r="C31" s="71">
        <v>700577</v>
      </c>
      <c r="D31" s="82"/>
      <c r="E31" s="105"/>
      <c r="F31" s="82"/>
      <c r="G31" s="105"/>
      <c r="H31" s="82"/>
      <c r="I31" s="82"/>
      <c r="J31" s="105"/>
      <c r="K31" s="70"/>
    </row>
    <row r="32" spans="1:11" s="132" customFormat="1" ht="25.5" customHeight="1" x14ac:dyDescent="0.3">
      <c r="A32" s="103" t="s">
        <v>9</v>
      </c>
      <c r="B32" s="103" t="s">
        <v>1084</v>
      </c>
      <c r="C32" s="71">
        <v>700578</v>
      </c>
      <c r="D32" s="82"/>
      <c r="E32" s="105"/>
      <c r="F32" s="82"/>
      <c r="G32" s="105"/>
      <c r="H32" s="82"/>
      <c r="I32" s="82"/>
      <c r="J32" s="105"/>
      <c r="K32" s="70"/>
    </row>
    <row r="33" spans="1:11" s="132" customFormat="1" ht="25.5" customHeight="1" x14ac:dyDescent="0.3">
      <c r="A33" s="103" t="s">
        <v>9</v>
      </c>
      <c r="B33" s="103" t="s">
        <v>1074</v>
      </c>
      <c r="C33" s="71">
        <v>700580</v>
      </c>
      <c r="D33" s="82"/>
      <c r="E33" s="105"/>
      <c r="F33" s="82"/>
      <c r="G33" s="105"/>
      <c r="H33" s="82"/>
      <c r="I33" s="82"/>
      <c r="J33" s="105"/>
      <c r="K33" s="70"/>
    </row>
    <row r="34" spans="1:11" s="132" customFormat="1" ht="25.5" customHeight="1" x14ac:dyDescent="0.3">
      <c r="A34" s="103" t="s">
        <v>9</v>
      </c>
      <c r="B34" s="103" t="s">
        <v>1074</v>
      </c>
      <c r="C34" s="71">
        <v>700581</v>
      </c>
      <c r="D34" s="82"/>
      <c r="E34" s="105"/>
      <c r="F34" s="82"/>
      <c r="G34" s="105"/>
      <c r="H34" s="82"/>
      <c r="I34" s="82"/>
      <c r="J34" s="105"/>
      <c r="K34" s="70"/>
    </row>
    <row r="35" spans="1:11" s="132" customFormat="1" ht="25.5" customHeight="1" x14ac:dyDescent="0.3">
      <c r="A35" s="103" t="s">
        <v>70</v>
      </c>
      <c r="B35" s="103" t="s">
        <v>1119</v>
      </c>
      <c r="C35" s="71">
        <v>700582</v>
      </c>
      <c r="D35" s="82"/>
      <c r="E35" s="105"/>
      <c r="F35" s="82"/>
      <c r="G35" s="105"/>
      <c r="H35" s="82"/>
      <c r="I35" s="82">
        <v>8</v>
      </c>
      <c r="J35" s="105">
        <v>4513.3829999999998</v>
      </c>
      <c r="K35" s="70"/>
    </row>
    <row r="36" spans="1:11" s="132" customFormat="1" ht="25.5" customHeight="1" x14ac:dyDescent="0.3">
      <c r="A36" s="103" t="s">
        <v>70</v>
      </c>
      <c r="B36" s="103" t="s">
        <v>1119</v>
      </c>
      <c r="C36" s="71">
        <v>700583</v>
      </c>
      <c r="D36" s="82"/>
      <c r="E36" s="105"/>
      <c r="F36" s="82"/>
      <c r="G36" s="105"/>
      <c r="H36" s="82">
        <v>13</v>
      </c>
      <c r="I36" s="82">
        <v>37</v>
      </c>
      <c r="J36" s="105">
        <v>20285.837263000001</v>
      </c>
      <c r="K36" s="70"/>
    </row>
    <row r="37" spans="1:11" s="132" customFormat="1" ht="24" x14ac:dyDescent="0.3">
      <c r="A37" s="103" t="s">
        <v>79</v>
      </c>
      <c r="B37" s="103" t="s">
        <v>1067</v>
      </c>
      <c r="C37" s="71">
        <v>700584</v>
      </c>
      <c r="D37" s="82"/>
      <c r="E37" s="105"/>
      <c r="F37" s="82">
        <v>1</v>
      </c>
      <c r="G37" s="105">
        <v>1060</v>
      </c>
      <c r="H37" s="82">
        <v>56</v>
      </c>
      <c r="I37" s="82">
        <v>363</v>
      </c>
      <c r="J37" s="105">
        <v>245177.79345950007</v>
      </c>
      <c r="K37" s="70"/>
    </row>
    <row r="38" spans="1:11" s="132" customFormat="1" ht="25.5" customHeight="1" x14ac:dyDescent="0.3">
      <c r="A38" s="103" t="s">
        <v>1052</v>
      </c>
      <c r="B38" s="103" t="s">
        <v>25</v>
      </c>
      <c r="C38" s="71">
        <v>700585</v>
      </c>
      <c r="D38" s="82"/>
      <c r="E38" s="105"/>
      <c r="F38" s="82"/>
      <c r="G38" s="105"/>
      <c r="H38" s="82">
        <v>36</v>
      </c>
      <c r="I38" s="82">
        <v>271</v>
      </c>
      <c r="J38" s="105">
        <v>126230.66531700011</v>
      </c>
      <c r="K38" s="70"/>
    </row>
    <row r="39" spans="1:11" s="132" customFormat="1" ht="25.5" customHeight="1" x14ac:dyDescent="0.3">
      <c r="A39" s="103" t="s">
        <v>1052</v>
      </c>
      <c r="B39" s="103" t="s">
        <v>25</v>
      </c>
      <c r="C39" s="71">
        <v>700586</v>
      </c>
      <c r="D39" s="82"/>
      <c r="E39" s="105"/>
      <c r="F39" s="82"/>
      <c r="G39" s="105"/>
      <c r="H39" s="82"/>
      <c r="I39" s="82"/>
      <c r="J39" s="105"/>
      <c r="K39" s="70"/>
    </row>
    <row r="40" spans="1:11" s="132" customFormat="1" ht="25.5" customHeight="1" x14ac:dyDescent="0.3">
      <c r="A40" s="103" t="s">
        <v>1052</v>
      </c>
      <c r="B40" s="103" t="s">
        <v>25</v>
      </c>
      <c r="C40" s="71">
        <v>700587</v>
      </c>
      <c r="D40" s="82"/>
      <c r="E40" s="105"/>
      <c r="F40" s="82"/>
      <c r="G40" s="105"/>
      <c r="H40" s="82"/>
      <c r="I40" s="82"/>
      <c r="J40" s="105"/>
      <c r="K40" s="70"/>
    </row>
    <row r="41" spans="1:11" s="132" customFormat="1" ht="38.25" customHeight="1" x14ac:dyDescent="0.3">
      <c r="A41" s="103" t="s">
        <v>41</v>
      </c>
      <c r="B41" s="103" t="s">
        <v>42</v>
      </c>
      <c r="C41" s="71">
        <v>700588</v>
      </c>
      <c r="D41" s="82"/>
      <c r="E41" s="105"/>
      <c r="F41" s="82"/>
      <c r="G41" s="105"/>
      <c r="H41" s="82"/>
      <c r="I41" s="82"/>
      <c r="J41" s="105"/>
      <c r="K41" s="70"/>
    </row>
    <row r="42" spans="1:11" s="132" customFormat="1" ht="38.25" customHeight="1" x14ac:dyDescent="0.3">
      <c r="A42" s="103" t="s">
        <v>41</v>
      </c>
      <c r="B42" s="103" t="s">
        <v>42</v>
      </c>
      <c r="C42" s="71">
        <v>700589</v>
      </c>
      <c r="D42" s="82"/>
      <c r="E42" s="105"/>
      <c r="F42" s="82"/>
      <c r="G42" s="105"/>
      <c r="H42" s="82"/>
      <c r="I42" s="82">
        <v>3</v>
      </c>
      <c r="J42" s="105">
        <v>1042.7130999999999</v>
      </c>
      <c r="K42" s="70"/>
    </row>
    <row r="43" spans="1:11" s="132" customFormat="1" ht="38.25" customHeight="1" x14ac:dyDescent="0.3">
      <c r="A43" s="103" t="s">
        <v>29</v>
      </c>
      <c r="B43" s="103" t="s">
        <v>717</v>
      </c>
      <c r="C43" s="71">
        <v>700590</v>
      </c>
      <c r="D43" s="82"/>
      <c r="E43" s="105"/>
      <c r="F43" s="82">
        <v>1</v>
      </c>
      <c r="G43" s="105">
        <v>440</v>
      </c>
      <c r="H43" s="82">
        <v>93</v>
      </c>
      <c r="I43" s="82">
        <v>643</v>
      </c>
      <c r="J43" s="105">
        <v>402257.52333460056</v>
      </c>
      <c r="K43" s="70"/>
    </row>
    <row r="44" spans="1:11" s="132" customFormat="1" ht="38.25" customHeight="1" x14ac:dyDescent="0.3">
      <c r="A44" s="103" t="s">
        <v>29</v>
      </c>
      <c r="B44" s="103" t="s">
        <v>717</v>
      </c>
      <c r="C44" s="71">
        <v>700591</v>
      </c>
      <c r="D44" s="82"/>
      <c r="E44" s="105"/>
      <c r="F44" s="82"/>
      <c r="G44" s="105"/>
      <c r="H44" s="82"/>
      <c r="I44" s="82">
        <v>1</v>
      </c>
      <c r="J44" s="105">
        <v>117.6</v>
      </c>
      <c r="K44" s="70"/>
    </row>
    <row r="45" spans="1:11" s="132" customFormat="1" ht="24" x14ac:dyDescent="0.3">
      <c r="A45" s="103" t="s">
        <v>79</v>
      </c>
      <c r="B45" s="103" t="s">
        <v>1067</v>
      </c>
      <c r="C45" s="71">
        <v>700592</v>
      </c>
      <c r="D45" s="82"/>
      <c r="E45" s="105"/>
      <c r="F45" s="82"/>
      <c r="G45" s="105"/>
      <c r="H45" s="82">
        <v>60</v>
      </c>
      <c r="I45" s="82">
        <v>615</v>
      </c>
      <c r="J45" s="105">
        <v>387238.90082599985</v>
      </c>
      <c r="K45" s="70"/>
    </row>
    <row r="46" spans="1:11" s="132" customFormat="1" ht="25.5" customHeight="1" x14ac:dyDescent="0.3">
      <c r="A46" s="103" t="s">
        <v>9</v>
      </c>
      <c r="B46" s="103" t="s">
        <v>1074</v>
      </c>
      <c r="C46" s="71">
        <v>700594</v>
      </c>
      <c r="D46" s="82"/>
      <c r="E46" s="105"/>
      <c r="F46" s="82"/>
      <c r="G46" s="105"/>
      <c r="H46" s="82">
        <v>2</v>
      </c>
      <c r="I46" s="82">
        <v>9</v>
      </c>
      <c r="J46" s="105">
        <v>5741.7851890000002</v>
      </c>
      <c r="K46" s="70"/>
    </row>
    <row r="47" spans="1:11" s="132" customFormat="1" ht="12.75" customHeight="1" x14ac:dyDescent="0.3">
      <c r="A47" s="103" t="s">
        <v>253</v>
      </c>
      <c r="B47" s="103" t="s">
        <v>19</v>
      </c>
      <c r="C47" s="71">
        <v>700595</v>
      </c>
      <c r="D47" s="82"/>
      <c r="E47" s="105"/>
      <c r="F47" s="82"/>
      <c r="G47" s="105"/>
      <c r="H47" s="82"/>
      <c r="I47" s="82">
        <v>1</v>
      </c>
      <c r="J47" s="105">
        <v>1124.2454</v>
      </c>
      <c r="K47" s="70"/>
    </row>
    <row r="48" spans="1:11" s="132" customFormat="1" ht="38.25" customHeight="1" x14ac:dyDescent="0.3">
      <c r="A48" s="103" t="s">
        <v>9</v>
      </c>
      <c r="B48" s="103" t="s">
        <v>1056</v>
      </c>
      <c r="C48" s="71">
        <v>700596</v>
      </c>
      <c r="D48" s="82"/>
      <c r="E48" s="105"/>
      <c r="F48" s="82"/>
      <c r="G48" s="105"/>
      <c r="H48" s="82"/>
      <c r="I48" s="82"/>
      <c r="J48" s="105"/>
      <c r="K48" s="70"/>
    </row>
    <row r="49" spans="1:11" s="132" customFormat="1" ht="25.5" customHeight="1" x14ac:dyDescent="0.3">
      <c r="A49" s="103" t="s">
        <v>9</v>
      </c>
      <c r="B49" s="103" t="s">
        <v>39</v>
      </c>
      <c r="C49" s="71">
        <v>700597</v>
      </c>
      <c r="D49" s="82"/>
      <c r="E49" s="105"/>
      <c r="F49" s="82"/>
      <c r="G49" s="105"/>
      <c r="H49" s="82"/>
      <c r="I49" s="82"/>
      <c r="J49" s="105"/>
      <c r="K49" s="70"/>
    </row>
    <row r="50" spans="1:11" s="132" customFormat="1" ht="38.25" customHeight="1" x14ac:dyDescent="0.3">
      <c r="A50" s="103" t="s">
        <v>9</v>
      </c>
      <c r="B50" s="103" t="s">
        <v>1056</v>
      </c>
      <c r="C50" s="71">
        <v>700598</v>
      </c>
      <c r="D50" s="82"/>
      <c r="E50" s="105"/>
      <c r="F50" s="82"/>
      <c r="G50" s="105"/>
      <c r="H50" s="82"/>
      <c r="I50" s="82"/>
      <c r="J50" s="105"/>
      <c r="K50" s="70"/>
    </row>
    <row r="51" spans="1:11" s="132" customFormat="1" ht="25.5" customHeight="1" x14ac:dyDescent="0.3">
      <c r="A51" s="103" t="s">
        <v>70</v>
      </c>
      <c r="B51" s="103" t="s">
        <v>1119</v>
      </c>
      <c r="C51" s="71">
        <v>700605</v>
      </c>
      <c r="D51" s="82"/>
      <c r="E51" s="105"/>
      <c r="F51" s="82"/>
      <c r="G51" s="105"/>
      <c r="H51" s="82"/>
      <c r="I51" s="82"/>
      <c r="J51" s="105"/>
      <c r="K51" s="70"/>
    </row>
    <row r="52" spans="1:11" s="132" customFormat="1" ht="25.5" customHeight="1" x14ac:dyDescent="0.3">
      <c r="A52" s="103" t="s">
        <v>70</v>
      </c>
      <c r="B52" s="103" t="s">
        <v>1119</v>
      </c>
      <c r="C52" s="71">
        <v>700606</v>
      </c>
      <c r="D52" s="82"/>
      <c r="E52" s="105"/>
      <c r="F52" s="82"/>
      <c r="G52" s="105"/>
      <c r="H52" s="82"/>
      <c r="I52" s="82"/>
      <c r="J52" s="105"/>
      <c r="K52" s="70"/>
    </row>
    <row r="53" spans="1:11" s="132" customFormat="1" ht="25.5" customHeight="1" x14ac:dyDescent="0.3">
      <c r="A53" s="103" t="s">
        <v>70</v>
      </c>
      <c r="B53" s="103" t="s">
        <v>1119</v>
      </c>
      <c r="C53" s="71">
        <v>700607</v>
      </c>
      <c r="D53" s="82"/>
      <c r="E53" s="105"/>
      <c r="F53" s="82"/>
      <c r="G53" s="105"/>
      <c r="H53" s="82"/>
      <c r="I53" s="82"/>
      <c r="J53" s="105"/>
      <c r="K53" s="70"/>
    </row>
    <row r="54" spans="1:11" s="132" customFormat="1" ht="25.5" customHeight="1" x14ac:dyDescent="0.3">
      <c r="A54" s="103" t="s">
        <v>70</v>
      </c>
      <c r="B54" s="103" t="s">
        <v>1119</v>
      </c>
      <c r="C54" s="71">
        <v>700608</v>
      </c>
      <c r="D54" s="82"/>
      <c r="E54" s="105"/>
      <c r="F54" s="82"/>
      <c r="G54" s="105"/>
      <c r="H54" s="82"/>
      <c r="I54" s="82"/>
      <c r="J54" s="105"/>
      <c r="K54" s="70"/>
    </row>
    <row r="55" spans="1:11" s="132" customFormat="1" ht="25.5" customHeight="1" x14ac:dyDescent="0.3">
      <c r="A55" s="103" t="s">
        <v>70</v>
      </c>
      <c r="B55" s="103" t="s">
        <v>1119</v>
      </c>
      <c r="C55" s="71">
        <v>700609</v>
      </c>
      <c r="D55" s="82"/>
      <c r="E55" s="105"/>
      <c r="F55" s="82"/>
      <c r="G55" s="105"/>
      <c r="H55" s="82"/>
      <c r="I55" s="82"/>
      <c r="J55" s="105"/>
      <c r="K55" s="70"/>
    </row>
    <row r="56" spans="1:11" s="132" customFormat="1" ht="25.5" customHeight="1" x14ac:dyDescent="0.3">
      <c r="A56" s="103" t="s">
        <v>70</v>
      </c>
      <c r="B56" s="103" t="s">
        <v>1119</v>
      </c>
      <c r="C56" s="71">
        <v>700610</v>
      </c>
      <c r="D56" s="82"/>
      <c r="E56" s="105"/>
      <c r="F56" s="82"/>
      <c r="G56" s="105"/>
      <c r="H56" s="82"/>
      <c r="I56" s="82"/>
      <c r="J56" s="105"/>
      <c r="K56" s="70"/>
    </row>
    <row r="57" spans="1:11" s="132" customFormat="1" ht="25.5" customHeight="1" x14ac:dyDescent="0.3">
      <c r="A57" s="103" t="s">
        <v>70</v>
      </c>
      <c r="B57" s="103" t="s">
        <v>1119</v>
      </c>
      <c r="C57" s="71">
        <v>700611</v>
      </c>
      <c r="D57" s="82"/>
      <c r="E57" s="105"/>
      <c r="F57" s="82"/>
      <c r="G57" s="105"/>
      <c r="H57" s="82"/>
      <c r="I57" s="82"/>
      <c r="J57" s="105"/>
      <c r="K57" s="70"/>
    </row>
    <row r="58" spans="1:11" s="132" customFormat="1" ht="25.5" customHeight="1" x14ac:dyDescent="0.3">
      <c r="A58" s="103" t="s">
        <v>70</v>
      </c>
      <c r="B58" s="103" t="s">
        <v>1119</v>
      </c>
      <c r="C58" s="71">
        <v>700612</v>
      </c>
      <c r="D58" s="82"/>
      <c r="E58" s="105"/>
      <c r="F58" s="82"/>
      <c r="G58" s="105"/>
      <c r="H58" s="82"/>
      <c r="I58" s="82"/>
      <c r="J58" s="105"/>
      <c r="K58" s="70"/>
    </row>
    <row r="59" spans="1:11" s="132" customFormat="1" ht="25.5" customHeight="1" x14ac:dyDescent="0.3">
      <c r="A59" s="103" t="s">
        <v>70</v>
      </c>
      <c r="B59" s="103" t="s">
        <v>1119</v>
      </c>
      <c r="C59" s="71">
        <v>700613</v>
      </c>
      <c r="D59" s="82"/>
      <c r="E59" s="105"/>
      <c r="F59" s="82"/>
      <c r="G59" s="105"/>
      <c r="H59" s="82"/>
      <c r="I59" s="82"/>
      <c r="J59" s="105"/>
      <c r="K59" s="70"/>
    </row>
    <row r="60" spans="1:11" s="132" customFormat="1" ht="25.5" customHeight="1" x14ac:dyDescent="0.3">
      <c r="A60" s="103" t="s">
        <v>70</v>
      </c>
      <c r="B60" s="103" t="s">
        <v>1119</v>
      </c>
      <c r="C60" s="71">
        <v>700614</v>
      </c>
      <c r="D60" s="82"/>
      <c r="E60" s="105"/>
      <c r="F60" s="82"/>
      <c r="G60" s="105"/>
      <c r="H60" s="82"/>
      <c r="I60" s="82"/>
      <c r="J60" s="105"/>
      <c r="K60" s="70"/>
    </row>
    <row r="61" spans="1:11" s="132" customFormat="1" ht="25.5" customHeight="1" x14ac:dyDescent="0.3">
      <c r="A61" s="103" t="s">
        <v>70</v>
      </c>
      <c r="B61" s="103" t="s">
        <v>1119</v>
      </c>
      <c r="C61" s="71">
        <v>700615</v>
      </c>
      <c r="D61" s="82"/>
      <c r="E61" s="105"/>
      <c r="F61" s="82"/>
      <c r="G61" s="105"/>
      <c r="H61" s="82"/>
      <c r="I61" s="82"/>
      <c r="J61" s="105"/>
      <c r="K61" s="70"/>
    </row>
    <row r="62" spans="1:11" s="132" customFormat="1" ht="25.5" customHeight="1" x14ac:dyDescent="0.3">
      <c r="A62" s="103" t="s">
        <v>70</v>
      </c>
      <c r="B62" s="103" t="s">
        <v>1119</v>
      </c>
      <c r="C62" s="71">
        <v>700616</v>
      </c>
      <c r="D62" s="82"/>
      <c r="E62" s="105"/>
      <c r="F62" s="82"/>
      <c r="G62" s="105"/>
      <c r="H62" s="82"/>
      <c r="I62" s="82"/>
      <c r="J62" s="105"/>
      <c r="K62" s="70"/>
    </row>
    <row r="63" spans="1:11" s="132" customFormat="1" ht="25.5" customHeight="1" x14ac:dyDescent="0.3">
      <c r="A63" s="103" t="s">
        <v>70</v>
      </c>
      <c r="B63" s="103" t="s">
        <v>1119</v>
      </c>
      <c r="C63" s="71">
        <v>700617</v>
      </c>
      <c r="D63" s="82"/>
      <c r="E63" s="105"/>
      <c r="F63" s="82"/>
      <c r="G63" s="105"/>
      <c r="H63" s="82"/>
      <c r="I63" s="82"/>
      <c r="J63" s="105"/>
      <c r="K63" s="70"/>
    </row>
    <row r="64" spans="1:11" s="132" customFormat="1" ht="25.5" customHeight="1" x14ac:dyDescent="0.3">
      <c r="A64" s="103" t="s">
        <v>70</v>
      </c>
      <c r="B64" s="103" t="s">
        <v>1119</v>
      </c>
      <c r="C64" s="71">
        <v>700618</v>
      </c>
      <c r="D64" s="82"/>
      <c r="E64" s="105"/>
      <c r="F64" s="82"/>
      <c r="G64" s="105"/>
      <c r="H64" s="82"/>
      <c r="I64" s="82"/>
      <c r="J64" s="105"/>
      <c r="K64" s="70"/>
    </row>
    <row r="65" spans="1:11" s="132" customFormat="1" ht="25.5" customHeight="1" x14ac:dyDescent="0.3">
      <c r="A65" s="103" t="s">
        <v>70</v>
      </c>
      <c r="B65" s="103" t="s">
        <v>1119</v>
      </c>
      <c r="C65" s="71">
        <v>700619</v>
      </c>
      <c r="D65" s="82"/>
      <c r="E65" s="105"/>
      <c r="F65" s="82"/>
      <c r="G65" s="105"/>
      <c r="H65" s="82"/>
      <c r="I65" s="82"/>
      <c r="J65" s="105"/>
      <c r="K65" s="70"/>
    </row>
    <row r="66" spans="1:11" s="132" customFormat="1" ht="25.5" customHeight="1" x14ac:dyDescent="0.3">
      <c r="A66" s="103" t="s">
        <v>70</v>
      </c>
      <c r="B66" s="103" t="s">
        <v>1119</v>
      </c>
      <c r="C66" s="71">
        <v>700620</v>
      </c>
      <c r="D66" s="82"/>
      <c r="E66" s="105"/>
      <c r="F66" s="82"/>
      <c r="G66" s="105"/>
      <c r="H66" s="82"/>
      <c r="I66" s="82"/>
      <c r="J66" s="105"/>
      <c r="K66" s="70"/>
    </row>
    <row r="67" spans="1:11" s="132" customFormat="1" ht="25.5" customHeight="1" x14ac:dyDescent="0.3">
      <c r="A67" s="103" t="s">
        <v>70</v>
      </c>
      <c r="B67" s="103" t="s">
        <v>1119</v>
      </c>
      <c r="C67" s="71">
        <v>700621</v>
      </c>
      <c r="D67" s="82"/>
      <c r="E67" s="105"/>
      <c r="F67" s="82"/>
      <c r="G67" s="105"/>
      <c r="H67" s="82"/>
      <c r="I67" s="82"/>
      <c r="J67" s="105"/>
      <c r="K67" s="70"/>
    </row>
    <row r="68" spans="1:11" s="132" customFormat="1" ht="25.5" customHeight="1" x14ac:dyDescent="0.3">
      <c r="A68" s="103" t="s">
        <v>70</v>
      </c>
      <c r="B68" s="103" t="s">
        <v>1119</v>
      </c>
      <c r="C68" s="71">
        <v>700622</v>
      </c>
      <c r="D68" s="82"/>
      <c r="E68" s="105"/>
      <c r="F68" s="82"/>
      <c r="G68" s="105"/>
      <c r="H68" s="82"/>
      <c r="I68" s="82"/>
      <c r="J68" s="105"/>
      <c r="K68" s="70"/>
    </row>
    <row r="69" spans="1:11" s="132" customFormat="1" ht="25.5" customHeight="1" x14ac:dyDescent="0.3">
      <c r="A69" s="103" t="s">
        <v>70</v>
      </c>
      <c r="B69" s="103" t="s">
        <v>1119</v>
      </c>
      <c r="C69" s="71">
        <v>700623</v>
      </c>
      <c r="D69" s="82"/>
      <c r="E69" s="105"/>
      <c r="F69" s="82"/>
      <c r="G69" s="105"/>
      <c r="H69" s="82"/>
      <c r="I69" s="82"/>
      <c r="J69" s="105"/>
      <c r="K69" s="70"/>
    </row>
    <row r="70" spans="1:11" s="132" customFormat="1" ht="25.5" customHeight="1" x14ac:dyDescent="0.3">
      <c r="A70" s="103" t="s">
        <v>70</v>
      </c>
      <c r="B70" s="103" t="s">
        <v>1119</v>
      </c>
      <c r="C70" s="71">
        <v>700624</v>
      </c>
      <c r="D70" s="82"/>
      <c r="E70" s="105"/>
      <c r="F70" s="82"/>
      <c r="G70" s="105"/>
      <c r="H70" s="82"/>
      <c r="I70" s="82"/>
      <c r="J70" s="105"/>
      <c r="K70" s="70"/>
    </row>
    <row r="71" spans="1:11" s="132" customFormat="1" ht="25.5" customHeight="1" x14ac:dyDescent="0.3">
      <c r="A71" s="103" t="s">
        <v>70</v>
      </c>
      <c r="B71" s="103" t="s">
        <v>1119</v>
      </c>
      <c r="C71" s="71">
        <v>700625</v>
      </c>
      <c r="D71" s="82"/>
      <c r="E71" s="105"/>
      <c r="F71" s="82"/>
      <c r="G71" s="105"/>
      <c r="H71" s="82"/>
      <c r="I71" s="82"/>
      <c r="J71" s="105"/>
      <c r="K71" s="70"/>
    </row>
    <row r="72" spans="1:11" s="132" customFormat="1" ht="25.5" customHeight="1" x14ac:dyDescent="0.3">
      <c r="A72" s="103" t="s">
        <v>70</v>
      </c>
      <c r="B72" s="103" t="s">
        <v>1119</v>
      </c>
      <c r="C72" s="71">
        <v>700626</v>
      </c>
      <c r="D72" s="82"/>
      <c r="E72" s="105"/>
      <c r="F72" s="82"/>
      <c r="G72" s="105"/>
      <c r="H72" s="82"/>
      <c r="I72" s="82"/>
      <c r="J72" s="105"/>
      <c r="K72" s="70"/>
    </row>
    <row r="73" spans="1:11" s="132" customFormat="1" ht="25.5" customHeight="1" x14ac:dyDescent="0.3">
      <c r="A73" s="103" t="s">
        <v>70</v>
      </c>
      <c r="B73" s="103" t="s">
        <v>1119</v>
      </c>
      <c r="C73" s="71">
        <v>700627</v>
      </c>
      <c r="D73" s="82"/>
      <c r="E73" s="105"/>
      <c r="F73" s="82"/>
      <c r="G73" s="105"/>
      <c r="H73" s="82"/>
      <c r="I73" s="82"/>
      <c r="J73" s="105"/>
      <c r="K73" s="70"/>
    </row>
    <row r="74" spans="1:11" s="132" customFormat="1" ht="25.5" customHeight="1" x14ac:dyDescent="0.3">
      <c r="A74" s="103" t="s">
        <v>70</v>
      </c>
      <c r="B74" s="103" t="s">
        <v>1119</v>
      </c>
      <c r="C74" s="71">
        <v>700628</v>
      </c>
      <c r="D74" s="82"/>
      <c r="E74" s="105"/>
      <c r="F74" s="82"/>
      <c r="G74" s="105"/>
      <c r="H74" s="82"/>
      <c r="I74" s="82"/>
      <c r="J74" s="105"/>
      <c r="K74" s="70"/>
    </row>
    <row r="75" spans="1:11" s="132" customFormat="1" ht="25.5" customHeight="1" x14ac:dyDescent="0.3">
      <c r="A75" s="103" t="s">
        <v>70</v>
      </c>
      <c r="B75" s="103" t="s">
        <v>1119</v>
      </c>
      <c r="C75" s="71">
        <v>700629</v>
      </c>
      <c r="D75" s="82"/>
      <c r="E75" s="105"/>
      <c r="F75" s="82"/>
      <c r="G75" s="105"/>
      <c r="H75" s="82"/>
      <c r="I75" s="82"/>
      <c r="J75" s="105"/>
      <c r="K75" s="70"/>
    </row>
    <row r="76" spans="1:11" s="132" customFormat="1" ht="25.5" customHeight="1" x14ac:dyDescent="0.3">
      <c r="A76" s="103" t="s">
        <v>70</v>
      </c>
      <c r="B76" s="103" t="s">
        <v>1119</v>
      </c>
      <c r="C76" s="71">
        <v>700630</v>
      </c>
      <c r="D76" s="82"/>
      <c r="E76" s="105"/>
      <c r="F76" s="82"/>
      <c r="G76" s="105"/>
      <c r="H76" s="82"/>
      <c r="I76" s="82"/>
      <c r="J76" s="105"/>
      <c r="K76" s="70"/>
    </row>
    <row r="77" spans="1:11" s="132" customFormat="1" ht="25.5" customHeight="1" x14ac:dyDescent="0.3">
      <c r="A77" s="103" t="s">
        <v>70</v>
      </c>
      <c r="B77" s="103" t="s">
        <v>1119</v>
      </c>
      <c r="C77" s="71">
        <v>700631</v>
      </c>
      <c r="D77" s="82"/>
      <c r="E77" s="105"/>
      <c r="F77" s="82"/>
      <c r="G77" s="105"/>
      <c r="H77" s="82"/>
      <c r="I77" s="82"/>
      <c r="J77" s="105"/>
      <c r="K77" s="70"/>
    </row>
    <row r="78" spans="1:11" s="132" customFormat="1" ht="25.5" customHeight="1" x14ac:dyDescent="0.3">
      <c r="A78" s="103" t="s">
        <v>70</v>
      </c>
      <c r="B78" s="103" t="s">
        <v>1119</v>
      </c>
      <c r="C78" s="71">
        <v>700632</v>
      </c>
      <c r="D78" s="82"/>
      <c r="E78" s="105"/>
      <c r="F78" s="82"/>
      <c r="G78" s="105"/>
      <c r="H78" s="82"/>
      <c r="I78" s="82"/>
      <c r="J78" s="105"/>
      <c r="K78" s="70"/>
    </row>
    <row r="79" spans="1:11" s="132" customFormat="1" ht="25.5" customHeight="1" x14ac:dyDescent="0.3">
      <c r="A79" s="103" t="s">
        <v>70</v>
      </c>
      <c r="B79" s="103" t="s">
        <v>1119</v>
      </c>
      <c r="C79" s="71">
        <v>700633</v>
      </c>
      <c r="D79" s="82"/>
      <c r="E79" s="105"/>
      <c r="F79" s="82"/>
      <c r="G79" s="105"/>
      <c r="H79" s="82"/>
      <c r="I79" s="82"/>
      <c r="J79" s="105"/>
      <c r="K79" s="70"/>
    </row>
    <row r="80" spans="1:11" s="132" customFormat="1" ht="25.5" customHeight="1" x14ac:dyDescent="0.3">
      <c r="A80" s="103" t="s">
        <v>70</v>
      </c>
      <c r="B80" s="103" t="s">
        <v>1119</v>
      </c>
      <c r="C80" s="71">
        <v>700634</v>
      </c>
      <c r="D80" s="82"/>
      <c r="E80" s="105"/>
      <c r="F80" s="82"/>
      <c r="G80" s="105"/>
      <c r="H80" s="82"/>
      <c r="I80" s="82"/>
      <c r="J80" s="105"/>
      <c r="K80" s="70"/>
    </row>
    <row r="81" spans="1:11" s="132" customFormat="1" ht="25.5" customHeight="1" x14ac:dyDescent="0.3">
      <c r="A81" s="103" t="s">
        <v>70</v>
      </c>
      <c r="B81" s="103" t="s">
        <v>1119</v>
      </c>
      <c r="C81" s="71">
        <v>700636</v>
      </c>
      <c r="D81" s="82"/>
      <c r="E81" s="105"/>
      <c r="F81" s="82"/>
      <c r="G81" s="105"/>
      <c r="H81" s="82"/>
      <c r="I81" s="82"/>
      <c r="J81" s="105"/>
      <c r="K81" s="70"/>
    </row>
    <row r="82" spans="1:11" s="132" customFormat="1" ht="25.5" customHeight="1" x14ac:dyDescent="0.3">
      <c r="A82" s="103" t="s">
        <v>70</v>
      </c>
      <c r="B82" s="103" t="s">
        <v>1119</v>
      </c>
      <c r="C82" s="71">
        <v>700637</v>
      </c>
      <c r="D82" s="82"/>
      <c r="E82" s="105"/>
      <c r="F82" s="82"/>
      <c r="G82" s="105"/>
      <c r="H82" s="82"/>
      <c r="I82" s="82"/>
      <c r="J82" s="105"/>
      <c r="K82" s="70"/>
    </row>
    <row r="83" spans="1:11" s="132" customFormat="1" ht="25.5" customHeight="1" x14ac:dyDescent="0.3">
      <c r="A83" s="103" t="s">
        <v>70</v>
      </c>
      <c r="B83" s="103" t="s">
        <v>1119</v>
      </c>
      <c r="C83" s="71">
        <v>700638</v>
      </c>
      <c r="D83" s="82"/>
      <c r="E83" s="105"/>
      <c r="F83" s="82"/>
      <c r="G83" s="105"/>
      <c r="H83" s="82"/>
      <c r="I83" s="82"/>
      <c r="J83" s="105"/>
      <c r="K83" s="70"/>
    </row>
    <row r="84" spans="1:11" s="132" customFormat="1" ht="25.5" customHeight="1" x14ac:dyDescent="0.3">
      <c r="A84" s="103" t="s">
        <v>70</v>
      </c>
      <c r="B84" s="103" t="s">
        <v>1119</v>
      </c>
      <c r="C84" s="71">
        <v>700639</v>
      </c>
      <c r="D84" s="82"/>
      <c r="E84" s="105"/>
      <c r="F84" s="82"/>
      <c r="G84" s="105"/>
      <c r="H84" s="82"/>
      <c r="I84" s="82"/>
      <c r="J84" s="105"/>
      <c r="K84" s="70"/>
    </row>
    <row r="85" spans="1:11" s="132" customFormat="1" ht="25.5" customHeight="1" x14ac:dyDescent="0.3">
      <c r="A85" s="103" t="s">
        <v>70</v>
      </c>
      <c r="B85" s="103" t="s">
        <v>1119</v>
      </c>
      <c r="C85" s="71">
        <v>700640</v>
      </c>
      <c r="D85" s="82"/>
      <c r="E85" s="105"/>
      <c r="F85" s="82"/>
      <c r="G85" s="105"/>
      <c r="H85" s="82"/>
      <c r="I85" s="82"/>
      <c r="J85" s="105"/>
      <c r="K85" s="70"/>
    </row>
    <row r="86" spans="1:11" s="132" customFormat="1" ht="25.5" customHeight="1" x14ac:dyDescent="0.3">
      <c r="A86" s="103" t="s">
        <v>70</v>
      </c>
      <c r="B86" s="103" t="s">
        <v>1119</v>
      </c>
      <c r="C86" s="71">
        <v>700641</v>
      </c>
      <c r="D86" s="82"/>
      <c r="E86" s="105"/>
      <c r="F86" s="82"/>
      <c r="G86" s="105"/>
      <c r="H86" s="82"/>
      <c r="I86" s="82"/>
      <c r="J86" s="105"/>
      <c r="K86" s="70"/>
    </row>
    <row r="87" spans="1:11" s="132" customFormat="1" ht="25.5" customHeight="1" x14ac:dyDescent="0.3">
      <c r="A87" s="103" t="s">
        <v>70</v>
      </c>
      <c r="B87" s="103" t="s">
        <v>1119</v>
      </c>
      <c r="C87" s="71">
        <v>700642</v>
      </c>
      <c r="D87" s="82"/>
      <c r="E87" s="105"/>
      <c r="F87" s="82"/>
      <c r="G87" s="105"/>
      <c r="H87" s="82"/>
      <c r="I87" s="82"/>
      <c r="J87" s="105"/>
      <c r="K87" s="70"/>
    </row>
    <row r="88" spans="1:11" s="132" customFormat="1" ht="25.5" customHeight="1" x14ac:dyDescent="0.3">
      <c r="A88" s="103" t="s">
        <v>70</v>
      </c>
      <c r="B88" s="103" t="s">
        <v>1119</v>
      </c>
      <c r="C88" s="71">
        <v>700643</v>
      </c>
      <c r="D88" s="82"/>
      <c r="E88" s="105"/>
      <c r="F88" s="82"/>
      <c r="G88" s="105"/>
      <c r="H88" s="82"/>
      <c r="I88" s="82"/>
      <c r="J88" s="105"/>
      <c r="K88" s="70"/>
    </row>
    <row r="89" spans="1:11" s="132" customFormat="1" ht="25.5" customHeight="1" x14ac:dyDescent="0.3">
      <c r="A89" s="103" t="s">
        <v>70</v>
      </c>
      <c r="B89" s="103" t="s">
        <v>1119</v>
      </c>
      <c r="C89" s="71">
        <v>700644</v>
      </c>
      <c r="D89" s="82"/>
      <c r="E89" s="105"/>
      <c r="F89" s="82"/>
      <c r="G89" s="105"/>
      <c r="H89" s="82"/>
      <c r="I89" s="82"/>
      <c r="J89" s="105"/>
      <c r="K89" s="70"/>
    </row>
    <row r="90" spans="1:11" s="132" customFormat="1" ht="25.5" customHeight="1" x14ac:dyDescent="0.3">
      <c r="A90" s="103" t="s">
        <v>70</v>
      </c>
      <c r="B90" s="103" t="s">
        <v>1119</v>
      </c>
      <c r="C90" s="71">
        <v>700645</v>
      </c>
      <c r="D90" s="82"/>
      <c r="E90" s="105"/>
      <c r="F90" s="82"/>
      <c r="G90" s="105"/>
      <c r="H90" s="82"/>
      <c r="I90" s="82"/>
      <c r="J90" s="105"/>
      <c r="K90" s="70"/>
    </row>
    <row r="91" spans="1:11" s="132" customFormat="1" ht="25.5" customHeight="1" x14ac:dyDescent="0.3">
      <c r="A91" s="103" t="s">
        <v>70</v>
      </c>
      <c r="B91" s="103" t="s">
        <v>1119</v>
      </c>
      <c r="C91" s="71">
        <v>700646</v>
      </c>
      <c r="D91" s="82"/>
      <c r="E91" s="105"/>
      <c r="F91" s="82"/>
      <c r="G91" s="105"/>
      <c r="H91" s="82"/>
      <c r="I91" s="82"/>
      <c r="J91" s="105"/>
      <c r="K91" s="70"/>
    </row>
    <row r="92" spans="1:11" s="132" customFormat="1" ht="25.5" customHeight="1" x14ac:dyDescent="0.3">
      <c r="A92" s="103" t="s">
        <v>70</v>
      </c>
      <c r="B92" s="103" t="s">
        <v>1119</v>
      </c>
      <c r="C92" s="71">
        <v>700647</v>
      </c>
      <c r="D92" s="82"/>
      <c r="E92" s="105"/>
      <c r="F92" s="82"/>
      <c r="G92" s="105"/>
      <c r="H92" s="82"/>
      <c r="I92" s="82"/>
      <c r="J92" s="105"/>
      <c r="K92" s="70"/>
    </row>
    <row r="93" spans="1:11" s="132" customFormat="1" ht="25.5" customHeight="1" x14ac:dyDescent="0.3">
      <c r="A93" s="103" t="s">
        <v>70</v>
      </c>
      <c r="B93" s="103" t="s">
        <v>1119</v>
      </c>
      <c r="C93" s="71">
        <v>700648</v>
      </c>
      <c r="D93" s="82"/>
      <c r="E93" s="105"/>
      <c r="F93" s="82"/>
      <c r="G93" s="105"/>
      <c r="H93" s="82"/>
      <c r="I93" s="82"/>
      <c r="J93" s="105"/>
      <c r="K93" s="70"/>
    </row>
    <row r="94" spans="1:11" s="132" customFormat="1" ht="25.5" customHeight="1" x14ac:dyDescent="0.3">
      <c r="A94" s="103" t="s">
        <v>70</v>
      </c>
      <c r="B94" s="103" t="s">
        <v>1119</v>
      </c>
      <c r="C94" s="71">
        <v>700649</v>
      </c>
      <c r="D94" s="82"/>
      <c r="E94" s="105"/>
      <c r="F94" s="82"/>
      <c r="G94" s="105"/>
      <c r="H94" s="82"/>
      <c r="I94" s="82">
        <v>2</v>
      </c>
      <c r="J94" s="105">
        <v>1471.924</v>
      </c>
      <c r="K94" s="70"/>
    </row>
    <row r="95" spans="1:11" s="132" customFormat="1" ht="25.5" customHeight="1" x14ac:dyDescent="0.3">
      <c r="A95" s="103" t="s">
        <v>70</v>
      </c>
      <c r="B95" s="103" t="s">
        <v>1119</v>
      </c>
      <c r="C95" s="71">
        <v>700650</v>
      </c>
      <c r="D95" s="82"/>
      <c r="E95" s="105"/>
      <c r="F95" s="82"/>
      <c r="G95" s="105"/>
      <c r="H95" s="82"/>
      <c r="I95" s="82"/>
      <c r="J95" s="105"/>
      <c r="K95" s="70"/>
    </row>
    <row r="96" spans="1:11" s="132" customFormat="1" ht="25.5" customHeight="1" x14ac:dyDescent="0.3">
      <c r="A96" s="103" t="s">
        <v>70</v>
      </c>
      <c r="B96" s="103" t="s">
        <v>1119</v>
      </c>
      <c r="C96" s="71">
        <v>700651</v>
      </c>
      <c r="D96" s="82"/>
      <c r="E96" s="105"/>
      <c r="F96" s="82"/>
      <c r="G96" s="105"/>
      <c r="H96" s="82"/>
      <c r="I96" s="82"/>
      <c r="J96" s="105"/>
      <c r="K96" s="70"/>
    </row>
    <row r="97" spans="1:11" s="132" customFormat="1" ht="25.5" customHeight="1" x14ac:dyDescent="0.3">
      <c r="A97" s="103" t="s">
        <v>70</v>
      </c>
      <c r="B97" s="103" t="s">
        <v>1119</v>
      </c>
      <c r="C97" s="71">
        <v>700652</v>
      </c>
      <c r="D97" s="82"/>
      <c r="E97" s="105"/>
      <c r="F97" s="82"/>
      <c r="G97" s="105"/>
      <c r="H97" s="82"/>
      <c r="I97" s="82"/>
      <c r="J97" s="105"/>
      <c r="K97" s="70"/>
    </row>
    <row r="98" spans="1:11" s="132" customFormat="1" ht="25.5" customHeight="1" x14ac:dyDescent="0.3">
      <c r="A98" s="103" t="s">
        <v>70</v>
      </c>
      <c r="B98" s="103" t="s">
        <v>1119</v>
      </c>
      <c r="C98" s="71">
        <v>700653</v>
      </c>
      <c r="D98" s="82"/>
      <c r="E98" s="105"/>
      <c r="F98" s="82"/>
      <c r="G98" s="105"/>
      <c r="H98" s="82"/>
      <c r="I98" s="82"/>
      <c r="J98" s="105"/>
      <c r="K98" s="70"/>
    </row>
    <row r="99" spans="1:11" s="132" customFormat="1" ht="25.5" customHeight="1" x14ac:dyDescent="0.3">
      <c r="A99" s="103" t="s">
        <v>70</v>
      </c>
      <c r="B99" s="103" t="s">
        <v>1119</v>
      </c>
      <c r="C99" s="71">
        <v>700654</v>
      </c>
      <c r="D99" s="82"/>
      <c r="E99" s="105"/>
      <c r="F99" s="82"/>
      <c r="G99" s="105"/>
      <c r="H99" s="82"/>
      <c r="I99" s="82"/>
      <c r="J99" s="105"/>
      <c r="K99" s="70"/>
    </row>
    <row r="100" spans="1:11" s="132" customFormat="1" ht="25.5" customHeight="1" x14ac:dyDescent="0.3">
      <c r="A100" s="103" t="s">
        <v>70</v>
      </c>
      <c r="B100" s="103" t="s">
        <v>1119</v>
      </c>
      <c r="C100" s="71">
        <v>700655</v>
      </c>
      <c r="D100" s="82"/>
      <c r="E100" s="105"/>
      <c r="F100" s="82"/>
      <c r="G100" s="105"/>
      <c r="H100" s="82"/>
      <c r="I100" s="82"/>
      <c r="J100" s="105"/>
      <c r="K100" s="70"/>
    </row>
    <row r="101" spans="1:11" s="132" customFormat="1" ht="25.5" customHeight="1" x14ac:dyDescent="0.3">
      <c r="A101" s="103" t="s">
        <v>70</v>
      </c>
      <c r="B101" s="103" t="s">
        <v>1119</v>
      </c>
      <c r="C101" s="71">
        <v>700656</v>
      </c>
      <c r="D101" s="82"/>
      <c r="E101" s="105"/>
      <c r="F101" s="82"/>
      <c r="G101" s="105"/>
      <c r="H101" s="82"/>
      <c r="I101" s="82">
        <v>1</v>
      </c>
      <c r="J101" s="105">
        <v>111.6632</v>
      </c>
      <c r="K101" s="70"/>
    </row>
    <row r="102" spans="1:11" s="132" customFormat="1" ht="25.5" customHeight="1" x14ac:dyDescent="0.3">
      <c r="A102" s="103" t="s">
        <v>70</v>
      </c>
      <c r="B102" s="103" t="s">
        <v>1119</v>
      </c>
      <c r="C102" s="71">
        <v>700657</v>
      </c>
      <c r="D102" s="82"/>
      <c r="E102" s="105"/>
      <c r="F102" s="82"/>
      <c r="G102" s="105"/>
      <c r="H102" s="82"/>
      <c r="I102" s="82"/>
      <c r="J102" s="105"/>
      <c r="K102" s="70"/>
    </row>
    <row r="103" spans="1:11" s="132" customFormat="1" ht="25.5" customHeight="1" x14ac:dyDescent="0.3">
      <c r="A103" s="103" t="s">
        <v>70</v>
      </c>
      <c r="B103" s="103" t="s">
        <v>1119</v>
      </c>
      <c r="C103" s="71">
        <v>700658</v>
      </c>
      <c r="D103" s="82"/>
      <c r="E103" s="105"/>
      <c r="F103" s="82"/>
      <c r="G103" s="105"/>
      <c r="H103" s="82"/>
      <c r="I103" s="82"/>
      <c r="J103" s="105"/>
      <c r="K103" s="70"/>
    </row>
    <row r="104" spans="1:11" s="132" customFormat="1" ht="25.5" customHeight="1" x14ac:dyDescent="0.3">
      <c r="A104" s="103" t="s">
        <v>70</v>
      </c>
      <c r="B104" s="103" t="s">
        <v>1119</v>
      </c>
      <c r="C104" s="71">
        <v>700659</v>
      </c>
      <c r="D104" s="82"/>
      <c r="E104" s="105"/>
      <c r="F104" s="82"/>
      <c r="G104" s="105"/>
      <c r="H104" s="82"/>
      <c r="I104" s="82"/>
      <c r="J104" s="105"/>
      <c r="K104" s="70"/>
    </row>
    <row r="105" spans="1:11" s="132" customFormat="1" ht="25.5" customHeight="1" x14ac:dyDescent="0.3">
      <c r="A105" s="103" t="s">
        <v>70</v>
      </c>
      <c r="B105" s="103" t="s">
        <v>1119</v>
      </c>
      <c r="C105" s="71">
        <v>700660</v>
      </c>
      <c r="D105" s="82"/>
      <c r="E105" s="105"/>
      <c r="F105" s="82"/>
      <c r="G105" s="105"/>
      <c r="H105" s="82"/>
      <c r="I105" s="82"/>
      <c r="J105" s="105"/>
      <c r="K105" s="70"/>
    </row>
    <row r="106" spans="1:11" s="132" customFormat="1" ht="25.5" customHeight="1" x14ac:dyDescent="0.3">
      <c r="A106" s="103" t="s">
        <v>70</v>
      </c>
      <c r="B106" s="103" t="s">
        <v>1119</v>
      </c>
      <c r="C106" s="71">
        <v>700661</v>
      </c>
      <c r="D106" s="82"/>
      <c r="E106" s="105"/>
      <c r="F106" s="82"/>
      <c r="G106" s="105"/>
      <c r="H106" s="82"/>
      <c r="I106" s="82"/>
      <c r="J106" s="105"/>
      <c r="K106" s="70"/>
    </row>
    <row r="107" spans="1:11" s="132" customFormat="1" ht="25.5" customHeight="1" x14ac:dyDescent="0.3">
      <c r="A107" s="103" t="s">
        <v>70</v>
      </c>
      <c r="B107" s="103" t="s">
        <v>1119</v>
      </c>
      <c r="C107" s="71">
        <v>700662</v>
      </c>
      <c r="D107" s="82"/>
      <c r="E107" s="105"/>
      <c r="F107" s="82"/>
      <c r="G107" s="105"/>
      <c r="H107" s="82"/>
      <c r="I107" s="82"/>
      <c r="J107" s="105"/>
      <c r="K107" s="70"/>
    </row>
    <row r="108" spans="1:11" s="132" customFormat="1" ht="25.5" customHeight="1" x14ac:dyDescent="0.3">
      <c r="A108" s="103" t="s">
        <v>70</v>
      </c>
      <c r="B108" s="103" t="s">
        <v>1119</v>
      </c>
      <c r="C108" s="71">
        <v>700663</v>
      </c>
      <c r="D108" s="82"/>
      <c r="E108" s="105"/>
      <c r="F108" s="82"/>
      <c r="G108" s="105"/>
      <c r="H108" s="82"/>
      <c r="I108" s="82"/>
      <c r="J108" s="105"/>
      <c r="K108" s="70"/>
    </row>
    <row r="109" spans="1:11" s="132" customFormat="1" ht="25.5" customHeight="1" x14ac:dyDescent="0.3">
      <c r="A109" s="103" t="s">
        <v>70</v>
      </c>
      <c r="B109" s="103" t="s">
        <v>1119</v>
      </c>
      <c r="C109" s="71">
        <v>700664</v>
      </c>
      <c r="D109" s="82"/>
      <c r="E109" s="105"/>
      <c r="F109" s="82"/>
      <c r="G109" s="105"/>
      <c r="H109" s="82"/>
      <c r="I109" s="82"/>
      <c r="J109" s="105"/>
      <c r="K109" s="70"/>
    </row>
    <row r="110" spans="1:11" s="132" customFormat="1" ht="25.5" customHeight="1" x14ac:dyDescent="0.3">
      <c r="A110" s="103" t="s">
        <v>70</v>
      </c>
      <c r="B110" s="103" t="s">
        <v>1119</v>
      </c>
      <c r="C110" s="71">
        <v>700665</v>
      </c>
      <c r="D110" s="82"/>
      <c r="E110" s="105"/>
      <c r="F110" s="82"/>
      <c r="G110" s="105"/>
      <c r="H110" s="82"/>
      <c r="I110" s="82"/>
      <c r="J110" s="105"/>
      <c r="K110" s="70"/>
    </row>
    <row r="111" spans="1:11" s="132" customFormat="1" ht="25.5" customHeight="1" x14ac:dyDescent="0.3">
      <c r="A111" s="103" t="s">
        <v>70</v>
      </c>
      <c r="B111" s="103" t="s">
        <v>1119</v>
      </c>
      <c r="C111" s="71">
        <v>700666</v>
      </c>
      <c r="D111" s="82"/>
      <c r="E111" s="105"/>
      <c r="F111" s="82"/>
      <c r="G111" s="105"/>
      <c r="H111" s="82"/>
      <c r="I111" s="82"/>
      <c r="J111" s="105"/>
      <c r="K111" s="70"/>
    </row>
    <row r="112" spans="1:11" s="132" customFormat="1" ht="25.5" customHeight="1" x14ac:dyDescent="0.3">
      <c r="A112" s="103" t="s">
        <v>70</v>
      </c>
      <c r="B112" s="103" t="s">
        <v>1119</v>
      </c>
      <c r="C112" s="71">
        <v>700667</v>
      </c>
      <c r="D112" s="82"/>
      <c r="E112" s="105"/>
      <c r="F112" s="82"/>
      <c r="G112" s="105"/>
      <c r="H112" s="82"/>
      <c r="I112" s="82"/>
      <c r="J112" s="105"/>
      <c r="K112" s="70"/>
    </row>
    <row r="113" spans="1:11" s="132" customFormat="1" ht="25.5" customHeight="1" x14ac:dyDescent="0.3">
      <c r="A113" s="103" t="s">
        <v>70</v>
      </c>
      <c r="B113" s="103" t="s">
        <v>1119</v>
      </c>
      <c r="C113" s="71">
        <v>700668</v>
      </c>
      <c r="D113" s="82"/>
      <c r="E113" s="105"/>
      <c r="F113" s="82"/>
      <c r="G113" s="105"/>
      <c r="H113" s="82"/>
      <c r="I113" s="82"/>
      <c r="J113" s="105"/>
      <c r="K113" s="70"/>
    </row>
    <row r="114" spans="1:11" s="132" customFormat="1" ht="25.5" customHeight="1" x14ac:dyDescent="0.3">
      <c r="A114" s="103" t="s">
        <v>70</v>
      </c>
      <c r="B114" s="103" t="s">
        <v>1119</v>
      </c>
      <c r="C114" s="71">
        <v>700669</v>
      </c>
      <c r="D114" s="82"/>
      <c r="E114" s="105"/>
      <c r="F114" s="82"/>
      <c r="G114" s="105"/>
      <c r="H114" s="82"/>
      <c r="I114" s="82"/>
      <c r="J114" s="105"/>
      <c r="K114" s="70"/>
    </row>
    <row r="115" spans="1:11" s="132" customFormat="1" ht="25.5" customHeight="1" x14ac:dyDescent="0.3">
      <c r="A115" s="103" t="s">
        <v>49</v>
      </c>
      <c r="B115" s="103" t="s">
        <v>50</v>
      </c>
      <c r="C115" s="71">
        <v>700672</v>
      </c>
      <c r="D115" s="82"/>
      <c r="E115" s="105"/>
      <c r="F115" s="82"/>
      <c r="G115" s="105"/>
      <c r="H115" s="82"/>
      <c r="I115" s="82"/>
      <c r="J115" s="105"/>
      <c r="K115" s="70" t="s">
        <v>1125</v>
      </c>
    </row>
    <row r="116" spans="1:11" s="132" customFormat="1" ht="25.5" customHeight="1" x14ac:dyDescent="0.3">
      <c r="A116" s="103" t="s">
        <v>49</v>
      </c>
      <c r="B116" s="103" t="s">
        <v>50</v>
      </c>
      <c r="C116" s="71">
        <v>700702</v>
      </c>
      <c r="D116" s="82"/>
      <c r="E116" s="105"/>
      <c r="F116" s="82"/>
      <c r="G116" s="105"/>
      <c r="H116" s="82"/>
      <c r="I116" s="82"/>
      <c r="J116" s="105"/>
      <c r="K116" s="70" t="s">
        <v>1125</v>
      </c>
    </row>
    <row r="117" spans="1:11" s="132" customFormat="1" ht="25.5" customHeight="1" x14ac:dyDescent="0.3">
      <c r="A117" s="103" t="s">
        <v>49</v>
      </c>
      <c r="B117" s="103" t="s">
        <v>50</v>
      </c>
      <c r="C117" s="71">
        <v>700705</v>
      </c>
      <c r="D117" s="82"/>
      <c r="E117" s="105"/>
      <c r="F117" s="82"/>
      <c r="G117" s="105"/>
      <c r="H117" s="82"/>
      <c r="I117" s="82"/>
      <c r="J117" s="105"/>
      <c r="K117" s="70" t="s">
        <v>1125</v>
      </c>
    </row>
    <row r="118" spans="1:11" s="132" customFormat="1" ht="25.5" customHeight="1" x14ac:dyDescent="0.3">
      <c r="A118" s="103" t="s">
        <v>49</v>
      </c>
      <c r="B118" s="103" t="s">
        <v>50</v>
      </c>
      <c r="C118" s="71">
        <v>700706</v>
      </c>
      <c r="D118" s="82"/>
      <c r="E118" s="105"/>
      <c r="F118" s="82"/>
      <c r="G118" s="105"/>
      <c r="H118" s="82"/>
      <c r="I118" s="82"/>
      <c r="J118" s="105"/>
      <c r="K118" s="70" t="s">
        <v>1125</v>
      </c>
    </row>
    <row r="119" spans="1:11" s="132" customFormat="1" ht="25.5" customHeight="1" x14ac:dyDescent="0.3">
      <c r="A119" s="103" t="s">
        <v>49</v>
      </c>
      <c r="B119" s="103" t="s">
        <v>50</v>
      </c>
      <c r="C119" s="71">
        <v>700707</v>
      </c>
      <c r="D119" s="82"/>
      <c r="E119" s="105"/>
      <c r="F119" s="82"/>
      <c r="G119" s="105"/>
      <c r="H119" s="82"/>
      <c r="I119" s="82"/>
      <c r="J119" s="105"/>
      <c r="K119" s="70" t="s">
        <v>1125</v>
      </c>
    </row>
    <row r="120" spans="1:11" s="132" customFormat="1" ht="25.5" customHeight="1" x14ac:dyDescent="0.3">
      <c r="A120" s="103" t="s">
        <v>49</v>
      </c>
      <c r="B120" s="103" t="s">
        <v>50</v>
      </c>
      <c r="C120" s="71">
        <v>700708</v>
      </c>
      <c r="D120" s="82"/>
      <c r="E120" s="105"/>
      <c r="F120" s="82"/>
      <c r="G120" s="105"/>
      <c r="H120" s="82"/>
      <c r="I120" s="82"/>
      <c r="J120" s="105"/>
      <c r="K120" s="70" t="s">
        <v>1125</v>
      </c>
    </row>
    <row r="121" spans="1:11" s="132" customFormat="1" ht="25.5" customHeight="1" x14ac:dyDescent="0.3">
      <c r="A121" s="103" t="s">
        <v>49</v>
      </c>
      <c r="B121" s="103" t="s">
        <v>50</v>
      </c>
      <c r="C121" s="71">
        <v>700709</v>
      </c>
      <c r="D121" s="82"/>
      <c r="E121" s="105"/>
      <c r="F121" s="82"/>
      <c r="G121" s="105"/>
      <c r="H121" s="82"/>
      <c r="I121" s="82"/>
      <c r="J121" s="105"/>
      <c r="K121" s="70" t="s">
        <v>1125</v>
      </c>
    </row>
    <row r="122" spans="1:11" s="132" customFormat="1" ht="25.5" customHeight="1" x14ac:dyDescent="0.3">
      <c r="A122" s="103" t="s">
        <v>49</v>
      </c>
      <c r="B122" s="103" t="s">
        <v>50</v>
      </c>
      <c r="C122" s="71">
        <v>700710</v>
      </c>
      <c r="D122" s="82"/>
      <c r="E122" s="105"/>
      <c r="F122" s="82"/>
      <c r="G122" s="105"/>
      <c r="H122" s="82"/>
      <c r="I122" s="82"/>
      <c r="J122" s="105"/>
      <c r="K122" s="70" t="s">
        <v>1125</v>
      </c>
    </row>
    <row r="123" spans="1:11" s="132" customFormat="1" ht="25.5" customHeight="1" x14ac:dyDescent="0.3">
      <c r="A123" s="103" t="s">
        <v>49</v>
      </c>
      <c r="B123" s="103" t="s">
        <v>50</v>
      </c>
      <c r="C123" s="71">
        <v>700711</v>
      </c>
      <c r="D123" s="82"/>
      <c r="E123" s="105"/>
      <c r="F123" s="82"/>
      <c r="G123" s="105"/>
      <c r="H123" s="82"/>
      <c r="I123" s="82"/>
      <c r="J123" s="105"/>
      <c r="K123" s="70" t="s">
        <v>1125</v>
      </c>
    </row>
    <row r="124" spans="1:11" s="132" customFormat="1" ht="25.5" customHeight="1" x14ac:dyDescent="0.3">
      <c r="A124" s="103" t="s">
        <v>49</v>
      </c>
      <c r="B124" s="103" t="s">
        <v>50</v>
      </c>
      <c r="C124" s="71">
        <v>700712</v>
      </c>
      <c r="D124" s="82"/>
      <c r="E124" s="105"/>
      <c r="F124" s="82"/>
      <c r="G124" s="105"/>
      <c r="H124" s="82"/>
      <c r="I124" s="82"/>
      <c r="J124" s="105"/>
      <c r="K124" s="70" t="s">
        <v>1125</v>
      </c>
    </row>
    <row r="125" spans="1:11" s="132" customFormat="1" ht="25.5" customHeight="1" x14ac:dyDescent="0.3">
      <c r="A125" s="103" t="s">
        <v>49</v>
      </c>
      <c r="B125" s="103" t="s">
        <v>50</v>
      </c>
      <c r="C125" s="71">
        <v>700713</v>
      </c>
      <c r="D125" s="82"/>
      <c r="E125" s="105"/>
      <c r="F125" s="82"/>
      <c r="G125" s="105"/>
      <c r="H125" s="82"/>
      <c r="I125" s="82"/>
      <c r="J125" s="105"/>
      <c r="K125" s="70" t="s">
        <v>1125</v>
      </c>
    </row>
    <row r="126" spans="1:11" s="132" customFormat="1" ht="25.5" customHeight="1" x14ac:dyDescent="0.3">
      <c r="A126" s="103" t="s">
        <v>49</v>
      </c>
      <c r="B126" s="103" t="s">
        <v>50</v>
      </c>
      <c r="C126" s="71">
        <v>700714</v>
      </c>
      <c r="D126" s="82"/>
      <c r="E126" s="105"/>
      <c r="F126" s="82"/>
      <c r="G126" s="105"/>
      <c r="H126" s="82"/>
      <c r="I126" s="82"/>
      <c r="J126" s="105"/>
      <c r="K126" s="70" t="s">
        <v>1125</v>
      </c>
    </row>
    <row r="127" spans="1:11" s="132" customFormat="1" ht="25.5" customHeight="1" x14ac:dyDescent="0.3">
      <c r="A127" s="103" t="s">
        <v>49</v>
      </c>
      <c r="B127" s="103" t="s">
        <v>50</v>
      </c>
      <c r="C127" s="71">
        <v>700715</v>
      </c>
      <c r="D127" s="82"/>
      <c r="E127" s="105"/>
      <c r="F127" s="82"/>
      <c r="G127" s="105"/>
      <c r="H127" s="82"/>
      <c r="I127" s="82"/>
      <c r="J127" s="105"/>
      <c r="K127" s="70" t="s">
        <v>1125</v>
      </c>
    </row>
    <row r="128" spans="1:11" s="132" customFormat="1" ht="25.5" customHeight="1" x14ac:dyDescent="0.3">
      <c r="A128" s="103" t="s">
        <v>49</v>
      </c>
      <c r="B128" s="103" t="s">
        <v>50</v>
      </c>
      <c r="C128" s="71">
        <v>700716</v>
      </c>
      <c r="D128" s="82"/>
      <c r="E128" s="105"/>
      <c r="F128" s="82"/>
      <c r="G128" s="105"/>
      <c r="H128" s="82"/>
      <c r="I128" s="82"/>
      <c r="J128" s="105"/>
      <c r="K128" s="70" t="s">
        <v>1125</v>
      </c>
    </row>
    <row r="129" spans="1:11" s="132" customFormat="1" ht="25.5" customHeight="1" x14ac:dyDescent="0.3">
      <c r="A129" s="103" t="s">
        <v>49</v>
      </c>
      <c r="B129" s="103" t="s">
        <v>50</v>
      </c>
      <c r="C129" s="71">
        <v>700717</v>
      </c>
      <c r="D129" s="82"/>
      <c r="E129" s="105"/>
      <c r="F129" s="82"/>
      <c r="G129" s="105"/>
      <c r="H129" s="82"/>
      <c r="I129" s="82"/>
      <c r="J129" s="105"/>
      <c r="K129" s="70" t="s">
        <v>1125</v>
      </c>
    </row>
    <row r="130" spans="1:11" s="132" customFormat="1" ht="25.5" customHeight="1" x14ac:dyDescent="0.3">
      <c r="A130" s="103" t="s">
        <v>49</v>
      </c>
      <c r="B130" s="103" t="s">
        <v>50</v>
      </c>
      <c r="C130" s="71">
        <v>700718</v>
      </c>
      <c r="D130" s="82"/>
      <c r="E130" s="105"/>
      <c r="F130" s="82"/>
      <c r="G130" s="105"/>
      <c r="H130" s="82"/>
      <c r="I130" s="82"/>
      <c r="J130" s="105"/>
      <c r="K130" s="70" t="s">
        <v>1125</v>
      </c>
    </row>
    <row r="131" spans="1:11" s="132" customFormat="1" ht="25.5" customHeight="1" x14ac:dyDescent="0.3">
      <c r="A131" s="103" t="s">
        <v>41</v>
      </c>
      <c r="B131" s="103" t="s">
        <v>1120</v>
      </c>
      <c r="C131" s="71">
        <v>700898</v>
      </c>
      <c r="D131" s="82"/>
      <c r="E131" s="105"/>
      <c r="F131" s="82"/>
      <c r="G131" s="105"/>
      <c r="H131" s="82">
        <f>3+1</f>
        <v>4</v>
      </c>
      <c r="I131" s="82">
        <f>64+21</f>
        <v>85</v>
      </c>
      <c r="J131" s="105">
        <f>36615.035906+23120.01+46.95</f>
        <v>59781.995905999996</v>
      </c>
      <c r="K131" s="70"/>
    </row>
    <row r="132" spans="1:11" s="132" customFormat="1" ht="25.5" customHeight="1" x14ac:dyDescent="0.3">
      <c r="A132" s="103" t="s">
        <v>9</v>
      </c>
      <c r="B132" s="103" t="s">
        <v>23</v>
      </c>
      <c r="C132" s="71">
        <v>255819030</v>
      </c>
      <c r="D132" s="82"/>
      <c r="E132" s="105"/>
      <c r="F132" s="82"/>
      <c r="G132" s="105"/>
      <c r="H132" s="82"/>
      <c r="I132" s="82"/>
      <c r="J132" s="105"/>
      <c r="K132" s="70"/>
    </row>
    <row r="133" spans="1:11" s="132" customFormat="1" ht="25.5" customHeight="1" x14ac:dyDescent="0.3">
      <c r="A133" s="103" t="s">
        <v>9</v>
      </c>
      <c r="B133" s="103" t="s">
        <v>23</v>
      </c>
      <c r="C133" s="71">
        <v>255819031</v>
      </c>
      <c r="D133" s="82"/>
      <c r="E133" s="105"/>
      <c r="F133" s="82"/>
      <c r="G133" s="105"/>
      <c r="H133" s="82"/>
      <c r="I133" s="82"/>
      <c r="J133" s="105"/>
      <c r="K133" s="70"/>
    </row>
    <row r="134" spans="1:11" s="132" customFormat="1" ht="25.5" customHeight="1" x14ac:dyDescent="0.3">
      <c r="A134" s="103" t="s">
        <v>9</v>
      </c>
      <c r="B134" s="103" t="s">
        <v>23</v>
      </c>
      <c r="C134" s="71">
        <v>255819032</v>
      </c>
      <c r="D134" s="82"/>
      <c r="E134" s="105"/>
      <c r="F134" s="82"/>
      <c r="G134" s="105"/>
      <c r="H134" s="82"/>
      <c r="I134" s="82"/>
      <c r="J134" s="105"/>
      <c r="K134" s="70"/>
    </row>
    <row r="135" spans="1:11" s="132" customFormat="1" ht="25.5" customHeight="1" x14ac:dyDescent="0.3">
      <c r="A135" s="103" t="s">
        <v>9</v>
      </c>
      <c r="B135" s="103" t="s">
        <v>23</v>
      </c>
      <c r="C135" s="71">
        <v>255819033</v>
      </c>
      <c r="D135" s="82"/>
      <c r="E135" s="105"/>
      <c r="F135" s="82"/>
      <c r="G135" s="105"/>
      <c r="H135" s="82"/>
      <c r="I135" s="82"/>
      <c r="J135" s="105"/>
      <c r="K135" s="70"/>
    </row>
    <row r="136" spans="1:11" s="132" customFormat="1" ht="25.5" customHeight="1" x14ac:dyDescent="0.3">
      <c r="A136" s="103" t="s">
        <v>9</v>
      </c>
      <c r="B136" s="103" t="s">
        <v>23</v>
      </c>
      <c r="C136" s="71">
        <v>255819034</v>
      </c>
      <c r="D136" s="82"/>
      <c r="E136" s="105"/>
      <c r="F136" s="82"/>
      <c r="G136" s="105"/>
      <c r="H136" s="82"/>
      <c r="I136" s="82"/>
      <c r="J136" s="105"/>
      <c r="K136" s="70"/>
    </row>
    <row r="137" spans="1:11" s="132" customFormat="1" ht="25.5" customHeight="1" x14ac:dyDescent="0.3">
      <c r="A137" s="103" t="s">
        <v>9</v>
      </c>
      <c r="B137" s="103" t="s">
        <v>23</v>
      </c>
      <c r="C137" s="71">
        <v>255819035</v>
      </c>
      <c r="D137" s="82"/>
      <c r="E137" s="105"/>
      <c r="F137" s="82"/>
      <c r="G137" s="105"/>
      <c r="H137" s="82"/>
      <c r="I137" s="82"/>
      <c r="J137" s="105"/>
      <c r="K137" s="70"/>
    </row>
    <row r="138" spans="1:11" s="132" customFormat="1" ht="25.5" customHeight="1" x14ac:dyDescent="0.3">
      <c r="A138" s="103" t="s">
        <v>9</v>
      </c>
      <c r="B138" s="103" t="s">
        <v>23</v>
      </c>
      <c r="C138" s="71">
        <v>255819036</v>
      </c>
      <c r="D138" s="82"/>
      <c r="E138" s="105"/>
      <c r="F138" s="82"/>
      <c r="G138" s="105"/>
      <c r="H138" s="82"/>
      <c r="I138" s="82"/>
      <c r="J138" s="105"/>
      <c r="K138" s="70"/>
    </row>
    <row r="139" spans="1:11" s="132" customFormat="1" ht="25.5" customHeight="1" x14ac:dyDescent="0.3">
      <c r="A139" s="103" t="s">
        <v>9</v>
      </c>
      <c r="B139" s="103" t="s">
        <v>23</v>
      </c>
      <c r="C139" s="71">
        <v>255819037</v>
      </c>
      <c r="D139" s="82"/>
      <c r="E139" s="105"/>
      <c r="F139" s="82"/>
      <c r="G139" s="105"/>
      <c r="H139" s="82"/>
      <c r="I139" s="82"/>
      <c r="J139" s="105"/>
      <c r="K139" s="70"/>
    </row>
    <row r="140" spans="1:11" s="132" customFormat="1" ht="25.5" customHeight="1" x14ac:dyDescent="0.3">
      <c r="A140" s="103" t="s">
        <v>9</v>
      </c>
      <c r="B140" s="103" t="s">
        <v>23</v>
      </c>
      <c r="C140" s="71">
        <v>255819038</v>
      </c>
      <c r="D140" s="82"/>
      <c r="E140" s="105"/>
      <c r="F140" s="82"/>
      <c r="G140" s="105"/>
      <c r="H140" s="82"/>
      <c r="I140" s="82"/>
      <c r="J140" s="105"/>
      <c r="K140" s="70"/>
    </row>
    <row r="141" spans="1:11" s="132" customFormat="1" ht="25.5" customHeight="1" x14ac:dyDescent="0.3">
      <c r="A141" s="103" t="s">
        <v>9</v>
      </c>
      <c r="B141" s="103" t="s">
        <v>23</v>
      </c>
      <c r="C141" s="71">
        <v>255819041</v>
      </c>
      <c r="D141" s="82"/>
      <c r="E141" s="105"/>
      <c r="F141" s="82"/>
      <c r="G141" s="105"/>
      <c r="H141" s="82"/>
      <c r="I141" s="82"/>
      <c r="J141" s="105"/>
      <c r="K141" s="70"/>
    </row>
    <row r="142" spans="1:11" s="132" customFormat="1" ht="25.5" customHeight="1" x14ac:dyDescent="0.3">
      <c r="A142" s="103" t="s">
        <v>9</v>
      </c>
      <c r="B142" s="103" t="s">
        <v>23</v>
      </c>
      <c r="C142" s="71">
        <v>255819042</v>
      </c>
      <c r="D142" s="82"/>
      <c r="E142" s="105"/>
      <c r="F142" s="82"/>
      <c r="G142" s="105"/>
      <c r="H142" s="82"/>
      <c r="I142" s="82"/>
      <c r="J142" s="105"/>
      <c r="K142" s="70"/>
    </row>
    <row r="143" spans="1:11" s="132" customFormat="1" ht="25.5" customHeight="1" x14ac:dyDescent="0.3">
      <c r="A143" s="103" t="s">
        <v>9</v>
      </c>
      <c r="B143" s="103" t="s">
        <v>23</v>
      </c>
      <c r="C143" s="71">
        <v>255819043</v>
      </c>
      <c r="D143" s="82"/>
      <c r="E143" s="105"/>
      <c r="F143" s="82"/>
      <c r="G143" s="105"/>
      <c r="H143" s="82"/>
      <c r="I143" s="82"/>
      <c r="J143" s="105"/>
      <c r="K143" s="70"/>
    </row>
    <row r="144" spans="1:11" s="132" customFormat="1" ht="25.5" customHeight="1" x14ac:dyDescent="0.3">
      <c r="A144" s="103" t="s">
        <v>9</v>
      </c>
      <c r="B144" s="103" t="s">
        <v>23</v>
      </c>
      <c r="C144" s="71">
        <v>255819044</v>
      </c>
      <c r="D144" s="82"/>
      <c r="E144" s="105"/>
      <c r="F144" s="82"/>
      <c r="G144" s="105"/>
      <c r="H144" s="82"/>
      <c r="I144" s="82"/>
      <c r="J144" s="105"/>
      <c r="K144" s="70"/>
    </row>
    <row r="145" spans="1:11" s="132" customFormat="1" ht="25.5" customHeight="1" x14ac:dyDescent="0.3">
      <c r="A145" s="103" t="s">
        <v>9</v>
      </c>
      <c r="B145" s="103" t="s">
        <v>23</v>
      </c>
      <c r="C145" s="71">
        <v>255819046</v>
      </c>
      <c r="D145" s="82"/>
      <c r="E145" s="105"/>
      <c r="F145" s="82"/>
      <c r="G145" s="105"/>
      <c r="H145" s="82"/>
      <c r="I145" s="82"/>
      <c r="J145" s="105"/>
      <c r="K145" s="70"/>
    </row>
    <row r="146" spans="1:11" s="132" customFormat="1" ht="25.5" customHeight="1" x14ac:dyDescent="0.3">
      <c r="A146" s="103" t="s">
        <v>9</v>
      </c>
      <c r="B146" s="103" t="s">
        <v>23</v>
      </c>
      <c r="C146" s="71">
        <v>255819047</v>
      </c>
      <c r="D146" s="82"/>
      <c r="E146" s="105"/>
      <c r="F146" s="82"/>
      <c r="G146" s="105"/>
      <c r="H146" s="82"/>
      <c r="I146" s="82"/>
      <c r="J146" s="105"/>
      <c r="K146" s="70"/>
    </row>
    <row r="147" spans="1:11" s="132" customFormat="1" ht="25.5" customHeight="1" x14ac:dyDescent="0.3">
      <c r="A147" s="103" t="s">
        <v>9</v>
      </c>
      <c r="B147" s="103" t="s">
        <v>23</v>
      </c>
      <c r="C147" s="71">
        <v>255819048</v>
      </c>
      <c r="D147" s="82"/>
      <c r="E147" s="105"/>
      <c r="F147" s="82"/>
      <c r="G147" s="105"/>
      <c r="H147" s="82"/>
      <c r="I147" s="82"/>
      <c r="J147" s="105"/>
      <c r="K147" s="70"/>
    </row>
    <row r="148" spans="1:11" s="132" customFormat="1" ht="25.5" customHeight="1" x14ac:dyDescent="0.3">
      <c r="A148" s="103" t="s">
        <v>9</v>
      </c>
      <c r="B148" s="103" t="s">
        <v>23</v>
      </c>
      <c r="C148" s="71">
        <v>255819049</v>
      </c>
      <c r="D148" s="82"/>
      <c r="E148" s="105"/>
      <c r="F148" s="82"/>
      <c r="G148" s="105"/>
      <c r="H148" s="82"/>
      <c r="I148" s="82"/>
      <c r="J148" s="105"/>
      <c r="K148" s="70"/>
    </row>
    <row r="149" spans="1:11" s="132" customFormat="1" ht="25.5" customHeight="1" x14ac:dyDescent="0.3">
      <c r="A149" s="103" t="s">
        <v>9</v>
      </c>
      <c r="B149" s="103" t="s">
        <v>23</v>
      </c>
      <c r="C149" s="71">
        <v>255819050</v>
      </c>
      <c r="D149" s="82"/>
      <c r="E149" s="105"/>
      <c r="F149" s="82"/>
      <c r="G149" s="105"/>
      <c r="H149" s="82"/>
      <c r="I149" s="82"/>
      <c r="J149" s="105"/>
      <c r="K149" s="70"/>
    </row>
    <row r="150" spans="1:11" s="132" customFormat="1" ht="25.5" customHeight="1" x14ac:dyDescent="0.3">
      <c r="A150" s="103" t="s">
        <v>9</v>
      </c>
      <c r="B150" s="103" t="s">
        <v>23</v>
      </c>
      <c r="C150" s="71">
        <v>255819051</v>
      </c>
      <c r="D150" s="82"/>
      <c r="E150" s="105"/>
      <c r="F150" s="82"/>
      <c r="G150" s="105"/>
      <c r="H150" s="82"/>
      <c r="I150" s="82"/>
      <c r="J150" s="105"/>
      <c r="K150" s="70"/>
    </row>
    <row r="151" spans="1:11" s="132" customFormat="1" ht="25.5" customHeight="1" x14ac:dyDescent="0.3">
      <c r="A151" s="103" t="s">
        <v>9</v>
      </c>
      <c r="B151" s="103" t="s">
        <v>23</v>
      </c>
      <c r="C151" s="71">
        <v>255819052</v>
      </c>
      <c r="D151" s="82"/>
      <c r="E151" s="105"/>
      <c r="F151" s="82"/>
      <c r="G151" s="105"/>
      <c r="H151" s="82"/>
      <c r="I151" s="82"/>
      <c r="J151" s="105"/>
      <c r="K151" s="70"/>
    </row>
    <row r="152" spans="1:11" s="132" customFormat="1" ht="25.5" customHeight="1" x14ac:dyDescent="0.3">
      <c r="A152" s="103" t="s">
        <v>9</v>
      </c>
      <c r="B152" s="103" t="s">
        <v>23</v>
      </c>
      <c r="C152" s="71">
        <v>255819053</v>
      </c>
      <c r="D152" s="82"/>
      <c r="E152" s="105"/>
      <c r="F152" s="82"/>
      <c r="G152" s="105"/>
      <c r="H152" s="82"/>
      <c r="I152" s="82"/>
      <c r="J152" s="105"/>
      <c r="K152" s="70"/>
    </row>
    <row r="153" spans="1:11" s="132" customFormat="1" ht="25.5" customHeight="1" x14ac:dyDescent="0.3">
      <c r="A153" s="103" t="s">
        <v>9</v>
      </c>
      <c r="B153" s="103" t="s">
        <v>23</v>
      </c>
      <c r="C153" s="71">
        <v>255819054</v>
      </c>
      <c r="D153" s="82"/>
      <c r="E153" s="105"/>
      <c r="F153" s="82"/>
      <c r="G153" s="105"/>
      <c r="H153" s="82"/>
      <c r="I153" s="82"/>
      <c r="J153" s="105"/>
      <c r="K153" s="70"/>
    </row>
    <row r="154" spans="1:11" s="132" customFormat="1" ht="25.5" customHeight="1" x14ac:dyDescent="0.3">
      <c r="A154" s="103" t="s">
        <v>9</v>
      </c>
      <c r="B154" s="103" t="s">
        <v>23</v>
      </c>
      <c r="C154" s="71">
        <v>255819055</v>
      </c>
      <c r="D154" s="82"/>
      <c r="E154" s="105"/>
      <c r="F154" s="82"/>
      <c r="G154" s="105"/>
      <c r="H154" s="82"/>
      <c r="I154" s="82"/>
      <c r="J154" s="105"/>
      <c r="K154" s="70"/>
    </row>
    <row r="155" spans="1:11" s="132" customFormat="1" ht="25.5" customHeight="1" x14ac:dyDescent="0.3">
      <c r="A155" s="103" t="s">
        <v>9</v>
      </c>
      <c r="B155" s="103" t="s">
        <v>23</v>
      </c>
      <c r="C155" s="71">
        <v>255819057</v>
      </c>
      <c r="D155" s="82"/>
      <c r="E155" s="105"/>
      <c r="F155" s="82"/>
      <c r="G155" s="105"/>
      <c r="H155" s="82"/>
      <c r="I155" s="82"/>
      <c r="J155" s="105"/>
      <c r="K155" s="70"/>
    </row>
    <row r="156" spans="1:11" s="132" customFormat="1" ht="25.5" customHeight="1" x14ac:dyDescent="0.3">
      <c r="A156" s="103" t="s">
        <v>9</v>
      </c>
      <c r="B156" s="103" t="s">
        <v>23</v>
      </c>
      <c r="C156" s="71">
        <v>255819058</v>
      </c>
      <c r="D156" s="82"/>
      <c r="E156" s="105"/>
      <c r="F156" s="82"/>
      <c r="G156" s="105"/>
      <c r="H156" s="82"/>
      <c r="I156" s="82"/>
      <c r="J156" s="105"/>
      <c r="K156" s="70"/>
    </row>
    <row r="157" spans="1:11" s="132" customFormat="1" ht="25.5" customHeight="1" x14ac:dyDescent="0.3">
      <c r="A157" s="103" t="s">
        <v>9</v>
      </c>
      <c r="B157" s="103" t="s">
        <v>23</v>
      </c>
      <c r="C157" s="71">
        <v>255819059</v>
      </c>
      <c r="D157" s="82"/>
      <c r="E157" s="105"/>
      <c r="F157" s="82"/>
      <c r="G157" s="105"/>
      <c r="H157" s="82"/>
      <c r="I157" s="82"/>
      <c r="J157" s="105"/>
      <c r="K157" s="70"/>
    </row>
    <row r="158" spans="1:11" s="132" customFormat="1" ht="25.5" customHeight="1" x14ac:dyDescent="0.3">
      <c r="A158" s="103" t="s">
        <v>9</v>
      </c>
      <c r="B158" s="103" t="s">
        <v>23</v>
      </c>
      <c r="C158" s="71">
        <v>255819471</v>
      </c>
      <c r="D158" s="82"/>
      <c r="E158" s="105"/>
      <c r="F158" s="82"/>
      <c r="G158" s="105"/>
      <c r="H158" s="82"/>
      <c r="I158" s="82"/>
      <c r="J158" s="105"/>
      <c r="K158" s="70"/>
    </row>
    <row r="159" spans="1:11" s="132" customFormat="1" ht="25.5" customHeight="1" x14ac:dyDescent="0.3">
      <c r="A159" s="103" t="s">
        <v>253</v>
      </c>
      <c r="B159" s="103" t="s">
        <v>1121</v>
      </c>
      <c r="C159" s="71" t="s">
        <v>1122</v>
      </c>
      <c r="D159" s="82"/>
      <c r="E159" s="105"/>
      <c r="F159" s="82"/>
      <c r="G159" s="105"/>
      <c r="H159" s="82"/>
      <c r="I159" s="82"/>
      <c r="J159" s="105"/>
      <c r="K159" s="70"/>
    </row>
    <row r="160" spans="1:11" s="132" customFormat="1" ht="25.5" customHeight="1" x14ac:dyDescent="0.3">
      <c r="A160" s="103" t="s">
        <v>9</v>
      </c>
      <c r="B160" s="103" t="s">
        <v>23</v>
      </c>
      <c r="C160" s="71" t="s">
        <v>257</v>
      </c>
      <c r="D160" s="82"/>
      <c r="E160" s="105"/>
      <c r="F160" s="82"/>
      <c r="G160" s="105"/>
      <c r="H160" s="82"/>
      <c r="I160" s="82"/>
      <c r="J160" s="105"/>
      <c r="K160" s="70"/>
    </row>
    <row r="161" spans="1:11" s="132" customFormat="1" ht="25.5" customHeight="1" x14ac:dyDescent="0.3">
      <c r="A161" s="103" t="s">
        <v>9</v>
      </c>
      <c r="B161" s="103" t="s">
        <v>23</v>
      </c>
      <c r="C161" s="71" t="s">
        <v>258</v>
      </c>
      <c r="D161" s="82"/>
      <c r="E161" s="105"/>
      <c r="F161" s="82"/>
      <c r="G161" s="105"/>
      <c r="H161" s="82"/>
      <c r="I161" s="82"/>
      <c r="J161" s="105"/>
      <c r="K161" s="70"/>
    </row>
    <row r="162" spans="1:11" s="132" customFormat="1" ht="25.5" customHeight="1" x14ac:dyDescent="0.3">
      <c r="A162" s="103" t="s">
        <v>9</v>
      </c>
      <c r="B162" s="103" t="s">
        <v>23</v>
      </c>
      <c r="C162" s="71" t="s">
        <v>256</v>
      </c>
      <c r="D162" s="82"/>
      <c r="E162" s="105"/>
      <c r="F162" s="82"/>
      <c r="G162" s="105"/>
      <c r="H162" s="82"/>
      <c r="I162" s="82"/>
      <c r="J162" s="105"/>
      <c r="K162" s="70"/>
    </row>
    <row r="163" spans="1:11" s="132" customFormat="1" ht="25.5" customHeight="1" x14ac:dyDescent="0.3">
      <c r="A163" s="103" t="s">
        <v>9</v>
      </c>
      <c r="B163" s="103" t="s">
        <v>23</v>
      </c>
      <c r="C163" s="71" t="s">
        <v>255</v>
      </c>
      <c r="D163" s="82"/>
      <c r="E163" s="105"/>
      <c r="F163" s="82"/>
      <c r="G163" s="105"/>
      <c r="H163" s="82"/>
      <c r="I163" s="82"/>
      <c r="J163" s="105"/>
      <c r="K163" s="70"/>
    </row>
    <row r="164" spans="1:11" s="132" customFormat="1" ht="25.5" customHeight="1" x14ac:dyDescent="0.3">
      <c r="A164" s="103" t="s">
        <v>9</v>
      </c>
      <c r="B164" s="103" t="s">
        <v>23</v>
      </c>
      <c r="C164" s="244" t="s">
        <v>1123</v>
      </c>
      <c r="D164" s="82"/>
      <c r="E164" s="105"/>
      <c r="F164" s="82"/>
      <c r="G164" s="105"/>
      <c r="H164" s="82"/>
      <c r="I164" s="82"/>
      <c r="J164" s="105"/>
      <c r="K164" s="70"/>
    </row>
    <row r="165" spans="1:11" s="132" customFormat="1" ht="25.5" customHeight="1" x14ac:dyDescent="0.3">
      <c r="A165" s="103" t="s">
        <v>9</v>
      </c>
      <c r="B165" s="103" t="s">
        <v>23</v>
      </c>
      <c r="C165" s="244" t="s">
        <v>1124</v>
      </c>
      <c r="D165" s="82"/>
      <c r="E165" s="105"/>
      <c r="F165" s="82"/>
      <c r="G165" s="105"/>
      <c r="H165" s="82"/>
      <c r="I165" s="82"/>
      <c r="J165" s="105"/>
      <c r="K165" s="70"/>
    </row>
    <row r="166" spans="1:11" s="132" customFormat="1" ht="25.5" customHeight="1" x14ac:dyDescent="0.3">
      <c r="A166" s="103" t="s">
        <v>9</v>
      </c>
      <c r="B166" s="103" t="s">
        <v>1068</v>
      </c>
      <c r="C166" s="71" t="s">
        <v>262</v>
      </c>
      <c r="D166" s="82"/>
      <c r="E166" s="105"/>
      <c r="F166" s="82"/>
      <c r="G166" s="105"/>
      <c r="H166" s="82"/>
      <c r="I166" s="82"/>
      <c r="J166" s="105"/>
      <c r="K166" s="70"/>
    </row>
    <row r="167" spans="1:11" x14ac:dyDescent="0.35">
      <c r="C167" s="136"/>
      <c r="D167" s="138"/>
      <c r="E167" s="137"/>
      <c r="F167" s="138"/>
      <c r="G167" s="137"/>
      <c r="H167" s="138"/>
      <c r="I167" s="138"/>
      <c r="J167" s="137"/>
    </row>
    <row r="168" spans="1:11" s="142" customFormat="1" x14ac:dyDescent="0.3">
      <c r="A168" s="88"/>
      <c r="B168" s="88"/>
      <c r="C168" s="161" t="s">
        <v>1001</v>
      </c>
      <c r="D168" s="140">
        <f t="shared" ref="D168:J168" si="0">SUM(D5:D166)</f>
        <v>0</v>
      </c>
      <c r="E168" s="140">
        <f t="shared" si="0"/>
        <v>0</v>
      </c>
      <c r="F168" s="140">
        <f t="shared" si="0"/>
        <v>2</v>
      </c>
      <c r="G168" s="162">
        <f t="shared" si="0"/>
        <v>1500</v>
      </c>
      <c r="H168" s="140">
        <f t="shared" si="0"/>
        <v>264</v>
      </c>
      <c r="I168" s="140">
        <f t="shared" si="0"/>
        <v>2039</v>
      </c>
      <c r="J168" s="162">
        <f t="shared" si="0"/>
        <v>1255096.0299951006</v>
      </c>
      <c r="K168" s="245"/>
    </row>
    <row r="169" spans="1:11" x14ac:dyDescent="0.35">
      <c r="C169" s="143"/>
      <c r="D169" s="138"/>
      <c r="E169" s="137"/>
      <c r="F169" s="138"/>
      <c r="G169" s="137"/>
      <c r="H169" s="138"/>
      <c r="I169" s="138"/>
      <c r="J169" s="137"/>
    </row>
    <row r="170" spans="1:11" x14ac:dyDescent="0.35">
      <c r="B170" s="144" t="s">
        <v>1002</v>
      </c>
      <c r="C170" s="81" t="s">
        <v>1003</v>
      </c>
      <c r="D170" s="81" t="s">
        <v>1004</v>
      </c>
      <c r="F170" s="482"/>
      <c r="G170" s="482"/>
      <c r="J170" s="88"/>
    </row>
    <row r="171" spans="1:11" x14ac:dyDescent="0.35">
      <c r="B171" s="148" t="s">
        <v>1005</v>
      </c>
      <c r="C171" s="104">
        <f>F168+H168+I168</f>
        <v>2305</v>
      </c>
      <c r="D171" s="105">
        <f>G168+J168</f>
        <v>1256596.0299951006</v>
      </c>
      <c r="G171" s="88"/>
      <c r="J171" s="88"/>
    </row>
    <row r="172" spans="1:11" x14ac:dyDescent="0.35">
      <c r="B172" s="148" t="s">
        <v>1006</v>
      </c>
      <c r="C172" s="104">
        <f>F168</f>
        <v>2</v>
      </c>
      <c r="D172" s="105">
        <f>G168</f>
        <v>1500</v>
      </c>
      <c r="G172" s="88"/>
      <c r="J172" s="88"/>
    </row>
    <row r="173" spans="1:11" x14ac:dyDescent="0.35">
      <c r="B173" s="148" t="s">
        <v>1007</v>
      </c>
      <c r="C173" s="104">
        <f>I168</f>
        <v>2039</v>
      </c>
      <c r="D173" s="105">
        <f>J168</f>
        <v>1255096.0299951006</v>
      </c>
      <c r="J173" s="88"/>
    </row>
    <row r="174" spans="1:11" x14ac:dyDescent="0.35">
      <c r="B174" s="148" t="s">
        <v>1008</v>
      </c>
      <c r="C174" s="104">
        <f>F168+I168</f>
        <v>2041</v>
      </c>
      <c r="D174" s="105">
        <f>J168+G168</f>
        <v>1256596.0299951006</v>
      </c>
    </row>
    <row r="175" spans="1:11" x14ac:dyDescent="0.35">
      <c r="C175" s="147"/>
    </row>
    <row r="176" spans="1:11" x14ac:dyDescent="0.35">
      <c r="B176" s="144" t="s">
        <v>279</v>
      </c>
      <c r="C176" s="81" t="s">
        <v>1003</v>
      </c>
      <c r="D176" s="81" t="s">
        <v>1004</v>
      </c>
    </row>
    <row r="177" spans="2:10" s="147" customFormat="1" x14ac:dyDescent="0.35">
      <c r="B177" s="148" t="s">
        <v>1005</v>
      </c>
      <c r="C177" s="104">
        <v>1094</v>
      </c>
      <c r="D177" s="105">
        <v>633476.68999999994</v>
      </c>
      <c r="E177" s="146"/>
      <c r="G177" s="146"/>
      <c r="J177" s="146"/>
    </row>
    <row r="178" spans="2:10" s="147" customFormat="1" x14ac:dyDescent="0.35">
      <c r="B178" s="148" t="s">
        <v>1006</v>
      </c>
      <c r="C178" s="104">
        <v>1</v>
      </c>
      <c r="D178" s="105">
        <v>1060</v>
      </c>
      <c r="E178" s="146"/>
      <c r="G178" s="146"/>
      <c r="J178" s="146"/>
    </row>
    <row r="179" spans="2:10" s="147" customFormat="1" x14ac:dyDescent="0.35">
      <c r="B179" s="148" t="s">
        <v>1007</v>
      </c>
      <c r="C179" s="104">
        <v>978</v>
      </c>
      <c r="D179" s="105">
        <v>632416.69428549986</v>
      </c>
      <c r="E179" s="146"/>
      <c r="G179" s="146"/>
      <c r="J179" s="146"/>
    </row>
    <row r="180" spans="2:10" s="147" customFormat="1" x14ac:dyDescent="0.35">
      <c r="B180" s="148" t="s">
        <v>1008</v>
      </c>
      <c r="C180" s="104">
        <v>979</v>
      </c>
      <c r="D180" s="105">
        <v>633476.69428549986</v>
      </c>
      <c r="E180" s="146"/>
      <c r="G180" s="146"/>
      <c r="J180" s="146"/>
    </row>
    <row r="181" spans="2:10" s="147" customFormat="1" x14ac:dyDescent="0.35">
      <c r="B181" s="144"/>
      <c r="E181" s="146"/>
      <c r="G181" s="146"/>
      <c r="J181" s="146"/>
    </row>
    <row r="182" spans="2:10" s="147" customFormat="1" x14ac:dyDescent="0.35">
      <c r="B182" s="144" t="s">
        <v>1071</v>
      </c>
      <c r="C182" s="81" t="s">
        <v>1003</v>
      </c>
      <c r="D182" s="81" t="s">
        <v>1004</v>
      </c>
      <c r="E182" s="146"/>
      <c r="G182" s="146"/>
      <c r="J182" s="146"/>
    </row>
    <row r="183" spans="2:10" s="147" customFormat="1" x14ac:dyDescent="0.35">
      <c r="B183" s="148" t="s">
        <v>1005</v>
      </c>
      <c r="C183" s="104">
        <f>C171-C177</f>
        <v>1211</v>
      </c>
      <c r="D183" s="105">
        <f>D171-D177</f>
        <v>623119.33999510063</v>
      </c>
      <c r="E183" s="146"/>
      <c r="G183" s="146"/>
      <c r="J183" s="146"/>
    </row>
    <row r="184" spans="2:10" s="147" customFormat="1" x14ac:dyDescent="0.35">
      <c r="B184" s="148" t="s">
        <v>1006</v>
      </c>
      <c r="C184" s="104">
        <f t="shared" ref="C184:D186" si="1">C172-C178</f>
        <v>1</v>
      </c>
      <c r="D184" s="105">
        <f t="shared" si="1"/>
        <v>440</v>
      </c>
      <c r="E184" s="146"/>
      <c r="G184" s="146"/>
      <c r="J184" s="146"/>
    </row>
    <row r="185" spans="2:10" s="147" customFormat="1" x14ac:dyDescent="0.35">
      <c r="B185" s="148" t="s">
        <v>1007</v>
      </c>
      <c r="C185" s="104">
        <f t="shared" si="1"/>
        <v>1061</v>
      </c>
      <c r="D185" s="105">
        <f t="shared" si="1"/>
        <v>622679.33570960071</v>
      </c>
      <c r="E185" s="146"/>
      <c r="G185" s="146"/>
      <c r="J185" s="146"/>
    </row>
    <row r="186" spans="2:10" s="147" customFormat="1" x14ac:dyDescent="0.35">
      <c r="B186" s="148" t="s">
        <v>1008</v>
      </c>
      <c r="C186" s="104">
        <f t="shared" si="1"/>
        <v>1062</v>
      </c>
      <c r="D186" s="105">
        <f t="shared" si="1"/>
        <v>623119.33570960071</v>
      </c>
      <c r="E186" s="146"/>
      <c r="G186" s="146"/>
      <c r="J186" s="146"/>
    </row>
    <row r="187" spans="2:10" s="147" customFormat="1" x14ac:dyDescent="0.35">
      <c r="B187" s="88"/>
      <c r="C187" s="88"/>
      <c r="D187" s="151"/>
      <c r="G187" s="146"/>
      <c r="J187" s="146"/>
    </row>
  </sheetData>
  <mergeCells count="1">
    <mergeCell ref="F170:G170"/>
  </mergeCells>
  <conditionalFormatting sqref="E5:E166 G5:H166">
    <cfRule type="cellIs" dxfId="90" priority="27" stopIfTrue="1" operator="equal">
      <formula>"&lt;&gt;"""""</formula>
    </cfRule>
  </conditionalFormatting>
  <conditionalFormatting sqref="D5:D166">
    <cfRule type="cellIs" dxfId="89" priority="25" stopIfTrue="1" operator="equal">
      <formula>"&lt;&gt;"""""</formula>
    </cfRule>
  </conditionalFormatting>
  <conditionalFormatting sqref="F5:F166">
    <cfRule type="cellIs" dxfId="88" priority="26" stopIfTrue="1" operator="equal">
      <formula>"&lt;&gt;"""""</formula>
    </cfRule>
  </conditionalFormatting>
  <conditionalFormatting sqref="C168">
    <cfRule type="cellIs" dxfId="87" priority="24" stopIfTrue="1" operator="equal">
      <formula>"&lt;&gt;"""""</formula>
    </cfRule>
  </conditionalFormatting>
  <conditionalFormatting sqref="D168">
    <cfRule type="cellIs" dxfId="86" priority="23" stopIfTrue="1" operator="equal">
      <formula>"&lt;&gt;"""""</formula>
    </cfRule>
  </conditionalFormatting>
  <conditionalFormatting sqref="D183:D186">
    <cfRule type="cellIs" dxfId="85" priority="13" stopIfTrue="1" operator="equal">
      <formula>"&lt;&gt;"""""</formula>
    </cfRule>
  </conditionalFormatting>
  <conditionalFormatting sqref="C171">
    <cfRule type="cellIs" dxfId="84" priority="22" stopIfTrue="1" operator="equal">
      <formula>"&lt;&gt;"""""</formula>
    </cfRule>
  </conditionalFormatting>
  <conditionalFormatting sqref="C172:C174">
    <cfRule type="cellIs" dxfId="83" priority="21" stopIfTrue="1" operator="equal">
      <formula>"&lt;&gt;"""""</formula>
    </cfRule>
  </conditionalFormatting>
  <conditionalFormatting sqref="D171">
    <cfRule type="cellIs" dxfId="82" priority="20" stopIfTrue="1" operator="equal">
      <formula>"&lt;&gt;"""""</formula>
    </cfRule>
  </conditionalFormatting>
  <conditionalFormatting sqref="D172:D174">
    <cfRule type="cellIs" dxfId="81" priority="19" stopIfTrue="1" operator="equal">
      <formula>"&lt;&gt;"""""</formula>
    </cfRule>
  </conditionalFormatting>
  <conditionalFormatting sqref="C177">
    <cfRule type="cellIs" dxfId="80" priority="18" stopIfTrue="1" operator="equal">
      <formula>"&lt;&gt;"""""</formula>
    </cfRule>
  </conditionalFormatting>
  <conditionalFormatting sqref="C178:C180">
    <cfRule type="cellIs" dxfId="79" priority="17" stopIfTrue="1" operator="equal">
      <formula>"&lt;&gt;"""""</formula>
    </cfRule>
  </conditionalFormatting>
  <conditionalFormatting sqref="D177">
    <cfRule type="cellIs" dxfId="78" priority="16" stopIfTrue="1" operator="equal">
      <formula>"&lt;&gt;"""""</formula>
    </cfRule>
  </conditionalFormatting>
  <conditionalFormatting sqref="D178:D180">
    <cfRule type="cellIs" dxfId="77" priority="15" stopIfTrue="1" operator="equal">
      <formula>"&lt;&gt;"""""</formula>
    </cfRule>
  </conditionalFormatting>
  <conditionalFormatting sqref="C183:C186">
    <cfRule type="cellIs" dxfId="76" priority="14" stopIfTrue="1" operator="equal">
      <formula>"&lt;&gt;"""""</formula>
    </cfRule>
  </conditionalFormatting>
  <conditionalFormatting sqref="C6:C11 C77:C108">
    <cfRule type="cellIs" dxfId="75" priority="11" stopIfTrue="1" operator="equal">
      <formula>"&lt;&gt;"""""</formula>
    </cfRule>
  </conditionalFormatting>
  <conditionalFormatting sqref="C12:C76">
    <cfRule type="cellIs" dxfId="74" priority="10" stopIfTrue="1" operator="equal">
      <formula>"&lt;&gt;"""""</formula>
    </cfRule>
  </conditionalFormatting>
  <conditionalFormatting sqref="C5">
    <cfRule type="cellIs" dxfId="73" priority="12" stopIfTrue="1" operator="equal">
      <formula>"&lt;&gt;"""""</formula>
    </cfRule>
  </conditionalFormatting>
  <conditionalFormatting sqref="C109:C166">
    <cfRule type="cellIs" dxfId="72" priority="9" stopIfTrue="1" operator="equal">
      <formula>"&lt;&gt;"""""</formula>
    </cfRule>
  </conditionalFormatting>
  <conditionalFormatting sqref="J5:J166">
    <cfRule type="cellIs" dxfId="71" priority="8" stopIfTrue="1" operator="equal">
      <formula>"&lt;&gt;"""""</formula>
    </cfRule>
  </conditionalFormatting>
  <conditionalFormatting sqref="I5:I166">
    <cfRule type="cellIs" dxfId="70" priority="7" stopIfTrue="1" operator="equal">
      <formula>"&lt;&gt;"""""</formula>
    </cfRule>
  </conditionalFormatting>
  <conditionalFormatting sqref="E168">
    <cfRule type="cellIs" dxfId="69" priority="6" stopIfTrue="1" operator="equal">
      <formula>"&lt;&gt;"""""</formula>
    </cfRule>
  </conditionalFormatting>
  <conditionalFormatting sqref="F168">
    <cfRule type="cellIs" dxfId="68" priority="5" stopIfTrue="1" operator="equal">
      <formula>"&lt;&gt;"""""</formula>
    </cfRule>
  </conditionalFormatting>
  <conditionalFormatting sqref="G168">
    <cfRule type="cellIs" dxfId="67" priority="4" stopIfTrue="1" operator="equal">
      <formula>"&lt;&gt;"""""</formula>
    </cfRule>
  </conditionalFormatting>
  <conditionalFormatting sqref="H168">
    <cfRule type="cellIs" dxfId="66" priority="3" stopIfTrue="1" operator="equal">
      <formula>"&lt;&gt;"""""</formula>
    </cfRule>
  </conditionalFormatting>
  <conditionalFormatting sqref="I168">
    <cfRule type="cellIs" dxfId="65" priority="2" stopIfTrue="1" operator="equal">
      <formula>"&lt;&gt;"""""</formula>
    </cfRule>
  </conditionalFormatting>
  <conditionalFormatting sqref="J168">
    <cfRule type="cellIs" dxfId="64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7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/>
  </sheetViews>
  <sheetFormatPr defaultRowHeight="10.5" x14ac:dyDescent="0.25"/>
  <cols>
    <col min="1" max="1" width="64.26953125" style="250" bestFit="1" customWidth="1"/>
    <col min="2" max="2" width="85.54296875" style="250" bestFit="1" customWidth="1"/>
    <col min="3" max="3" width="14.54296875" style="250" customWidth="1"/>
    <col min="4" max="4" width="20.54296875" style="250" bestFit="1" customWidth="1"/>
    <col min="5" max="6" width="12.81640625" style="250" bestFit="1" customWidth="1"/>
    <col min="7" max="7" width="15.1796875" style="250" bestFit="1" customWidth="1"/>
    <col min="8" max="16384" width="8.7265625" style="250"/>
  </cols>
  <sheetData>
    <row r="1" spans="1:7" x14ac:dyDescent="0.25">
      <c r="A1" s="259" t="s">
        <v>0</v>
      </c>
      <c r="B1" s="260">
        <v>2019</v>
      </c>
    </row>
    <row r="2" spans="1:7" x14ac:dyDescent="0.25">
      <c r="A2" s="259" t="s">
        <v>1</v>
      </c>
      <c r="B2" s="260" t="s">
        <v>152</v>
      </c>
    </row>
    <row r="4" spans="1:7" x14ac:dyDescent="0.25">
      <c r="A4" s="261" t="s">
        <v>3</v>
      </c>
      <c r="B4" s="261" t="s">
        <v>4</v>
      </c>
      <c r="C4" s="261" t="s">
        <v>342</v>
      </c>
      <c r="D4" s="261" t="s">
        <v>5</v>
      </c>
      <c r="E4" s="261" t="s">
        <v>6</v>
      </c>
      <c r="F4" s="261" t="s">
        <v>7</v>
      </c>
      <c r="G4" s="261" t="s">
        <v>8</v>
      </c>
    </row>
    <row r="5" spans="1:7" x14ac:dyDescent="0.25">
      <c r="A5" s="251" t="s">
        <v>185</v>
      </c>
      <c r="B5" s="251" t="s">
        <v>933</v>
      </c>
      <c r="C5" s="251">
        <v>2019</v>
      </c>
      <c r="D5" s="252">
        <v>701130</v>
      </c>
      <c r="E5" s="253">
        <v>13.004878048780489</v>
      </c>
      <c r="F5" s="253">
        <v>441.40199999999999</v>
      </c>
      <c r="G5" s="253">
        <f>E5+F5</f>
        <v>454.40687804878047</v>
      </c>
    </row>
    <row r="6" spans="1:7" x14ac:dyDescent="0.25">
      <c r="A6" s="251" t="s">
        <v>932</v>
      </c>
      <c r="B6" s="251" t="s">
        <v>848</v>
      </c>
      <c r="C6" s="251">
        <v>2019</v>
      </c>
      <c r="D6" s="252">
        <v>701064</v>
      </c>
      <c r="E6" s="253">
        <v>62.400000000000006</v>
      </c>
      <c r="F6" s="253">
        <v>42.403399999999998</v>
      </c>
      <c r="G6" s="253">
        <f t="shared" ref="G6:G52" si="0">E6+F6</f>
        <v>104.80340000000001</v>
      </c>
    </row>
    <row r="7" spans="1:7" x14ac:dyDescent="0.25">
      <c r="A7" s="251" t="s">
        <v>70</v>
      </c>
      <c r="B7" s="251" t="s">
        <v>934</v>
      </c>
      <c r="C7" s="251">
        <v>2019</v>
      </c>
      <c r="D7" s="252">
        <v>701060</v>
      </c>
      <c r="E7" s="253">
        <v>1820.0000000000002</v>
      </c>
      <c r="F7" s="253">
        <v>335.79675999999995</v>
      </c>
      <c r="G7" s="253">
        <f t="shared" si="0"/>
        <v>2155.7967600000002</v>
      </c>
    </row>
    <row r="8" spans="1:7" x14ac:dyDescent="0.25">
      <c r="A8" s="251" t="s">
        <v>869</v>
      </c>
      <c r="B8" s="251" t="s">
        <v>922</v>
      </c>
      <c r="C8" s="251">
        <v>2019</v>
      </c>
      <c r="D8" s="252">
        <v>701048</v>
      </c>
      <c r="E8" s="253">
        <v>824.20487804878053</v>
      </c>
      <c r="F8" s="253">
        <v>-65.101399999999998</v>
      </c>
      <c r="G8" s="253">
        <f t="shared" si="0"/>
        <v>759.10347804878052</v>
      </c>
    </row>
    <row r="9" spans="1:7" x14ac:dyDescent="0.25">
      <c r="A9" s="251" t="s">
        <v>41</v>
      </c>
      <c r="B9" s="251" t="s">
        <v>935</v>
      </c>
      <c r="C9" s="251">
        <v>2019</v>
      </c>
      <c r="D9" s="252">
        <v>701134</v>
      </c>
      <c r="E9" s="253">
        <v>5.2</v>
      </c>
      <c r="F9" s="253">
        <v>0.29899999999999999</v>
      </c>
      <c r="G9" s="253">
        <f t="shared" si="0"/>
        <v>5.4990000000000006</v>
      </c>
    </row>
    <row r="10" spans="1:7" x14ac:dyDescent="0.25">
      <c r="A10" s="251" t="s">
        <v>932</v>
      </c>
      <c r="B10" s="251" t="s">
        <v>925</v>
      </c>
      <c r="C10" s="251">
        <v>2019</v>
      </c>
      <c r="D10" s="252">
        <v>701120</v>
      </c>
      <c r="E10" s="253">
        <v>13.004878048780489</v>
      </c>
      <c r="F10" s="253">
        <v>-3.8323999999999998</v>
      </c>
      <c r="G10" s="253">
        <f t="shared" si="0"/>
        <v>9.1724780487804889</v>
      </c>
    </row>
    <row r="11" spans="1:7" x14ac:dyDescent="0.25">
      <c r="A11" s="251" t="s">
        <v>41</v>
      </c>
      <c r="B11" s="251" t="s">
        <v>874</v>
      </c>
      <c r="C11" s="251">
        <v>2019</v>
      </c>
      <c r="D11" s="252">
        <v>701062</v>
      </c>
      <c r="E11" s="253">
        <v>585.00487804878048</v>
      </c>
      <c r="F11" s="253">
        <v>-552.0788</v>
      </c>
      <c r="G11" s="253">
        <f t="shared" si="0"/>
        <v>32.926078048780482</v>
      </c>
    </row>
    <row r="12" spans="1:7" x14ac:dyDescent="0.25">
      <c r="A12" s="251" t="s">
        <v>106</v>
      </c>
      <c r="B12" s="251" t="s">
        <v>898</v>
      </c>
      <c r="C12" s="251">
        <v>2019</v>
      </c>
      <c r="D12" s="252">
        <v>701138</v>
      </c>
      <c r="E12" s="253">
        <v>36.400000000000006</v>
      </c>
      <c r="F12" s="253">
        <v>18.2988</v>
      </c>
      <c r="G12" s="253">
        <f t="shared" si="0"/>
        <v>54.698800000000006</v>
      </c>
    </row>
    <row r="13" spans="1:7" x14ac:dyDescent="0.25">
      <c r="A13" s="251" t="s">
        <v>29</v>
      </c>
      <c r="B13" s="251" t="s">
        <v>936</v>
      </c>
      <c r="C13" s="251">
        <v>2019</v>
      </c>
      <c r="D13" s="252">
        <v>701132</v>
      </c>
      <c r="E13" s="253">
        <v>260</v>
      </c>
      <c r="F13" s="253">
        <v>89.577799999999996</v>
      </c>
      <c r="G13" s="253">
        <f t="shared" si="0"/>
        <v>349.57780000000002</v>
      </c>
    </row>
    <row r="14" spans="1:7" x14ac:dyDescent="0.25">
      <c r="A14" s="251" t="s">
        <v>932</v>
      </c>
      <c r="B14" s="251" t="s">
        <v>926</v>
      </c>
      <c r="C14" s="251">
        <v>2019</v>
      </c>
      <c r="D14" s="252">
        <v>701112</v>
      </c>
      <c r="E14" s="253">
        <v>200.2048780487805</v>
      </c>
      <c r="F14" s="253">
        <v>-52.740427999999994</v>
      </c>
      <c r="G14" s="253">
        <f t="shared" si="0"/>
        <v>147.46445004878052</v>
      </c>
    </row>
    <row r="15" spans="1:7" x14ac:dyDescent="0.25">
      <c r="A15" s="251" t="s">
        <v>932</v>
      </c>
      <c r="B15" s="251" t="s">
        <v>879</v>
      </c>
      <c r="C15" s="251">
        <v>2019</v>
      </c>
      <c r="D15" s="252">
        <v>701110</v>
      </c>
      <c r="E15" s="253">
        <v>18980</v>
      </c>
      <c r="F15" s="253">
        <v>17025.527999999998</v>
      </c>
      <c r="G15" s="253">
        <f t="shared" si="0"/>
        <v>36005.527999999998</v>
      </c>
    </row>
    <row r="16" spans="1:7" x14ac:dyDescent="0.25">
      <c r="A16" s="251" t="s">
        <v>867</v>
      </c>
      <c r="B16" s="251" t="s">
        <v>937</v>
      </c>
      <c r="C16" s="251">
        <v>2019</v>
      </c>
      <c r="D16" s="252">
        <v>701076</v>
      </c>
      <c r="E16" s="253">
        <v>1.307317073170732</v>
      </c>
      <c r="F16" s="253">
        <v>-0.57199999999999995</v>
      </c>
      <c r="G16" s="253">
        <f t="shared" si="0"/>
        <v>0.73531707317073203</v>
      </c>
    </row>
    <row r="17" spans="1:7" x14ac:dyDescent="0.25">
      <c r="A17" s="251" t="s">
        <v>867</v>
      </c>
      <c r="B17" s="251" t="s">
        <v>938</v>
      </c>
      <c r="C17" s="251">
        <v>2019</v>
      </c>
      <c r="D17" s="252">
        <v>701104</v>
      </c>
      <c r="E17" s="253">
        <v>104</v>
      </c>
      <c r="F17" s="253">
        <v>1.6172</v>
      </c>
      <c r="G17" s="253">
        <f t="shared" si="0"/>
        <v>105.6172</v>
      </c>
    </row>
    <row r="18" spans="1:7" x14ac:dyDescent="0.25">
      <c r="A18" s="251" t="s">
        <v>867</v>
      </c>
      <c r="B18" s="251" t="s">
        <v>939</v>
      </c>
      <c r="C18" s="251">
        <v>2019</v>
      </c>
      <c r="D18" s="252">
        <v>701078</v>
      </c>
      <c r="E18" s="253">
        <v>49.404878048780496</v>
      </c>
      <c r="F18" s="253">
        <v>7.02</v>
      </c>
      <c r="G18" s="253">
        <f t="shared" si="0"/>
        <v>56.424878048780499</v>
      </c>
    </row>
    <row r="19" spans="1:7" x14ac:dyDescent="0.25">
      <c r="A19" s="251" t="s">
        <v>867</v>
      </c>
      <c r="B19" s="251" t="s">
        <v>940</v>
      </c>
      <c r="C19" s="251">
        <v>2019</v>
      </c>
      <c r="D19" s="252">
        <v>701080</v>
      </c>
      <c r="E19" s="253">
        <v>31.200000000000003</v>
      </c>
      <c r="F19" s="253">
        <v>-12.5502</v>
      </c>
      <c r="G19" s="253">
        <f t="shared" si="0"/>
        <v>18.649800000000003</v>
      </c>
    </row>
    <row r="20" spans="1:7" x14ac:dyDescent="0.25">
      <c r="A20" s="251" t="s">
        <v>867</v>
      </c>
      <c r="B20" s="251" t="s">
        <v>941</v>
      </c>
      <c r="C20" s="251">
        <v>2019</v>
      </c>
      <c r="D20" s="252">
        <v>701082</v>
      </c>
      <c r="E20" s="253">
        <v>10.409756097560976</v>
      </c>
      <c r="F20" s="253">
        <v>-3.3565999999999998</v>
      </c>
      <c r="G20" s="253">
        <f t="shared" si="0"/>
        <v>7.0531560975609757</v>
      </c>
    </row>
    <row r="21" spans="1:7" x14ac:dyDescent="0.25">
      <c r="A21" s="251" t="s">
        <v>867</v>
      </c>
      <c r="B21" s="251" t="s">
        <v>942</v>
      </c>
      <c r="C21" s="251">
        <v>2019</v>
      </c>
      <c r="D21" s="252">
        <v>701084</v>
      </c>
      <c r="E21" s="253">
        <v>72.800000000000011</v>
      </c>
      <c r="F21" s="253">
        <v>-0.37439999999999996</v>
      </c>
      <c r="G21" s="253">
        <f t="shared" si="0"/>
        <v>72.425600000000017</v>
      </c>
    </row>
    <row r="22" spans="1:7" x14ac:dyDescent="0.25">
      <c r="A22" s="251" t="s">
        <v>867</v>
      </c>
      <c r="B22" s="251" t="s">
        <v>943</v>
      </c>
      <c r="C22" s="251">
        <v>2019</v>
      </c>
      <c r="D22" s="252">
        <v>701086</v>
      </c>
      <c r="E22" s="253">
        <v>59.804878048780488</v>
      </c>
      <c r="F22" s="253">
        <v>-0.75139999999999996</v>
      </c>
      <c r="G22" s="253">
        <f t="shared" si="0"/>
        <v>59.053478048780491</v>
      </c>
    </row>
    <row r="23" spans="1:7" x14ac:dyDescent="0.25">
      <c r="A23" s="251" t="s">
        <v>867</v>
      </c>
      <c r="B23" s="251" t="s">
        <v>944</v>
      </c>
      <c r="C23" s="251">
        <v>2019</v>
      </c>
      <c r="D23" s="252">
        <v>701088</v>
      </c>
      <c r="E23" s="253">
        <v>182.00000000000003</v>
      </c>
      <c r="F23" s="253">
        <v>-87.581000000000003</v>
      </c>
      <c r="G23" s="253">
        <f t="shared" si="0"/>
        <v>94.419000000000025</v>
      </c>
    </row>
    <row r="24" spans="1:7" x14ac:dyDescent="0.25">
      <c r="A24" s="251" t="s">
        <v>867</v>
      </c>
      <c r="B24" s="251" t="s">
        <v>945</v>
      </c>
      <c r="C24" s="251">
        <v>2019</v>
      </c>
      <c r="D24" s="252">
        <v>701090</v>
      </c>
      <c r="E24" s="253">
        <v>65.004878048780483</v>
      </c>
      <c r="F24" s="253">
        <v>-20.123999999999999</v>
      </c>
      <c r="G24" s="253">
        <f t="shared" si="0"/>
        <v>44.880878048780488</v>
      </c>
    </row>
    <row r="25" spans="1:7" x14ac:dyDescent="0.25">
      <c r="A25" s="251" t="s">
        <v>867</v>
      </c>
      <c r="B25" s="251" t="s">
        <v>946</v>
      </c>
      <c r="C25" s="251">
        <v>2019</v>
      </c>
      <c r="D25" s="252">
        <v>701092</v>
      </c>
      <c r="E25" s="253">
        <v>28.604878048780492</v>
      </c>
      <c r="F25" s="253">
        <v>-3.5437999999999996</v>
      </c>
      <c r="G25" s="253">
        <f t="shared" si="0"/>
        <v>25.061078048780491</v>
      </c>
    </row>
    <row r="26" spans="1:7" x14ac:dyDescent="0.25">
      <c r="A26" s="251" t="s">
        <v>867</v>
      </c>
      <c r="B26" s="251" t="s">
        <v>947</v>
      </c>
      <c r="C26" s="251">
        <v>2019</v>
      </c>
      <c r="D26" s="252">
        <v>701094</v>
      </c>
      <c r="E26" s="253">
        <v>156.00000000000003</v>
      </c>
      <c r="F26" s="253">
        <v>-9.0350000000000001</v>
      </c>
      <c r="G26" s="253">
        <f t="shared" si="0"/>
        <v>146.96500000000003</v>
      </c>
    </row>
    <row r="27" spans="1:7" x14ac:dyDescent="0.25">
      <c r="A27" s="251" t="s">
        <v>867</v>
      </c>
      <c r="B27" s="251" t="s">
        <v>948</v>
      </c>
      <c r="C27" s="251">
        <v>2019</v>
      </c>
      <c r="D27" s="252">
        <v>701096</v>
      </c>
      <c r="E27" s="253">
        <v>182.00000000000003</v>
      </c>
      <c r="F27" s="253">
        <v>-3.6295999999999999</v>
      </c>
      <c r="G27" s="253">
        <f t="shared" si="0"/>
        <v>178.37040000000002</v>
      </c>
    </row>
    <row r="28" spans="1:7" x14ac:dyDescent="0.25">
      <c r="A28" s="251" t="s">
        <v>867</v>
      </c>
      <c r="B28" s="251" t="s">
        <v>949</v>
      </c>
      <c r="C28" s="251">
        <v>2019</v>
      </c>
      <c r="D28" s="252">
        <v>701098</v>
      </c>
      <c r="E28" s="253">
        <v>527.80487804878055</v>
      </c>
      <c r="F28" s="253">
        <v>2.6</v>
      </c>
      <c r="G28" s="253">
        <f t="shared" si="0"/>
        <v>530.40487804878057</v>
      </c>
    </row>
    <row r="29" spans="1:7" x14ac:dyDescent="0.25">
      <c r="A29" s="251" t="s">
        <v>867</v>
      </c>
      <c r="B29" s="251" t="s">
        <v>950</v>
      </c>
      <c r="C29" s="251">
        <v>2019</v>
      </c>
      <c r="D29" s="252">
        <v>701100</v>
      </c>
      <c r="E29" s="253">
        <v>130</v>
      </c>
      <c r="F29" s="253">
        <v>-7.5659999999999998</v>
      </c>
      <c r="G29" s="253">
        <f t="shared" si="0"/>
        <v>122.434</v>
      </c>
    </row>
    <row r="30" spans="1:7" x14ac:dyDescent="0.25">
      <c r="A30" s="251" t="s">
        <v>867</v>
      </c>
      <c r="B30" s="251" t="s">
        <v>951</v>
      </c>
      <c r="C30" s="251">
        <v>2019</v>
      </c>
      <c r="D30" s="252">
        <v>701102</v>
      </c>
      <c r="E30" s="253">
        <v>78.000000000000014</v>
      </c>
      <c r="F30" s="253">
        <v>-7.8468</v>
      </c>
      <c r="G30" s="253">
        <f t="shared" si="0"/>
        <v>70.153200000000012</v>
      </c>
    </row>
    <row r="31" spans="1:7" x14ac:dyDescent="0.25">
      <c r="A31" s="251" t="s">
        <v>275</v>
      </c>
      <c r="B31" s="251" t="s">
        <v>896</v>
      </c>
      <c r="C31" s="251">
        <v>2019</v>
      </c>
      <c r="D31" s="252">
        <v>701144</v>
      </c>
      <c r="E31" s="253">
        <v>87.960975609756105</v>
      </c>
      <c r="F31" s="253">
        <v>-22.099999999999998</v>
      </c>
      <c r="G31" s="253">
        <f t="shared" si="0"/>
        <v>65.86097560975611</v>
      </c>
    </row>
    <row r="32" spans="1:7" x14ac:dyDescent="0.25">
      <c r="A32" s="251" t="s">
        <v>932</v>
      </c>
      <c r="B32" s="251" t="s">
        <v>927</v>
      </c>
      <c r="C32" s="251">
        <v>2019</v>
      </c>
      <c r="D32" s="252">
        <v>701146</v>
      </c>
      <c r="E32" s="253">
        <v>806</v>
      </c>
      <c r="F32" s="253">
        <v>-289.84019999999998</v>
      </c>
      <c r="G32" s="253">
        <f t="shared" si="0"/>
        <v>516.15980000000002</v>
      </c>
    </row>
    <row r="33" spans="1:7" x14ac:dyDescent="0.25">
      <c r="A33" s="251" t="s">
        <v>178</v>
      </c>
      <c r="B33" s="251" t="s">
        <v>928</v>
      </c>
      <c r="C33" s="251">
        <v>2019</v>
      </c>
      <c r="D33" s="252">
        <v>701122</v>
      </c>
      <c r="E33" s="253">
        <v>26000.000000000004</v>
      </c>
      <c r="F33" s="253">
        <v>7560.0789419999992</v>
      </c>
      <c r="G33" s="253">
        <f t="shared" si="0"/>
        <v>33560.078942</v>
      </c>
    </row>
    <row r="34" spans="1:7" x14ac:dyDescent="0.25">
      <c r="A34" s="251" t="s">
        <v>169</v>
      </c>
      <c r="B34" s="251" t="s">
        <v>929</v>
      </c>
      <c r="C34" s="251">
        <v>2019</v>
      </c>
      <c r="D34" s="252">
        <v>701141</v>
      </c>
      <c r="E34" s="253">
        <v>858.00000000000011</v>
      </c>
      <c r="F34" s="253">
        <v>-205.68236000000002</v>
      </c>
      <c r="G34" s="253">
        <f t="shared" si="0"/>
        <v>652.3176400000001</v>
      </c>
    </row>
    <row r="35" spans="1:7" x14ac:dyDescent="0.25">
      <c r="A35" s="251" t="s">
        <v>932</v>
      </c>
      <c r="B35" s="251" t="s">
        <v>930</v>
      </c>
      <c r="C35" s="251">
        <v>2019</v>
      </c>
      <c r="D35" s="252">
        <v>701050</v>
      </c>
      <c r="E35" s="253">
        <v>46.800000000000004</v>
      </c>
      <c r="F35" s="253">
        <v>6.63</v>
      </c>
      <c r="G35" s="253">
        <f t="shared" si="0"/>
        <v>53.430000000000007</v>
      </c>
    </row>
    <row r="36" spans="1:7" x14ac:dyDescent="0.25">
      <c r="A36" s="251" t="s">
        <v>932</v>
      </c>
      <c r="B36" s="251" t="s">
        <v>930</v>
      </c>
      <c r="C36" s="251">
        <v>2019</v>
      </c>
      <c r="D36" s="252">
        <v>701074</v>
      </c>
      <c r="E36" s="253">
        <v>213.20000000000002</v>
      </c>
      <c r="F36" s="253">
        <v>645.79840000000002</v>
      </c>
      <c r="G36" s="253">
        <f t="shared" si="0"/>
        <v>858.99840000000006</v>
      </c>
    </row>
    <row r="37" spans="1:7" x14ac:dyDescent="0.25">
      <c r="A37" s="251" t="s">
        <v>932</v>
      </c>
      <c r="B37" s="251" t="s">
        <v>930</v>
      </c>
      <c r="C37" s="251">
        <v>2019</v>
      </c>
      <c r="D37" s="252">
        <v>701128</v>
      </c>
      <c r="E37" s="253">
        <v>314.59999999999997</v>
      </c>
      <c r="F37" s="253">
        <v>42.278599999999997</v>
      </c>
      <c r="G37" s="253">
        <f t="shared" si="0"/>
        <v>356.87859999999995</v>
      </c>
    </row>
    <row r="38" spans="1:7" x14ac:dyDescent="0.25">
      <c r="A38" s="251" t="s">
        <v>932</v>
      </c>
      <c r="B38" s="251" t="s">
        <v>930</v>
      </c>
      <c r="C38" s="251">
        <v>2019</v>
      </c>
      <c r="D38" s="252">
        <v>701070</v>
      </c>
      <c r="E38" s="253">
        <v>13.004878048780489</v>
      </c>
      <c r="F38" s="253">
        <v>-6.6195999999999993</v>
      </c>
      <c r="G38" s="253">
        <f t="shared" si="0"/>
        <v>6.3852780487804894</v>
      </c>
    </row>
    <row r="39" spans="1:7" x14ac:dyDescent="0.25">
      <c r="A39" s="251" t="s">
        <v>155</v>
      </c>
      <c r="B39" s="251" t="s">
        <v>931</v>
      </c>
      <c r="C39" s="251">
        <v>2019</v>
      </c>
      <c r="D39" s="252">
        <v>701056</v>
      </c>
      <c r="E39" s="253">
        <v>1.307317073170732</v>
      </c>
      <c r="F39" s="253">
        <v>-1.3</v>
      </c>
      <c r="G39" s="253">
        <f t="shared" si="0"/>
        <v>7.3170731707319359E-3</v>
      </c>
    </row>
    <row r="40" spans="1:7" x14ac:dyDescent="0.25">
      <c r="A40" s="251" t="s">
        <v>155</v>
      </c>
      <c r="B40" s="251" t="s">
        <v>931</v>
      </c>
      <c r="C40" s="251">
        <v>2019</v>
      </c>
      <c r="D40" s="252">
        <v>701058</v>
      </c>
      <c r="E40" s="253">
        <v>1.307317073170732</v>
      </c>
      <c r="F40" s="253">
        <v>110.08919999999999</v>
      </c>
      <c r="G40" s="253">
        <f t="shared" si="0"/>
        <v>111.39651707317073</v>
      </c>
    </row>
    <row r="41" spans="1:7" x14ac:dyDescent="0.25">
      <c r="A41" s="251" t="s">
        <v>155</v>
      </c>
      <c r="B41" s="251" t="s">
        <v>931</v>
      </c>
      <c r="C41" s="251">
        <v>2019</v>
      </c>
      <c r="D41" s="252">
        <v>701054</v>
      </c>
      <c r="E41" s="253">
        <v>390.00000000000006</v>
      </c>
      <c r="F41" s="253">
        <v>-49.503999999999998</v>
      </c>
      <c r="G41" s="253">
        <f t="shared" si="0"/>
        <v>340.49600000000004</v>
      </c>
    </row>
    <row r="42" spans="1:7" x14ac:dyDescent="0.25">
      <c r="A42" s="251" t="s">
        <v>155</v>
      </c>
      <c r="B42" s="251" t="s">
        <v>931</v>
      </c>
      <c r="C42" s="251">
        <v>2019</v>
      </c>
      <c r="D42" s="252">
        <v>701052</v>
      </c>
      <c r="E42" s="253">
        <v>1.307317073170732</v>
      </c>
      <c r="F42" s="253">
        <v>16.993600000000001</v>
      </c>
      <c r="G42" s="253">
        <f t="shared" si="0"/>
        <v>18.300917073170734</v>
      </c>
    </row>
    <row r="43" spans="1:7" x14ac:dyDescent="0.25">
      <c r="A43" s="251" t="s">
        <v>932</v>
      </c>
      <c r="B43" s="251" t="s">
        <v>930</v>
      </c>
      <c r="C43" s="251">
        <v>2019</v>
      </c>
      <c r="D43" s="252">
        <v>701124</v>
      </c>
      <c r="E43" s="253">
        <v>234.00000000000003</v>
      </c>
      <c r="F43" s="253">
        <v>-100.8176</v>
      </c>
      <c r="G43" s="253">
        <f t="shared" si="0"/>
        <v>133.18240000000003</v>
      </c>
    </row>
    <row r="44" spans="1:7" x14ac:dyDescent="0.25">
      <c r="A44" s="251" t="s">
        <v>932</v>
      </c>
      <c r="B44" s="251" t="s">
        <v>930</v>
      </c>
      <c r="C44" s="251">
        <v>2019</v>
      </c>
      <c r="D44" s="252">
        <v>701126</v>
      </c>
      <c r="E44" s="253">
        <v>31.200000000000003</v>
      </c>
      <c r="F44" s="253">
        <v>-2.5324</v>
      </c>
      <c r="G44" s="253">
        <f t="shared" si="0"/>
        <v>28.667600000000004</v>
      </c>
    </row>
    <row r="45" spans="1:7" x14ac:dyDescent="0.25">
      <c r="A45" s="251" t="s">
        <v>932</v>
      </c>
      <c r="B45" s="251" t="s">
        <v>930</v>
      </c>
      <c r="C45" s="251">
        <v>2019</v>
      </c>
      <c r="D45" s="252">
        <v>701114</v>
      </c>
      <c r="E45" s="253">
        <v>4.6829268292682933</v>
      </c>
      <c r="F45" s="253">
        <v>0.70199999999999996</v>
      </c>
      <c r="G45" s="253">
        <f t="shared" si="0"/>
        <v>5.3849268292682932</v>
      </c>
    </row>
    <row r="46" spans="1:7" x14ac:dyDescent="0.25">
      <c r="A46" s="251" t="s">
        <v>932</v>
      </c>
      <c r="B46" s="251" t="s">
        <v>930</v>
      </c>
      <c r="C46" s="251">
        <v>2019</v>
      </c>
      <c r="D46" s="252">
        <v>701116</v>
      </c>
      <c r="E46" s="253">
        <v>41.609756097560975</v>
      </c>
      <c r="F46" s="253">
        <v>-30.232799999999997</v>
      </c>
      <c r="G46" s="253">
        <f t="shared" si="0"/>
        <v>11.376956097560978</v>
      </c>
    </row>
    <row r="47" spans="1:7" x14ac:dyDescent="0.25">
      <c r="A47" s="251" t="s">
        <v>932</v>
      </c>
      <c r="B47" s="251" t="s">
        <v>930</v>
      </c>
      <c r="C47" s="251">
        <v>2019</v>
      </c>
      <c r="D47" s="252">
        <v>701118</v>
      </c>
      <c r="E47" s="253">
        <v>85.804878048780495</v>
      </c>
      <c r="F47" s="253">
        <v>65.6708</v>
      </c>
      <c r="G47" s="253">
        <f t="shared" si="0"/>
        <v>151.47567804878048</v>
      </c>
    </row>
    <row r="48" spans="1:7" x14ac:dyDescent="0.25">
      <c r="A48" s="251" t="s">
        <v>932</v>
      </c>
      <c r="B48" s="251" t="s">
        <v>930</v>
      </c>
      <c r="C48" s="251">
        <v>2019</v>
      </c>
      <c r="D48" s="252">
        <v>701072</v>
      </c>
      <c r="E48" s="253">
        <v>260</v>
      </c>
      <c r="F48" s="253">
        <v>15.872999999999999</v>
      </c>
      <c r="G48" s="253">
        <f t="shared" si="0"/>
        <v>275.87299999999999</v>
      </c>
    </row>
    <row r="49" spans="1:7" x14ac:dyDescent="0.25">
      <c r="A49" s="251" t="s">
        <v>932</v>
      </c>
      <c r="B49" s="251" t="s">
        <v>930</v>
      </c>
      <c r="C49" s="251">
        <v>2019</v>
      </c>
      <c r="D49" s="252">
        <v>701106</v>
      </c>
      <c r="E49" s="253">
        <v>208</v>
      </c>
      <c r="F49" s="253">
        <v>93.5792</v>
      </c>
      <c r="G49" s="253">
        <f t="shared" si="0"/>
        <v>301.57920000000001</v>
      </c>
    </row>
    <row r="50" spans="1:7" x14ac:dyDescent="0.25">
      <c r="A50" s="251" t="s">
        <v>932</v>
      </c>
      <c r="B50" s="251" t="s">
        <v>952</v>
      </c>
      <c r="C50" s="251">
        <v>2019</v>
      </c>
      <c r="D50" s="252">
        <v>701066</v>
      </c>
      <c r="E50" s="253">
        <v>247.00487804878051</v>
      </c>
      <c r="F50" s="253">
        <v>-189.31119999999999</v>
      </c>
      <c r="G50" s="253">
        <f t="shared" si="0"/>
        <v>57.693678048780527</v>
      </c>
    </row>
    <row r="51" spans="1:7" x14ac:dyDescent="0.25">
      <c r="A51" s="251" t="s">
        <v>155</v>
      </c>
      <c r="B51" s="251" t="s">
        <v>931</v>
      </c>
      <c r="C51" s="251">
        <v>2019</v>
      </c>
      <c r="D51" s="252">
        <v>701068</v>
      </c>
      <c r="E51" s="253">
        <v>195.10243902439026</v>
      </c>
      <c r="F51" s="253">
        <v>-39.415999999999997</v>
      </c>
      <c r="G51" s="253">
        <f t="shared" si="0"/>
        <v>155.68643902439027</v>
      </c>
    </row>
    <row r="52" spans="1:7" x14ac:dyDescent="0.25">
      <c r="A52" s="251" t="s">
        <v>932</v>
      </c>
      <c r="B52" s="251" t="s">
        <v>930</v>
      </c>
      <c r="C52" s="251">
        <v>2019</v>
      </c>
      <c r="D52" s="252">
        <v>701108</v>
      </c>
      <c r="E52" s="253">
        <v>234.00000000000003</v>
      </c>
      <c r="F52" s="253">
        <v>-74.705799999999996</v>
      </c>
      <c r="G52" s="253">
        <f t="shared" si="0"/>
        <v>159.29420000000005</v>
      </c>
    </row>
    <row r="54" spans="1:7" ht="21" x14ac:dyDescent="0.25">
      <c r="D54" s="254"/>
      <c r="E54" s="266" t="s">
        <v>88</v>
      </c>
      <c r="F54" s="266" t="s">
        <v>89</v>
      </c>
      <c r="G54" s="266" t="s">
        <v>90</v>
      </c>
    </row>
    <row r="55" spans="1:7" x14ac:dyDescent="0.25">
      <c r="D55" s="254"/>
      <c r="E55" s="261" t="s">
        <v>91</v>
      </c>
      <c r="F55" s="261" t="s">
        <v>91</v>
      </c>
      <c r="G55" s="261" t="s">
        <v>91</v>
      </c>
    </row>
    <row r="56" spans="1:7" x14ac:dyDescent="0.25">
      <c r="D56" s="267" t="s">
        <v>92</v>
      </c>
      <c r="E56" s="253">
        <f>SUM(E5:E52)</f>
        <v>54752.658536585368</v>
      </c>
      <c r="F56" s="253">
        <f>SUM(F5:F52)</f>
        <v>24679.490914000002</v>
      </c>
      <c r="G56" s="253">
        <f>SUM(G5:G52)</f>
        <v>79432.149450585348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6"/>
  <sheetViews>
    <sheetView showGridLines="0" zoomScale="90" zoomScaleNormal="90" workbookViewId="0">
      <pane ySplit="4" topLeftCell="A75" activePane="bottomLeft" state="frozen"/>
      <selection activeCell="A195" sqref="A195:B195"/>
      <selection pane="bottomLeft"/>
    </sheetView>
  </sheetViews>
  <sheetFormatPr defaultColWidth="9.1796875" defaultRowHeight="10.5" x14ac:dyDescent="0.35"/>
  <cols>
    <col min="1" max="1" width="35.7265625" style="326" customWidth="1"/>
    <col min="2" max="2" width="48.1796875" style="326" customWidth="1"/>
    <col min="3" max="3" width="18.54296875" style="413" customWidth="1"/>
    <col min="4" max="4" width="14.26953125" style="326" customWidth="1"/>
    <col min="5" max="5" width="14.26953125" style="385" customWidth="1"/>
    <col min="6" max="6" width="14.26953125" style="326" customWidth="1"/>
    <col min="7" max="7" width="14.26953125" style="385" customWidth="1"/>
    <col min="8" max="9" width="14.26953125" style="326" customWidth="1"/>
    <col min="10" max="10" width="14.26953125" style="385" customWidth="1"/>
    <col min="11" max="21" width="18.7265625" style="326" customWidth="1"/>
    <col min="22" max="16384" width="9.1796875" style="326"/>
  </cols>
  <sheetData>
    <row r="1" spans="1:10" x14ac:dyDescent="0.35">
      <c r="A1" s="261" t="s">
        <v>1011</v>
      </c>
      <c r="B1" s="257" t="s">
        <v>95</v>
      </c>
      <c r="C1" s="391"/>
      <c r="D1" s="392"/>
      <c r="E1" s="323"/>
      <c r="F1" s="324"/>
      <c r="G1" s="325"/>
      <c r="H1" s="324"/>
      <c r="I1" s="324"/>
      <c r="J1" s="325"/>
    </row>
    <row r="2" spans="1:10" x14ac:dyDescent="0.35">
      <c r="A2" s="261" t="s">
        <v>1013</v>
      </c>
      <c r="B2" s="257">
        <v>2015</v>
      </c>
      <c r="C2" s="391"/>
      <c r="D2" s="392"/>
      <c r="E2" s="323"/>
      <c r="F2" s="324"/>
      <c r="G2" s="325"/>
      <c r="H2" s="324"/>
      <c r="I2" s="324"/>
      <c r="J2" s="325"/>
    </row>
    <row r="3" spans="1:10" x14ac:dyDescent="0.35">
      <c r="A3" s="327"/>
      <c r="B3" s="327"/>
      <c r="C3" s="328"/>
      <c r="D3" s="328"/>
      <c r="E3" s="328"/>
      <c r="F3" s="328"/>
      <c r="G3" s="328"/>
      <c r="H3" s="328"/>
      <c r="I3" s="328"/>
      <c r="J3" s="328"/>
    </row>
    <row r="4" spans="1:10" s="363" customFormat="1" x14ac:dyDescent="0.35">
      <c r="A4" s="261" t="s">
        <v>962</v>
      </c>
      <c r="B4" s="261" t="s">
        <v>963</v>
      </c>
      <c r="C4" s="261" t="s">
        <v>964</v>
      </c>
      <c r="D4" s="261" t="s">
        <v>1016</v>
      </c>
      <c r="E4" s="261" t="s">
        <v>1017</v>
      </c>
      <c r="F4" s="261" t="s">
        <v>1018</v>
      </c>
      <c r="G4" s="261" t="s">
        <v>1019</v>
      </c>
      <c r="H4" s="261" t="s">
        <v>1020</v>
      </c>
      <c r="I4" s="261" t="s">
        <v>1014</v>
      </c>
      <c r="J4" s="261" t="s">
        <v>1015</v>
      </c>
    </row>
    <row r="5" spans="1:10" s="394" customFormat="1" ht="21" x14ac:dyDescent="0.25">
      <c r="A5" s="368" t="s">
        <v>67</v>
      </c>
      <c r="B5" s="368" t="s">
        <v>721</v>
      </c>
      <c r="C5" s="252">
        <v>700577</v>
      </c>
      <c r="D5" s="269"/>
      <c r="E5" s="393"/>
      <c r="F5" s="269"/>
      <c r="G5" s="393"/>
      <c r="H5" s="269"/>
      <c r="I5" s="269"/>
      <c r="J5" s="393"/>
    </row>
    <row r="6" spans="1:10" s="394" customFormat="1" ht="21" x14ac:dyDescent="0.25">
      <c r="A6" s="368" t="s">
        <v>9</v>
      </c>
      <c r="B6" s="368" t="s">
        <v>1084</v>
      </c>
      <c r="C6" s="252">
        <v>700578</v>
      </c>
      <c r="D6" s="269"/>
      <c r="E6" s="393"/>
      <c r="F6" s="269"/>
      <c r="G6" s="393"/>
      <c r="H6" s="269"/>
      <c r="I6" s="269"/>
      <c r="J6" s="393"/>
    </row>
    <row r="7" spans="1:10" s="394" customFormat="1" ht="21" x14ac:dyDescent="0.25">
      <c r="A7" s="368" t="s">
        <v>9</v>
      </c>
      <c r="B7" s="368" t="s">
        <v>1074</v>
      </c>
      <c r="C7" s="252">
        <v>700580</v>
      </c>
      <c r="D7" s="269"/>
      <c r="E7" s="393"/>
      <c r="F7" s="269"/>
      <c r="G7" s="393"/>
      <c r="H7" s="269"/>
      <c r="I7" s="269"/>
      <c r="J7" s="393"/>
    </row>
    <row r="8" spans="1:10" s="394" customFormat="1" x14ac:dyDescent="0.25">
      <c r="A8" s="368" t="s">
        <v>70</v>
      </c>
      <c r="B8" s="368" t="s">
        <v>1119</v>
      </c>
      <c r="C8" s="252">
        <v>700582</v>
      </c>
      <c r="D8" s="269"/>
      <c r="E8" s="393"/>
      <c r="F8" s="269"/>
      <c r="G8" s="393"/>
      <c r="H8" s="269"/>
      <c r="I8" s="269"/>
      <c r="J8" s="393"/>
    </row>
    <row r="9" spans="1:10" s="394" customFormat="1" x14ac:dyDescent="0.25">
      <c r="A9" s="368" t="s">
        <v>70</v>
      </c>
      <c r="B9" s="368" t="s">
        <v>1119</v>
      </c>
      <c r="C9" s="252">
        <v>700583</v>
      </c>
      <c r="D9" s="269"/>
      <c r="E9" s="393"/>
      <c r="F9" s="269"/>
      <c r="G9" s="393"/>
      <c r="H9" s="269">
        <v>4</v>
      </c>
      <c r="I9" s="269"/>
      <c r="J9" s="393"/>
    </row>
    <row r="10" spans="1:10" s="394" customFormat="1" ht="21" x14ac:dyDescent="0.25">
      <c r="A10" s="368" t="s">
        <v>79</v>
      </c>
      <c r="B10" s="368" t="s">
        <v>1067</v>
      </c>
      <c r="C10" s="252">
        <v>700584</v>
      </c>
      <c r="D10" s="269"/>
      <c r="E10" s="393"/>
      <c r="F10" s="269"/>
      <c r="G10" s="393"/>
      <c r="H10" s="269">
        <v>5</v>
      </c>
      <c r="I10" s="269"/>
      <c r="J10" s="393"/>
    </row>
    <row r="11" spans="1:10" s="394" customFormat="1" ht="21" x14ac:dyDescent="0.25">
      <c r="A11" s="368" t="s">
        <v>1052</v>
      </c>
      <c r="B11" s="368" t="s">
        <v>25</v>
      </c>
      <c r="C11" s="252">
        <v>700585</v>
      </c>
      <c r="D11" s="269"/>
      <c r="E11" s="393"/>
      <c r="F11" s="269"/>
      <c r="G11" s="393"/>
      <c r="H11" s="269">
        <v>6</v>
      </c>
      <c r="I11" s="269">
        <v>2</v>
      </c>
      <c r="J11" s="393">
        <v>6426.9</v>
      </c>
    </row>
    <row r="12" spans="1:10" s="394" customFormat="1" ht="21" x14ac:dyDescent="0.25">
      <c r="A12" s="368" t="s">
        <v>1052</v>
      </c>
      <c r="B12" s="368" t="s">
        <v>25</v>
      </c>
      <c r="C12" s="252">
        <v>700586</v>
      </c>
      <c r="D12" s="269"/>
      <c r="E12" s="393"/>
      <c r="F12" s="269"/>
      <c r="G12" s="393"/>
      <c r="H12" s="269"/>
      <c r="I12" s="269">
        <v>1</v>
      </c>
      <c r="J12" s="393">
        <v>5183</v>
      </c>
    </row>
    <row r="13" spans="1:10" s="394" customFormat="1" ht="21" x14ac:dyDescent="0.25">
      <c r="A13" s="368" t="s">
        <v>1052</v>
      </c>
      <c r="B13" s="368" t="s">
        <v>25</v>
      </c>
      <c r="C13" s="252">
        <v>700587</v>
      </c>
      <c r="D13" s="269"/>
      <c r="E13" s="393"/>
      <c r="F13" s="269"/>
      <c r="G13" s="393"/>
      <c r="H13" s="269"/>
      <c r="I13" s="269"/>
      <c r="J13" s="393"/>
    </row>
    <row r="14" spans="1:10" s="394" customFormat="1" ht="21" x14ac:dyDescent="0.25">
      <c r="A14" s="368" t="s">
        <v>41</v>
      </c>
      <c r="B14" s="368" t="s">
        <v>42</v>
      </c>
      <c r="C14" s="252">
        <v>700588</v>
      </c>
      <c r="D14" s="269"/>
      <c r="E14" s="393"/>
      <c r="F14" s="269"/>
      <c r="G14" s="393"/>
      <c r="H14" s="269"/>
      <c r="I14" s="269"/>
      <c r="J14" s="393"/>
    </row>
    <row r="15" spans="1:10" s="394" customFormat="1" ht="21" x14ac:dyDescent="0.25">
      <c r="A15" s="368" t="s">
        <v>41</v>
      </c>
      <c r="B15" s="368" t="s">
        <v>42</v>
      </c>
      <c r="C15" s="252">
        <v>700589</v>
      </c>
      <c r="D15" s="269"/>
      <c r="E15" s="393"/>
      <c r="F15" s="269"/>
      <c r="G15" s="393"/>
      <c r="H15" s="269">
        <v>2</v>
      </c>
      <c r="I15" s="269"/>
      <c r="J15" s="393"/>
    </row>
    <row r="16" spans="1:10" s="394" customFormat="1" ht="21" x14ac:dyDescent="0.25">
      <c r="A16" s="368" t="s">
        <v>29</v>
      </c>
      <c r="B16" s="368" t="s">
        <v>717</v>
      </c>
      <c r="C16" s="252">
        <v>700590</v>
      </c>
      <c r="D16" s="269"/>
      <c r="E16" s="393"/>
      <c r="F16" s="269">
        <v>2</v>
      </c>
      <c r="G16" s="393">
        <v>12500</v>
      </c>
      <c r="H16" s="269">
        <v>56</v>
      </c>
      <c r="I16" s="269">
        <v>49</v>
      </c>
      <c r="J16" s="393">
        <f>564936.155+228.14+305</f>
        <v>565469.29500000004</v>
      </c>
    </row>
    <row r="17" spans="1:10" s="394" customFormat="1" ht="21" x14ac:dyDescent="0.25">
      <c r="A17" s="368" t="s">
        <v>29</v>
      </c>
      <c r="B17" s="368" t="s">
        <v>717</v>
      </c>
      <c r="C17" s="252">
        <v>700591</v>
      </c>
      <c r="D17" s="269"/>
      <c r="E17" s="393"/>
      <c r="F17" s="269"/>
      <c r="G17" s="393"/>
      <c r="H17" s="269"/>
      <c r="I17" s="269">
        <v>1</v>
      </c>
      <c r="J17" s="393">
        <v>2129.0625</v>
      </c>
    </row>
    <row r="18" spans="1:10" s="394" customFormat="1" ht="21" x14ac:dyDescent="0.25">
      <c r="A18" s="368" t="s">
        <v>79</v>
      </c>
      <c r="B18" s="368" t="s">
        <v>1067</v>
      </c>
      <c r="C18" s="252">
        <v>700592</v>
      </c>
      <c r="D18" s="269"/>
      <c r="E18" s="393"/>
      <c r="F18" s="269"/>
      <c r="G18" s="393"/>
      <c r="H18" s="269">
        <v>13</v>
      </c>
      <c r="I18" s="269">
        <v>17</v>
      </c>
      <c r="J18" s="393">
        <f>98693.615+67.1</f>
        <v>98760.715000000011</v>
      </c>
    </row>
    <row r="19" spans="1:10" s="394" customFormat="1" ht="21" x14ac:dyDescent="0.25">
      <c r="A19" s="368" t="s">
        <v>9</v>
      </c>
      <c r="B19" s="368" t="s">
        <v>1074</v>
      </c>
      <c r="C19" s="252">
        <v>700594</v>
      </c>
      <c r="D19" s="269"/>
      <c r="E19" s="393"/>
      <c r="F19" s="269"/>
      <c r="G19" s="393"/>
      <c r="H19" s="269"/>
      <c r="I19" s="269"/>
      <c r="J19" s="393"/>
    </row>
    <row r="20" spans="1:10" s="394" customFormat="1" x14ac:dyDescent="0.25">
      <c r="A20" s="368" t="s">
        <v>253</v>
      </c>
      <c r="B20" s="368" t="s">
        <v>19</v>
      </c>
      <c r="C20" s="252">
        <v>700595</v>
      </c>
      <c r="D20" s="269"/>
      <c r="E20" s="393"/>
      <c r="F20" s="269"/>
      <c r="G20" s="393"/>
      <c r="H20" s="269"/>
      <c r="I20" s="269"/>
      <c r="J20" s="393"/>
    </row>
    <row r="21" spans="1:10" s="394" customFormat="1" ht="21" x14ac:dyDescent="0.25">
      <c r="A21" s="368" t="s">
        <v>9</v>
      </c>
      <c r="B21" s="368" t="s">
        <v>1056</v>
      </c>
      <c r="C21" s="252">
        <v>700596</v>
      </c>
      <c r="D21" s="269"/>
      <c r="E21" s="393"/>
      <c r="F21" s="269"/>
      <c r="G21" s="393"/>
      <c r="H21" s="269"/>
      <c r="I21" s="269"/>
      <c r="J21" s="393"/>
    </row>
    <row r="22" spans="1:10" s="394" customFormat="1" ht="21" x14ac:dyDescent="0.25">
      <c r="A22" s="368" t="s">
        <v>9</v>
      </c>
      <c r="B22" s="368" t="s">
        <v>39</v>
      </c>
      <c r="C22" s="252">
        <v>700597</v>
      </c>
      <c r="D22" s="269"/>
      <c r="E22" s="393"/>
      <c r="F22" s="269"/>
      <c r="G22" s="393"/>
      <c r="H22" s="269"/>
      <c r="I22" s="269"/>
      <c r="J22" s="393"/>
    </row>
    <row r="23" spans="1:10" s="394" customFormat="1" ht="21" x14ac:dyDescent="0.25">
      <c r="A23" s="368" t="s">
        <v>9</v>
      </c>
      <c r="B23" s="368" t="s">
        <v>1056</v>
      </c>
      <c r="C23" s="252">
        <v>700598</v>
      </c>
      <c r="D23" s="269"/>
      <c r="E23" s="393"/>
      <c r="F23" s="269"/>
      <c r="G23" s="393"/>
      <c r="H23" s="269"/>
      <c r="I23" s="269"/>
      <c r="J23" s="393"/>
    </row>
    <row r="24" spans="1:10" s="394" customFormat="1" x14ac:dyDescent="0.25">
      <c r="A24" s="368" t="s">
        <v>70</v>
      </c>
      <c r="B24" s="368" t="s">
        <v>1119</v>
      </c>
      <c r="C24" s="252">
        <v>700605</v>
      </c>
      <c r="D24" s="269"/>
      <c r="E24" s="393"/>
      <c r="F24" s="269"/>
      <c r="G24" s="393"/>
      <c r="H24" s="269"/>
      <c r="I24" s="269"/>
      <c r="J24" s="393"/>
    </row>
    <row r="25" spans="1:10" s="394" customFormat="1" x14ac:dyDescent="0.25">
      <c r="A25" s="368" t="s">
        <v>70</v>
      </c>
      <c r="B25" s="368" t="s">
        <v>1119</v>
      </c>
      <c r="C25" s="252">
        <v>700606</v>
      </c>
      <c r="D25" s="269"/>
      <c r="E25" s="393"/>
      <c r="F25" s="269"/>
      <c r="G25" s="393"/>
      <c r="H25" s="269"/>
      <c r="I25" s="269"/>
      <c r="J25" s="393"/>
    </row>
    <row r="26" spans="1:10" s="394" customFormat="1" x14ac:dyDescent="0.25">
      <c r="A26" s="368" t="s">
        <v>70</v>
      </c>
      <c r="B26" s="368" t="s">
        <v>1119</v>
      </c>
      <c r="C26" s="252">
        <v>700607</v>
      </c>
      <c r="D26" s="269"/>
      <c r="E26" s="393"/>
      <c r="F26" s="269"/>
      <c r="G26" s="393"/>
      <c r="H26" s="269"/>
      <c r="I26" s="269"/>
      <c r="J26" s="393"/>
    </row>
    <row r="27" spans="1:10" s="394" customFormat="1" x14ac:dyDescent="0.25">
      <c r="A27" s="368" t="s">
        <v>70</v>
      </c>
      <c r="B27" s="368" t="s">
        <v>1119</v>
      </c>
      <c r="C27" s="252">
        <v>700608</v>
      </c>
      <c r="D27" s="269"/>
      <c r="E27" s="393"/>
      <c r="F27" s="269"/>
      <c r="G27" s="393"/>
      <c r="H27" s="269"/>
      <c r="I27" s="269"/>
      <c r="J27" s="393"/>
    </row>
    <row r="28" spans="1:10" s="394" customFormat="1" x14ac:dyDescent="0.25">
      <c r="A28" s="368" t="s">
        <v>70</v>
      </c>
      <c r="B28" s="368" t="s">
        <v>1119</v>
      </c>
      <c r="C28" s="252">
        <v>700609</v>
      </c>
      <c r="D28" s="269"/>
      <c r="E28" s="393"/>
      <c r="F28" s="269"/>
      <c r="G28" s="393"/>
      <c r="H28" s="269"/>
      <c r="I28" s="269"/>
      <c r="J28" s="393"/>
    </row>
    <row r="29" spans="1:10" s="394" customFormat="1" x14ac:dyDescent="0.25">
      <c r="A29" s="368" t="s">
        <v>70</v>
      </c>
      <c r="B29" s="368" t="s">
        <v>1119</v>
      </c>
      <c r="C29" s="252">
        <v>700610</v>
      </c>
      <c r="D29" s="269"/>
      <c r="E29" s="393"/>
      <c r="F29" s="269"/>
      <c r="G29" s="393"/>
      <c r="H29" s="269"/>
      <c r="I29" s="269"/>
      <c r="J29" s="393"/>
    </row>
    <row r="30" spans="1:10" s="394" customFormat="1" x14ac:dyDescent="0.25">
      <c r="A30" s="368" t="s">
        <v>70</v>
      </c>
      <c r="B30" s="368" t="s">
        <v>1119</v>
      </c>
      <c r="C30" s="252">
        <v>700611</v>
      </c>
      <c r="D30" s="269"/>
      <c r="E30" s="393"/>
      <c r="F30" s="269"/>
      <c r="G30" s="393"/>
      <c r="H30" s="269"/>
      <c r="I30" s="269"/>
      <c r="J30" s="393"/>
    </row>
    <row r="31" spans="1:10" s="394" customFormat="1" x14ac:dyDescent="0.25">
      <c r="A31" s="368" t="s">
        <v>70</v>
      </c>
      <c r="B31" s="368" t="s">
        <v>1119</v>
      </c>
      <c r="C31" s="252">
        <v>700612</v>
      </c>
      <c r="D31" s="269"/>
      <c r="E31" s="393"/>
      <c r="F31" s="269"/>
      <c r="G31" s="393"/>
      <c r="H31" s="269"/>
      <c r="I31" s="269"/>
      <c r="J31" s="393"/>
    </row>
    <row r="32" spans="1:10" s="394" customFormat="1" x14ac:dyDescent="0.25">
      <c r="A32" s="368" t="s">
        <v>70</v>
      </c>
      <c r="B32" s="368" t="s">
        <v>1119</v>
      </c>
      <c r="C32" s="252">
        <v>700613</v>
      </c>
      <c r="D32" s="269"/>
      <c r="E32" s="393"/>
      <c r="F32" s="269"/>
      <c r="G32" s="393"/>
      <c r="H32" s="269"/>
      <c r="I32" s="269"/>
      <c r="J32" s="393"/>
    </row>
    <row r="33" spans="1:10" s="394" customFormat="1" x14ac:dyDescent="0.25">
      <c r="A33" s="368" t="s">
        <v>70</v>
      </c>
      <c r="B33" s="368" t="s">
        <v>1119</v>
      </c>
      <c r="C33" s="252">
        <v>700614</v>
      </c>
      <c r="D33" s="269"/>
      <c r="E33" s="393"/>
      <c r="F33" s="269"/>
      <c r="G33" s="393"/>
      <c r="H33" s="269"/>
      <c r="I33" s="269"/>
      <c r="J33" s="393"/>
    </row>
    <row r="34" spans="1:10" s="394" customFormat="1" x14ac:dyDescent="0.25">
      <c r="A34" s="368" t="s">
        <v>70</v>
      </c>
      <c r="B34" s="368" t="s">
        <v>1119</v>
      </c>
      <c r="C34" s="252">
        <v>700615</v>
      </c>
      <c r="D34" s="269"/>
      <c r="E34" s="393"/>
      <c r="F34" s="269"/>
      <c r="G34" s="393"/>
      <c r="H34" s="269"/>
      <c r="I34" s="269"/>
      <c r="J34" s="393"/>
    </row>
    <row r="35" spans="1:10" s="394" customFormat="1" x14ac:dyDescent="0.25">
      <c r="A35" s="368" t="s">
        <v>70</v>
      </c>
      <c r="B35" s="368" t="s">
        <v>1119</v>
      </c>
      <c r="C35" s="252">
        <v>700616</v>
      </c>
      <c r="D35" s="269"/>
      <c r="E35" s="393"/>
      <c r="F35" s="269"/>
      <c r="G35" s="393"/>
      <c r="H35" s="269"/>
      <c r="I35" s="269"/>
      <c r="J35" s="393"/>
    </row>
    <row r="36" spans="1:10" s="394" customFormat="1" x14ac:dyDescent="0.25">
      <c r="A36" s="368" t="s">
        <v>70</v>
      </c>
      <c r="B36" s="368" t="s">
        <v>1119</v>
      </c>
      <c r="C36" s="252">
        <v>700617</v>
      </c>
      <c r="D36" s="269"/>
      <c r="E36" s="393"/>
      <c r="F36" s="269"/>
      <c r="G36" s="393"/>
      <c r="H36" s="269"/>
      <c r="I36" s="269"/>
      <c r="J36" s="393"/>
    </row>
    <row r="37" spans="1:10" s="394" customFormat="1" x14ac:dyDescent="0.25">
      <c r="A37" s="368" t="s">
        <v>70</v>
      </c>
      <c r="B37" s="368" t="s">
        <v>1119</v>
      </c>
      <c r="C37" s="252">
        <v>700618</v>
      </c>
      <c r="D37" s="269"/>
      <c r="E37" s="393"/>
      <c r="F37" s="269"/>
      <c r="G37" s="393"/>
      <c r="H37" s="269"/>
      <c r="I37" s="269"/>
      <c r="J37" s="393"/>
    </row>
    <row r="38" spans="1:10" s="394" customFormat="1" x14ac:dyDescent="0.25">
      <c r="A38" s="368" t="s">
        <v>70</v>
      </c>
      <c r="B38" s="368" t="s">
        <v>1119</v>
      </c>
      <c r="C38" s="252">
        <v>700619</v>
      </c>
      <c r="D38" s="269"/>
      <c r="E38" s="393"/>
      <c r="F38" s="269"/>
      <c r="G38" s="393"/>
      <c r="H38" s="269"/>
      <c r="I38" s="269"/>
      <c r="J38" s="393"/>
    </row>
    <row r="39" spans="1:10" s="394" customFormat="1" x14ac:dyDescent="0.25">
      <c r="A39" s="368" t="s">
        <v>70</v>
      </c>
      <c r="B39" s="368" t="s">
        <v>1119</v>
      </c>
      <c r="C39" s="252">
        <v>700620</v>
      </c>
      <c r="D39" s="269"/>
      <c r="E39" s="393"/>
      <c r="F39" s="269"/>
      <c r="G39" s="393"/>
      <c r="H39" s="269"/>
      <c r="I39" s="269"/>
      <c r="J39" s="393"/>
    </row>
    <row r="40" spans="1:10" s="394" customFormat="1" x14ac:dyDescent="0.25">
      <c r="A40" s="368" t="s">
        <v>70</v>
      </c>
      <c r="B40" s="368" t="s">
        <v>1119</v>
      </c>
      <c r="C40" s="252">
        <v>700621</v>
      </c>
      <c r="D40" s="269"/>
      <c r="E40" s="393"/>
      <c r="F40" s="269"/>
      <c r="G40" s="393"/>
      <c r="H40" s="269"/>
      <c r="I40" s="269"/>
      <c r="J40" s="393"/>
    </row>
    <row r="41" spans="1:10" s="394" customFormat="1" x14ac:dyDescent="0.25">
      <c r="A41" s="368" t="s">
        <v>70</v>
      </c>
      <c r="B41" s="368" t="s">
        <v>1119</v>
      </c>
      <c r="C41" s="252">
        <v>700622</v>
      </c>
      <c r="D41" s="269"/>
      <c r="E41" s="393"/>
      <c r="F41" s="269"/>
      <c r="G41" s="393"/>
      <c r="H41" s="269"/>
      <c r="I41" s="269"/>
      <c r="J41" s="393"/>
    </row>
    <row r="42" spans="1:10" s="394" customFormat="1" x14ac:dyDescent="0.25">
      <c r="A42" s="368" t="s">
        <v>70</v>
      </c>
      <c r="B42" s="368" t="s">
        <v>1119</v>
      </c>
      <c r="C42" s="252">
        <v>700623</v>
      </c>
      <c r="D42" s="269"/>
      <c r="E42" s="393"/>
      <c r="F42" s="269"/>
      <c r="G42" s="393"/>
      <c r="H42" s="269"/>
      <c r="I42" s="269"/>
      <c r="J42" s="393"/>
    </row>
    <row r="43" spans="1:10" s="394" customFormat="1" x14ac:dyDescent="0.25">
      <c r="A43" s="368" t="s">
        <v>70</v>
      </c>
      <c r="B43" s="368" t="s">
        <v>1119</v>
      </c>
      <c r="C43" s="252">
        <v>700624</v>
      </c>
      <c r="D43" s="269"/>
      <c r="E43" s="393"/>
      <c r="F43" s="269"/>
      <c r="G43" s="393"/>
      <c r="H43" s="269"/>
      <c r="I43" s="269"/>
      <c r="J43" s="393"/>
    </row>
    <row r="44" spans="1:10" s="394" customFormat="1" x14ac:dyDescent="0.25">
      <c r="A44" s="368" t="s">
        <v>70</v>
      </c>
      <c r="B44" s="368" t="s">
        <v>1119</v>
      </c>
      <c r="C44" s="252">
        <v>700625</v>
      </c>
      <c r="D44" s="269"/>
      <c r="E44" s="393"/>
      <c r="F44" s="269"/>
      <c r="G44" s="393"/>
      <c r="H44" s="269"/>
      <c r="I44" s="269"/>
      <c r="J44" s="393"/>
    </row>
    <row r="45" spans="1:10" s="394" customFormat="1" x14ac:dyDescent="0.25">
      <c r="A45" s="368" t="s">
        <v>70</v>
      </c>
      <c r="B45" s="368" t="s">
        <v>1119</v>
      </c>
      <c r="C45" s="252">
        <v>700626</v>
      </c>
      <c r="D45" s="269"/>
      <c r="E45" s="393"/>
      <c r="F45" s="269"/>
      <c r="G45" s="393"/>
      <c r="H45" s="269"/>
      <c r="I45" s="269"/>
      <c r="J45" s="393"/>
    </row>
    <row r="46" spans="1:10" s="394" customFormat="1" x14ac:dyDescent="0.25">
      <c r="A46" s="368" t="s">
        <v>70</v>
      </c>
      <c r="B46" s="368" t="s">
        <v>1119</v>
      </c>
      <c r="C46" s="252">
        <v>700627</v>
      </c>
      <c r="D46" s="269"/>
      <c r="E46" s="393"/>
      <c r="F46" s="269"/>
      <c r="G46" s="393"/>
      <c r="H46" s="269"/>
      <c r="I46" s="269"/>
      <c r="J46" s="393"/>
    </row>
    <row r="47" spans="1:10" s="394" customFormat="1" x14ac:dyDescent="0.25">
      <c r="A47" s="368" t="s">
        <v>70</v>
      </c>
      <c r="B47" s="368" t="s">
        <v>1119</v>
      </c>
      <c r="C47" s="252">
        <v>700628</v>
      </c>
      <c r="D47" s="269"/>
      <c r="E47" s="393"/>
      <c r="F47" s="269"/>
      <c r="G47" s="393"/>
      <c r="H47" s="269"/>
      <c r="I47" s="269"/>
      <c r="J47" s="393"/>
    </row>
    <row r="48" spans="1:10" s="394" customFormat="1" x14ac:dyDescent="0.25">
      <c r="A48" s="368" t="s">
        <v>70</v>
      </c>
      <c r="B48" s="368" t="s">
        <v>1119</v>
      </c>
      <c r="C48" s="252">
        <v>700629</v>
      </c>
      <c r="D48" s="269"/>
      <c r="E48" s="393"/>
      <c r="F48" s="269"/>
      <c r="G48" s="393"/>
      <c r="H48" s="269"/>
      <c r="I48" s="269"/>
      <c r="J48" s="393"/>
    </row>
    <row r="49" spans="1:10" s="394" customFormat="1" x14ac:dyDescent="0.25">
      <c r="A49" s="368" t="s">
        <v>70</v>
      </c>
      <c r="B49" s="368" t="s">
        <v>1119</v>
      </c>
      <c r="C49" s="252">
        <v>700630</v>
      </c>
      <c r="D49" s="269"/>
      <c r="E49" s="393"/>
      <c r="F49" s="269"/>
      <c r="G49" s="393"/>
      <c r="H49" s="269"/>
      <c r="I49" s="269"/>
      <c r="J49" s="393"/>
    </row>
    <row r="50" spans="1:10" s="394" customFormat="1" x14ac:dyDescent="0.25">
      <c r="A50" s="368" t="s">
        <v>70</v>
      </c>
      <c r="B50" s="368" t="s">
        <v>1119</v>
      </c>
      <c r="C50" s="252">
        <v>700631</v>
      </c>
      <c r="D50" s="269"/>
      <c r="E50" s="393"/>
      <c r="F50" s="269"/>
      <c r="G50" s="393"/>
      <c r="H50" s="269"/>
      <c r="I50" s="269"/>
      <c r="J50" s="393"/>
    </row>
    <row r="51" spans="1:10" s="394" customFormat="1" x14ac:dyDescent="0.25">
      <c r="A51" s="368" t="s">
        <v>70</v>
      </c>
      <c r="B51" s="368" t="s">
        <v>1119</v>
      </c>
      <c r="C51" s="252">
        <v>700632</v>
      </c>
      <c r="D51" s="269"/>
      <c r="E51" s="393"/>
      <c r="F51" s="269"/>
      <c r="G51" s="393"/>
      <c r="H51" s="269"/>
      <c r="I51" s="269"/>
      <c r="J51" s="393"/>
    </row>
    <row r="52" spans="1:10" s="394" customFormat="1" x14ac:dyDescent="0.25">
      <c r="A52" s="368" t="s">
        <v>70</v>
      </c>
      <c r="B52" s="368" t="s">
        <v>1119</v>
      </c>
      <c r="C52" s="252">
        <v>700633</v>
      </c>
      <c r="D52" s="269"/>
      <c r="E52" s="393"/>
      <c r="F52" s="269"/>
      <c r="G52" s="393"/>
      <c r="H52" s="269"/>
      <c r="I52" s="269"/>
      <c r="J52" s="393"/>
    </row>
    <row r="53" spans="1:10" s="394" customFormat="1" x14ac:dyDescent="0.25">
      <c r="A53" s="368" t="s">
        <v>70</v>
      </c>
      <c r="B53" s="368" t="s">
        <v>1119</v>
      </c>
      <c r="C53" s="252">
        <v>700634</v>
      </c>
      <c r="D53" s="269"/>
      <c r="E53" s="393"/>
      <c r="F53" s="269"/>
      <c r="G53" s="393"/>
      <c r="H53" s="269"/>
      <c r="I53" s="269"/>
      <c r="J53" s="393"/>
    </row>
    <row r="54" spans="1:10" s="394" customFormat="1" x14ac:dyDescent="0.25">
      <c r="A54" s="368" t="s">
        <v>70</v>
      </c>
      <c r="B54" s="368" t="s">
        <v>1119</v>
      </c>
      <c r="C54" s="252">
        <v>700636</v>
      </c>
      <c r="D54" s="269"/>
      <c r="E54" s="393"/>
      <c r="F54" s="269"/>
      <c r="G54" s="393"/>
      <c r="H54" s="269"/>
      <c r="I54" s="269"/>
      <c r="J54" s="393"/>
    </row>
    <row r="55" spans="1:10" s="394" customFormat="1" x14ac:dyDescent="0.25">
      <c r="A55" s="368" t="s">
        <v>70</v>
      </c>
      <c r="B55" s="368" t="s">
        <v>1119</v>
      </c>
      <c r="C55" s="252">
        <v>700637</v>
      </c>
      <c r="D55" s="269"/>
      <c r="E55" s="393"/>
      <c r="F55" s="269"/>
      <c r="G55" s="393"/>
      <c r="H55" s="269"/>
      <c r="I55" s="269"/>
      <c r="J55" s="393"/>
    </row>
    <row r="56" spans="1:10" s="394" customFormat="1" x14ac:dyDescent="0.25">
      <c r="A56" s="368" t="s">
        <v>70</v>
      </c>
      <c r="B56" s="368" t="s">
        <v>1119</v>
      </c>
      <c r="C56" s="252">
        <v>700638</v>
      </c>
      <c r="D56" s="269"/>
      <c r="E56" s="393"/>
      <c r="F56" s="269"/>
      <c r="G56" s="393"/>
      <c r="H56" s="269"/>
      <c r="I56" s="269"/>
      <c r="J56" s="393"/>
    </row>
    <row r="57" spans="1:10" s="394" customFormat="1" x14ac:dyDescent="0.25">
      <c r="A57" s="368" t="s">
        <v>70</v>
      </c>
      <c r="B57" s="368" t="s">
        <v>1119</v>
      </c>
      <c r="C57" s="252">
        <v>700639</v>
      </c>
      <c r="D57" s="269"/>
      <c r="E57" s="393"/>
      <c r="F57" s="269"/>
      <c r="G57" s="393"/>
      <c r="H57" s="269"/>
      <c r="I57" s="269"/>
      <c r="J57" s="393"/>
    </row>
    <row r="58" spans="1:10" s="394" customFormat="1" x14ac:dyDescent="0.25">
      <c r="A58" s="368" t="s">
        <v>70</v>
      </c>
      <c r="B58" s="368" t="s">
        <v>1119</v>
      </c>
      <c r="C58" s="252">
        <v>700640</v>
      </c>
      <c r="D58" s="269"/>
      <c r="E58" s="393"/>
      <c r="F58" s="269"/>
      <c r="G58" s="393"/>
      <c r="H58" s="269"/>
      <c r="I58" s="269"/>
      <c r="J58" s="393"/>
    </row>
    <row r="59" spans="1:10" s="394" customFormat="1" x14ac:dyDescent="0.25">
      <c r="A59" s="368" t="s">
        <v>70</v>
      </c>
      <c r="B59" s="368" t="s">
        <v>1119</v>
      </c>
      <c r="C59" s="252">
        <v>700641</v>
      </c>
      <c r="D59" s="269"/>
      <c r="E59" s="393"/>
      <c r="F59" s="269"/>
      <c r="G59" s="393"/>
      <c r="H59" s="269"/>
      <c r="I59" s="269"/>
      <c r="J59" s="393"/>
    </row>
    <row r="60" spans="1:10" s="394" customFormat="1" x14ac:dyDescent="0.25">
      <c r="A60" s="368" t="s">
        <v>70</v>
      </c>
      <c r="B60" s="368" t="s">
        <v>1119</v>
      </c>
      <c r="C60" s="252">
        <v>700642</v>
      </c>
      <c r="D60" s="269"/>
      <c r="E60" s="393"/>
      <c r="F60" s="269"/>
      <c r="G60" s="393"/>
      <c r="H60" s="269"/>
      <c r="I60" s="269"/>
      <c r="J60" s="393"/>
    </row>
    <row r="61" spans="1:10" s="394" customFormat="1" x14ac:dyDescent="0.25">
      <c r="A61" s="368" t="s">
        <v>70</v>
      </c>
      <c r="B61" s="368" t="s">
        <v>1119</v>
      </c>
      <c r="C61" s="252">
        <v>700643</v>
      </c>
      <c r="D61" s="269"/>
      <c r="E61" s="393"/>
      <c r="F61" s="269"/>
      <c r="G61" s="393"/>
      <c r="H61" s="269"/>
      <c r="I61" s="269"/>
      <c r="J61" s="393"/>
    </row>
    <row r="62" spans="1:10" s="394" customFormat="1" x14ac:dyDescent="0.25">
      <c r="A62" s="368" t="s">
        <v>70</v>
      </c>
      <c r="B62" s="368" t="s">
        <v>1119</v>
      </c>
      <c r="C62" s="252">
        <v>700644</v>
      </c>
      <c r="D62" s="269"/>
      <c r="E62" s="393"/>
      <c r="F62" s="269"/>
      <c r="G62" s="393"/>
      <c r="H62" s="269"/>
      <c r="I62" s="269"/>
      <c r="J62" s="393"/>
    </row>
    <row r="63" spans="1:10" s="394" customFormat="1" x14ac:dyDescent="0.25">
      <c r="A63" s="368" t="s">
        <v>70</v>
      </c>
      <c r="B63" s="368" t="s">
        <v>1119</v>
      </c>
      <c r="C63" s="252">
        <v>700645</v>
      </c>
      <c r="D63" s="269"/>
      <c r="E63" s="393"/>
      <c r="F63" s="269"/>
      <c r="G63" s="393"/>
      <c r="H63" s="269"/>
      <c r="I63" s="269"/>
      <c r="J63" s="393"/>
    </row>
    <row r="64" spans="1:10" s="394" customFormat="1" x14ac:dyDescent="0.25">
      <c r="A64" s="368" t="s">
        <v>70</v>
      </c>
      <c r="B64" s="368" t="s">
        <v>1119</v>
      </c>
      <c r="C64" s="252">
        <v>700646</v>
      </c>
      <c r="D64" s="269"/>
      <c r="E64" s="393"/>
      <c r="F64" s="269"/>
      <c r="G64" s="393"/>
      <c r="H64" s="269"/>
      <c r="I64" s="269"/>
      <c r="J64" s="393"/>
    </row>
    <row r="65" spans="1:10" s="394" customFormat="1" x14ac:dyDescent="0.25">
      <c r="A65" s="368" t="s">
        <v>70</v>
      </c>
      <c r="B65" s="368" t="s">
        <v>1119</v>
      </c>
      <c r="C65" s="252">
        <v>700647</v>
      </c>
      <c r="D65" s="269"/>
      <c r="E65" s="393"/>
      <c r="F65" s="269"/>
      <c r="G65" s="393"/>
      <c r="H65" s="269"/>
      <c r="I65" s="269"/>
      <c r="J65" s="393"/>
    </row>
    <row r="66" spans="1:10" s="394" customFormat="1" x14ac:dyDescent="0.25">
      <c r="A66" s="368" t="s">
        <v>70</v>
      </c>
      <c r="B66" s="368" t="s">
        <v>1119</v>
      </c>
      <c r="C66" s="252">
        <v>700648</v>
      </c>
      <c r="D66" s="269"/>
      <c r="E66" s="393"/>
      <c r="F66" s="269"/>
      <c r="G66" s="393"/>
      <c r="H66" s="269"/>
      <c r="I66" s="269"/>
      <c r="J66" s="393"/>
    </row>
    <row r="67" spans="1:10" s="394" customFormat="1" x14ac:dyDescent="0.25">
      <c r="A67" s="368" t="s">
        <v>70</v>
      </c>
      <c r="B67" s="368" t="s">
        <v>1119</v>
      </c>
      <c r="C67" s="252">
        <v>700649</v>
      </c>
      <c r="D67" s="269"/>
      <c r="E67" s="393"/>
      <c r="F67" s="269"/>
      <c r="G67" s="393"/>
      <c r="H67" s="269"/>
      <c r="I67" s="269"/>
      <c r="J67" s="393"/>
    </row>
    <row r="68" spans="1:10" s="394" customFormat="1" x14ac:dyDescent="0.25">
      <c r="A68" s="368" t="s">
        <v>70</v>
      </c>
      <c r="B68" s="368" t="s">
        <v>1119</v>
      </c>
      <c r="C68" s="252">
        <v>700650</v>
      </c>
      <c r="D68" s="269"/>
      <c r="E68" s="393"/>
      <c r="F68" s="269"/>
      <c r="G68" s="393"/>
      <c r="H68" s="269"/>
      <c r="I68" s="269"/>
      <c r="J68" s="393"/>
    </row>
    <row r="69" spans="1:10" s="394" customFormat="1" x14ac:dyDescent="0.25">
      <c r="A69" s="368" t="s">
        <v>70</v>
      </c>
      <c r="B69" s="368" t="s">
        <v>1119</v>
      </c>
      <c r="C69" s="252">
        <v>700651</v>
      </c>
      <c r="D69" s="269"/>
      <c r="E69" s="393"/>
      <c r="F69" s="269"/>
      <c r="G69" s="393"/>
      <c r="H69" s="269">
        <v>1</v>
      </c>
      <c r="I69" s="269">
        <v>1</v>
      </c>
      <c r="J69" s="393">
        <v>8817.1</v>
      </c>
    </row>
    <row r="70" spans="1:10" s="394" customFormat="1" x14ac:dyDescent="0.25">
      <c r="A70" s="368" t="s">
        <v>70</v>
      </c>
      <c r="B70" s="368" t="s">
        <v>1119</v>
      </c>
      <c r="C70" s="252">
        <v>700652</v>
      </c>
      <c r="D70" s="269"/>
      <c r="E70" s="393"/>
      <c r="F70" s="269"/>
      <c r="G70" s="393"/>
      <c r="H70" s="269"/>
      <c r="I70" s="269"/>
      <c r="J70" s="393"/>
    </row>
    <row r="71" spans="1:10" s="394" customFormat="1" x14ac:dyDescent="0.25">
      <c r="A71" s="368" t="s">
        <v>70</v>
      </c>
      <c r="B71" s="368" t="s">
        <v>1119</v>
      </c>
      <c r="C71" s="252">
        <v>700653</v>
      </c>
      <c r="D71" s="269"/>
      <c r="E71" s="393"/>
      <c r="F71" s="269"/>
      <c r="G71" s="393"/>
      <c r="H71" s="269"/>
      <c r="I71" s="269"/>
      <c r="J71" s="393"/>
    </row>
    <row r="72" spans="1:10" s="394" customFormat="1" x14ac:dyDescent="0.25">
      <c r="A72" s="368" t="s">
        <v>70</v>
      </c>
      <c r="B72" s="368" t="s">
        <v>1119</v>
      </c>
      <c r="C72" s="252">
        <v>700654</v>
      </c>
      <c r="D72" s="269"/>
      <c r="E72" s="393"/>
      <c r="F72" s="269"/>
      <c r="G72" s="393"/>
      <c r="H72" s="269"/>
      <c r="I72" s="269"/>
      <c r="J72" s="393"/>
    </row>
    <row r="73" spans="1:10" s="394" customFormat="1" x14ac:dyDescent="0.25">
      <c r="A73" s="368" t="s">
        <v>70</v>
      </c>
      <c r="B73" s="368" t="s">
        <v>1119</v>
      </c>
      <c r="C73" s="252">
        <v>700655</v>
      </c>
      <c r="D73" s="269"/>
      <c r="E73" s="393"/>
      <c r="F73" s="269"/>
      <c r="G73" s="393"/>
      <c r="H73" s="269"/>
      <c r="I73" s="269"/>
      <c r="J73" s="393"/>
    </row>
    <row r="74" spans="1:10" s="394" customFormat="1" x14ac:dyDescent="0.25">
      <c r="A74" s="368" t="s">
        <v>70</v>
      </c>
      <c r="B74" s="368" t="s">
        <v>1119</v>
      </c>
      <c r="C74" s="252">
        <v>700656</v>
      </c>
      <c r="D74" s="269"/>
      <c r="E74" s="393"/>
      <c r="F74" s="269"/>
      <c r="G74" s="393"/>
      <c r="H74" s="269"/>
      <c r="I74" s="269"/>
      <c r="J74" s="393"/>
    </row>
    <row r="75" spans="1:10" s="394" customFormat="1" x14ac:dyDescent="0.25">
      <c r="A75" s="368" t="s">
        <v>70</v>
      </c>
      <c r="B75" s="368" t="s">
        <v>1119</v>
      </c>
      <c r="C75" s="252">
        <v>700657</v>
      </c>
      <c r="D75" s="269"/>
      <c r="E75" s="393"/>
      <c r="F75" s="269"/>
      <c r="G75" s="393"/>
      <c r="H75" s="269"/>
      <c r="I75" s="269"/>
      <c r="J75" s="393"/>
    </row>
    <row r="76" spans="1:10" s="394" customFormat="1" x14ac:dyDescent="0.25">
      <c r="A76" s="368" t="s">
        <v>70</v>
      </c>
      <c r="B76" s="368" t="s">
        <v>1119</v>
      </c>
      <c r="C76" s="252">
        <v>700658</v>
      </c>
      <c r="D76" s="269"/>
      <c r="E76" s="393"/>
      <c r="F76" s="269"/>
      <c r="G76" s="393"/>
      <c r="H76" s="269"/>
      <c r="I76" s="269"/>
      <c r="J76" s="393"/>
    </row>
    <row r="77" spans="1:10" s="394" customFormat="1" x14ac:dyDescent="0.25">
      <c r="A77" s="368" t="s">
        <v>70</v>
      </c>
      <c r="B77" s="368" t="s">
        <v>1119</v>
      </c>
      <c r="C77" s="252">
        <v>700659</v>
      </c>
      <c r="D77" s="269"/>
      <c r="E77" s="393"/>
      <c r="F77" s="269"/>
      <c r="G77" s="393"/>
      <c r="H77" s="269"/>
      <c r="I77" s="269"/>
      <c r="J77" s="393"/>
    </row>
    <row r="78" spans="1:10" s="394" customFormat="1" x14ac:dyDescent="0.25">
      <c r="A78" s="368" t="s">
        <v>70</v>
      </c>
      <c r="B78" s="368" t="s">
        <v>1119</v>
      </c>
      <c r="C78" s="252">
        <v>700660</v>
      </c>
      <c r="D78" s="269"/>
      <c r="E78" s="393"/>
      <c r="F78" s="269"/>
      <c r="G78" s="393"/>
      <c r="H78" s="269"/>
      <c r="I78" s="269"/>
      <c r="J78" s="393"/>
    </row>
    <row r="79" spans="1:10" s="394" customFormat="1" x14ac:dyDescent="0.25">
      <c r="A79" s="368" t="s">
        <v>70</v>
      </c>
      <c r="B79" s="368" t="s">
        <v>1119</v>
      </c>
      <c r="C79" s="252">
        <v>700661</v>
      </c>
      <c r="D79" s="269"/>
      <c r="E79" s="393"/>
      <c r="F79" s="269"/>
      <c r="G79" s="393"/>
      <c r="H79" s="269"/>
      <c r="I79" s="269"/>
      <c r="J79" s="393"/>
    </row>
    <row r="80" spans="1:10" s="394" customFormat="1" x14ac:dyDescent="0.25">
      <c r="A80" s="368" t="s">
        <v>70</v>
      </c>
      <c r="B80" s="368" t="s">
        <v>1119</v>
      </c>
      <c r="C80" s="252">
        <v>700662</v>
      </c>
      <c r="D80" s="269"/>
      <c r="E80" s="393"/>
      <c r="F80" s="269"/>
      <c r="G80" s="393"/>
      <c r="H80" s="269"/>
      <c r="I80" s="269"/>
      <c r="J80" s="393"/>
    </row>
    <row r="81" spans="1:10" s="394" customFormat="1" x14ac:dyDescent="0.25">
      <c r="A81" s="368" t="s">
        <v>70</v>
      </c>
      <c r="B81" s="368" t="s">
        <v>1119</v>
      </c>
      <c r="C81" s="252">
        <v>700663</v>
      </c>
      <c r="D81" s="269"/>
      <c r="E81" s="393"/>
      <c r="F81" s="269"/>
      <c r="G81" s="393"/>
      <c r="H81" s="269"/>
      <c r="I81" s="269"/>
      <c r="J81" s="393"/>
    </row>
    <row r="82" spans="1:10" s="394" customFormat="1" x14ac:dyDescent="0.25">
      <c r="A82" s="368" t="s">
        <v>70</v>
      </c>
      <c r="B82" s="368" t="s">
        <v>1119</v>
      </c>
      <c r="C82" s="252">
        <v>700664</v>
      </c>
      <c r="D82" s="269"/>
      <c r="E82" s="393"/>
      <c r="F82" s="269"/>
      <c r="G82" s="393"/>
      <c r="H82" s="269"/>
      <c r="I82" s="269"/>
      <c r="J82" s="393"/>
    </row>
    <row r="83" spans="1:10" s="394" customFormat="1" x14ac:dyDescent="0.25">
      <c r="A83" s="368" t="s">
        <v>70</v>
      </c>
      <c r="B83" s="368" t="s">
        <v>1119</v>
      </c>
      <c r="C83" s="252">
        <v>700665</v>
      </c>
      <c r="D83" s="269"/>
      <c r="E83" s="393"/>
      <c r="F83" s="269"/>
      <c r="G83" s="393"/>
      <c r="H83" s="269"/>
      <c r="I83" s="269"/>
      <c r="J83" s="393"/>
    </row>
    <row r="84" spans="1:10" s="394" customFormat="1" x14ac:dyDescent="0.25">
      <c r="A84" s="368" t="s">
        <v>70</v>
      </c>
      <c r="B84" s="368" t="s">
        <v>1119</v>
      </c>
      <c r="C84" s="252">
        <v>700666</v>
      </c>
      <c r="D84" s="269"/>
      <c r="E84" s="393"/>
      <c r="F84" s="269"/>
      <c r="G84" s="393"/>
      <c r="H84" s="269"/>
      <c r="I84" s="269"/>
      <c r="J84" s="393"/>
    </row>
    <row r="85" spans="1:10" s="394" customFormat="1" x14ac:dyDescent="0.25">
      <c r="A85" s="368" t="s">
        <v>70</v>
      </c>
      <c r="B85" s="368" t="s">
        <v>1119</v>
      </c>
      <c r="C85" s="252">
        <v>700667</v>
      </c>
      <c r="D85" s="269"/>
      <c r="E85" s="393"/>
      <c r="F85" s="269"/>
      <c r="G85" s="393"/>
      <c r="H85" s="269"/>
      <c r="I85" s="269"/>
      <c r="J85" s="393"/>
    </row>
    <row r="86" spans="1:10" s="394" customFormat="1" x14ac:dyDescent="0.25">
      <c r="A86" s="368" t="s">
        <v>70</v>
      </c>
      <c r="B86" s="368" t="s">
        <v>1119</v>
      </c>
      <c r="C86" s="252">
        <v>700668</v>
      </c>
      <c r="D86" s="269"/>
      <c r="E86" s="393"/>
      <c r="F86" s="269"/>
      <c r="G86" s="393"/>
      <c r="H86" s="269"/>
      <c r="I86" s="269"/>
      <c r="J86" s="393"/>
    </row>
    <row r="87" spans="1:10" s="394" customFormat="1" x14ac:dyDescent="0.25">
      <c r="A87" s="368" t="s">
        <v>70</v>
      </c>
      <c r="B87" s="368" t="s">
        <v>1119</v>
      </c>
      <c r="C87" s="252">
        <v>700669</v>
      </c>
      <c r="D87" s="269"/>
      <c r="E87" s="393"/>
      <c r="F87" s="269"/>
      <c r="G87" s="393"/>
      <c r="H87" s="269"/>
      <c r="I87" s="269"/>
      <c r="J87" s="393"/>
    </row>
    <row r="88" spans="1:10" s="394" customFormat="1" ht="21" x14ac:dyDescent="0.25">
      <c r="A88" s="368" t="s">
        <v>49</v>
      </c>
      <c r="B88" s="368" t="s">
        <v>50</v>
      </c>
      <c r="C88" s="252">
        <v>700672</v>
      </c>
      <c r="D88" s="269"/>
      <c r="E88" s="393"/>
      <c r="F88" s="269"/>
      <c r="G88" s="393"/>
      <c r="H88" s="269"/>
      <c r="I88" s="269"/>
      <c r="J88" s="393"/>
    </row>
    <row r="89" spans="1:10" s="394" customFormat="1" ht="21" x14ac:dyDescent="0.25">
      <c r="A89" s="368" t="s">
        <v>49</v>
      </c>
      <c r="B89" s="368" t="s">
        <v>50</v>
      </c>
      <c r="C89" s="252">
        <v>700702</v>
      </c>
      <c r="D89" s="269"/>
      <c r="E89" s="393"/>
      <c r="F89" s="269"/>
      <c r="G89" s="393"/>
      <c r="H89" s="269"/>
      <c r="I89" s="269"/>
      <c r="J89" s="393"/>
    </row>
    <row r="90" spans="1:10" s="394" customFormat="1" ht="21" x14ac:dyDescent="0.25">
      <c r="A90" s="368" t="s">
        <v>49</v>
      </c>
      <c r="B90" s="368" t="s">
        <v>50</v>
      </c>
      <c r="C90" s="252">
        <v>700705</v>
      </c>
      <c r="D90" s="269"/>
      <c r="E90" s="393"/>
      <c r="F90" s="269"/>
      <c r="G90" s="393"/>
      <c r="H90" s="269"/>
      <c r="I90" s="269"/>
      <c r="J90" s="393"/>
    </row>
    <row r="91" spans="1:10" s="394" customFormat="1" ht="21" x14ac:dyDescent="0.25">
      <c r="A91" s="368" t="s">
        <v>49</v>
      </c>
      <c r="B91" s="368" t="s">
        <v>50</v>
      </c>
      <c r="C91" s="252">
        <v>700706</v>
      </c>
      <c r="D91" s="269"/>
      <c r="E91" s="393"/>
      <c r="F91" s="269"/>
      <c r="G91" s="393"/>
      <c r="H91" s="269"/>
      <c r="I91" s="269"/>
      <c r="J91" s="393"/>
    </row>
    <row r="92" spans="1:10" s="394" customFormat="1" ht="21" x14ac:dyDescent="0.25">
      <c r="A92" s="368" t="s">
        <v>49</v>
      </c>
      <c r="B92" s="368" t="s">
        <v>50</v>
      </c>
      <c r="C92" s="252">
        <v>700707</v>
      </c>
      <c r="D92" s="269"/>
      <c r="E92" s="393"/>
      <c r="F92" s="269"/>
      <c r="G92" s="393"/>
      <c r="H92" s="269"/>
      <c r="I92" s="269"/>
      <c r="J92" s="393"/>
    </row>
    <row r="93" spans="1:10" s="394" customFormat="1" ht="21" x14ac:dyDescent="0.25">
      <c r="A93" s="368" t="s">
        <v>49</v>
      </c>
      <c r="B93" s="368" t="s">
        <v>50</v>
      </c>
      <c r="C93" s="252">
        <v>700708</v>
      </c>
      <c r="D93" s="269"/>
      <c r="E93" s="393"/>
      <c r="F93" s="269"/>
      <c r="G93" s="393"/>
      <c r="H93" s="269"/>
      <c r="I93" s="269"/>
      <c r="J93" s="393"/>
    </row>
    <row r="94" spans="1:10" s="394" customFormat="1" ht="21" x14ac:dyDescent="0.25">
      <c r="A94" s="368" t="s">
        <v>49</v>
      </c>
      <c r="B94" s="368" t="s">
        <v>50</v>
      </c>
      <c r="C94" s="252">
        <v>700709</v>
      </c>
      <c r="D94" s="269"/>
      <c r="E94" s="393"/>
      <c r="F94" s="269"/>
      <c r="G94" s="393"/>
      <c r="H94" s="269"/>
      <c r="I94" s="269"/>
      <c r="J94" s="393"/>
    </row>
    <row r="95" spans="1:10" s="394" customFormat="1" ht="21" x14ac:dyDescent="0.25">
      <c r="A95" s="368" t="s">
        <v>49</v>
      </c>
      <c r="B95" s="368" t="s">
        <v>50</v>
      </c>
      <c r="C95" s="252">
        <v>700710</v>
      </c>
      <c r="D95" s="269"/>
      <c r="E95" s="393"/>
      <c r="F95" s="269"/>
      <c r="G95" s="393"/>
      <c r="H95" s="269"/>
      <c r="I95" s="269"/>
      <c r="J95" s="393"/>
    </row>
    <row r="96" spans="1:10" s="394" customFormat="1" ht="21" x14ac:dyDescent="0.25">
      <c r="A96" s="368" t="s">
        <v>49</v>
      </c>
      <c r="B96" s="368" t="s">
        <v>50</v>
      </c>
      <c r="C96" s="252">
        <v>700711</v>
      </c>
      <c r="D96" s="269"/>
      <c r="E96" s="393"/>
      <c r="F96" s="269"/>
      <c r="G96" s="393"/>
      <c r="H96" s="269"/>
      <c r="I96" s="269"/>
      <c r="J96" s="393"/>
    </row>
    <row r="97" spans="1:10" s="394" customFormat="1" ht="21" x14ac:dyDescent="0.25">
      <c r="A97" s="368" t="s">
        <v>49</v>
      </c>
      <c r="B97" s="368" t="s">
        <v>50</v>
      </c>
      <c r="C97" s="252">
        <v>700712</v>
      </c>
      <c r="D97" s="269"/>
      <c r="E97" s="393"/>
      <c r="F97" s="269"/>
      <c r="G97" s="393"/>
      <c r="H97" s="269"/>
      <c r="I97" s="269"/>
      <c r="J97" s="393"/>
    </row>
    <row r="98" spans="1:10" s="394" customFormat="1" ht="21" x14ac:dyDescent="0.25">
      <c r="A98" s="368" t="s">
        <v>49</v>
      </c>
      <c r="B98" s="368" t="s">
        <v>50</v>
      </c>
      <c r="C98" s="252">
        <v>700713</v>
      </c>
      <c r="D98" s="269"/>
      <c r="E98" s="393"/>
      <c r="F98" s="269"/>
      <c r="G98" s="393"/>
      <c r="H98" s="269"/>
      <c r="I98" s="269"/>
      <c r="J98" s="393"/>
    </row>
    <row r="99" spans="1:10" s="394" customFormat="1" ht="21" x14ac:dyDescent="0.25">
      <c r="A99" s="368" t="s">
        <v>49</v>
      </c>
      <c r="B99" s="368" t="s">
        <v>50</v>
      </c>
      <c r="C99" s="252">
        <v>700714</v>
      </c>
      <c r="D99" s="269"/>
      <c r="E99" s="393"/>
      <c r="F99" s="269"/>
      <c r="G99" s="393"/>
      <c r="H99" s="269"/>
      <c r="I99" s="269"/>
      <c r="J99" s="393"/>
    </row>
    <row r="100" spans="1:10" s="394" customFormat="1" ht="21" x14ac:dyDescent="0.25">
      <c r="A100" s="368" t="s">
        <v>49</v>
      </c>
      <c r="B100" s="368" t="s">
        <v>50</v>
      </c>
      <c r="C100" s="252">
        <v>700715</v>
      </c>
      <c r="D100" s="269"/>
      <c r="E100" s="393"/>
      <c r="F100" s="269"/>
      <c r="G100" s="393"/>
      <c r="H100" s="269"/>
      <c r="I100" s="269"/>
      <c r="J100" s="393"/>
    </row>
    <row r="101" spans="1:10" s="394" customFormat="1" ht="21" x14ac:dyDescent="0.25">
      <c r="A101" s="368" t="s">
        <v>49</v>
      </c>
      <c r="B101" s="368" t="s">
        <v>50</v>
      </c>
      <c r="C101" s="252">
        <v>700716</v>
      </c>
      <c r="D101" s="269"/>
      <c r="E101" s="393"/>
      <c r="F101" s="269"/>
      <c r="G101" s="393"/>
      <c r="H101" s="269"/>
      <c r="I101" s="269"/>
      <c r="J101" s="393"/>
    </row>
    <row r="102" spans="1:10" s="394" customFormat="1" ht="21" x14ac:dyDescent="0.25">
      <c r="A102" s="368" t="s">
        <v>49</v>
      </c>
      <c r="B102" s="368" t="s">
        <v>50</v>
      </c>
      <c r="C102" s="252">
        <v>700717</v>
      </c>
      <c r="D102" s="269"/>
      <c r="E102" s="393"/>
      <c r="F102" s="269"/>
      <c r="G102" s="393"/>
      <c r="H102" s="269"/>
      <c r="I102" s="269"/>
      <c r="J102" s="393"/>
    </row>
    <row r="103" spans="1:10" s="394" customFormat="1" ht="21" x14ac:dyDescent="0.25">
      <c r="A103" s="368" t="s">
        <v>49</v>
      </c>
      <c r="B103" s="368" t="s">
        <v>50</v>
      </c>
      <c r="C103" s="252">
        <v>700718</v>
      </c>
      <c r="D103" s="269"/>
      <c r="E103" s="393"/>
      <c r="F103" s="269"/>
      <c r="G103" s="393"/>
      <c r="H103" s="269"/>
      <c r="I103" s="269"/>
      <c r="J103" s="393"/>
    </row>
    <row r="104" spans="1:10" s="394" customFormat="1" ht="21" x14ac:dyDescent="0.25">
      <c r="A104" s="368" t="s">
        <v>41</v>
      </c>
      <c r="B104" s="368" t="s">
        <v>1120</v>
      </c>
      <c r="C104" s="252">
        <v>700898</v>
      </c>
      <c r="D104" s="269"/>
      <c r="E104" s="393"/>
      <c r="F104" s="269"/>
      <c r="G104" s="393"/>
      <c r="H104" s="269">
        <v>2</v>
      </c>
      <c r="I104" s="269"/>
      <c r="J104" s="393"/>
    </row>
    <row r="105" spans="1:10" s="394" customFormat="1" x14ac:dyDescent="0.25">
      <c r="A105" s="368" t="s">
        <v>106</v>
      </c>
      <c r="B105" s="368" t="s">
        <v>1081</v>
      </c>
      <c r="C105" s="252">
        <v>700903</v>
      </c>
      <c r="D105" s="269"/>
      <c r="E105" s="393"/>
      <c r="F105" s="269"/>
      <c r="G105" s="393"/>
      <c r="H105" s="269"/>
      <c r="I105" s="269"/>
      <c r="J105" s="393"/>
    </row>
    <row r="106" spans="1:10" s="394" customFormat="1" ht="21" x14ac:dyDescent="0.25">
      <c r="A106" s="368" t="s">
        <v>29</v>
      </c>
      <c r="B106" s="368" t="s">
        <v>717</v>
      </c>
      <c r="C106" s="252">
        <v>700905</v>
      </c>
      <c r="D106" s="269"/>
      <c r="E106" s="393"/>
      <c r="F106" s="269"/>
      <c r="G106" s="393"/>
      <c r="H106" s="269"/>
      <c r="I106" s="269"/>
      <c r="J106" s="393"/>
    </row>
    <row r="107" spans="1:10" x14ac:dyDescent="0.35">
      <c r="C107" s="390"/>
      <c r="E107" s="326"/>
      <c r="G107" s="326"/>
      <c r="J107" s="326"/>
    </row>
    <row r="108" spans="1:10" s="396" customFormat="1" x14ac:dyDescent="0.25">
      <c r="A108" s="326"/>
      <c r="B108" s="326"/>
      <c r="C108" s="349" t="s">
        <v>1001</v>
      </c>
      <c r="D108" s="342">
        <f t="shared" ref="D108:J108" si="0">SUM(D5:D106)</f>
        <v>0</v>
      </c>
      <c r="E108" s="342">
        <f t="shared" si="0"/>
        <v>0</v>
      </c>
      <c r="F108" s="342">
        <f t="shared" si="0"/>
        <v>2</v>
      </c>
      <c r="G108" s="395">
        <f t="shared" si="0"/>
        <v>12500</v>
      </c>
      <c r="H108" s="342">
        <f t="shared" si="0"/>
        <v>89</v>
      </c>
      <c r="I108" s="342">
        <f t="shared" si="0"/>
        <v>71</v>
      </c>
      <c r="J108" s="395">
        <f t="shared" si="0"/>
        <v>686786.07250000001</v>
      </c>
    </row>
    <row r="109" spans="1:10" s="397" customFormat="1" x14ac:dyDescent="0.35">
      <c r="C109" s="398"/>
      <c r="D109" s="399"/>
      <c r="E109" s="400"/>
      <c r="F109" s="399"/>
      <c r="G109" s="400"/>
      <c r="H109" s="399"/>
      <c r="I109" s="399"/>
      <c r="J109" s="400"/>
    </row>
    <row r="110" spans="1:10" x14ac:dyDescent="0.35">
      <c r="B110" s="351" t="s">
        <v>1002</v>
      </c>
      <c r="C110" s="345" t="s">
        <v>1003</v>
      </c>
      <c r="D110" s="268" t="s">
        <v>1004</v>
      </c>
      <c r="F110" s="515"/>
      <c r="G110" s="515"/>
      <c r="H110" s="401"/>
      <c r="J110" s="326"/>
    </row>
    <row r="111" spans="1:10" x14ac:dyDescent="0.35">
      <c r="B111" s="402" t="s">
        <v>1005</v>
      </c>
      <c r="C111" s="291">
        <f>F108+H108+I108</f>
        <v>162</v>
      </c>
      <c r="D111" s="289">
        <f>J108+G108</f>
        <v>699286.07250000001</v>
      </c>
      <c r="F111" s="403"/>
      <c r="G111" s="404"/>
      <c r="H111" s="404"/>
      <c r="I111" s="404"/>
      <c r="J111" s="404"/>
    </row>
    <row r="112" spans="1:10" x14ac:dyDescent="0.35">
      <c r="B112" s="402" t="s">
        <v>1006</v>
      </c>
      <c r="C112" s="291">
        <f>F108</f>
        <v>2</v>
      </c>
      <c r="D112" s="289">
        <f>G108</f>
        <v>12500</v>
      </c>
      <c r="E112" s="326"/>
      <c r="F112" s="403"/>
      <c r="G112" s="404"/>
      <c r="H112" s="404"/>
      <c r="I112" s="404"/>
      <c r="J112" s="404"/>
    </row>
    <row r="113" spans="2:10" x14ac:dyDescent="0.35">
      <c r="B113" s="402" t="s">
        <v>1007</v>
      </c>
      <c r="C113" s="291">
        <f>I108</f>
        <v>71</v>
      </c>
      <c r="D113" s="289">
        <f>J108</f>
        <v>686786.07250000001</v>
      </c>
      <c r="E113" s="326"/>
      <c r="F113" s="405"/>
      <c r="G113" s="406"/>
      <c r="H113" s="406"/>
      <c r="I113" s="406"/>
      <c r="J113" s="407"/>
    </row>
    <row r="114" spans="2:10" x14ac:dyDescent="0.35">
      <c r="B114" s="402" t="s">
        <v>1008</v>
      </c>
      <c r="C114" s="291">
        <f>I108+F108</f>
        <v>73</v>
      </c>
      <c r="D114" s="289">
        <f>J108+G108</f>
        <v>699286.07250000001</v>
      </c>
      <c r="E114" s="326"/>
      <c r="F114" s="405"/>
      <c r="G114" s="406"/>
      <c r="H114" s="406"/>
      <c r="I114" s="406"/>
      <c r="J114" s="406"/>
    </row>
    <row r="115" spans="2:10" x14ac:dyDescent="0.35">
      <c r="B115" s="397"/>
      <c r="C115" s="398"/>
      <c r="D115" s="399"/>
      <c r="E115" s="326"/>
      <c r="F115" s="408"/>
      <c r="G115" s="409"/>
      <c r="H115" s="409"/>
      <c r="I115" s="409"/>
      <c r="J115" s="409"/>
    </row>
    <row r="116" spans="2:10" x14ac:dyDescent="0.35">
      <c r="B116" s="351" t="s">
        <v>279</v>
      </c>
      <c r="C116" s="345" t="s">
        <v>1003</v>
      </c>
      <c r="D116" s="268" t="s">
        <v>1004</v>
      </c>
      <c r="E116" s="326"/>
      <c r="F116" s="405"/>
      <c r="G116" s="410"/>
      <c r="H116" s="410"/>
      <c r="I116" s="410"/>
      <c r="J116" s="410"/>
    </row>
    <row r="117" spans="2:10" x14ac:dyDescent="0.35">
      <c r="B117" s="402" t="s">
        <v>1005</v>
      </c>
      <c r="C117" s="291">
        <v>35</v>
      </c>
      <c r="D117" s="289">
        <f>J18</f>
        <v>98760.715000000011</v>
      </c>
      <c r="E117" s="326"/>
      <c r="F117" s="405"/>
      <c r="G117" s="411"/>
      <c r="H117" s="411"/>
      <c r="I117" s="411"/>
      <c r="J117" s="411"/>
    </row>
    <row r="118" spans="2:10" x14ac:dyDescent="0.35">
      <c r="B118" s="402" t="s">
        <v>1006</v>
      </c>
      <c r="C118" s="291">
        <v>0</v>
      </c>
      <c r="D118" s="289">
        <v>0</v>
      </c>
      <c r="E118" s="326"/>
      <c r="F118" s="408"/>
      <c r="G118" s="409"/>
      <c r="H118" s="409"/>
      <c r="I118" s="409"/>
      <c r="J118" s="409"/>
    </row>
    <row r="119" spans="2:10" x14ac:dyDescent="0.35">
      <c r="B119" s="402" t="s">
        <v>1007</v>
      </c>
      <c r="C119" s="291">
        <v>17</v>
      </c>
      <c r="D119" s="289">
        <v>98760.715000000011</v>
      </c>
      <c r="E119" s="326"/>
      <c r="F119" s="405"/>
      <c r="G119" s="410"/>
      <c r="H119" s="411"/>
      <c r="I119" s="411"/>
      <c r="J119" s="411"/>
    </row>
    <row r="120" spans="2:10" x14ac:dyDescent="0.35">
      <c r="B120" s="402" t="s">
        <v>1008</v>
      </c>
      <c r="C120" s="291">
        <v>17</v>
      </c>
      <c r="D120" s="289">
        <v>98760.715000000011</v>
      </c>
      <c r="E120" s="326"/>
      <c r="F120" s="405"/>
      <c r="G120" s="411"/>
      <c r="H120" s="411"/>
      <c r="I120" s="411"/>
      <c r="J120" s="411"/>
    </row>
    <row r="121" spans="2:10" x14ac:dyDescent="0.35">
      <c r="C121" s="293"/>
      <c r="D121" s="372"/>
      <c r="E121" s="326"/>
      <c r="F121" s="408"/>
      <c r="G121" s="409"/>
      <c r="H121" s="409"/>
      <c r="I121" s="409"/>
      <c r="J121" s="409"/>
    </row>
    <row r="122" spans="2:10" x14ac:dyDescent="0.35">
      <c r="B122" s="397" t="s">
        <v>1071</v>
      </c>
      <c r="C122" s="345" t="s">
        <v>1003</v>
      </c>
      <c r="D122" s="268" t="s">
        <v>1004</v>
      </c>
      <c r="E122" s="326"/>
      <c r="F122" s="405"/>
      <c r="G122" s="410"/>
      <c r="H122" s="410"/>
      <c r="I122" s="410"/>
      <c r="J122" s="410"/>
    </row>
    <row r="123" spans="2:10" x14ac:dyDescent="0.35">
      <c r="B123" s="402" t="s">
        <v>1005</v>
      </c>
      <c r="C123" s="291">
        <f>C111-C117</f>
        <v>127</v>
      </c>
      <c r="D123" s="289"/>
      <c r="E123" s="326"/>
      <c r="F123" s="405"/>
      <c r="G123" s="410"/>
      <c r="H123" s="411"/>
      <c r="I123" s="410"/>
      <c r="J123" s="407"/>
    </row>
    <row r="124" spans="2:10" x14ac:dyDescent="0.35">
      <c r="B124" s="402" t="s">
        <v>1006</v>
      </c>
      <c r="C124" s="291">
        <f t="shared" ref="C124:C126" si="1">C112-C118</f>
        <v>2</v>
      </c>
      <c r="D124" s="289"/>
      <c r="F124" s="408"/>
      <c r="G124" s="412"/>
      <c r="H124" s="409"/>
      <c r="I124" s="412"/>
      <c r="J124" s="409"/>
    </row>
    <row r="125" spans="2:10" x14ac:dyDescent="0.35">
      <c r="B125" s="402" t="s">
        <v>1007</v>
      </c>
      <c r="C125" s="291">
        <f t="shared" si="1"/>
        <v>54</v>
      </c>
      <c r="D125" s="289"/>
      <c r="F125" s="405"/>
      <c r="G125" s="409"/>
      <c r="H125" s="409"/>
      <c r="I125" s="409"/>
      <c r="J125" s="409"/>
    </row>
    <row r="126" spans="2:10" x14ac:dyDescent="0.35">
      <c r="B126" s="402" t="s">
        <v>1008</v>
      </c>
      <c r="C126" s="291">
        <f t="shared" si="1"/>
        <v>56</v>
      </c>
      <c r="D126" s="289"/>
    </row>
  </sheetData>
  <mergeCells count="1">
    <mergeCell ref="F110:G110"/>
  </mergeCells>
  <conditionalFormatting sqref="A106:C106">
    <cfRule type="cellIs" dxfId="63" priority="21" stopIfTrue="1" operator="equal">
      <formula>"&lt;&gt;"""""</formula>
    </cfRule>
  </conditionalFormatting>
  <conditionalFormatting sqref="A8:C11 E5:E11 G5:H11 G106:H106 E106 B5:C7">
    <cfRule type="cellIs" dxfId="62" priority="20" stopIfTrue="1" operator="equal">
      <formula>"&lt;&gt;"""""</formula>
    </cfRule>
  </conditionalFormatting>
  <conditionalFormatting sqref="D108">
    <cfRule type="cellIs" dxfId="61" priority="16" stopIfTrue="1" operator="equal">
      <formula>"&lt;&gt;"""""</formula>
    </cfRule>
  </conditionalFormatting>
  <conditionalFormatting sqref="F5:F11 F106">
    <cfRule type="cellIs" dxfId="60" priority="19" stopIfTrue="1" operator="equal">
      <formula>"&lt;&gt;"""""</formula>
    </cfRule>
  </conditionalFormatting>
  <conditionalFormatting sqref="D5:D11 D106">
    <cfRule type="cellIs" dxfId="59" priority="18" stopIfTrue="1" operator="equal">
      <formula>"&lt;&gt;"""""</formula>
    </cfRule>
  </conditionalFormatting>
  <conditionalFormatting sqref="C108">
    <cfRule type="cellIs" dxfId="58" priority="17" stopIfTrue="1" operator="equal">
      <formula>"&lt;&gt;"""""</formula>
    </cfRule>
  </conditionalFormatting>
  <conditionalFormatting sqref="F12:F105">
    <cfRule type="cellIs" dxfId="57" priority="12" stopIfTrue="1" operator="equal">
      <formula>"&lt;&gt;"""""</formula>
    </cfRule>
  </conditionalFormatting>
  <conditionalFormatting sqref="B1:B2">
    <cfRule type="cellIs" dxfId="56" priority="15" stopIfTrue="1" operator="equal">
      <formula>"&lt;&gt;"""""</formula>
    </cfRule>
  </conditionalFormatting>
  <conditionalFormatting sqref="A12:C105">
    <cfRule type="cellIs" dxfId="55" priority="14" stopIfTrue="1" operator="equal">
      <formula>"&lt;&gt;"""""</formula>
    </cfRule>
  </conditionalFormatting>
  <conditionalFormatting sqref="G12:H105 E12:E105">
    <cfRule type="cellIs" dxfId="54" priority="13" stopIfTrue="1" operator="equal">
      <formula>"&lt;&gt;"""""</formula>
    </cfRule>
  </conditionalFormatting>
  <conditionalFormatting sqref="I5:I11 I106">
    <cfRule type="cellIs" dxfId="53" priority="9" stopIfTrue="1" operator="equal">
      <formula>"&lt;&gt;"""""</formula>
    </cfRule>
  </conditionalFormatting>
  <conditionalFormatting sqref="D12:D105">
    <cfRule type="cellIs" dxfId="52" priority="11" stopIfTrue="1" operator="equal">
      <formula>"&lt;&gt;"""""</formula>
    </cfRule>
  </conditionalFormatting>
  <conditionalFormatting sqref="J5:J11 J106">
    <cfRule type="cellIs" dxfId="51" priority="10" stopIfTrue="1" operator="equal">
      <formula>"&lt;&gt;"""""</formula>
    </cfRule>
  </conditionalFormatting>
  <conditionalFormatting sqref="J12:J105">
    <cfRule type="cellIs" dxfId="50" priority="8" stopIfTrue="1" operator="equal">
      <formula>"&lt;&gt;"""""</formula>
    </cfRule>
  </conditionalFormatting>
  <conditionalFormatting sqref="I12:I105">
    <cfRule type="cellIs" dxfId="49" priority="7" stopIfTrue="1" operator="equal">
      <formula>"&lt;&gt;"""""</formula>
    </cfRule>
  </conditionalFormatting>
  <conditionalFormatting sqref="E108">
    <cfRule type="cellIs" dxfId="48" priority="6" stopIfTrue="1" operator="equal">
      <formula>"&lt;&gt;"""""</formula>
    </cfRule>
  </conditionalFormatting>
  <conditionalFormatting sqref="F108">
    <cfRule type="cellIs" dxfId="47" priority="5" stopIfTrue="1" operator="equal">
      <formula>"&lt;&gt;"""""</formula>
    </cfRule>
  </conditionalFormatting>
  <conditionalFormatting sqref="G108">
    <cfRule type="cellIs" dxfId="46" priority="4" stopIfTrue="1" operator="equal">
      <formula>"&lt;&gt;"""""</formula>
    </cfRule>
  </conditionalFormatting>
  <conditionalFormatting sqref="H108">
    <cfRule type="cellIs" dxfId="45" priority="3" stopIfTrue="1" operator="equal">
      <formula>"&lt;&gt;"""""</formula>
    </cfRule>
  </conditionalFormatting>
  <conditionalFormatting sqref="I108">
    <cfRule type="cellIs" dxfId="44" priority="2" stopIfTrue="1" operator="equal">
      <formula>"&lt;&gt;"""""</formula>
    </cfRule>
  </conditionalFormatting>
  <conditionalFormatting sqref="J108">
    <cfRule type="cellIs" dxfId="43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showGridLines="0" zoomScale="90" zoomScaleNormal="90" workbookViewId="0">
      <pane ySplit="4" topLeftCell="A5" activePane="bottomLeft" state="frozen"/>
      <selection activeCell="A195" sqref="A195:B195"/>
      <selection pane="bottomLeft"/>
    </sheetView>
  </sheetViews>
  <sheetFormatPr defaultColWidth="9.1796875" defaultRowHeight="12" x14ac:dyDescent="0.35"/>
  <cols>
    <col min="1" max="1" width="35.7265625" style="88" customWidth="1"/>
    <col min="2" max="2" width="42" style="88" customWidth="1"/>
    <col min="3" max="3" width="18.54296875" style="97" customWidth="1"/>
    <col min="4" max="10" width="14.26953125" style="88" customWidth="1"/>
    <col min="11" max="16384" width="9.1796875" style="163"/>
  </cols>
  <sheetData>
    <row r="1" spans="1:10" s="196" customFormat="1" x14ac:dyDescent="0.3">
      <c r="A1" s="68" t="s">
        <v>1011</v>
      </c>
      <c r="B1" s="180" t="s">
        <v>152</v>
      </c>
      <c r="C1" s="77"/>
      <c r="D1" s="77"/>
      <c r="E1" s="77"/>
      <c r="F1" s="77"/>
      <c r="G1" s="77"/>
      <c r="H1" s="77"/>
      <c r="I1" s="77"/>
      <c r="J1" s="77"/>
    </row>
    <row r="2" spans="1:10" s="196" customFormat="1" x14ac:dyDescent="0.3">
      <c r="A2" s="68" t="s">
        <v>1013</v>
      </c>
      <c r="B2" s="180">
        <v>2015</v>
      </c>
      <c r="C2" s="77"/>
      <c r="D2" s="77"/>
      <c r="E2" s="77"/>
      <c r="F2" s="77"/>
      <c r="G2" s="77"/>
      <c r="H2" s="77"/>
      <c r="I2" s="77"/>
      <c r="J2" s="77"/>
    </row>
    <row r="3" spans="1:10" x14ac:dyDescent="0.3">
      <c r="A3" s="119"/>
      <c r="B3" s="153"/>
      <c r="C3" s="77"/>
      <c r="D3" s="154"/>
      <c r="E3" s="154"/>
      <c r="F3" s="154"/>
      <c r="G3" s="154"/>
      <c r="H3" s="154"/>
      <c r="I3" s="154"/>
      <c r="J3" s="154"/>
    </row>
    <row r="4" spans="1:10" s="196" customFormat="1" ht="24" x14ac:dyDescent="0.3">
      <c r="A4" s="68" t="s">
        <v>962</v>
      </c>
      <c r="B4" s="68" t="s">
        <v>963</v>
      </c>
      <c r="C4" s="198" t="s">
        <v>964</v>
      </c>
      <c r="D4" s="68" t="s">
        <v>1016</v>
      </c>
      <c r="E4" s="68" t="s">
        <v>1017</v>
      </c>
      <c r="F4" s="68" t="s">
        <v>1018</v>
      </c>
      <c r="G4" s="68" t="s">
        <v>1019</v>
      </c>
      <c r="H4" s="68" t="s">
        <v>1020</v>
      </c>
      <c r="I4" s="68" t="s">
        <v>1014</v>
      </c>
      <c r="J4" s="68" t="s">
        <v>1015</v>
      </c>
    </row>
    <row r="5" spans="1:10" s="202" customFormat="1" ht="48" x14ac:dyDescent="0.3">
      <c r="A5" s="103" t="s">
        <v>169</v>
      </c>
      <c r="B5" s="103" t="s">
        <v>1100</v>
      </c>
      <c r="C5" s="71">
        <v>443591</v>
      </c>
      <c r="D5" s="155"/>
      <c r="E5" s="199"/>
      <c r="F5" s="155"/>
      <c r="G5" s="199"/>
      <c r="H5" s="155"/>
      <c r="I5" s="155"/>
      <c r="J5" s="199"/>
    </row>
    <row r="6" spans="1:10" s="202" customFormat="1" ht="36" x14ac:dyDescent="0.3">
      <c r="A6" s="103" t="s">
        <v>67</v>
      </c>
      <c r="B6" s="103" t="s">
        <v>721</v>
      </c>
      <c r="C6" s="71">
        <v>700587</v>
      </c>
      <c r="D6" s="155"/>
      <c r="E6" s="199"/>
      <c r="F6" s="155"/>
      <c r="G6" s="199"/>
      <c r="H6" s="155"/>
      <c r="I6" s="155"/>
      <c r="J6" s="199"/>
    </row>
    <row r="7" spans="1:10" s="202" customFormat="1" ht="24" x14ac:dyDescent="0.3">
      <c r="A7" s="103" t="s">
        <v>9</v>
      </c>
      <c r="B7" s="103" t="s">
        <v>1126</v>
      </c>
      <c r="C7" s="71">
        <v>700799</v>
      </c>
      <c r="D7" s="155"/>
      <c r="E7" s="199"/>
      <c r="F7" s="155"/>
      <c r="G7" s="199"/>
      <c r="H7" s="155"/>
      <c r="I7" s="155"/>
      <c r="J7" s="199"/>
    </row>
    <row r="8" spans="1:10" s="202" customFormat="1" ht="24" x14ac:dyDescent="0.3">
      <c r="A8" s="103" t="s">
        <v>266</v>
      </c>
      <c r="B8" s="103" t="s">
        <v>1127</v>
      </c>
      <c r="C8" s="71">
        <v>700839</v>
      </c>
      <c r="D8" s="155"/>
      <c r="E8" s="199"/>
      <c r="F8" s="155"/>
      <c r="G8" s="199"/>
      <c r="H8" s="155">
        <v>2</v>
      </c>
      <c r="I8" s="155"/>
      <c r="J8" s="199"/>
    </row>
    <row r="9" spans="1:10" s="202" customFormat="1" ht="24" x14ac:dyDescent="0.3">
      <c r="A9" s="103" t="s">
        <v>155</v>
      </c>
      <c r="B9" s="103" t="s">
        <v>160</v>
      </c>
      <c r="C9" s="71">
        <v>700841</v>
      </c>
      <c r="D9" s="155"/>
      <c r="E9" s="199"/>
      <c r="F9" s="155"/>
      <c r="G9" s="199"/>
      <c r="H9" s="155"/>
      <c r="I9" s="155"/>
      <c r="J9" s="199"/>
    </row>
    <row r="10" spans="1:10" s="202" customFormat="1" ht="24" x14ac:dyDescent="0.3">
      <c r="A10" s="103" t="s">
        <v>9</v>
      </c>
      <c r="B10" s="103" t="s">
        <v>1074</v>
      </c>
      <c r="C10" s="71">
        <v>700843</v>
      </c>
      <c r="D10" s="155"/>
      <c r="E10" s="199"/>
      <c r="F10" s="155"/>
      <c r="G10" s="199"/>
      <c r="H10" s="155"/>
      <c r="I10" s="155"/>
      <c r="J10" s="199"/>
    </row>
    <row r="11" spans="1:10" s="202" customFormat="1" ht="24" x14ac:dyDescent="0.3">
      <c r="A11" s="103" t="s">
        <v>9</v>
      </c>
      <c r="B11" s="103" t="s">
        <v>1084</v>
      </c>
      <c r="C11" s="71">
        <v>700845</v>
      </c>
      <c r="D11" s="155"/>
      <c r="E11" s="199"/>
      <c r="F11" s="155"/>
      <c r="G11" s="199"/>
      <c r="H11" s="155"/>
      <c r="I11" s="155"/>
      <c r="J11" s="199"/>
    </row>
    <row r="12" spans="1:10" s="202" customFormat="1" ht="24" x14ac:dyDescent="0.3">
      <c r="A12" s="103" t="s">
        <v>70</v>
      </c>
      <c r="B12" s="103" t="s">
        <v>1119</v>
      </c>
      <c r="C12" s="71">
        <v>700847</v>
      </c>
      <c r="D12" s="155"/>
      <c r="E12" s="199"/>
      <c r="F12" s="155"/>
      <c r="G12" s="199"/>
      <c r="H12" s="155"/>
      <c r="I12" s="155"/>
      <c r="J12" s="199"/>
    </row>
    <row r="13" spans="1:10" s="202" customFormat="1" ht="36" x14ac:dyDescent="0.3">
      <c r="A13" s="103" t="s">
        <v>70</v>
      </c>
      <c r="B13" s="103" t="s">
        <v>1098</v>
      </c>
      <c r="C13" s="71">
        <v>700849</v>
      </c>
      <c r="D13" s="155"/>
      <c r="E13" s="199"/>
      <c r="F13" s="155"/>
      <c r="G13" s="199"/>
      <c r="H13" s="155"/>
      <c r="I13" s="155"/>
      <c r="J13" s="199"/>
    </row>
    <row r="14" spans="1:10" s="202" customFormat="1" ht="48" x14ac:dyDescent="0.3">
      <c r="A14" s="103" t="s">
        <v>41</v>
      </c>
      <c r="B14" s="103" t="s">
        <v>1099</v>
      </c>
      <c r="C14" s="71">
        <v>700851</v>
      </c>
      <c r="D14" s="155"/>
      <c r="E14" s="199"/>
      <c r="F14" s="155"/>
      <c r="G14" s="199"/>
      <c r="H14" s="155"/>
      <c r="I14" s="155"/>
      <c r="J14" s="199"/>
    </row>
    <row r="15" spans="1:10" s="202" customFormat="1" ht="24" x14ac:dyDescent="0.3">
      <c r="A15" s="103" t="s">
        <v>155</v>
      </c>
      <c r="B15" s="103" t="s">
        <v>1096</v>
      </c>
      <c r="C15" s="71">
        <v>700853</v>
      </c>
      <c r="D15" s="155"/>
      <c r="E15" s="199"/>
      <c r="F15" s="155"/>
      <c r="G15" s="199"/>
      <c r="H15" s="155"/>
      <c r="I15" s="155"/>
      <c r="J15" s="199"/>
    </row>
    <row r="16" spans="1:10" s="202" customFormat="1" ht="24" x14ac:dyDescent="0.3">
      <c r="A16" s="103" t="s">
        <v>155</v>
      </c>
      <c r="B16" s="103" t="s">
        <v>1097</v>
      </c>
      <c r="C16" s="71">
        <v>700855</v>
      </c>
      <c r="D16" s="155"/>
      <c r="E16" s="199"/>
      <c r="F16" s="155"/>
      <c r="G16" s="199"/>
      <c r="H16" s="155"/>
      <c r="I16" s="155"/>
      <c r="J16" s="199"/>
    </row>
    <row r="17" spans="1:10" s="202" customFormat="1" ht="24" x14ac:dyDescent="0.3">
      <c r="A17" s="103" t="s">
        <v>9</v>
      </c>
      <c r="B17" s="103" t="s">
        <v>1074</v>
      </c>
      <c r="C17" s="71">
        <v>700859</v>
      </c>
      <c r="D17" s="155"/>
      <c r="E17" s="199"/>
      <c r="F17" s="155"/>
      <c r="G17" s="199"/>
      <c r="H17" s="155"/>
      <c r="I17" s="155"/>
      <c r="J17" s="199"/>
    </row>
    <row r="18" spans="1:10" s="202" customFormat="1" ht="24" x14ac:dyDescent="0.3">
      <c r="A18" s="103" t="s">
        <v>155</v>
      </c>
      <c r="B18" s="103" t="s">
        <v>208</v>
      </c>
      <c r="C18" s="71">
        <v>700861</v>
      </c>
      <c r="D18" s="155"/>
      <c r="E18" s="199"/>
      <c r="F18" s="155"/>
      <c r="G18" s="199"/>
      <c r="H18" s="155"/>
      <c r="I18" s="155"/>
      <c r="J18" s="199"/>
    </row>
    <row r="19" spans="1:10" s="202" customFormat="1" ht="24" x14ac:dyDescent="0.3">
      <c r="A19" s="103" t="s">
        <v>106</v>
      </c>
      <c r="B19" s="103" t="s">
        <v>1081</v>
      </c>
      <c r="C19" s="71">
        <v>700863</v>
      </c>
      <c r="D19" s="155"/>
      <c r="E19" s="199"/>
      <c r="F19" s="155"/>
      <c r="G19" s="199"/>
      <c r="H19" s="155"/>
      <c r="I19" s="155"/>
      <c r="J19" s="199"/>
    </row>
    <row r="20" spans="1:10" s="202" customFormat="1" ht="36" x14ac:dyDescent="0.3">
      <c r="A20" s="103" t="s">
        <v>9</v>
      </c>
      <c r="B20" s="103" t="s">
        <v>1110</v>
      </c>
      <c r="C20" s="71">
        <v>700865</v>
      </c>
      <c r="D20" s="155"/>
      <c r="E20" s="199"/>
      <c r="F20" s="155"/>
      <c r="G20" s="199"/>
      <c r="H20" s="155">
        <v>1</v>
      </c>
      <c r="I20" s="155"/>
      <c r="J20" s="199"/>
    </row>
    <row r="21" spans="1:10" s="202" customFormat="1" ht="24" x14ac:dyDescent="0.3">
      <c r="A21" s="103" t="s">
        <v>155</v>
      </c>
      <c r="B21" s="103" t="s">
        <v>1095</v>
      </c>
      <c r="C21" s="71">
        <v>700869</v>
      </c>
      <c r="D21" s="155"/>
      <c r="E21" s="199"/>
      <c r="F21" s="155"/>
      <c r="G21" s="199"/>
      <c r="H21" s="155"/>
      <c r="I21" s="155"/>
      <c r="J21" s="199"/>
    </row>
    <row r="22" spans="1:10" s="202" customFormat="1" ht="24" x14ac:dyDescent="0.3">
      <c r="A22" s="103" t="s">
        <v>49</v>
      </c>
      <c r="B22" s="103" t="s">
        <v>50</v>
      </c>
      <c r="C22" s="71">
        <v>700871</v>
      </c>
      <c r="D22" s="155"/>
      <c r="E22" s="199"/>
      <c r="F22" s="155"/>
      <c r="G22" s="199"/>
      <c r="H22" s="155"/>
      <c r="I22" s="155"/>
      <c r="J22" s="199"/>
    </row>
    <row r="23" spans="1:10" s="202" customFormat="1" ht="24" x14ac:dyDescent="0.3">
      <c r="A23" s="103" t="s">
        <v>49</v>
      </c>
      <c r="B23" s="103" t="s">
        <v>50</v>
      </c>
      <c r="C23" s="71">
        <v>700873</v>
      </c>
      <c r="D23" s="155"/>
      <c r="E23" s="199"/>
      <c r="F23" s="155"/>
      <c r="G23" s="199"/>
      <c r="H23" s="155"/>
      <c r="I23" s="155"/>
      <c r="J23" s="199"/>
    </row>
    <row r="24" spans="1:10" s="202" customFormat="1" ht="24" x14ac:dyDescent="0.3">
      <c r="A24" s="103" t="s">
        <v>49</v>
      </c>
      <c r="B24" s="103" t="s">
        <v>50</v>
      </c>
      <c r="C24" s="71">
        <v>700875</v>
      </c>
      <c r="D24" s="155"/>
      <c r="E24" s="199"/>
      <c r="F24" s="155"/>
      <c r="G24" s="199"/>
      <c r="H24" s="155"/>
      <c r="I24" s="155"/>
      <c r="J24" s="199"/>
    </row>
    <row r="25" spans="1:10" s="202" customFormat="1" ht="24" x14ac:dyDescent="0.3">
      <c r="A25" s="103" t="s">
        <v>49</v>
      </c>
      <c r="B25" s="103" t="s">
        <v>50</v>
      </c>
      <c r="C25" s="71">
        <v>700877</v>
      </c>
      <c r="D25" s="155"/>
      <c r="E25" s="199"/>
      <c r="F25" s="155"/>
      <c r="G25" s="199"/>
      <c r="H25" s="155"/>
      <c r="I25" s="155"/>
      <c r="J25" s="199"/>
    </row>
    <row r="26" spans="1:10" s="202" customFormat="1" ht="24" x14ac:dyDescent="0.3">
      <c r="A26" s="103" t="s">
        <v>49</v>
      </c>
      <c r="B26" s="103" t="s">
        <v>50</v>
      </c>
      <c r="C26" s="71">
        <v>700879</v>
      </c>
      <c r="D26" s="155"/>
      <c r="E26" s="199"/>
      <c r="F26" s="155"/>
      <c r="G26" s="199"/>
      <c r="H26" s="155"/>
      <c r="I26" s="155"/>
      <c r="J26" s="199"/>
    </row>
    <row r="27" spans="1:10" s="202" customFormat="1" ht="24" x14ac:dyDescent="0.3">
      <c r="A27" s="103" t="s">
        <v>49</v>
      </c>
      <c r="B27" s="103" t="s">
        <v>50</v>
      </c>
      <c r="C27" s="71">
        <v>700881</v>
      </c>
      <c r="D27" s="155"/>
      <c r="E27" s="199"/>
      <c r="F27" s="155"/>
      <c r="G27" s="199"/>
      <c r="H27" s="155"/>
      <c r="I27" s="155"/>
      <c r="J27" s="199"/>
    </row>
    <row r="28" spans="1:10" s="202" customFormat="1" ht="24" x14ac:dyDescent="0.3">
      <c r="A28" s="103" t="s">
        <v>49</v>
      </c>
      <c r="B28" s="103" t="s">
        <v>50</v>
      </c>
      <c r="C28" s="71">
        <v>700883</v>
      </c>
      <c r="D28" s="155"/>
      <c r="E28" s="199"/>
      <c r="F28" s="155"/>
      <c r="G28" s="199"/>
      <c r="H28" s="155"/>
      <c r="I28" s="155"/>
      <c r="J28" s="199"/>
    </row>
    <row r="29" spans="1:10" s="202" customFormat="1" ht="24" x14ac:dyDescent="0.3">
      <c r="A29" s="103" t="s">
        <v>49</v>
      </c>
      <c r="B29" s="103" t="s">
        <v>50</v>
      </c>
      <c r="C29" s="71">
        <v>700885</v>
      </c>
      <c r="D29" s="155"/>
      <c r="E29" s="199"/>
      <c r="F29" s="155"/>
      <c r="G29" s="199"/>
      <c r="H29" s="155"/>
      <c r="I29" s="155"/>
      <c r="J29" s="199"/>
    </row>
    <row r="30" spans="1:10" s="202" customFormat="1" ht="24" x14ac:dyDescent="0.3">
      <c r="A30" s="103" t="s">
        <v>49</v>
      </c>
      <c r="B30" s="103" t="s">
        <v>50</v>
      </c>
      <c r="C30" s="71">
        <v>700887</v>
      </c>
      <c r="D30" s="155"/>
      <c r="E30" s="199"/>
      <c r="F30" s="155"/>
      <c r="G30" s="199"/>
      <c r="H30" s="155"/>
      <c r="I30" s="155"/>
      <c r="J30" s="199"/>
    </row>
    <row r="31" spans="1:10" s="202" customFormat="1" ht="24" x14ac:dyDescent="0.3">
      <c r="A31" s="103" t="s">
        <v>49</v>
      </c>
      <c r="B31" s="103" t="s">
        <v>50</v>
      </c>
      <c r="C31" s="71">
        <v>700889</v>
      </c>
      <c r="D31" s="155"/>
      <c r="E31" s="199"/>
      <c r="F31" s="155"/>
      <c r="G31" s="199"/>
      <c r="H31" s="155"/>
      <c r="I31" s="155"/>
      <c r="J31" s="199"/>
    </row>
    <row r="32" spans="1:10" s="202" customFormat="1" ht="24" x14ac:dyDescent="0.3">
      <c r="A32" s="103" t="s">
        <v>49</v>
      </c>
      <c r="B32" s="103" t="s">
        <v>50</v>
      </c>
      <c r="C32" s="71">
        <v>700891</v>
      </c>
      <c r="D32" s="155"/>
      <c r="E32" s="199"/>
      <c r="F32" s="155"/>
      <c r="G32" s="199"/>
      <c r="H32" s="155"/>
      <c r="I32" s="155"/>
      <c r="J32" s="199"/>
    </row>
    <row r="33" spans="1:10" s="202" customFormat="1" ht="24" x14ac:dyDescent="0.3">
      <c r="A33" s="103" t="s">
        <v>49</v>
      </c>
      <c r="B33" s="103" t="s">
        <v>50</v>
      </c>
      <c r="C33" s="71">
        <v>700893</v>
      </c>
      <c r="D33" s="155"/>
      <c r="E33" s="199"/>
      <c r="F33" s="155"/>
      <c r="G33" s="199"/>
      <c r="H33" s="155"/>
      <c r="I33" s="155"/>
      <c r="J33" s="199"/>
    </row>
    <row r="34" spans="1:10" s="202" customFormat="1" ht="24" x14ac:dyDescent="0.3">
      <c r="A34" s="103" t="s">
        <v>49</v>
      </c>
      <c r="B34" s="103" t="s">
        <v>50</v>
      </c>
      <c r="C34" s="71">
        <v>700895</v>
      </c>
      <c r="D34" s="155"/>
      <c r="E34" s="199"/>
      <c r="F34" s="155"/>
      <c r="G34" s="199"/>
      <c r="H34" s="155"/>
      <c r="I34" s="155"/>
      <c r="J34" s="199"/>
    </row>
    <row r="35" spans="1:10" s="202" customFormat="1" ht="24" x14ac:dyDescent="0.3">
      <c r="A35" s="103" t="s">
        <v>49</v>
      </c>
      <c r="B35" s="103" t="s">
        <v>50</v>
      </c>
      <c r="C35" s="71">
        <v>700897</v>
      </c>
      <c r="D35" s="155"/>
      <c r="E35" s="199"/>
      <c r="F35" s="155"/>
      <c r="G35" s="199"/>
      <c r="H35" s="155"/>
      <c r="I35" s="155"/>
      <c r="J35" s="199"/>
    </row>
    <row r="36" spans="1:10" s="202" customFormat="1" ht="36" x14ac:dyDescent="0.3">
      <c r="A36" s="103" t="s">
        <v>185</v>
      </c>
      <c r="B36" s="103" t="s">
        <v>1111</v>
      </c>
      <c r="C36" s="71">
        <v>700900</v>
      </c>
      <c r="D36" s="155"/>
      <c r="E36" s="199"/>
      <c r="F36" s="155"/>
      <c r="G36" s="199"/>
      <c r="H36" s="155"/>
      <c r="I36" s="155"/>
      <c r="J36" s="199"/>
    </row>
    <row r="37" spans="1:10" s="202" customFormat="1" ht="48" x14ac:dyDescent="0.3">
      <c r="A37" s="103" t="s">
        <v>29</v>
      </c>
      <c r="B37" s="103" t="s">
        <v>1082</v>
      </c>
      <c r="C37" s="71">
        <v>700902</v>
      </c>
      <c r="D37" s="155"/>
      <c r="E37" s="199"/>
      <c r="F37" s="155"/>
      <c r="G37" s="199"/>
      <c r="H37" s="155"/>
      <c r="I37" s="155"/>
      <c r="J37" s="199"/>
    </row>
    <row r="38" spans="1:10" x14ac:dyDescent="0.35">
      <c r="A38" s="204"/>
      <c r="B38" s="204"/>
      <c r="C38" s="204"/>
      <c r="D38" s="205"/>
      <c r="E38" s="206"/>
      <c r="F38" s="205"/>
      <c r="G38" s="206"/>
      <c r="H38" s="205"/>
      <c r="I38" s="205"/>
      <c r="J38" s="206"/>
    </row>
    <row r="39" spans="1:10" x14ac:dyDescent="0.35">
      <c r="A39" s="204"/>
      <c r="B39" s="204"/>
      <c r="C39" s="139" t="s">
        <v>1001</v>
      </c>
      <c r="D39" s="207">
        <f t="shared" ref="D39:J39" si="0">SUM(D5:D37)</f>
        <v>0</v>
      </c>
      <c r="E39" s="207">
        <f t="shared" si="0"/>
        <v>0</v>
      </c>
      <c r="F39" s="207">
        <f t="shared" si="0"/>
        <v>0</v>
      </c>
      <c r="G39" s="207">
        <f t="shared" si="0"/>
        <v>0</v>
      </c>
      <c r="H39" s="207">
        <f t="shared" si="0"/>
        <v>3</v>
      </c>
      <c r="I39" s="207">
        <f t="shared" si="0"/>
        <v>0</v>
      </c>
      <c r="J39" s="207">
        <f t="shared" si="0"/>
        <v>0</v>
      </c>
    </row>
    <row r="40" spans="1:10" x14ac:dyDescent="0.35">
      <c r="D40" s="209"/>
      <c r="E40" s="121"/>
      <c r="F40" s="209"/>
      <c r="G40" s="121"/>
      <c r="H40" s="209"/>
      <c r="I40" s="209"/>
      <c r="J40" s="121"/>
    </row>
    <row r="41" spans="1:10" x14ac:dyDescent="0.35">
      <c r="C41" s="246"/>
      <c r="E41" s="121"/>
    </row>
    <row r="42" spans="1:10" x14ac:dyDescent="0.35">
      <c r="B42" s="210" t="s">
        <v>1002</v>
      </c>
      <c r="C42" s="72" t="s">
        <v>1003</v>
      </c>
      <c r="D42" s="211" t="s">
        <v>1004</v>
      </c>
    </row>
    <row r="43" spans="1:10" x14ac:dyDescent="0.35">
      <c r="B43" s="73" t="s">
        <v>1005</v>
      </c>
      <c r="C43" s="155">
        <v>3</v>
      </c>
      <c r="D43" s="199"/>
    </row>
    <row r="44" spans="1:10" x14ac:dyDescent="0.35">
      <c r="B44" s="73" t="s">
        <v>1006</v>
      </c>
      <c r="C44" s="155">
        <v>0</v>
      </c>
      <c r="D44" s="199"/>
    </row>
    <row r="45" spans="1:10" x14ac:dyDescent="0.35">
      <c r="B45" s="73" t="s">
        <v>1007</v>
      </c>
      <c r="C45" s="155">
        <v>0</v>
      </c>
      <c r="D45" s="199"/>
    </row>
    <row r="46" spans="1:10" x14ac:dyDescent="0.35">
      <c r="B46" s="73" t="s">
        <v>1008</v>
      </c>
      <c r="C46" s="155">
        <v>0</v>
      </c>
      <c r="D46" s="199"/>
    </row>
  </sheetData>
  <conditionalFormatting sqref="A38:E38 A39:B39 C2 J37:J38 D37:E37 G37:G38">
    <cfRule type="cellIs" dxfId="42" priority="18" stopIfTrue="1" operator="equal">
      <formula>"&lt;&gt;"""""</formula>
    </cfRule>
  </conditionalFormatting>
  <conditionalFormatting sqref="A37:C37">
    <cfRule type="cellIs" dxfId="41" priority="17" stopIfTrue="1" operator="equal">
      <formula>"&lt;&gt;"""""</formula>
    </cfRule>
  </conditionalFormatting>
  <conditionalFormatting sqref="C44:D46">
    <cfRule type="cellIs" dxfId="40" priority="12" stopIfTrue="1" operator="equal">
      <formula>"&lt;&gt;"""""</formula>
    </cfRule>
  </conditionalFormatting>
  <conditionalFormatting sqref="C39:E39 G39 J39">
    <cfRule type="cellIs" dxfId="39" priority="16" stopIfTrue="1" operator="equal">
      <formula>"&lt;&gt;"""""</formula>
    </cfRule>
  </conditionalFormatting>
  <conditionalFormatting sqref="F37:F38">
    <cfRule type="cellIs" dxfId="38" priority="15" stopIfTrue="1" operator="equal">
      <formula>"&lt;&gt;"""""</formula>
    </cfRule>
  </conditionalFormatting>
  <conditionalFormatting sqref="I37:I38">
    <cfRule type="cellIs" dxfId="37" priority="13" stopIfTrue="1" operator="equal">
      <formula>"&lt;&gt;"""""</formula>
    </cfRule>
  </conditionalFormatting>
  <conditionalFormatting sqref="H37:H38">
    <cfRule type="cellIs" dxfId="36" priority="14" stopIfTrue="1" operator="equal">
      <formula>"&lt;&gt;"""""</formula>
    </cfRule>
  </conditionalFormatting>
  <conditionalFormatting sqref="C43:D43">
    <cfRule type="cellIs" dxfId="35" priority="11" stopIfTrue="1" operator="equal">
      <formula>"&lt;&gt;"""""</formula>
    </cfRule>
  </conditionalFormatting>
  <conditionalFormatting sqref="C3">
    <cfRule type="cellIs" dxfId="34" priority="10" stopIfTrue="1" operator="equal">
      <formula>"&lt;&gt;"""""</formula>
    </cfRule>
  </conditionalFormatting>
  <conditionalFormatting sqref="D5:E36 G5:G36 J5:J36">
    <cfRule type="cellIs" dxfId="33" priority="9" stopIfTrue="1" operator="equal">
      <formula>"&lt;&gt;"""""</formula>
    </cfRule>
  </conditionalFormatting>
  <conditionalFormatting sqref="A5:C9 A36 C36 A11:C35">
    <cfRule type="cellIs" dxfId="32" priority="8" stopIfTrue="1" operator="equal">
      <formula>"&lt;&gt;"""""</formula>
    </cfRule>
  </conditionalFormatting>
  <conditionalFormatting sqref="F5:F36">
    <cfRule type="cellIs" dxfId="31" priority="7" stopIfTrue="1" operator="equal">
      <formula>"&lt;&gt;"""""</formula>
    </cfRule>
  </conditionalFormatting>
  <conditionalFormatting sqref="H5:H36">
    <cfRule type="cellIs" dxfId="30" priority="6" stopIfTrue="1" operator="equal">
      <formula>"&lt;&gt;"""""</formula>
    </cfRule>
  </conditionalFormatting>
  <conditionalFormatting sqref="I5:I36">
    <cfRule type="cellIs" dxfId="29" priority="5" stopIfTrue="1" operator="equal">
      <formula>"&lt;&gt;"""""</formula>
    </cfRule>
  </conditionalFormatting>
  <conditionalFormatting sqref="B36">
    <cfRule type="cellIs" dxfId="28" priority="4" stopIfTrue="1" operator="equal">
      <formula>"&lt;&gt;"""""</formula>
    </cfRule>
  </conditionalFormatting>
  <conditionalFormatting sqref="F39">
    <cfRule type="cellIs" dxfId="27" priority="3" stopIfTrue="1" operator="equal">
      <formula>"&lt;&gt;"""""</formula>
    </cfRule>
  </conditionalFormatting>
  <conditionalFormatting sqref="H39">
    <cfRule type="cellIs" dxfId="26" priority="2" stopIfTrue="1" operator="equal">
      <formula>"&lt;&gt;"""""</formula>
    </cfRule>
  </conditionalFormatting>
  <conditionalFormatting sqref="I39">
    <cfRule type="cellIs" dxfId="25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6"/>
  <sheetViews>
    <sheetView showGridLines="0" zoomScale="85" zoomScaleNormal="85" workbookViewId="0">
      <pane ySplit="4" topLeftCell="A5" activePane="bottomLeft" state="frozen"/>
      <selection activeCell="A195" sqref="A195:B195"/>
      <selection pane="bottomLeft"/>
    </sheetView>
  </sheetViews>
  <sheetFormatPr defaultColWidth="18.54296875" defaultRowHeight="10.5" x14ac:dyDescent="0.35"/>
  <cols>
    <col min="1" max="1" width="35.7265625" style="326" customWidth="1"/>
    <col min="2" max="2" width="36.1796875" style="326" customWidth="1"/>
    <col min="3" max="3" width="18.54296875" style="416" customWidth="1"/>
    <col min="4" max="4" width="14.26953125" style="416" customWidth="1"/>
    <col min="5" max="5" width="14.26953125" style="426" customWidth="1"/>
    <col min="6" max="6" width="14.26953125" style="416" customWidth="1"/>
    <col min="7" max="7" width="14.26953125" style="426" customWidth="1"/>
    <col min="8" max="9" width="14.26953125" style="416" customWidth="1"/>
    <col min="10" max="10" width="14.26953125" style="426" customWidth="1"/>
    <col min="11" max="16384" width="18.54296875" style="416"/>
  </cols>
  <sheetData>
    <row r="1" spans="1:10" s="265" customFormat="1" x14ac:dyDescent="0.25">
      <c r="A1" s="261" t="s">
        <v>1011</v>
      </c>
      <c r="B1" s="414" t="s">
        <v>212</v>
      </c>
      <c r="C1" s="249"/>
      <c r="D1" s="249"/>
      <c r="E1" s="249"/>
      <c r="F1" s="249"/>
      <c r="G1" s="249"/>
      <c r="H1" s="249"/>
      <c r="I1" s="249"/>
      <c r="J1" s="249"/>
    </row>
    <row r="2" spans="1:10" s="265" customFormat="1" x14ac:dyDescent="0.25">
      <c r="A2" s="261" t="s">
        <v>1013</v>
      </c>
      <c r="B2" s="414">
        <v>2015</v>
      </c>
      <c r="C2" s="249"/>
      <c r="D2" s="249"/>
      <c r="E2" s="249"/>
      <c r="F2" s="249"/>
      <c r="G2" s="249"/>
      <c r="H2" s="249"/>
      <c r="I2" s="249"/>
      <c r="J2" s="249"/>
    </row>
    <row r="3" spans="1:10" x14ac:dyDescent="0.25">
      <c r="A3" s="383"/>
      <c r="B3" s="327"/>
      <c r="C3" s="249"/>
      <c r="D3" s="415"/>
      <c r="E3" s="415"/>
      <c r="F3" s="415"/>
      <c r="G3" s="415"/>
      <c r="H3" s="415"/>
      <c r="I3" s="415"/>
      <c r="J3" s="415"/>
    </row>
    <row r="4" spans="1:10" s="394" customFormat="1" x14ac:dyDescent="0.25">
      <c r="A4" s="261" t="s">
        <v>962</v>
      </c>
      <c r="B4" s="261" t="s">
        <v>963</v>
      </c>
      <c r="C4" s="261" t="s">
        <v>964</v>
      </c>
      <c r="D4" s="261" t="s">
        <v>1016</v>
      </c>
      <c r="E4" s="261" t="s">
        <v>1017</v>
      </c>
      <c r="F4" s="261" t="s">
        <v>1018</v>
      </c>
      <c r="G4" s="261" t="s">
        <v>1019</v>
      </c>
      <c r="H4" s="261" t="s">
        <v>1020</v>
      </c>
      <c r="I4" s="261" t="s">
        <v>1014</v>
      </c>
      <c r="J4" s="261" t="s">
        <v>1015</v>
      </c>
    </row>
    <row r="5" spans="1:10" s="419" customFormat="1" ht="21" x14ac:dyDescent="0.25">
      <c r="A5" s="368" t="s">
        <v>9</v>
      </c>
      <c r="B5" s="368" t="s">
        <v>1126</v>
      </c>
      <c r="C5" s="252">
        <v>700798</v>
      </c>
      <c r="D5" s="417"/>
      <c r="E5" s="418"/>
      <c r="F5" s="417"/>
      <c r="G5" s="418"/>
      <c r="H5" s="417"/>
      <c r="I5" s="417"/>
      <c r="J5" s="418"/>
    </row>
    <row r="6" spans="1:10" s="419" customFormat="1" ht="31.5" x14ac:dyDescent="0.25">
      <c r="A6" s="368" t="s">
        <v>155</v>
      </c>
      <c r="B6" s="368" t="s">
        <v>1095</v>
      </c>
      <c r="C6" s="252">
        <v>700868</v>
      </c>
      <c r="D6" s="417"/>
      <c r="E6" s="418"/>
      <c r="F6" s="417"/>
      <c r="G6" s="418"/>
      <c r="H6" s="417"/>
      <c r="I6" s="417"/>
      <c r="J6" s="418"/>
    </row>
    <row r="7" spans="1:10" s="419" customFormat="1" ht="21" x14ac:dyDescent="0.25">
      <c r="A7" s="368" t="s">
        <v>155</v>
      </c>
      <c r="B7" s="368" t="s">
        <v>1096</v>
      </c>
      <c r="C7" s="252">
        <v>700852</v>
      </c>
      <c r="D7" s="417"/>
      <c r="E7" s="418"/>
      <c r="F7" s="417"/>
      <c r="G7" s="418"/>
      <c r="H7" s="417"/>
      <c r="I7" s="417">
        <v>1</v>
      </c>
      <c r="J7" s="418">
        <v>1015.12</v>
      </c>
    </row>
    <row r="8" spans="1:10" s="419" customFormat="1" ht="21" x14ac:dyDescent="0.25">
      <c r="A8" s="368" t="s">
        <v>155</v>
      </c>
      <c r="B8" s="368" t="s">
        <v>160</v>
      </c>
      <c r="C8" s="252">
        <v>700840</v>
      </c>
      <c r="D8" s="417"/>
      <c r="E8" s="418"/>
      <c r="F8" s="417"/>
      <c r="G8" s="418"/>
      <c r="H8" s="417"/>
      <c r="I8" s="417"/>
      <c r="J8" s="418"/>
    </row>
    <row r="9" spans="1:10" s="419" customFormat="1" ht="21" x14ac:dyDescent="0.25">
      <c r="A9" s="368" t="s">
        <v>155</v>
      </c>
      <c r="B9" s="368" t="s">
        <v>1097</v>
      </c>
      <c r="C9" s="252">
        <v>700854</v>
      </c>
      <c r="D9" s="417"/>
      <c r="E9" s="418"/>
      <c r="F9" s="417"/>
      <c r="G9" s="418"/>
      <c r="H9" s="417"/>
      <c r="I9" s="417"/>
      <c r="J9" s="418"/>
    </row>
    <row r="10" spans="1:10" s="419" customFormat="1" ht="21" x14ac:dyDescent="0.25">
      <c r="A10" s="368" t="s">
        <v>155</v>
      </c>
      <c r="B10" s="368" t="s">
        <v>208</v>
      </c>
      <c r="C10" s="252">
        <v>700860</v>
      </c>
      <c r="D10" s="417"/>
      <c r="E10" s="418"/>
      <c r="F10" s="417"/>
      <c r="G10" s="418"/>
      <c r="H10" s="417"/>
      <c r="I10" s="417"/>
      <c r="J10" s="418"/>
    </row>
    <row r="11" spans="1:10" s="419" customFormat="1" ht="42" x14ac:dyDescent="0.25">
      <c r="A11" s="368" t="s">
        <v>29</v>
      </c>
      <c r="B11" s="368" t="s">
        <v>1082</v>
      </c>
      <c r="C11" s="252">
        <v>700901</v>
      </c>
      <c r="D11" s="417"/>
      <c r="E11" s="418"/>
      <c r="F11" s="417"/>
      <c r="G11" s="418"/>
      <c r="H11" s="417"/>
      <c r="I11" s="417"/>
      <c r="J11" s="418"/>
    </row>
    <row r="12" spans="1:10" s="419" customFormat="1" ht="21" x14ac:dyDescent="0.25">
      <c r="A12" s="368" t="s">
        <v>106</v>
      </c>
      <c r="B12" s="368" t="s">
        <v>1081</v>
      </c>
      <c r="C12" s="252">
        <v>700862</v>
      </c>
      <c r="D12" s="417"/>
      <c r="E12" s="418"/>
      <c r="F12" s="417"/>
      <c r="G12" s="418"/>
      <c r="H12" s="417"/>
      <c r="I12" s="417"/>
      <c r="J12" s="418"/>
    </row>
    <row r="13" spans="1:10" s="419" customFormat="1" ht="31.5" x14ac:dyDescent="0.25">
      <c r="A13" s="368" t="s">
        <v>70</v>
      </c>
      <c r="B13" s="368" t="s">
        <v>1098</v>
      </c>
      <c r="C13" s="252">
        <v>700848</v>
      </c>
      <c r="D13" s="417"/>
      <c r="E13" s="418"/>
      <c r="F13" s="417"/>
      <c r="G13" s="418"/>
      <c r="H13" s="417"/>
      <c r="I13" s="417">
        <v>1</v>
      </c>
      <c r="J13" s="418">
        <v>1167.3879999999999</v>
      </c>
    </row>
    <row r="14" spans="1:10" s="419" customFormat="1" ht="42" x14ac:dyDescent="0.25">
      <c r="A14" s="368" t="s">
        <v>41</v>
      </c>
      <c r="B14" s="368" t="s">
        <v>1099</v>
      </c>
      <c r="C14" s="252">
        <v>700850</v>
      </c>
      <c r="D14" s="417"/>
      <c r="E14" s="418"/>
      <c r="F14" s="417"/>
      <c r="G14" s="418"/>
      <c r="H14" s="417"/>
      <c r="I14" s="417"/>
      <c r="J14" s="418"/>
    </row>
    <row r="15" spans="1:10" s="419" customFormat="1" ht="31.5" x14ac:dyDescent="0.25">
      <c r="A15" s="368" t="s">
        <v>9</v>
      </c>
      <c r="B15" s="368" t="s">
        <v>16</v>
      </c>
      <c r="C15" s="252">
        <v>700844</v>
      </c>
      <c r="D15" s="417"/>
      <c r="E15" s="418"/>
      <c r="F15" s="417"/>
      <c r="G15" s="418"/>
      <c r="H15" s="417"/>
      <c r="I15" s="417"/>
      <c r="J15" s="418"/>
    </row>
    <row r="16" spans="1:10" s="419" customFormat="1" ht="31.5" x14ac:dyDescent="0.25">
      <c r="A16" s="368" t="s">
        <v>9</v>
      </c>
      <c r="B16" s="368" t="s">
        <v>1110</v>
      </c>
      <c r="C16" s="252">
        <v>700864</v>
      </c>
      <c r="D16" s="417"/>
      <c r="E16" s="418"/>
      <c r="F16" s="417"/>
      <c r="G16" s="418"/>
      <c r="H16" s="417">
        <v>17</v>
      </c>
      <c r="I16" s="417">
        <f>137+1</f>
        <v>138</v>
      </c>
      <c r="J16" s="418">
        <f>205851.099755+661.1+105.2</f>
        <v>206617.39975500002</v>
      </c>
    </row>
    <row r="17" spans="1:10" s="419" customFormat="1" ht="42" x14ac:dyDescent="0.25">
      <c r="A17" s="368" t="s">
        <v>169</v>
      </c>
      <c r="B17" s="368" t="s">
        <v>1100</v>
      </c>
      <c r="C17" s="252">
        <v>443590</v>
      </c>
      <c r="D17" s="417"/>
      <c r="E17" s="418"/>
      <c r="F17" s="417"/>
      <c r="G17" s="418"/>
      <c r="H17" s="417"/>
      <c r="I17" s="417"/>
      <c r="J17" s="418"/>
    </row>
    <row r="18" spans="1:10" s="419" customFormat="1" ht="21" x14ac:dyDescent="0.25">
      <c r="A18" s="368" t="s">
        <v>266</v>
      </c>
      <c r="B18" s="368" t="s">
        <v>1127</v>
      </c>
      <c r="C18" s="252">
        <v>700838</v>
      </c>
      <c r="D18" s="417"/>
      <c r="E18" s="418"/>
      <c r="F18" s="417"/>
      <c r="G18" s="418"/>
      <c r="H18" s="417">
        <v>36</v>
      </c>
      <c r="I18" s="417">
        <f>293+1</f>
        <v>294</v>
      </c>
      <c r="J18" s="418">
        <f>326776.614876+111.66+7.61</f>
        <v>326895.88487599994</v>
      </c>
    </row>
    <row r="19" spans="1:10" s="419" customFormat="1" ht="31.5" x14ac:dyDescent="0.25">
      <c r="A19" s="368" t="s">
        <v>67</v>
      </c>
      <c r="B19" s="368" t="s">
        <v>721</v>
      </c>
      <c r="C19" s="252">
        <v>700586</v>
      </c>
      <c r="D19" s="417"/>
      <c r="E19" s="418"/>
      <c r="F19" s="417"/>
      <c r="G19" s="418"/>
      <c r="H19" s="417"/>
      <c r="I19" s="417"/>
      <c r="J19" s="418"/>
    </row>
    <row r="20" spans="1:10" s="419" customFormat="1" ht="21" x14ac:dyDescent="0.25">
      <c r="A20" s="368" t="s">
        <v>9</v>
      </c>
      <c r="B20" s="368" t="s">
        <v>1074</v>
      </c>
      <c r="C20" s="252">
        <v>700858</v>
      </c>
      <c r="D20" s="417"/>
      <c r="E20" s="418"/>
      <c r="F20" s="417"/>
      <c r="G20" s="418"/>
      <c r="H20" s="417"/>
      <c r="I20" s="417"/>
      <c r="J20" s="418"/>
    </row>
    <row r="21" spans="1:10" s="419" customFormat="1" ht="21" x14ac:dyDescent="0.25">
      <c r="A21" s="368" t="s">
        <v>9</v>
      </c>
      <c r="B21" s="368" t="s">
        <v>1074</v>
      </c>
      <c r="C21" s="252">
        <v>700842</v>
      </c>
      <c r="D21" s="417"/>
      <c r="E21" s="418"/>
      <c r="F21" s="417"/>
      <c r="G21" s="418"/>
      <c r="H21" s="417"/>
      <c r="I21" s="417"/>
      <c r="J21" s="418"/>
    </row>
    <row r="22" spans="1:10" s="419" customFormat="1" ht="21" x14ac:dyDescent="0.25">
      <c r="A22" s="368" t="s">
        <v>49</v>
      </c>
      <c r="B22" s="368" t="s">
        <v>50</v>
      </c>
      <c r="C22" s="252">
        <v>700870</v>
      </c>
      <c r="D22" s="417"/>
      <c r="E22" s="418"/>
      <c r="F22" s="417"/>
      <c r="G22" s="418"/>
      <c r="H22" s="417"/>
      <c r="I22" s="417"/>
      <c r="J22" s="418"/>
    </row>
    <row r="23" spans="1:10" s="419" customFormat="1" ht="21" x14ac:dyDescent="0.25">
      <c r="A23" s="368" t="s">
        <v>49</v>
      </c>
      <c r="B23" s="368" t="s">
        <v>50</v>
      </c>
      <c r="C23" s="252">
        <v>700872</v>
      </c>
      <c r="D23" s="417"/>
      <c r="E23" s="418"/>
      <c r="F23" s="417"/>
      <c r="G23" s="418"/>
      <c r="H23" s="417"/>
      <c r="I23" s="417"/>
      <c r="J23" s="418"/>
    </row>
    <row r="24" spans="1:10" s="419" customFormat="1" ht="21" x14ac:dyDescent="0.25">
      <c r="A24" s="368" t="s">
        <v>49</v>
      </c>
      <c r="B24" s="368" t="s">
        <v>50</v>
      </c>
      <c r="C24" s="252">
        <v>700874</v>
      </c>
      <c r="D24" s="417"/>
      <c r="E24" s="418"/>
      <c r="F24" s="417"/>
      <c r="G24" s="418"/>
      <c r="H24" s="417"/>
      <c r="I24" s="417"/>
      <c r="J24" s="418"/>
    </row>
    <row r="25" spans="1:10" s="419" customFormat="1" ht="21" x14ac:dyDescent="0.25">
      <c r="A25" s="368" t="s">
        <v>49</v>
      </c>
      <c r="B25" s="368" t="s">
        <v>50</v>
      </c>
      <c r="C25" s="252">
        <v>700876</v>
      </c>
      <c r="D25" s="417"/>
      <c r="E25" s="418"/>
      <c r="F25" s="417"/>
      <c r="G25" s="418"/>
      <c r="H25" s="417"/>
      <c r="I25" s="417"/>
      <c r="J25" s="418"/>
    </row>
    <row r="26" spans="1:10" s="419" customFormat="1" ht="21" x14ac:dyDescent="0.25">
      <c r="A26" s="368" t="s">
        <v>49</v>
      </c>
      <c r="B26" s="368" t="s">
        <v>50</v>
      </c>
      <c r="C26" s="252">
        <v>700878</v>
      </c>
      <c r="D26" s="417"/>
      <c r="E26" s="418"/>
      <c r="F26" s="417"/>
      <c r="G26" s="418"/>
      <c r="H26" s="417"/>
      <c r="I26" s="417">
        <v>1</v>
      </c>
      <c r="J26" s="418">
        <v>577.04999999999995</v>
      </c>
    </row>
    <row r="27" spans="1:10" s="419" customFormat="1" ht="21" x14ac:dyDescent="0.25">
      <c r="A27" s="368" t="s">
        <v>49</v>
      </c>
      <c r="B27" s="368" t="s">
        <v>50</v>
      </c>
      <c r="C27" s="252">
        <v>700880</v>
      </c>
      <c r="D27" s="417"/>
      <c r="E27" s="418"/>
      <c r="F27" s="417"/>
      <c r="G27" s="418"/>
      <c r="H27" s="417"/>
      <c r="I27" s="417"/>
      <c r="J27" s="418"/>
    </row>
    <row r="28" spans="1:10" s="419" customFormat="1" ht="21" x14ac:dyDescent="0.25">
      <c r="A28" s="368" t="s">
        <v>49</v>
      </c>
      <c r="B28" s="368" t="s">
        <v>50</v>
      </c>
      <c r="C28" s="252">
        <v>700882</v>
      </c>
      <c r="D28" s="417"/>
      <c r="E28" s="418"/>
      <c r="F28" s="417"/>
      <c r="G28" s="418"/>
      <c r="H28" s="417"/>
      <c r="I28" s="417">
        <v>1</v>
      </c>
      <c r="J28" s="418">
        <v>1647.58</v>
      </c>
    </row>
    <row r="29" spans="1:10" s="419" customFormat="1" ht="21" x14ac:dyDescent="0.25">
      <c r="A29" s="368" t="s">
        <v>49</v>
      </c>
      <c r="B29" s="368" t="s">
        <v>50</v>
      </c>
      <c r="C29" s="252">
        <v>700884</v>
      </c>
      <c r="D29" s="417"/>
      <c r="E29" s="418"/>
      <c r="F29" s="417"/>
      <c r="G29" s="418"/>
      <c r="H29" s="417"/>
      <c r="I29" s="417"/>
      <c r="J29" s="418"/>
    </row>
    <row r="30" spans="1:10" s="419" customFormat="1" ht="21" x14ac:dyDescent="0.25">
      <c r="A30" s="368" t="s">
        <v>49</v>
      </c>
      <c r="B30" s="368" t="s">
        <v>50</v>
      </c>
      <c r="C30" s="252">
        <v>700886</v>
      </c>
      <c r="D30" s="417"/>
      <c r="E30" s="418"/>
      <c r="F30" s="417"/>
      <c r="G30" s="418"/>
      <c r="H30" s="417"/>
      <c r="I30" s="417"/>
      <c r="J30" s="418"/>
    </row>
    <row r="31" spans="1:10" s="419" customFormat="1" ht="21" x14ac:dyDescent="0.25">
      <c r="A31" s="368" t="s">
        <v>49</v>
      </c>
      <c r="B31" s="368" t="s">
        <v>50</v>
      </c>
      <c r="C31" s="252">
        <v>700888</v>
      </c>
      <c r="D31" s="417"/>
      <c r="E31" s="418"/>
      <c r="F31" s="417"/>
      <c r="G31" s="418"/>
      <c r="H31" s="417"/>
      <c r="I31" s="417">
        <v>1</v>
      </c>
      <c r="J31" s="418">
        <v>346.95</v>
      </c>
    </row>
    <row r="32" spans="1:10" s="419" customFormat="1" ht="21" x14ac:dyDescent="0.25">
      <c r="A32" s="368" t="s">
        <v>49</v>
      </c>
      <c r="B32" s="368" t="s">
        <v>50</v>
      </c>
      <c r="C32" s="252">
        <v>700890</v>
      </c>
      <c r="D32" s="417"/>
      <c r="E32" s="418"/>
      <c r="F32" s="417"/>
      <c r="G32" s="418"/>
      <c r="H32" s="417"/>
      <c r="I32" s="417">
        <v>2</v>
      </c>
      <c r="J32" s="418">
        <v>1617.8474999999999</v>
      </c>
    </row>
    <row r="33" spans="1:10" s="419" customFormat="1" ht="21" x14ac:dyDescent="0.25">
      <c r="A33" s="368" t="s">
        <v>49</v>
      </c>
      <c r="B33" s="368" t="s">
        <v>50</v>
      </c>
      <c r="C33" s="252">
        <v>700892</v>
      </c>
      <c r="D33" s="417"/>
      <c r="E33" s="418"/>
      <c r="F33" s="417"/>
      <c r="G33" s="418"/>
      <c r="H33" s="417"/>
      <c r="I33" s="417"/>
      <c r="J33" s="418"/>
    </row>
    <row r="34" spans="1:10" s="419" customFormat="1" ht="21" x14ac:dyDescent="0.25">
      <c r="A34" s="368" t="s">
        <v>49</v>
      </c>
      <c r="B34" s="368" t="s">
        <v>50</v>
      </c>
      <c r="C34" s="252">
        <v>700894</v>
      </c>
      <c r="D34" s="417"/>
      <c r="E34" s="418"/>
      <c r="F34" s="417"/>
      <c r="G34" s="418"/>
      <c r="H34" s="417"/>
      <c r="I34" s="417"/>
      <c r="J34" s="418"/>
    </row>
    <row r="35" spans="1:10" s="419" customFormat="1" ht="21" x14ac:dyDescent="0.25">
      <c r="A35" s="368" t="s">
        <v>49</v>
      </c>
      <c r="B35" s="368" t="s">
        <v>50</v>
      </c>
      <c r="C35" s="252">
        <v>700896</v>
      </c>
      <c r="D35" s="417"/>
      <c r="E35" s="418"/>
      <c r="F35" s="417"/>
      <c r="G35" s="418"/>
      <c r="H35" s="417"/>
      <c r="I35" s="417"/>
      <c r="J35" s="418"/>
    </row>
    <row r="36" spans="1:10" s="419" customFormat="1" ht="31.5" x14ac:dyDescent="0.25">
      <c r="A36" s="368" t="s">
        <v>70</v>
      </c>
      <c r="B36" s="368" t="s">
        <v>1128</v>
      </c>
      <c r="C36" s="252">
        <v>700846</v>
      </c>
      <c r="D36" s="417"/>
      <c r="E36" s="418"/>
      <c r="F36" s="417"/>
      <c r="G36" s="418"/>
      <c r="H36" s="417"/>
      <c r="I36" s="417">
        <v>8</v>
      </c>
      <c r="J36" s="418">
        <v>12523.821489</v>
      </c>
    </row>
    <row r="37" spans="1:10" s="419" customFormat="1" ht="31.5" x14ac:dyDescent="0.25">
      <c r="A37" s="368" t="s">
        <v>185</v>
      </c>
      <c r="B37" s="368" t="s">
        <v>1111</v>
      </c>
      <c r="C37" s="252">
        <v>700899</v>
      </c>
      <c r="D37" s="417"/>
      <c r="E37" s="418"/>
      <c r="F37" s="417"/>
      <c r="G37" s="418"/>
      <c r="H37" s="417"/>
      <c r="I37" s="417"/>
      <c r="J37" s="418"/>
    </row>
    <row r="38" spans="1:10" x14ac:dyDescent="0.35">
      <c r="C38" s="420"/>
      <c r="E38" s="421"/>
      <c r="G38" s="421"/>
      <c r="J38" s="421"/>
    </row>
    <row r="39" spans="1:10" x14ac:dyDescent="0.35">
      <c r="C39" s="422" t="s">
        <v>1001</v>
      </c>
      <c r="D39" s="423">
        <f t="shared" ref="D39:J39" si="0">SUM(D5:D37)</f>
        <v>0</v>
      </c>
      <c r="E39" s="423">
        <f t="shared" si="0"/>
        <v>0</v>
      </c>
      <c r="F39" s="423">
        <f t="shared" si="0"/>
        <v>0</v>
      </c>
      <c r="G39" s="423">
        <f t="shared" si="0"/>
        <v>0</v>
      </c>
      <c r="H39" s="423">
        <f t="shared" si="0"/>
        <v>53</v>
      </c>
      <c r="I39" s="423">
        <f t="shared" si="0"/>
        <v>447</v>
      </c>
      <c r="J39" s="424">
        <f t="shared" si="0"/>
        <v>552409.04161999992</v>
      </c>
    </row>
    <row r="40" spans="1:10" x14ac:dyDescent="0.35">
      <c r="D40" s="425"/>
      <c r="F40" s="425"/>
      <c r="H40" s="425"/>
      <c r="I40" s="425"/>
    </row>
    <row r="42" spans="1:10" x14ac:dyDescent="0.35">
      <c r="B42" s="427" t="s">
        <v>1002</v>
      </c>
      <c r="C42" s="428" t="s">
        <v>1003</v>
      </c>
      <c r="D42" s="429" t="s">
        <v>1004</v>
      </c>
      <c r="F42" s="516"/>
      <c r="G42" s="516"/>
    </row>
    <row r="43" spans="1:10" x14ac:dyDescent="0.35">
      <c r="B43" s="267" t="s">
        <v>1005</v>
      </c>
      <c r="C43" s="417">
        <f>I39+H39</f>
        <v>500</v>
      </c>
      <c r="D43" s="418">
        <f>J39</f>
        <v>552409.04161999992</v>
      </c>
      <c r="E43" s="416"/>
      <c r="J43" s="416"/>
    </row>
    <row r="44" spans="1:10" x14ac:dyDescent="0.35">
      <c r="B44" s="267" t="s">
        <v>1006</v>
      </c>
      <c r="C44" s="417">
        <v>0</v>
      </c>
      <c r="D44" s="418">
        <v>0</v>
      </c>
      <c r="E44" s="416"/>
      <c r="J44" s="416"/>
    </row>
    <row r="45" spans="1:10" x14ac:dyDescent="0.35">
      <c r="B45" s="267" t="s">
        <v>1007</v>
      </c>
      <c r="C45" s="417">
        <f>I39</f>
        <v>447</v>
      </c>
      <c r="D45" s="418">
        <f>J39+G39+E39</f>
        <v>552409.04161999992</v>
      </c>
      <c r="E45" s="416"/>
      <c r="J45" s="416"/>
    </row>
    <row r="46" spans="1:10" x14ac:dyDescent="0.35">
      <c r="B46" s="267" t="s">
        <v>1008</v>
      </c>
      <c r="C46" s="417">
        <f>I39+F39</f>
        <v>447</v>
      </c>
      <c r="D46" s="418">
        <f>J39+G39+E39</f>
        <v>552409.04161999992</v>
      </c>
      <c r="E46" s="416"/>
      <c r="J46" s="416"/>
    </row>
    <row r="47" spans="1:10" x14ac:dyDescent="0.35">
      <c r="B47" s="430"/>
      <c r="E47" s="416"/>
      <c r="J47" s="416"/>
    </row>
    <row r="48" spans="1:10" x14ac:dyDescent="0.35">
      <c r="E48" s="416"/>
      <c r="J48" s="416"/>
    </row>
    <row r="49" spans="5:10" x14ac:dyDescent="0.35">
      <c r="E49" s="416"/>
      <c r="J49" s="416"/>
    </row>
    <row r="50" spans="5:10" x14ac:dyDescent="0.35">
      <c r="E50" s="416"/>
      <c r="J50" s="416"/>
    </row>
    <row r="51" spans="5:10" x14ac:dyDescent="0.35">
      <c r="E51" s="416"/>
      <c r="J51" s="416"/>
    </row>
    <row r="52" spans="5:10" x14ac:dyDescent="0.35">
      <c r="E52" s="416"/>
      <c r="J52" s="416"/>
    </row>
    <row r="53" spans="5:10" x14ac:dyDescent="0.35">
      <c r="E53" s="416"/>
      <c r="J53" s="416"/>
    </row>
    <row r="54" spans="5:10" x14ac:dyDescent="0.35">
      <c r="E54" s="416"/>
      <c r="J54" s="416"/>
    </row>
    <row r="55" spans="5:10" x14ac:dyDescent="0.35">
      <c r="E55" s="416"/>
      <c r="J55" s="416"/>
    </row>
    <row r="56" spans="5:10" x14ac:dyDescent="0.35">
      <c r="E56" s="416"/>
      <c r="J56" s="416"/>
    </row>
    <row r="57" spans="5:10" x14ac:dyDescent="0.35">
      <c r="E57" s="416"/>
      <c r="J57" s="416"/>
    </row>
    <row r="58" spans="5:10" x14ac:dyDescent="0.35">
      <c r="E58" s="416"/>
      <c r="J58" s="416"/>
    </row>
    <row r="59" spans="5:10" x14ac:dyDescent="0.35">
      <c r="E59" s="416"/>
      <c r="G59" s="416"/>
      <c r="J59" s="416"/>
    </row>
    <row r="60" spans="5:10" x14ac:dyDescent="0.35">
      <c r="E60" s="416"/>
      <c r="G60" s="416"/>
      <c r="J60" s="416"/>
    </row>
    <row r="61" spans="5:10" x14ac:dyDescent="0.35">
      <c r="E61" s="416"/>
      <c r="G61" s="416"/>
      <c r="J61" s="416"/>
    </row>
    <row r="62" spans="5:10" x14ac:dyDescent="0.35">
      <c r="E62" s="416"/>
      <c r="G62" s="416"/>
      <c r="J62" s="416"/>
    </row>
    <row r="63" spans="5:10" x14ac:dyDescent="0.35">
      <c r="E63" s="416"/>
      <c r="G63" s="416"/>
      <c r="J63" s="416"/>
    </row>
    <row r="64" spans="5:10" x14ac:dyDescent="0.35">
      <c r="E64" s="416"/>
      <c r="G64" s="416"/>
      <c r="J64" s="416"/>
    </row>
    <row r="65" spans="5:10" x14ac:dyDescent="0.35">
      <c r="E65" s="416"/>
      <c r="G65" s="416"/>
      <c r="J65" s="416"/>
    </row>
    <row r="66" spans="5:10" x14ac:dyDescent="0.35">
      <c r="E66" s="416"/>
      <c r="G66" s="416"/>
      <c r="J66" s="416"/>
    </row>
    <row r="67" spans="5:10" x14ac:dyDescent="0.35">
      <c r="E67" s="416"/>
      <c r="G67" s="416"/>
      <c r="J67" s="416"/>
    </row>
    <row r="68" spans="5:10" x14ac:dyDescent="0.35">
      <c r="E68" s="416"/>
      <c r="G68" s="416"/>
      <c r="J68" s="416"/>
    </row>
    <row r="69" spans="5:10" x14ac:dyDescent="0.35">
      <c r="E69" s="416"/>
      <c r="G69" s="416"/>
      <c r="J69" s="416"/>
    </row>
    <row r="70" spans="5:10" x14ac:dyDescent="0.35">
      <c r="E70" s="416"/>
      <c r="G70" s="416"/>
      <c r="J70" s="416"/>
    </row>
    <row r="71" spans="5:10" x14ac:dyDescent="0.35">
      <c r="E71" s="416"/>
      <c r="G71" s="416"/>
      <c r="J71" s="416"/>
    </row>
    <row r="72" spans="5:10" x14ac:dyDescent="0.35">
      <c r="E72" s="416"/>
      <c r="G72" s="416"/>
      <c r="J72" s="416"/>
    </row>
    <row r="73" spans="5:10" x14ac:dyDescent="0.35">
      <c r="E73" s="416"/>
      <c r="G73" s="416"/>
      <c r="J73" s="416"/>
    </row>
    <row r="74" spans="5:10" x14ac:dyDescent="0.35">
      <c r="E74" s="416"/>
      <c r="G74" s="416"/>
      <c r="J74" s="416"/>
    </row>
    <row r="75" spans="5:10" x14ac:dyDescent="0.35">
      <c r="E75" s="416"/>
      <c r="G75" s="416"/>
      <c r="J75" s="416"/>
    </row>
    <row r="76" spans="5:10" x14ac:dyDescent="0.35">
      <c r="E76" s="416"/>
      <c r="G76" s="416"/>
      <c r="J76" s="416"/>
    </row>
    <row r="77" spans="5:10" x14ac:dyDescent="0.35">
      <c r="E77" s="416"/>
      <c r="G77" s="416"/>
      <c r="J77" s="416"/>
    </row>
    <row r="78" spans="5:10" x14ac:dyDescent="0.35">
      <c r="E78" s="416"/>
      <c r="G78" s="416"/>
      <c r="J78" s="416"/>
    </row>
    <row r="79" spans="5:10" x14ac:dyDescent="0.35">
      <c r="E79" s="416"/>
      <c r="G79" s="416"/>
      <c r="J79" s="416"/>
    </row>
    <row r="80" spans="5:10" x14ac:dyDescent="0.35">
      <c r="E80" s="416"/>
      <c r="G80" s="416"/>
      <c r="J80" s="416"/>
    </row>
    <row r="81" spans="5:10" x14ac:dyDescent="0.35">
      <c r="E81" s="416"/>
      <c r="G81" s="416"/>
      <c r="J81" s="416"/>
    </row>
    <row r="82" spans="5:10" x14ac:dyDescent="0.35">
      <c r="E82" s="416"/>
      <c r="G82" s="416"/>
      <c r="J82" s="416"/>
    </row>
    <row r="83" spans="5:10" x14ac:dyDescent="0.35">
      <c r="E83" s="416"/>
      <c r="G83" s="416"/>
      <c r="J83" s="416"/>
    </row>
    <row r="84" spans="5:10" x14ac:dyDescent="0.35">
      <c r="E84" s="416"/>
      <c r="G84" s="416"/>
      <c r="J84" s="416"/>
    </row>
    <row r="85" spans="5:10" x14ac:dyDescent="0.35">
      <c r="E85" s="416"/>
      <c r="G85" s="416"/>
      <c r="J85" s="416"/>
    </row>
    <row r="86" spans="5:10" x14ac:dyDescent="0.35">
      <c r="E86" s="416"/>
      <c r="G86" s="416"/>
      <c r="J86" s="416"/>
    </row>
    <row r="87" spans="5:10" x14ac:dyDescent="0.35">
      <c r="E87" s="416"/>
      <c r="G87" s="416"/>
      <c r="J87" s="416"/>
    </row>
    <row r="88" spans="5:10" x14ac:dyDescent="0.35">
      <c r="E88" s="416"/>
      <c r="G88" s="416"/>
      <c r="J88" s="416"/>
    </row>
    <row r="89" spans="5:10" x14ac:dyDescent="0.35">
      <c r="E89" s="416"/>
      <c r="G89" s="416"/>
      <c r="J89" s="416"/>
    </row>
    <row r="90" spans="5:10" x14ac:dyDescent="0.35">
      <c r="E90" s="416"/>
      <c r="G90" s="416"/>
      <c r="J90" s="416"/>
    </row>
    <row r="91" spans="5:10" x14ac:dyDescent="0.35">
      <c r="E91" s="416"/>
      <c r="G91" s="416"/>
      <c r="J91" s="416"/>
    </row>
    <row r="92" spans="5:10" x14ac:dyDescent="0.35">
      <c r="E92" s="416"/>
      <c r="G92" s="416"/>
      <c r="J92" s="416"/>
    </row>
    <row r="93" spans="5:10" x14ac:dyDescent="0.35">
      <c r="E93" s="416"/>
      <c r="G93" s="416"/>
      <c r="J93" s="416"/>
    </row>
    <row r="94" spans="5:10" x14ac:dyDescent="0.35">
      <c r="E94" s="416"/>
      <c r="G94" s="416"/>
      <c r="J94" s="416"/>
    </row>
    <row r="95" spans="5:10" x14ac:dyDescent="0.35">
      <c r="E95" s="416"/>
      <c r="G95" s="416"/>
      <c r="J95" s="416"/>
    </row>
    <row r="96" spans="5:10" x14ac:dyDescent="0.35">
      <c r="E96" s="416"/>
      <c r="G96" s="416"/>
      <c r="J96" s="416"/>
    </row>
    <row r="97" spans="5:10" x14ac:dyDescent="0.35">
      <c r="E97" s="416"/>
      <c r="G97" s="416"/>
      <c r="J97" s="416"/>
    </row>
    <row r="98" spans="5:10" x14ac:dyDescent="0.35">
      <c r="E98" s="416"/>
      <c r="G98" s="416"/>
      <c r="J98" s="416"/>
    </row>
    <row r="99" spans="5:10" x14ac:dyDescent="0.35">
      <c r="E99" s="416"/>
      <c r="G99" s="416"/>
      <c r="J99" s="416"/>
    </row>
    <row r="100" spans="5:10" x14ac:dyDescent="0.35">
      <c r="E100" s="416"/>
      <c r="G100" s="416"/>
      <c r="J100" s="416"/>
    </row>
    <row r="101" spans="5:10" x14ac:dyDescent="0.35">
      <c r="E101" s="416"/>
      <c r="G101" s="416"/>
      <c r="J101" s="416"/>
    </row>
    <row r="102" spans="5:10" x14ac:dyDescent="0.35">
      <c r="E102" s="416"/>
      <c r="G102" s="416"/>
      <c r="J102" s="416"/>
    </row>
    <row r="103" spans="5:10" x14ac:dyDescent="0.35">
      <c r="E103" s="416"/>
      <c r="G103" s="416"/>
      <c r="J103" s="416"/>
    </row>
    <row r="104" spans="5:10" x14ac:dyDescent="0.35">
      <c r="E104" s="416"/>
      <c r="G104" s="416"/>
      <c r="J104" s="416"/>
    </row>
    <row r="105" spans="5:10" x14ac:dyDescent="0.35">
      <c r="E105" s="416"/>
      <c r="G105" s="416"/>
      <c r="J105" s="416"/>
    </row>
    <row r="106" spans="5:10" x14ac:dyDescent="0.35">
      <c r="E106" s="416"/>
      <c r="G106" s="416"/>
      <c r="J106" s="416"/>
    </row>
    <row r="107" spans="5:10" x14ac:dyDescent="0.35">
      <c r="E107" s="416"/>
      <c r="G107" s="416"/>
      <c r="J107" s="416"/>
    </row>
    <row r="108" spans="5:10" x14ac:dyDescent="0.35">
      <c r="E108" s="416"/>
      <c r="G108" s="416"/>
      <c r="J108" s="416"/>
    </row>
    <row r="109" spans="5:10" x14ac:dyDescent="0.35">
      <c r="E109" s="416"/>
      <c r="G109" s="416"/>
      <c r="J109" s="416"/>
    </row>
    <row r="110" spans="5:10" x14ac:dyDescent="0.35">
      <c r="E110" s="416"/>
      <c r="G110" s="416"/>
      <c r="J110" s="416"/>
    </row>
    <row r="111" spans="5:10" x14ac:dyDescent="0.35">
      <c r="E111" s="416"/>
      <c r="G111" s="416"/>
      <c r="J111" s="416"/>
    </row>
    <row r="112" spans="5:10" x14ac:dyDescent="0.35">
      <c r="E112" s="416"/>
      <c r="G112" s="416"/>
      <c r="J112" s="416"/>
    </row>
    <row r="113" spans="5:10" x14ac:dyDescent="0.35">
      <c r="E113" s="416"/>
      <c r="G113" s="416"/>
      <c r="J113" s="416"/>
    </row>
    <row r="114" spans="5:10" x14ac:dyDescent="0.35">
      <c r="E114" s="416"/>
      <c r="G114" s="416"/>
      <c r="J114" s="416"/>
    </row>
    <row r="115" spans="5:10" x14ac:dyDescent="0.35">
      <c r="E115" s="416"/>
      <c r="G115" s="416"/>
      <c r="J115" s="416"/>
    </row>
    <row r="116" spans="5:10" x14ac:dyDescent="0.35">
      <c r="E116" s="416"/>
      <c r="G116" s="416"/>
      <c r="J116" s="416"/>
    </row>
    <row r="117" spans="5:10" x14ac:dyDescent="0.35">
      <c r="E117" s="416"/>
      <c r="G117" s="416"/>
      <c r="J117" s="416"/>
    </row>
    <row r="118" spans="5:10" x14ac:dyDescent="0.35">
      <c r="E118" s="416"/>
      <c r="G118" s="416"/>
      <c r="J118" s="416"/>
    </row>
    <row r="119" spans="5:10" x14ac:dyDescent="0.35">
      <c r="E119" s="416"/>
      <c r="G119" s="416"/>
      <c r="J119" s="416"/>
    </row>
    <row r="120" spans="5:10" x14ac:dyDescent="0.35">
      <c r="E120" s="416"/>
      <c r="G120" s="416"/>
      <c r="J120" s="416"/>
    </row>
    <row r="121" spans="5:10" x14ac:dyDescent="0.35">
      <c r="E121" s="416"/>
      <c r="G121" s="416"/>
      <c r="J121" s="416"/>
    </row>
    <row r="122" spans="5:10" x14ac:dyDescent="0.35">
      <c r="E122" s="416"/>
      <c r="G122" s="416"/>
      <c r="J122" s="416"/>
    </row>
    <row r="123" spans="5:10" x14ac:dyDescent="0.35">
      <c r="E123" s="416"/>
      <c r="G123" s="416"/>
      <c r="J123" s="416"/>
    </row>
    <row r="124" spans="5:10" x14ac:dyDescent="0.35">
      <c r="E124" s="416"/>
      <c r="G124" s="416"/>
      <c r="J124" s="416"/>
    </row>
    <row r="125" spans="5:10" x14ac:dyDescent="0.35">
      <c r="E125" s="416"/>
      <c r="G125" s="416"/>
      <c r="J125" s="416"/>
    </row>
    <row r="126" spans="5:10" x14ac:dyDescent="0.35">
      <c r="E126" s="416"/>
      <c r="G126" s="416"/>
      <c r="J126" s="416"/>
    </row>
    <row r="127" spans="5:10" x14ac:dyDescent="0.35">
      <c r="E127" s="416"/>
      <c r="G127" s="416"/>
      <c r="J127" s="416"/>
    </row>
    <row r="128" spans="5:10" x14ac:dyDescent="0.35">
      <c r="E128" s="416"/>
      <c r="G128" s="416"/>
      <c r="J128" s="416"/>
    </row>
    <row r="129" spans="5:10" x14ac:dyDescent="0.35">
      <c r="E129" s="416"/>
      <c r="G129" s="416"/>
      <c r="J129" s="416"/>
    </row>
    <row r="130" spans="5:10" x14ac:dyDescent="0.35">
      <c r="E130" s="416"/>
      <c r="G130" s="416"/>
      <c r="J130" s="416"/>
    </row>
    <row r="131" spans="5:10" x14ac:dyDescent="0.35">
      <c r="E131" s="416"/>
      <c r="G131" s="416"/>
      <c r="J131" s="416"/>
    </row>
    <row r="132" spans="5:10" x14ac:dyDescent="0.35">
      <c r="E132" s="416"/>
      <c r="G132" s="416"/>
      <c r="J132" s="416"/>
    </row>
    <row r="133" spans="5:10" x14ac:dyDescent="0.35">
      <c r="E133" s="416"/>
      <c r="G133" s="416"/>
      <c r="J133" s="416"/>
    </row>
    <row r="134" spans="5:10" x14ac:dyDescent="0.35">
      <c r="E134" s="416"/>
      <c r="G134" s="416"/>
      <c r="J134" s="416"/>
    </row>
    <row r="135" spans="5:10" x14ac:dyDescent="0.35">
      <c r="E135" s="416"/>
      <c r="G135" s="416"/>
      <c r="J135" s="416"/>
    </row>
    <row r="136" spans="5:10" x14ac:dyDescent="0.35">
      <c r="E136" s="416"/>
      <c r="G136" s="416"/>
      <c r="J136" s="416"/>
    </row>
    <row r="137" spans="5:10" x14ac:dyDescent="0.35">
      <c r="E137" s="416"/>
      <c r="G137" s="416"/>
      <c r="J137" s="416"/>
    </row>
    <row r="138" spans="5:10" x14ac:dyDescent="0.35">
      <c r="E138" s="416"/>
      <c r="G138" s="416"/>
      <c r="J138" s="416"/>
    </row>
    <row r="139" spans="5:10" x14ac:dyDescent="0.35">
      <c r="E139" s="416"/>
      <c r="G139" s="416"/>
      <c r="J139" s="416"/>
    </row>
    <row r="140" spans="5:10" x14ac:dyDescent="0.35">
      <c r="E140" s="416"/>
      <c r="G140" s="416"/>
      <c r="J140" s="416"/>
    </row>
    <row r="141" spans="5:10" x14ac:dyDescent="0.35">
      <c r="E141" s="416"/>
      <c r="G141" s="416"/>
      <c r="J141" s="416"/>
    </row>
    <row r="142" spans="5:10" x14ac:dyDescent="0.35">
      <c r="E142" s="416"/>
      <c r="G142" s="416"/>
      <c r="J142" s="416"/>
    </row>
    <row r="143" spans="5:10" x14ac:dyDescent="0.35">
      <c r="E143" s="416"/>
      <c r="G143" s="416"/>
      <c r="J143" s="416"/>
    </row>
    <row r="144" spans="5:10" x14ac:dyDescent="0.35">
      <c r="E144" s="416"/>
      <c r="G144" s="416"/>
      <c r="J144" s="416"/>
    </row>
    <row r="145" spans="5:10" x14ac:dyDescent="0.35">
      <c r="E145" s="416"/>
      <c r="G145" s="416"/>
      <c r="J145" s="416"/>
    </row>
    <row r="146" spans="5:10" x14ac:dyDescent="0.35">
      <c r="E146" s="416"/>
      <c r="G146" s="416"/>
      <c r="J146" s="416"/>
    </row>
    <row r="147" spans="5:10" x14ac:dyDescent="0.35">
      <c r="E147" s="416"/>
      <c r="G147" s="416"/>
      <c r="J147" s="416"/>
    </row>
    <row r="148" spans="5:10" x14ac:dyDescent="0.35">
      <c r="E148" s="416"/>
      <c r="G148" s="416"/>
      <c r="J148" s="416"/>
    </row>
    <row r="149" spans="5:10" x14ac:dyDescent="0.35">
      <c r="E149" s="416"/>
      <c r="G149" s="416"/>
      <c r="J149" s="416"/>
    </row>
    <row r="150" spans="5:10" x14ac:dyDescent="0.35">
      <c r="E150" s="416"/>
      <c r="G150" s="416"/>
      <c r="J150" s="416"/>
    </row>
    <row r="151" spans="5:10" x14ac:dyDescent="0.35">
      <c r="E151" s="416"/>
      <c r="G151" s="416"/>
      <c r="J151" s="416"/>
    </row>
    <row r="152" spans="5:10" x14ac:dyDescent="0.35">
      <c r="E152" s="416"/>
      <c r="G152" s="416"/>
      <c r="J152" s="416"/>
    </row>
    <row r="153" spans="5:10" x14ac:dyDescent="0.35">
      <c r="E153" s="416"/>
      <c r="G153" s="416"/>
      <c r="J153" s="416"/>
    </row>
    <row r="154" spans="5:10" x14ac:dyDescent="0.35">
      <c r="E154" s="416"/>
      <c r="G154" s="416"/>
      <c r="J154" s="416"/>
    </row>
    <row r="155" spans="5:10" x14ac:dyDescent="0.35">
      <c r="E155" s="416"/>
      <c r="G155" s="416"/>
      <c r="J155" s="416"/>
    </row>
    <row r="156" spans="5:10" x14ac:dyDescent="0.35">
      <c r="E156" s="416"/>
      <c r="G156" s="416"/>
      <c r="J156" s="416"/>
    </row>
    <row r="157" spans="5:10" x14ac:dyDescent="0.35">
      <c r="E157" s="416"/>
      <c r="G157" s="416"/>
      <c r="J157" s="416"/>
    </row>
    <row r="158" spans="5:10" x14ac:dyDescent="0.35">
      <c r="E158" s="416"/>
      <c r="G158" s="416"/>
      <c r="J158" s="416"/>
    </row>
    <row r="159" spans="5:10" x14ac:dyDescent="0.35">
      <c r="E159" s="416"/>
      <c r="G159" s="416"/>
      <c r="J159" s="416"/>
    </row>
    <row r="160" spans="5:10" x14ac:dyDescent="0.35">
      <c r="E160" s="416"/>
      <c r="G160" s="416"/>
      <c r="J160" s="416"/>
    </row>
    <row r="161" spans="5:10" x14ac:dyDescent="0.35">
      <c r="E161" s="416"/>
      <c r="G161" s="416"/>
      <c r="J161" s="416"/>
    </row>
    <row r="162" spans="5:10" x14ac:dyDescent="0.35">
      <c r="E162" s="416"/>
      <c r="G162" s="416"/>
      <c r="J162" s="416"/>
    </row>
    <row r="163" spans="5:10" x14ac:dyDescent="0.35">
      <c r="E163" s="416"/>
      <c r="G163" s="416"/>
      <c r="J163" s="416"/>
    </row>
    <row r="164" spans="5:10" x14ac:dyDescent="0.35">
      <c r="E164" s="416"/>
      <c r="G164" s="416"/>
      <c r="J164" s="416"/>
    </row>
    <row r="165" spans="5:10" x14ac:dyDescent="0.35">
      <c r="E165" s="416"/>
      <c r="G165" s="416"/>
      <c r="J165" s="416"/>
    </row>
    <row r="166" spans="5:10" x14ac:dyDescent="0.35">
      <c r="E166" s="416"/>
      <c r="G166" s="416"/>
      <c r="J166" s="416"/>
    </row>
    <row r="167" spans="5:10" x14ac:dyDescent="0.35">
      <c r="E167" s="416"/>
      <c r="G167" s="416"/>
      <c r="J167" s="416"/>
    </row>
    <row r="168" spans="5:10" x14ac:dyDescent="0.35">
      <c r="E168" s="416"/>
      <c r="G168" s="416"/>
      <c r="J168" s="416"/>
    </row>
    <row r="169" spans="5:10" x14ac:dyDescent="0.35">
      <c r="E169" s="416"/>
      <c r="G169" s="416"/>
      <c r="J169" s="416"/>
    </row>
    <row r="170" spans="5:10" x14ac:dyDescent="0.35">
      <c r="E170" s="416"/>
      <c r="G170" s="416"/>
      <c r="J170" s="416"/>
    </row>
    <row r="171" spans="5:10" x14ac:dyDescent="0.35">
      <c r="E171" s="416"/>
      <c r="G171" s="416"/>
      <c r="J171" s="416"/>
    </row>
    <row r="172" spans="5:10" x14ac:dyDescent="0.35">
      <c r="E172" s="416"/>
      <c r="G172" s="416"/>
      <c r="J172" s="416"/>
    </row>
    <row r="173" spans="5:10" x14ac:dyDescent="0.35">
      <c r="E173" s="416"/>
      <c r="G173" s="416"/>
      <c r="J173" s="416"/>
    </row>
    <row r="174" spans="5:10" x14ac:dyDescent="0.35">
      <c r="E174" s="416"/>
      <c r="G174" s="416"/>
      <c r="J174" s="416"/>
    </row>
    <row r="175" spans="5:10" x14ac:dyDescent="0.35">
      <c r="E175" s="416"/>
      <c r="G175" s="416"/>
      <c r="J175" s="416"/>
    </row>
    <row r="176" spans="5:10" x14ac:dyDescent="0.35">
      <c r="E176" s="416"/>
      <c r="G176" s="416"/>
      <c r="J176" s="416"/>
    </row>
    <row r="177" spans="5:10" x14ac:dyDescent="0.35">
      <c r="E177" s="416"/>
      <c r="G177" s="416"/>
      <c r="J177" s="416"/>
    </row>
    <row r="178" spans="5:10" x14ac:dyDescent="0.35">
      <c r="E178" s="416"/>
      <c r="G178" s="416"/>
      <c r="J178" s="416"/>
    </row>
    <row r="179" spans="5:10" x14ac:dyDescent="0.35">
      <c r="E179" s="416"/>
      <c r="G179" s="416"/>
      <c r="J179" s="416"/>
    </row>
    <row r="180" spans="5:10" x14ac:dyDescent="0.35">
      <c r="E180" s="416"/>
      <c r="G180" s="416"/>
      <c r="J180" s="416"/>
    </row>
    <row r="181" spans="5:10" x14ac:dyDescent="0.35">
      <c r="E181" s="416"/>
      <c r="G181" s="416"/>
      <c r="J181" s="416"/>
    </row>
    <row r="182" spans="5:10" x14ac:dyDescent="0.35">
      <c r="E182" s="416"/>
      <c r="G182" s="416"/>
      <c r="J182" s="416"/>
    </row>
    <row r="183" spans="5:10" x14ac:dyDescent="0.35">
      <c r="E183" s="416"/>
      <c r="G183" s="416"/>
      <c r="J183" s="416"/>
    </row>
    <row r="184" spans="5:10" x14ac:dyDescent="0.35">
      <c r="E184" s="416"/>
      <c r="G184" s="416"/>
      <c r="J184" s="416"/>
    </row>
    <row r="185" spans="5:10" x14ac:dyDescent="0.35">
      <c r="E185" s="416"/>
      <c r="G185" s="416"/>
      <c r="J185" s="416"/>
    </row>
    <row r="186" spans="5:10" x14ac:dyDescent="0.35">
      <c r="E186" s="416"/>
      <c r="G186" s="416"/>
      <c r="J186" s="416"/>
    </row>
    <row r="187" spans="5:10" x14ac:dyDescent="0.35">
      <c r="E187" s="416"/>
      <c r="G187" s="416"/>
      <c r="J187" s="416"/>
    </row>
    <row r="188" spans="5:10" x14ac:dyDescent="0.35">
      <c r="E188" s="416"/>
      <c r="G188" s="416"/>
      <c r="J188" s="416"/>
    </row>
    <row r="189" spans="5:10" x14ac:dyDescent="0.35">
      <c r="E189" s="416"/>
      <c r="G189" s="416"/>
      <c r="J189" s="416"/>
    </row>
    <row r="190" spans="5:10" x14ac:dyDescent="0.35">
      <c r="E190" s="416"/>
      <c r="G190" s="416"/>
      <c r="J190" s="416"/>
    </row>
    <row r="191" spans="5:10" x14ac:dyDescent="0.35">
      <c r="E191" s="416"/>
      <c r="G191" s="416"/>
      <c r="J191" s="416"/>
    </row>
    <row r="192" spans="5:10" x14ac:dyDescent="0.35">
      <c r="E192" s="416"/>
      <c r="G192" s="416"/>
      <c r="J192" s="416"/>
    </row>
    <row r="193" spans="5:10" x14ac:dyDescent="0.35">
      <c r="E193" s="416"/>
      <c r="G193" s="416"/>
      <c r="J193" s="416"/>
    </row>
    <row r="194" spans="5:10" x14ac:dyDescent="0.35">
      <c r="E194" s="416"/>
      <c r="G194" s="416"/>
      <c r="J194" s="416"/>
    </row>
    <row r="195" spans="5:10" x14ac:dyDescent="0.35">
      <c r="E195" s="416"/>
      <c r="G195" s="416"/>
      <c r="J195" s="416"/>
    </row>
    <row r="196" spans="5:10" x14ac:dyDescent="0.35">
      <c r="E196" s="416"/>
      <c r="G196" s="416"/>
      <c r="J196" s="416"/>
    </row>
    <row r="197" spans="5:10" x14ac:dyDescent="0.35">
      <c r="E197" s="416"/>
      <c r="G197" s="416"/>
      <c r="J197" s="416"/>
    </row>
    <row r="198" spans="5:10" x14ac:dyDescent="0.35">
      <c r="E198" s="416"/>
      <c r="G198" s="416"/>
      <c r="J198" s="416"/>
    </row>
    <row r="199" spans="5:10" x14ac:dyDescent="0.35">
      <c r="E199" s="416"/>
      <c r="G199" s="416"/>
      <c r="J199" s="416"/>
    </row>
    <row r="200" spans="5:10" x14ac:dyDescent="0.35">
      <c r="E200" s="416"/>
      <c r="G200" s="416"/>
      <c r="J200" s="416"/>
    </row>
    <row r="201" spans="5:10" x14ac:dyDescent="0.35">
      <c r="E201" s="416"/>
      <c r="G201" s="416"/>
      <c r="J201" s="416"/>
    </row>
    <row r="202" spans="5:10" x14ac:dyDescent="0.35">
      <c r="E202" s="416"/>
      <c r="G202" s="416"/>
      <c r="J202" s="416"/>
    </row>
    <row r="203" spans="5:10" x14ac:dyDescent="0.35">
      <c r="E203" s="416"/>
      <c r="G203" s="416"/>
      <c r="J203" s="416"/>
    </row>
    <row r="204" spans="5:10" x14ac:dyDescent="0.35">
      <c r="E204" s="416"/>
      <c r="G204" s="416"/>
      <c r="J204" s="416"/>
    </row>
    <row r="205" spans="5:10" x14ac:dyDescent="0.35">
      <c r="E205" s="416"/>
      <c r="G205" s="416"/>
      <c r="J205" s="416"/>
    </row>
    <row r="206" spans="5:10" x14ac:dyDescent="0.35">
      <c r="E206" s="416"/>
      <c r="G206" s="416"/>
      <c r="J206" s="416"/>
    </row>
    <row r="207" spans="5:10" x14ac:dyDescent="0.35">
      <c r="E207" s="416"/>
      <c r="G207" s="416"/>
      <c r="J207" s="416"/>
    </row>
    <row r="208" spans="5:10" x14ac:dyDescent="0.35">
      <c r="E208" s="416"/>
      <c r="G208" s="416"/>
      <c r="J208" s="416"/>
    </row>
    <row r="209" spans="5:10" x14ac:dyDescent="0.35">
      <c r="E209" s="416"/>
      <c r="G209" s="416"/>
      <c r="J209" s="416"/>
    </row>
    <row r="210" spans="5:10" x14ac:dyDescent="0.35">
      <c r="E210" s="416"/>
      <c r="G210" s="416"/>
      <c r="J210" s="416"/>
    </row>
    <row r="211" spans="5:10" x14ac:dyDescent="0.35">
      <c r="E211" s="416"/>
      <c r="G211" s="416"/>
      <c r="J211" s="416"/>
    </row>
    <row r="212" spans="5:10" x14ac:dyDescent="0.35">
      <c r="E212" s="416"/>
      <c r="G212" s="416"/>
      <c r="J212" s="416"/>
    </row>
    <row r="213" spans="5:10" x14ac:dyDescent="0.35">
      <c r="E213" s="416"/>
      <c r="G213" s="416"/>
      <c r="J213" s="416"/>
    </row>
    <row r="214" spans="5:10" x14ac:dyDescent="0.35">
      <c r="E214" s="416"/>
      <c r="G214" s="416"/>
      <c r="J214" s="416"/>
    </row>
    <row r="215" spans="5:10" x14ac:dyDescent="0.35">
      <c r="E215" s="416"/>
      <c r="G215" s="416"/>
      <c r="J215" s="416"/>
    </row>
    <row r="216" spans="5:10" x14ac:dyDescent="0.35">
      <c r="E216" s="416"/>
      <c r="G216" s="416"/>
      <c r="J216" s="416"/>
    </row>
    <row r="217" spans="5:10" x14ac:dyDescent="0.35">
      <c r="E217" s="416"/>
      <c r="G217" s="416"/>
      <c r="J217" s="416"/>
    </row>
    <row r="218" spans="5:10" x14ac:dyDescent="0.35">
      <c r="E218" s="416"/>
      <c r="G218" s="416"/>
      <c r="J218" s="416"/>
    </row>
    <row r="219" spans="5:10" x14ac:dyDescent="0.35">
      <c r="E219" s="416"/>
      <c r="G219" s="416"/>
      <c r="J219" s="416"/>
    </row>
    <row r="220" spans="5:10" x14ac:dyDescent="0.35">
      <c r="E220" s="416"/>
      <c r="G220" s="416"/>
      <c r="J220" s="416"/>
    </row>
    <row r="221" spans="5:10" x14ac:dyDescent="0.35">
      <c r="E221" s="416"/>
      <c r="G221" s="416"/>
      <c r="J221" s="416"/>
    </row>
    <row r="222" spans="5:10" x14ac:dyDescent="0.35">
      <c r="E222" s="416"/>
      <c r="G222" s="416"/>
      <c r="J222" s="416"/>
    </row>
    <row r="223" spans="5:10" x14ac:dyDescent="0.35">
      <c r="E223" s="416"/>
      <c r="G223" s="416"/>
      <c r="J223" s="416"/>
    </row>
    <row r="224" spans="5:10" x14ac:dyDescent="0.35">
      <c r="E224" s="416"/>
      <c r="G224" s="416"/>
      <c r="J224" s="416"/>
    </row>
    <row r="225" spans="5:10" x14ac:dyDescent="0.35">
      <c r="E225" s="416"/>
      <c r="G225" s="416"/>
      <c r="J225" s="416"/>
    </row>
    <row r="226" spans="5:10" x14ac:dyDescent="0.35">
      <c r="E226" s="416"/>
      <c r="G226" s="416"/>
      <c r="J226" s="416"/>
    </row>
    <row r="227" spans="5:10" x14ac:dyDescent="0.35">
      <c r="E227" s="416"/>
      <c r="G227" s="416"/>
      <c r="J227" s="416"/>
    </row>
    <row r="228" spans="5:10" x14ac:dyDescent="0.35">
      <c r="E228" s="416"/>
      <c r="G228" s="416"/>
      <c r="J228" s="416"/>
    </row>
    <row r="229" spans="5:10" x14ac:dyDescent="0.35">
      <c r="E229" s="416"/>
      <c r="G229" s="416"/>
      <c r="J229" s="416"/>
    </row>
    <row r="230" spans="5:10" x14ac:dyDescent="0.35">
      <c r="E230" s="416"/>
      <c r="G230" s="416"/>
      <c r="J230" s="416"/>
    </row>
    <row r="231" spans="5:10" x14ac:dyDescent="0.35">
      <c r="E231" s="416"/>
      <c r="G231" s="416"/>
      <c r="J231" s="416"/>
    </row>
    <row r="232" spans="5:10" x14ac:dyDescent="0.35">
      <c r="E232" s="416"/>
      <c r="G232" s="416"/>
      <c r="J232" s="416"/>
    </row>
    <row r="233" spans="5:10" x14ac:dyDescent="0.35">
      <c r="E233" s="416"/>
      <c r="G233" s="416"/>
      <c r="J233" s="416"/>
    </row>
    <row r="234" spans="5:10" x14ac:dyDescent="0.35">
      <c r="E234" s="416"/>
      <c r="G234" s="416"/>
      <c r="J234" s="416"/>
    </row>
    <row r="235" spans="5:10" x14ac:dyDescent="0.35">
      <c r="E235" s="416"/>
      <c r="G235" s="416"/>
      <c r="J235" s="416"/>
    </row>
    <row r="236" spans="5:10" x14ac:dyDescent="0.35">
      <c r="E236" s="416"/>
      <c r="G236" s="416"/>
      <c r="J236" s="416"/>
    </row>
    <row r="237" spans="5:10" x14ac:dyDescent="0.35">
      <c r="E237" s="416"/>
      <c r="G237" s="416"/>
      <c r="J237" s="416"/>
    </row>
    <row r="238" spans="5:10" x14ac:dyDescent="0.35">
      <c r="E238" s="416"/>
      <c r="G238" s="416"/>
      <c r="J238" s="416"/>
    </row>
    <row r="239" spans="5:10" x14ac:dyDescent="0.35">
      <c r="E239" s="416"/>
      <c r="G239" s="416"/>
      <c r="J239" s="416"/>
    </row>
    <row r="240" spans="5:10" x14ac:dyDescent="0.35">
      <c r="E240" s="416"/>
      <c r="G240" s="416"/>
      <c r="J240" s="416"/>
    </row>
    <row r="241" spans="5:10" x14ac:dyDescent="0.35">
      <c r="E241" s="416"/>
      <c r="G241" s="416"/>
      <c r="J241" s="416"/>
    </row>
    <row r="242" spans="5:10" x14ac:dyDescent="0.35">
      <c r="E242" s="416"/>
      <c r="G242" s="416"/>
      <c r="J242" s="416"/>
    </row>
    <row r="243" spans="5:10" x14ac:dyDescent="0.35">
      <c r="E243" s="416"/>
      <c r="G243" s="416"/>
      <c r="J243" s="416"/>
    </row>
    <row r="244" spans="5:10" x14ac:dyDescent="0.35">
      <c r="E244" s="416"/>
      <c r="G244" s="416"/>
      <c r="J244" s="416"/>
    </row>
    <row r="245" spans="5:10" x14ac:dyDescent="0.35">
      <c r="E245" s="416"/>
      <c r="G245" s="416"/>
      <c r="J245" s="416"/>
    </row>
    <row r="246" spans="5:10" x14ac:dyDescent="0.35">
      <c r="E246" s="416"/>
      <c r="G246" s="416"/>
      <c r="J246" s="416"/>
    </row>
  </sheetData>
  <mergeCells count="1">
    <mergeCell ref="F42:G42"/>
  </mergeCells>
  <conditionalFormatting sqref="C38">
    <cfRule type="cellIs" dxfId="24" priority="25" stopIfTrue="1" operator="equal">
      <formula>"&lt;&gt;"""""</formula>
    </cfRule>
  </conditionalFormatting>
  <conditionalFormatting sqref="C2:C3">
    <cfRule type="cellIs" dxfId="23" priority="24" stopIfTrue="1" operator="equal">
      <formula>"&lt;&gt;"""""</formula>
    </cfRule>
  </conditionalFormatting>
  <conditionalFormatting sqref="A37:C37">
    <cfRule type="cellIs" dxfId="22" priority="23" stopIfTrue="1" operator="equal">
      <formula>"&lt;&gt;"""""</formula>
    </cfRule>
  </conditionalFormatting>
  <conditionalFormatting sqref="C39:E39 G39 J39">
    <cfRule type="cellIs" dxfId="21" priority="22" stopIfTrue="1" operator="equal">
      <formula>"&lt;&gt;"""""</formula>
    </cfRule>
  </conditionalFormatting>
  <conditionalFormatting sqref="A37:C37">
    <cfRule type="cellIs" dxfId="20" priority="21" stopIfTrue="1" operator="equal">
      <formula>"&lt;&gt;"""""</formula>
    </cfRule>
  </conditionalFormatting>
  <conditionalFormatting sqref="C43:D45">
    <cfRule type="cellIs" dxfId="19" priority="20" stopIfTrue="1" operator="equal">
      <formula>"&lt;&gt;"""""</formula>
    </cfRule>
  </conditionalFormatting>
  <conditionalFormatting sqref="C46:D46">
    <cfRule type="cellIs" dxfId="18" priority="19" stopIfTrue="1" operator="equal">
      <formula>"&lt;&gt;"""""</formula>
    </cfRule>
  </conditionalFormatting>
  <conditionalFormatting sqref="G37 D37:E37">
    <cfRule type="cellIs" dxfId="17" priority="18" stopIfTrue="1" operator="equal">
      <formula>"&lt;&gt;"""""</formula>
    </cfRule>
  </conditionalFormatting>
  <conditionalFormatting sqref="F37">
    <cfRule type="cellIs" dxfId="16" priority="17" stopIfTrue="1" operator="equal">
      <formula>"&lt;&gt;"""""</formula>
    </cfRule>
  </conditionalFormatting>
  <conditionalFormatting sqref="H37">
    <cfRule type="cellIs" dxfId="15" priority="16" stopIfTrue="1" operator="equal">
      <formula>"&lt;&gt;"""""</formula>
    </cfRule>
  </conditionalFormatting>
  <conditionalFormatting sqref="A5:C9 A36 C36 A11:C35">
    <cfRule type="cellIs" dxfId="14" priority="14" stopIfTrue="1" operator="equal">
      <formula>"&lt;&gt;"""""</formula>
    </cfRule>
  </conditionalFormatting>
  <conditionalFormatting sqref="D37">
    <cfRule type="cellIs" dxfId="13" priority="15" stopIfTrue="1" operator="equal">
      <formula>"&lt;&gt;"""""</formula>
    </cfRule>
  </conditionalFormatting>
  <conditionalFormatting sqref="A5:C9 A36 C36 A11:C35">
    <cfRule type="cellIs" dxfId="12" priority="13" stopIfTrue="1" operator="equal">
      <formula>"&lt;&gt;"""""</formula>
    </cfRule>
  </conditionalFormatting>
  <conditionalFormatting sqref="D5:E36 G5:G36">
    <cfRule type="cellIs" dxfId="11" priority="12" stopIfTrue="1" operator="equal">
      <formula>"&lt;&gt;"""""</formula>
    </cfRule>
  </conditionalFormatting>
  <conditionalFormatting sqref="F5:F36">
    <cfRule type="cellIs" dxfId="10" priority="11" stopIfTrue="1" operator="equal">
      <formula>"&lt;&gt;"""""</formula>
    </cfRule>
  </conditionalFormatting>
  <conditionalFormatting sqref="H5:H36">
    <cfRule type="cellIs" dxfId="9" priority="10" stopIfTrue="1" operator="equal">
      <formula>"&lt;&gt;"""""</formula>
    </cfRule>
  </conditionalFormatting>
  <conditionalFormatting sqref="I37">
    <cfRule type="cellIs" dxfId="8" priority="6" stopIfTrue="1" operator="equal">
      <formula>"&lt;&gt;"""""</formula>
    </cfRule>
  </conditionalFormatting>
  <conditionalFormatting sqref="D5:D36">
    <cfRule type="cellIs" dxfId="7" priority="9" stopIfTrue="1" operator="equal">
      <formula>"&lt;&gt;"""""</formula>
    </cfRule>
  </conditionalFormatting>
  <conditionalFormatting sqref="B36">
    <cfRule type="cellIs" dxfId="6" priority="8" stopIfTrue="1" operator="equal">
      <formula>"&lt;&gt;"""""</formula>
    </cfRule>
  </conditionalFormatting>
  <conditionalFormatting sqref="I37:J37">
    <cfRule type="cellIs" dxfId="5" priority="7" stopIfTrue="1" operator="equal">
      <formula>"&lt;&gt;"""""</formula>
    </cfRule>
  </conditionalFormatting>
  <conditionalFormatting sqref="I5:J36">
    <cfRule type="cellIs" dxfId="4" priority="5" stopIfTrue="1" operator="equal">
      <formula>"&lt;&gt;"""""</formula>
    </cfRule>
  </conditionalFormatting>
  <conditionalFormatting sqref="I5:I36">
    <cfRule type="cellIs" dxfId="3" priority="4" stopIfTrue="1" operator="equal">
      <formula>"&lt;&gt;"""""</formula>
    </cfRule>
  </conditionalFormatting>
  <conditionalFormatting sqref="F39">
    <cfRule type="cellIs" dxfId="2" priority="3" stopIfTrue="1" operator="equal">
      <formula>"&lt;&gt;"""""</formula>
    </cfRule>
  </conditionalFormatting>
  <conditionalFormatting sqref="H39">
    <cfRule type="cellIs" dxfId="1" priority="2" stopIfTrue="1" operator="equal">
      <formula>"&lt;&gt;"""""</formula>
    </cfRule>
  </conditionalFormatting>
  <conditionalFormatting sqref="I39">
    <cfRule type="cellIs" dxfId="0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/>
  </sheetViews>
  <sheetFormatPr defaultRowHeight="10.5" x14ac:dyDescent="0.25"/>
  <cols>
    <col min="1" max="1" width="44.81640625" style="250" customWidth="1"/>
    <col min="2" max="2" width="77.54296875" style="265" bestFit="1" customWidth="1"/>
    <col min="3" max="3" width="22.1796875" style="249" customWidth="1"/>
    <col min="4" max="4" width="19.26953125" style="250" bestFit="1" customWidth="1"/>
    <col min="5" max="6" width="11.54296875" style="250" bestFit="1" customWidth="1"/>
    <col min="7" max="7" width="13.1796875" style="250" bestFit="1" customWidth="1"/>
    <col min="8" max="16384" width="8.7265625" style="250"/>
  </cols>
  <sheetData>
    <row r="1" spans="1:7" x14ac:dyDescent="0.25">
      <c r="A1" s="259" t="s">
        <v>0</v>
      </c>
      <c r="B1" s="260">
        <v>2019</v>
      </c>
      <c r="C1" s="250"/>
    </row>
    <row r="2" spans="1:7" x14ac:dyDescent="0.25">
      <c r="A2" s="259" t="s">
        <v>1</v>
      </c>
      <c r="B2" s="251" t="s">
        <v>212</v>
      </c>
      <c r="C2" s="250"/>
    </row>
    <row r="4" spans="1:7" ht="21" x14ac:dyDescent="0.25">
      <c r="A4" s="261" t="s">
        <v>3</v>
      </c>
      <c r="B4" s="262" t="s">
        <v>4</v>
      </c>
      <c r="C4" s="261" t="s">
        <v>527</v>
      </c>
      <c r="D4" s="261" t="s">
        <v>5</v>
      </c>
      <c r="E4" s="261" t="s">
        <v>6</v>
      </c>
      <c r="F4" s="261" t="s">
        <v>7</v>
      </c>
      <c r="G4" s="261" t="s">
        <v>8</v>
      </c>
    </row>
    <row r="5" spans="1:7" x14ac:dyDescent="0.25">
      <c r="A5" s="251" t="s">
        <v>185</v>
      </c>
      <c r="B5" s="251" t="s">
        <v>933</v>
      </c>
      <c r="C5" s="252">
        <v>2019</v>
      </c>
      <c r="D5" s="263">
        <v>701129</v>
      </c>
      <c r="E5" s="264">
        <v>110</v>
      </c>
      <c r="F5" s="264">
        <v>3734.9399999999996</v>
      </c>
      <c r="G5" s="264">
        <f>E5+F5</f>
        <v>3844.9399999999996</v>
      </c>
    </row>
    <row r="6" spans="1:7" x14ac:dyDescent="0.25">
      <c r="A6" s="251" t="s">
        <v>592</v>
      </c>
      <c r="B6" s="251" t="s">
        <v>848</v>
      </c>
      <c r="C6" s="252">
        <v>2019</v>
      </c>
      <c r="D6" s="263">
        <v>701063</v>
      </c>
      <c r="E6" s="264">
        <v>528</v>
      </c>
      <c r="F6" s="264">
        <v>358.798</v>
      </c>
      <c r="G6" s="264">
        <f t="shared" ref="G6:G52" si="0">E6+F6</f>
        <v>886.798</v>
      </c>
    </row>
    <row r="7" spans="1:7" x14ac:dyDescent="0.25">
      <c r="A7" s="251" t="s">
        <v>70</v>
      </c>
      <c r="B7" s="251" t="s">
        <v>934</v>
      </c>
      <c r="C7" s="252">
        <v>2019</v>
      </c>
      <c r="D7" s="263">
        <v>701059</v>
      </c>
      <c r="E7" s="264">
        <v>15400</v>
      </c>
      <c r="F7" s="264">
        <v>2841.3571999999995</v>
      </c>
      <c r="G7" s="264">
        <f t="shared" si="0"/>
        <v>18241.357199999999</v>
      </c>
    </row>
    <row r="8" spans="1:7" x14ac:dyDescent="0.25">
      <c r="A8" s="251" t="s">
        <v>869</v>
      </c>
      <c r="B8" s="251" t="s">
        <v>922</v>
      </c>
      <c r="C8" s="252">
        <v>2019</v>
      </c>
      <c r="D8" s="263">
        <v>701047</v>
      </c>
      <c r="E8" s="264">
        <v>6974</v>
      </c>
      <c r="F8" s="264">
        <v>-550.85799999999995</v>
      </c>
      <c r="G8" s="264">
        <f t="shared" si="0"/>
        <v>6423.1419999999998</v>
      </c>
    </row>
    <row r="9" spans="1:7" x14ac:dyDescent="0.25">
      <c r="A9" s="251" t="s">
        <v>924</v>
      </c>
      <c r="B9" s="251" t="s">
        <v>935</v>
      </c>
      <c r="C9" s="252">
        <v>2019</v>
      </c>
      <c r="D9" s="263">
        <v>701133</v>
      </c>
      <c r="E9" s="264">
        <v>44</v>
      </c>
      <c r="F9" s="264">
        <v>2.5299999999999998</v>
      </c>
      <c r="G9" s="264">
        <f t="shared" si="0"/>
        <v>46.53</v>
      </c>
    </row>
    <row r="10" spans="1:7" x14ac:dyDescent="0.25">
      <c r="A10" s="251" t="s">
        <v>592</v>
      </c>
      <c r="B10" s="251" t="s">
        <v>925</v>
      </c>
      <c r="C10" s="252">
        <v>2019</v>
      </c>
      <c r="D10" s="263">
        <v>701119</v>
      </c>
      <c r="E10" s="264">
        <v>110</v>
      </c>
      <c r="F10" s="264">
        <v>-32.427999999999997</v>
      </c>
      <c r="G10" s="264">
        <f t="shared" si="0"/>
        <v>77.572000000000003</v>
      </c>
    </row>
    <row r="11" spans="1:7" x14ac:dyDescent="0.25">
      <c r="A11" s="251" t="s">
        <v>924</v>
      </c>
      <c r="B11" s="251" t="s">
        <v>874</v>
      </c>
      <c r="C11" s="252">
        <v>2019</v>
      </c>
      <c r="D11" s="263">
        <v>701061</v>
      </c>
      <c r="E11" s="264">
        <v>4950</v>
      </c>
      <c r="F11" s="264">
        <v>-4671.4359999999997</v>
      </c>
      <c r="G11" s="264">
        <f t="shared" si="0"/>
        <v>278.56400000000031</v>
      </c>
    </row>
    <row r="12" spans="1:7" x14ac:dyDescent="0.25">
      <c r="A12" s="251" t="s">
        <v>106</v>
      </c>
      <c r="B12" s="251" t="s">
        <v>898</v>
      </c>
      <c r="C12" s="252">
        <v>2019</v>
      </c>
      <c r="D12" s="263">
        <v>701137</v>
      </c>
      <c r="E12" s="264">
        <v>308</v>
      </c>
      <c r="F12" s="264">
        <v>154.83599999999998</v>
      </c>
      <c r="G12" s="264">
        <f t="shared" si="0"/>
        <v>462.83600000000001</v>
      </c>
    </row>
    <row r="13" spans="1:7" x14ac:dyDescent="0.25">
      <c r="A13" s="251" t="s">
        <v>29</v>
      </c>
      <c r="B13" s="251" t="s">
        <v>936</v>
      </c>
      <c r="C13" s="252">
        <v>2019</v>
      </c>
      <c r="D13" s="263">
        <v>701131</v>
      </c>
      <c r="E13" s="264">
        <v>2200</v>
      </c>
      <c r="F13" s="264">
        <v>757.96600000000001</v>
      </c>
      <c r="G13" s="264">
        <f t="shared" si="0"/>
        <v>2957.9659999999999</v>
      </c>
    </row>
    <row r="14" spans="1:7" x14ac:dyDescent="0.25">
      <c r="A14" s="251" t="s">
        <v>592</v>
      </c>
      <c r="B14" s="251" t="s">
        <v>926</v>
      </c>
      <c r="C14" s="252">
        <v>2019</v>
      </c>
      <c r="D14" s="263">
        <v>701111</v>
      </c>
      <c r="E14" s="264">
        <v>1694</v>
      </c>
      <c r="F14" s="264">
        <v>-446.26515999999992</v>
      </c>
      <c r="G14" s="264">
        <f t="shared" si="0"/>
        <v>1247.7348400000001</v>
      </c>
    </row>
    <row r="15" spans="1:7" x14ac:dyDescent="0.25">
      <c r="A15" s="251" t="s">
        <v>592</v>
      </c>
      <c r="B15" s="251" t="s">
        <v>879</v>
      </c>
      <c r="C15" s="252">
        <v>2019</v>
      </c>
      <c r="D15" s="263">
        <v>701109</v>
      </c>
      <c r="E15" s="264">
        <v>160600</v>
      </c>
      <c r="F15" s="264">
        <v>144062.16</v>
      </c>
      <c r="G15" s="264">
        <f t="shared" si="0"/>
        <v>304662.16000000003</v>
      </c>
    </row>
    <row r="16" spans="1:7" x14ac:dyDescent="0.25">
      <c r="A16" s="251" t="s">
        <v>867</v>
      </c>
      <c r="B16" s="251" t="s">
        <v>937</v>
      </c>
      <c r="C16" s="252">
        <v>2019</v>
      </c>
      <c r="D16" s="263">
        <v>701075</v>
      </c>
      <c r="E16" s="264">
        <v>11.004405286343612</v>
      </c>
      <c r="F16" s="264">
        <v>-4.84</v>
      </c>
      <c r="G16" s="264">
        <f t="shared" si="0"/>
        <v>6.1644052863436123</v>
      </c>
    </row>
    <row r="17" spans="1:7" x14ac:dyDescent="0.25">
      <c r="A17" s="251" t="s">
        <v>867</v>
      </c>
      <c r="B17" s="251" t="s">
        <v>938</v>
      </c>
      <c r="C17" s="252">
        <v>2019</v>
      </c>
      <c r="D17" s="263">
        <v>701103</v>
      </c>
      <c r="E17" s="264">
        <v>880</v>
      </c>
      <c r="F17" s="264">
        <v>13.683999999999999</v>
      </c>
      <c r="G17" s="264">
        <f t="shared" si="0"/>
        <v>893.68399999999997</v>
      </c>
    </row>
    <row r="18" spans="1:7" x14ac:dyDescent="0.25">
      <c r="A18" s="251" t="s">
        <v>867</v>
      </c>
      <c r="B18" s="251" t="s">
        <v>939</v>
      </c>
      <c r="C18" s="252">
        <v>2019</v>
      </c>
      <c r="D18" s="263">
        <v>701077</v>
      </c>
      <c r="E18" s="264">
        <v>418</v>
      </c>
      <c r="F18" s="264">
        <v>59.4</v>
      </c>
      <c r="G18" s="264">
        <f t="shared" si="0"/>
        <v>477.4</v>
      </c>
    </row>
    <row r="19" spans="1:7" x14ac:dyDescent="0.25">
      <c r="A19" s="251" t="s">
        <v>867</v>
      </c>
      <c r="B19" s="251" t="s">
        <v>940</v>
      </c>
      <c r="C19" s="252">
        <v>2019</v>
      </c>
      <c r="D19" s="263">
        <v>701079</v>
      </c>
      <c r="E19" s="264">
        <v>264</v>
      </c>
      <c r="F19" s="264">
        <v>-106.19399999999999</v>
      </c>
      <c r="G19" s="264">
        <f t="shared" si="0"/>
        <v>157.80600000000001</v>
      </c>
    </row>
    <row r="20" spans="1:7" x14ac:dyDescent="0.25">
      <c r="A20" s="251" t="s">
        <v>867</v>
      </c>
      <c r="B20" s="251" t="s">
        <v>941</v>
      </c>
      <c r="C20" s="252">
        <v>2019</v>
      </c>
      <c r="D20" s="263">
        <v>701081</v>
      </c>
      <c r="E20" s="264">
        <v>88</v>
      </c>
      <c r="F20" s="264">
        <v>-28.401999999999997</v>
      </c>
      <c r="G20" s="264">
        <f t="shared" si="0"/>
        <v>59.597999999999999</v>
      </c>
    </row>
    <row r="21" spans="1:7" x14ac:dyDescent="0.25">
      <c r="A21" s="251" t="s">
        <v>867</v>
      </c>
      <c r="B21" s="251" t="s">
        <v>942</v>
      </c>
      <c r="C21" s="252">
        <v>2019</v>
      </c>
      <c r="D21" s="263">
        <v>701083</v>
      </c>
      <c r="E21" s="264">
        <v>616</v>
      </c>
      <c r="F21" s="264">
        <v>-3.1679999999999997</v>
      </c>
      <c r="G21" s="264">
        <f t="shared" si="0"/>
        <v>612.83199999999999</v>
      </c>
    </row>
    <row r="22" spans="1:7" x14ac:dyDescent="0.25">
      <c r="A22" s="251" t="s">
        <v>867</v>
      </c>
      <c r="B22" s="251" t="s">
        <v>943</v>
      </c>
      <c r="C22" s="252">
        <v>2019</v>
      </c>
      <c r="D22" s="263">
        <v>701085</v>
      </c>
      <c r="E22" s="264">
        <v>505.99999999999994</v>
      </c>
      <c r="F22" s="264">
        <v>-6.3579999999999997</v>
      </c>
      <c r="G22" s="264">
        <f t="shared" si="0"/>
        <v>499.64199999999994</v>
      </c>
    </row>
    <row r="23" spans="1:7" x14ac:dyDescent="0.25">
      <c r="A23" s="251" t="s">
        <v>867</v>
      </c>
      <c r="B23" s="251" t="s">
        <v>944</v>
      </c>
      <c r="C23" s="252">
        <v>2019</v>
      </c>
      <c r="D23" s="263">
        <v>701087</v>
      </c>
      <c r="E23" s="264">
        <v>1540</v>
      </c>
      <c r="F23" s="264">
        <v>-741.06999999999994</v>
      </c>
      <c r="G23" s="264">
        <f t="shared" si="0"/>
        <v>798.93000000000006</v>
      </c>
    </row>
    <row r="24" spans="1:7" x14ac:dyDescent="0.25">
      <c r="A24" s="251" t="s">
        <v>867</v>
      </c>
      <c r="B24" s="251" t="s">
        <v>945</v>
      </c>
      <c r="C24" s="252">
        <v>2019</v>
      </c>
      <c r="D24" s="263">
        <v>701089</v>
      </c>
      <c r="E24" s="264">
        <v>550</v>
      </c>
      <c r="F24" s="264">
        <v>-170.28</v>
      </c>
      <c r="G24" s="264">
        <f t="shared" si="0"/>
        <v>379.72</v>
      </c>
    </row>
    <row r="25" spans="1:7" x14ac:dyDescent="0.25">
      <c r="A25" s="251" t="s">
        <v>867</v>
      </c>
      <c r="B25" s="251" t="s">
        <v>946</v>
      </c>
      <c r="C25" s="252">
        <v>2019</v>
      </c>
      <c r="D25" s="263">
        <v>701091</v>
      </c>
      <c r="E25" s="264">
        <v>242</v>
      </c>
      <c r="F25" s="264">
        <v>-29.985999999999997</v>
      </c>
      <c r="G25" s="264">
        <f t="shared" si="0"/>
        <v>212.01400000000001</v>
      </c>
    </row>
    <row r="26" spans="1:7" x14ac:dyDescent="0.25">
      <c r="A26" s="251" t="s">
        <v>867</v>
      </c>
      <c r="B26" s="251" t="s">
        <v>947</v>
      </c>
      <c r="C26" s="252">
        <v>2019</v>
      </c>
      <c r="D26" s="263">
        <v>701093</v>
      </c>
      <c r="E26" s="264">
        <v>1320</v>
      </c>
      <c r="F26" s="264">
        <v>-76.449999999999989</v>
      </c>
      <c r="G26" s="264">
        <f t="shared" si="0"/>
        <v>1243.55</v>
      </c>
    </row>
    <row r="27" spans="1:7" x14ac:dyDescent="0.25">
      <c r="A27" s="251" t="s">
        <v>867</v>
      </c>
      <c r="B27" s="251" t="s">
        <v>948</v>
      </c>
      <c r="C27" s="252">
        <v>2019</v>
      </c>
      <c r="D27" s="263">
        <v>701095</v>
      </c>
      <c r="E27" s="264">
        <v>1540</v>
      </c>
      <c r="F27" s="264">
        <v>-30.712</v>
      </c>
      <c r="G27" s="264">
        <f t="shared" si="0"/>
        <v>1509.288</v>
      </c>
    </row>
    <row r="28" spans="1:7" x14ac:dyDescent="0.25">
      <c r="A28" s="251" t="s">
        <v>867</v>
      </c>
      <c r="B28" s="251" t="s">
        <v>949</v>
      </c>
      <c r="C28" s="252">
        <v>2019</v>
      </c>
      <c r="D28" s="263">
        <v>701097</v>
      </c>
      <c r="E28" s="264">
        <v>4466</v>
      </c>
      <c r="F28" s="264">
        <v>22</v>
      </c>
      <c r="G28" s="264">
        <f t="shared" si="0"/>
        <v>4488</v>
      </c>
    </row>
    <row r="29" spans="1:7" x14ac:dyDescent="0.25">
      <c r="A29" s="251" t="s">
        <v>867</v>
      </c>
      <c r="B29" s="251" t="s">
        <v>950</v>
      </c>
      <c r="C29" s="252">
        <v>2019</v>
      </c>
      <c r="D29" s="263">
        <v>701099</v>
      </c>
      <c r="E29" s="264">
        <v>1100</v>
      </c>
      <c r="F29" s="264">
        <v>-64.02</v>
      </c>
      <c r="G29" s="264">
        <f t="shared" si="0"/>
        <v>1035.98</v>
      </c>
    </row>
    <row r="30" spans="1:7" x14ac:dyDescent="0.25">
      <c r="A30" s="251" t="s">
        <v>867</v>
      </c>
      <c r="B30" s="251" t="s">
        <v>951</v>
      </c>
      <c r="C30" s="252">
        <v>2019</v>
      </c>
      <c r="D30" s="263">
        <v>701101</v>
      </c>
      <c r="E30" s="264">
        <v>660</v>
      </c>
      <c r="F30" s="264">
        <v>-66.396000000000001</v>
      </c>
      <c r="G30" s="264">
        <f t="shared" si="0"/>
        <v>593.60400000000004</v>
      </c>
    </row>
    <row r="31" spans="1:7" x14ac:dyDescent="0.25">
      <c r="A31" s="251" t="s">
        <v>275</v>
      </c>
      <c r="B31" s="251" t="s">
        <v>896</v>
      </c>
      <c r="C31" s="252">
        <v>2019</v>
      </c>
      <c r="D31" s="263">
        <v>701143</v>
      </c>
      <c r="E31" s="264">
        <v>744.33480176211458</v>
      </c>
      <c r="F31" s="264">
        <v>-187</v>
      </c>
      <c r="G31" s="264">
        <f t="shared" si="0"/>
        <v>557.33480176211458</v>
      </c>
    </row>
    <row r="32" spans="1:7" x14ac:dyDescent="0.25">
      <c r="A32" s="251" t="s">
        <v>592</v>
      </c>
      <c r="B32" s="251" t="s">
        <v>927</v>
      </c>
      <c r="C32" s="252">
        <v>2019</v>
      </c>
      <c r="D32" s="263">
        <v>701145</v>
      </c>
      <c r="E32" s="264">
        <v>6820</v>
      </c>
      <c r="F32" s="264">
        <v>-2452.4939999999997</v>
      </c>
      <c r="G32" s="264">
        <f t="shared" si="0"/>
        <v>4367.5060000000003</v>
      </c>
    </row>
    <row r="33" spans="1:7" x14ac:dyDescent="0.25">
      <c r="A33" s="251" t="s">
        <v>178</v>
      </c>
      <c r="B33" s="251" t="s">
        <v>928</v>
      </c>
      <c r="C33" s="252">
        <v>2019</v>
      </c>
      <c r="D33" s="263">
        <v>701121</v>
      </c>
      <c r="E33" s="264">
        <v>220000</v>
      </c>
      <c r="F33" s="264">
        <v>63969.898739999997</v>
      </c>
      <c r="G33" s="264">
        <f t="shared" si="0"/>
        <v>283969.89873999998</v>
      </c>
    </row>
    <row r="34" spans="1:7" x14ac:dyDescent="0.25">
      <c r="A34" s="251" t="s">
        <v>169</v>
      </c>
      <c r="B34" s="251" t="s">
        <v>929</v>
      </c>
      <c r="C34" s="252">
        <v>2019</v>
      </c>
      <c r="D34" s="263">
        <v>701140</v>
      </c>
      <c r="E34" s="264">
        <v>7260</v>
      </c>
      <c r="F34" s="264">
        <v>-1740.3892000000001</v>
      </c>
      <c r="G34" s="264">
        <f t="shared" si="0"/>
        <v>5519.6108000000004</v>
      </c>
    </row>
    <row r="35" spans="1:7" x14ac:dyDescent="0.25">
      <c r="A35" s="251" t="s">
        <v>592</v>
      </c>
      <c r="B35" s="251" t="s">
        <v>930</v>
      </c>
      <c r="C35" s="252">
        <v>2019</v>
      </c>
      <c r="D35" s="263">
        <v>701049</v>
      </c>
      <c r="E35" s="264">
        <v>396</v>
      </c>
      <c r="F35" s="264">
        <v>56.099999999999994</v>
      </c>
      <c r="G35" s="264">
        <f t="shared" si="0"/>
        <v>452.1</v>
      </c>
    </row>
    <row r="36" spans="1:7" x14ac:dyDescent="0.25">
      <c r="A36" s="251" t="s">
        <v>592</v>
      </c>
      <c r="B36" s="251" t="s">
        <v>930</v>
      </c>
      <c r="C36" s="252">
        <v>2019</v>
      </c>
      <c r="D36" s="263">
        <v>701073</v>
      </c>
      <c r="E36" s="264">
        <v>1804</v>
      </c>
      <c r="F36" s="264">
        <v>5464.4479999999994</v>
      </c>
      <c r="G36" s="264">
        <f t="shared" si="0"/>
        <v>7268.4479999999994</v>
      </c>
    </row>
    <row r="37" spans="1:7" x14ac:dyDescent="0.25">
      <c r="A37" s="251" t="s">
        <v>592</v>
      </c>
      <c r="B37" s="251" t="s">
        <v>930</v>
      </c>
      <c r="C37" s="252">
        <v>2019</v>
      </c>
      <c r="D37" s="263">
        <v>701127</v>
      </c>
      <c r="E37" s="264">
        <v>2662</v>
      </c>
      <c r="F37" s="264">
        <v>357.74199999999996</v>
      </c>
      <c r="G37" s="264">
        <f t="shared" si="0"/>
        <v>3019.7420000000002</v>
      </c>
    </row>
    <row r="38" spans="1:7" x14ac:dyDescent="0.25">
      <c r="A38" s="251" t="s">
        <v>592</v>
      </c>
      <c r="B38" s="251" t="s">
        <v>930</v>
      </c>
      <c r="C38" s="252">
        <v>2019</v>
      </c>
      <c r="D38" s="263">
        <v>701069</v>
      </c>
      <c r="E38" s="264">
        <v>110</v>
      </c>
      <c r="F38" s="264">
        <v>-56.011999999999993</v>
      </c>
      <c r="G38" s="264">
        <f t="shared" si="0"/>
        <v>53.988000000000007</v>
      </c>
    </row>
    <row r="39" spans="1:7" x14ac:dyDescent="0.25">
      <c r="A39" s="251" t="s">
        <v>155</v>
      </c>
      <c r="B39" s="251" t="s">
        <v>931</v>
      </c>
      <c r="C39" s="252">
        <v>2019</v>
      </c>
      <c r="D39" s="263">
        <v>701055</v>
      </c>
      <c r="E39" s="264">
        <v>11.004405286343612</v>
      </c>
      <c r="F39" s="264">
        <v>-11</v>
      </c>
      <c r="G39" s="264">
        <f t="shared" si="0"/>
        <v>4.405286343612147E-3</v>
      </c>
    </row>
    <row r="40" spans="1:7" x14ac:dyDescent="0.25">
      <c r="A40" s="251" t="s">
        <v>155</v>
      </c>
      <c r="B40" s="251" t="s">
        <v>931</v>
      </c>
      <c r="C40" s="252">
        <v>2019</v>
      </c>
      <c r="D40" s="263">
        <v>701057</v>
      </c>
      <c r="E40" s="264">
        <v>11.004405286343612</v>
      </c>
      <c r="F40" s="264">
        <v>931.524</v>
      </c>
      <c r="G40" s="264">
        <f t="shared" si="0"/>
        <v>942.52840528634363</v>
      </c>
    </row>
    <row r="41" spans="1:7" x14ac:dyDescent="0.25">
      <c r="A41" s="251" t="s">
        <v>155</v>
      </c>
      <c r="B41" s="251" t="s">
        <v>931</v>
      </c>
      <c r="C41" s="252">
        <v>2019</v>
      </c>
      <c r="D41" s="263">
        <v>701053</v>
      </c>
      <c r="E41" s="264">
        <v>3300</v>
      </c>
      <c r="F41" s="264">
        <v>-418.88</v>
      </c>
      <c r="G41" s="264">
        <f t="shared" si="0"/>
        <v>2881.12</v>
      </c>
    </row>
    <row r="42" spans="1:7" x14ac:dyDescent="0.25">
      <c r="A42" s="251" t="s">
        <v>155</v>
      </c>
      <c r="B42" s="251" t="s">
        <v>931</v>
      </c>
      <c r="C42" s="252">
        <v>2019</v>
      </c>
      <c r="D42" s="263">
        <v>701051</v>
      </c>
      <c r="E42" s="264">
        <v>11.004405286343612</v>
      </c>
      <c r="F42" s="264">
        <v>143.792</v>
      </c>
      <c r="G42" s="264">
        <f t="shared" si="0"/>
        <v>154.7964052863436</v>
      </c>
    </row>
    <row r="43" spans="1:7" x14ac:dyDescent="0.25">
      <c r="A43" s="251" t="s">
        <v>592</v>
      </c>
      <c r="B43" s="251" t="s">
        <v>930</v>
      </c>
      <c r="C43" s="252">
        <v>2019</v>
      </c>
      <c r="D43" s="263">
        <v>701123</v>
      </c>
      <c r="E43" s="264">
        <v>1980.0000000000002</v>
      </c>
      <c r="F43" s="264">
        <v>-853.072</v>
      </c>
      <c r="G43" s="264">
        <f t="shared" si="0"/>
        <v>1126.9280000000003</v>
      </c>
    </row>
    <row r="44" spans="1:7" x14ac:dyDescent="0.25">
      <c r="A44" s="251" t="s">
        <v>592</v>
      </c>
      <c r="B44" s="251" t="s">
        <v>930</v>
      </c>
      <c r="C44" s="252">
        <v>2019</v>
      </c>
      <c r="D44" s="263">
        <v>701125</v>
      </c>
      <c r="E44" s="264">
        <v>264</v>
      </c>
      <c r="F44" s="264">
        <v>-21.427999999999997</v>
      </c>
      <c r="G44" s="264">
        <f t="shared" si="0"/>
        <v>242.572</v>
      </c>
    </row>
    <row r="45" spans="1:7" x14ac:dyDescent="0.25">
      <c r="A45" s="251" t="s">
        <v>592</v>
      </c>
      <c r="B45" s="251" t="s">
        <v>930</v>
      </c>
      <c r="C45" s="252">
        <v>2019</v>
      </c>
      <c r="D45" s="263">
        <v>701113</v>
      </c>
      <c r="E45" s="264">
        <v>39.603524229074893</v>
      </c>
      <c r="F45" s="264">
        <v>5.9399999999999995</v>
      </c>
      <c r="G45" s="264">
        <f t="shared" si="0"/>
        <v>45.54352422907489</v>
      </c>
    </row>
    <row r="46" spans="1:7" x14ac:dyDescent="0.25">
      <c r="A46" s="251" t="s">
        <v>592</v>
      </c>
      <c r="B46" s="251" t="s">
        <v>930</v>
      </c>
      <c r="C46" s="252">
        <v>2019</v>
      </c>
      <c r="D46" s="263">
        <v>701115</v>
      </c>
      <c r="E46" s="264">
        <v>352</v>
      </c>
      <c r="F46" s="264">
        <v>-255.81599999999997</v>
      </c>
      <c r="G46" s="264">
        <f t="shared" si="0"/>
        <v>96.184000000000026</v>
      </c>
    </row>
    <row r="47" spans="1:7" x14ac:dyDescent="0.25">
      <c r="A47" s="251" t="s">
        <v>592</v>
      </c>
      <c r="B47" s="251" t="s">
        <v>930</v>
      </c>
      <c r="C47" s="252">
        <v>2019</v>
      </c>
      <c r="D47" s="263">
        <v>701117</v>
      </c>
      <c r="E47" s="264">
        <v>726</v>
      </c>
      <c r="F47" s="264">
        <v>555.67599999999993</v>
      </c>
      <c r="G47" s="264">
        <f t="shared" si="0"/>
        <v>1281.6759999999999</v>
      </c>
    </row>
    <row r="48" spans="1:7" x14ac:dyDescent="0.25">
      <c r="A48" s="251" t="s">
        <v>592</v>
      </c>
      <c r="B48" s="251" t="s">
        <v>930</v>
      </c>
      <c r="C48" s="252">
        <v>2019</v>
      </c>
      <c r="D48" s="263">
        <v>701071</v>
      </c>
      <c r="E48" s="264">
        <v>2200</v>
      </c>
      <c r="F48" s="264">
        <v>134.31</v>
      </c>
      <c r="G48" s="264">
        <f t="shared" si="0"/>
        <v>2334.31</v>
      </c>
    </row>
    <row r="49" spans="1:7" x14ac:dyDescent="0.25">
      <c r="A49" s="251" t="s">
        <v>592</v>
      </c>
      <c r="B49" s="251" t="s">
        <v>930</v>
      </c>
      <c r="C49" s="252">
        <v>2019</v>
      </c>
      <c r="D49" s="263">
        <v>701105</v>
      </c>
      <c r="E49" s="264">
        <v>1760</v>
      </c>
      <c r="F49" s="264">
        <v>791.82399999999996</v>
      </c>
      <c r="G49" s="264">
        <f t="shared" si="0"/>
        <v>2551.8240000000001</v>
      </c>
    </row>
    <row r="50" spans="1:7" x14ac:dyDescent="0.25">
      <c r="A50" s="251" t="s">
        <v>592</v>
      </c>
      <c r="B50" s="251" t="s">
        <v>953</v>
      </c>
      <c r="C50" s="252">
        <v>2019</v>
      </c>
      <c r="D50" s="263">
        <v>701065</v>
      </c>
      <c r="E50" s="264">
        <v>2090</v>
      </c>
      <c r="F50" s="264">
        <v>-1601.8639999999998</v>
      </c>
      <c r="G50" s="264">
        <f t="shared" si="0"/>
        <v>488.13600000000019</v>
      </c>
    </row>
    <row r="51" spans="1:7" x14ac:dyDescent="0.25">
      <c r="A51" s="251" t="s">
        <v>155</v>
      </c>
      <c r="B51" s="251" t="s">
        <v>931</v>
      </c>
      <c r="C51" s="252">
        <v>2019</v>
      </c>
      <c r="D51" s="263">
        <v>701067</v>
      </c>
      <c r="E51" s="264">
        <v>1650</v>
      </c>
      <c r="F51" s="264">
        <v>-333.52</v>
      </c>
      <c r="G51" s="264">
        <f t="shared" si="0"/>
        <v>1316.48</v>
      </c>
    </row>
    <row r="52" spans="1:7" x14ac:dyDescent="0.25">
      <c r="A52" s="251" t="s">
        <v>592</v>
      </c>
      <c r="B52" s="251" t="s">
        <v>930</v>
      </c>
      <c r="C52" s="252">
        <v>2019</v>
      </c>
      <c r="D52" s="263">
        <v>701107</v>
      </c>
      <c r="E52" s="264">
        <v>1980.0000000000002</v>
      </c>
      <c r="F52" s="264">
        <v>-632.12599999999998</v>
      </c>
      <c r="G52" s="264">
        <f t="shared" si="0"/>
        <v>1347.8740000000003</v>
      </c>
    </row>
    <row r="53" spans="1:7" x14ac:dyDescent="0.25">
      <c r="D53" s="249"/>
    </row>
    <row r="54" spans="1:7" ht="21" x14ac:dyDescent="0.25">
      <c r="D54" s="254"/>
      <c r="E54" s="266" t="s">
        <v>88</v>
      </c>
      <c r="F54" s="266" t="s">
        <v>89</v>
      </c>
      <c r="G54" s="266" t="s">
        <v>90</v>
      </c>
    </row>
    <row r="55" spans="1:7" x14ac:dyDescent="0.25">
      <c r="D55" s="254"/>
      <c r="E55" s="261" t="s">
        <v>91</v>
      </c>
      <c r="F55" s="261" t="s">
        <v>91</v>
      </c>
      <c r="G55" s="261" t="s">
        <v>91</v>
      </c>
    </row>
    <row r="56" spans="1:7" x14ac:dyDescent="0.25">
      <c r="D56" s="267" t="s">
        <v>92</v>
      </c>
      <c r="E56" s="253">
        <f>SUM(E4:E52)</f>
        <v>463289.95594713651</v>
      </c>
      <c r="F56" s="253">
        <f>SUM(F4:F52)</f>
        <v>208826.46158</v>
      </c>
      <c r="G56" s="253">
        <f>SUM(G4:G52)</f>
        <v>672116.41752713663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76"/>
  <sheetViews>
    <sheetView zoomScale="90" zoomScaleNormal="90" workbookViewId="0">
      <pane ySplit="4" topLeftCell="A47" activePane="bottomLeft" state="frozen"/>
      <selection activeCell="A195" sqref="A195:B195"/>
      <selection pane="bottomLeft"/>
    </sheetView>
  </sheetViews>
  <sheetFormatPr defaultColWidth="13" defaultRowHeight="10.5" x14ac:dyDescent="0.35"/>
  <cols>
    <col min="1" max="1" width="35.7265625" style="383" customWidth="1"/>
    <col min="2" max="2" width="64.26953125" style="383" customWidth="1"/>
    <col min="3" max="3" width="21.26953125" style="384" customWidth="1"/>
    <col min="4" max="4" width="14.26953125" style="324" customWidth="1"/>
    <col min="5" max="5" width="14.26953125" style="325" customWidth="1"/>
    <col min="6" max="6" width="14.26953125" style="359" customWidth="1"/>
    <col min="7" max="7" width="14.26953125" style="325" customWidth="1"/>
    <col min="8" max="9" width="14.26953125" style="324" customWidth="1"/>
    <col min="10" max="10" width="14.26953125" style="325" customWidth="1"/>
    <col min="11" max="11" width="14.26953125" style="324" customWidth="1"/>
    <col min="12" max="12" width="14.26953125" style="323" customWidth="1"/>
    <col min="13" max="13" width="14.26953125" style="359" customWidth="1"/>
    <col min="14" max="14" width="17.7265625" style="325" customWidth="1"/>
    <col min="15" max="16" width="14.26953125" style="324" customWidth="1"/>
    <col min="17" max="17" width="14.26953125" style="325" customWidth="1"/>
    <col min="18" max="18" width="14.26953125" style="326" customWidth="1"/>
    <col min="19" max="19" width="14.26953125" style="385" customWidth="1"/>
    <col min="20" max="20" width="14.26953125" style="326" customWidth="1"/>
    <col min="21" max="21" width="14.26953125" style="385" customWidth="1"/>
    <col min="22" max="23" width="14.26953125" style="326" customWidth="1"/>
    <col min="24" max="24" width="14.26953125" style="385" customWidth="1"/>
    <col min="25" max="25" width="14.26953125" style="326" customWidth="1"/>
    <col min="26" max="26" width="14.26953125" style="385" customWidth="1"/>
    <col min="27" max="27" width="14.26953125" style="326" customWidth="1"/>
    <col min="28" max="28" width="14.26953125" style="385" customWidth="1"/>
    <col min="29" max="30" width="14.26953125" style="326" customWidth="1"/>
    <col min="31" max="31" width="14.26953125" style="385" customWidth="1"/>
    <col min="32" max="38" width="14.26953125" style="326" customWidth="1"/>
    <col min="39" max="16384" width="13" style="326"/>
  </cols>
  <sheetData>
    <row r="1" spans="1:38" x14ac:dyDescent="0.35">
      <c r="A1" s="268" t="s">
        <v>1</v>
      </c>
      <c r="B1" s="269" t="s">
        <v>2</v>
      </c>
      <c r="C1" s="360"/>
      <c r="D1" s="325"/>
      <c r="E1" s="359"/>
      <c r="F1" s="325"/>
      <c r="G1" s="324"/>
      <c r="I1" s="325"/>
      <c r="J1" s="324"/>
      <c r="K1" s="323"/>
      <c r="L1" s="359"/>
      <c r="M1" s="325"/>
      <c r="N1" s="324"/>
      <c r="P1" s="325"/>
      <c r="Q1" s="326"/>
      <c r="S1" s="326"/>
      <c r="U1" s="326"/>
      <c r="X1" s="326"/>
      <c r="Z1" s="326"/>
      <c r="AB1" s="326"/>
      <c r="AE1" s="326"/>
    </row>
    <row r="2" spans="1:38" x14ac:dyDescent="0.35">
      <c r="A2" s="268" t="s">
        <v>0</v>
      </c>
      <c r="B2" s="269">
        <v>2019</v>
      </c>
      <c r="C2" s="431"/>
      <c r="D2" s="432"/>
      <c r="E2" s="433"/>
      <c r="F2" s="432"/>
      <c r="G2" s="434"/>
      <c r="H2" s="434"/>
      <c r="I2" s="432"/>
      <c r="J2" s="434"/>
      <c r="K2" s="435"/>
      <c r="L2" s="433"/>
      <c r="M2" s="432"/>
      <c r="N2" s="434"/>
      <c r="O2" s="434"/>
      <c r="P2" s="432"/>
      <c r="Q2" s="436"/>
      <c r="R2" s="436"/>
      <c r="S2" s="436"/>
      <c r="T2" s="436"/>
      <c r="U2" s="436"/>
      <c r="V2" s="436"/>
      <c r="W2" s="436"/>
      <c r="X2" s="436"/>
      <c r="Y2" s="436"/>
      <c r="Z2" s="436"/>
      <c r="AA2" s="436"/>
      <c r="AB2" s="436"/>
      <c r="AC2" s="436"/>
      <c r="AD2" s="436"/>
      <c r="AE2" s="436"/>
      <c r="AF2" s="436"/>
      <c r="AG2" s="436"/>
      <c r="AH2" s="436"/>
      <c r="AI2" s="436"/>
      <c r="AJ2" s="436"/>
      <c r="AK2" s="436"/>
    </row>
    <row r="3" spans="1:38" s="363" customFormat="1" x14ac:dyDescent="0.35">
      <c r="A3" s="437"/>
      <c r="B3" s="437"/>
      <c r="C3" s="438"/>
      <c r="D3" s="477" t="s">
        <v>996</v>
      </c>
      <c r="E3" s="478"/>
      <c r="F3" s="478"/>
      <c r="G3" s="478"/>
      <c r="H3" s="478"/>
      <c r="I3" s="478"/>
      <c r="J3" s="479"/>
      <c r="K3" s="477" t="s">
        <v>997</v>
      </c>
      <c r="L3" s="478"/>
      <c r="M3" s="478"/>
      <c r="N3" s="478"/>
      <c r="O3" s="478"/>
      <c r="P3" s="478"/>
      <c r="Q3" s="479"/>
      <c r="R3" s="477" t="s">
        <v>998</v>
      </c>
      <c r="S3" s="478"/>
      <c r="T3" s="478"/>
      <c r="U3" s="478"/>
      <c r="V3" s="478"/>
      <c r="W3" s="478"/>
      <c r="X3" s="479"/>
      <c r="Y3" s="477" t="s">
        <v>999</v>
      </c>
      <c r="Z3" s="478"/>
      <c r="AA3" s="478"/>
      <c r="AB3" s="478"/>
      <c r="AC3" s="478"/>
      <c r="AD3" s="478"/>
      <c r="AE3" s="479"/>
      <c r="AF3" s="477" t="s">
        <v>1000</v>
      </c>
      <c r="AG3" s="478"/>
      <c r="AH3" s="478"/>
      <c r="AI3" s="478"/>
      <c r="AJ3" s="478"/>
      <c r="AK3" s="478"/>
      <c r="AL3" s="479"/>
    </row>
    <row r="4" spans="1:38" s="363" customFormat="1" x14ac:dyDescent="0.35">
      <c r="A4" s="261" t="s">
        <v>962</v>
      </c>
      <c r="B4" s="261" t="s">
        <v>963</v>
      </c>
      <c r="C4" s="261" t="s">
        <v>964</v>
      </c>
      <c r="D4" s="287" t="s">
        <v>1016</v>
      </c>
      <c r="E4" s="261" t="s">
        <v>1017</v>
      </c>
      <c r="F4" s="364" t="s">
        <v>1018</v>
      </c>
      <c r="G4" s="261" t="s">
        <v>1019</v>
      </c>
      <c r="H4" s="287" t="s">
        <v>1020</v>
      </c>
      <c r="I4" s="287" t="s">
        <v>1014</v>
      </c>
      <c r="J4" s="261" t="s">
        <v>1015</v>
      </c>
      <c r="K4" s="287" t="s">
        <v>1016</v>
      </c>
      <c r="L4" s="261" t="s">
        <v>1017</v>
      </c>
      <c r="M4" s="364" t="s">
        <v>1018</v>
      </c>
      <c r="N4" s="261" t="s">
        <v>1019</v>
      </c>
      <c r="O4" s="287" t="s">
        <v>1020</v>
      </c>
      <c r="P4" s="287" t="s">
        <v>1014</v>
      </c>
      <c r="Q4" s="261" t="s">
        <v>1015</v>
      </c>
      <c r="R4" s="365" t="s">
        <v>1016</v>
      </c>
      <c r="S4" s="366" t="s">
        <v>1017</v>
      </c>
      <c r="T4" s="367" t="s">
        <v>1018</v>
      </c>
      <c r="U4" s="366" t="s">
        <v>1019</v>
      </c>
      <c r="V4" s="365" t="s">
        <v>1020</v>
      </c>
      <c r="W4" s="365" t="s">
        <v>1014</v>
      </c>
      <c r="X4" s="366" t="s">
        <v>1015</v>
      </c>
      <c r="Y4" s="287" t="s">
        <v>1016</v>
      </c>
      <c r="Z4" s="261" t="s">
        <v>1017</v>
      </c>
      <c r="AA4" s="364" t="s">
        <v>1018</v>
      </c>
      <c r="AB4" s="261" t="s">
        <v>1019</v>
      </c>
      <c r="AC4" s="287" t="s">
        <v>1020</v>
      </c>
      <c r="AD4" s="287" t="s">
        <v>1014</v>
      </c>
      <c r="AE4" s="261" t="s">
        <v>1015</v>
      </c>
      <c r="AF4" s="365" t="s">
        <v>1016</v>
      </c>
      <c r="AG4" s="366" t="s">
        <v>1017</v>
      </c>
      <c r="AH4" s="367" t="s">
        <v>1018</v>
      </c>
      <c r="AI4" s="366" t="s">
        <v>1019</v>
      </c>
      <c r="AJ4" s="365" t="s">
        <v>1020</v>
      </c>
      <c r="AK4" s="365" t="s">
        <v>1014</v>
      </c>
      <c r="AL4" s="366" t="s">
        <v>1015</v>
      </c>
    </row>
    <row r="5" spans="1:38" ht="25.5" customHeight="1" x14ac:dyDescent="0.35">
      <c r="A5" s="368" t="s">
        <v>9</v>
      </c>
      <c r="B5" s="368" t="s">
        <v>23</v>
      </c>
      <c r="C5" s="252">
        <v>700961</v>
      </c>
      <c r="D5" s="369"/>
      <c r="E5" s="289"/>
      <c r="F5" s="291"/>
      <c r="G5" s="289"/>
      <c r="H5" s="269"/>
      <c r="I5" s="269"/>
      <c r="J5" s="289"/>
      <c r="K5" s="369"/>
      <c r="L5" s="289"/>
      <c r="M5" s="291"/>
      <c r="N5" s="289"/>
      <c r="O5" s="269">
        <v>1</v>
      </c>
      <c r="P5" s="269">
        <v>1</v>
      </c>
      <c r="Q5" s="289">
        <v>1810</v>
      </c>
      <c r="R5" s="370"/>
      <c r="S5" s="289"/>
      <c r="T5" s="291"/>
      <c r="U5" s="289"/>
      <c r="V5" s="269"/>
      <c r="W5" s="269">
        <v>1</v>
      </c>
      <c r="X5" s="371">
        <v>4210.63</v>
      </c>
      <c r="Y5" s="269"/>
      <c r="Z5" s="289"/>
      <c r="AA5" s="291"/>
      <c r="AB5" s="289"/>
      <c r="AC5" s="269"/>
      <c r="AD5" s="269"/>
      <c r="AE5" s="371"/>
      <c r="AF5" s="269"/>
      <c r="AG5" s="289"/>
      <c r="AH5" s="291"/>
      <c r="AI5" s="289"/>
      <c r="AJ5" s="269"/>
      <c r="AK5" s="269"/>
      <c r="AL5" s="371"/>
    </row>
    <row r="6" spans="1:38" ht="25.5" customHeight="1" x14ac:dyDescent="0.35">
      <c r="A6" s="368" t="s">
        <v>9</v>
      </c>
      <c r="B6" s="368" t="s">
        <v>23</v>
      </c>
      <c r="C6" s="252"/>
      <c r="D6" s="369"/>
      <c r="E6" s="289"/>
      <c r="F6" s="291"/>
      <c r="G6" s="289"/>
      <c r="H6" s="269"/>
      <c r="I6" s="269"/>
      <c r="J6" s="289"/>
      <c r="K6" s="369"/>
      <c r="L6" s="289"/>
      <c r="M6" s="291"/>
      <c r="N6" s="289"/>
      <c r="O6" s="269"/>
      <c r="P6" s="269"/>
      <c r="Q6" s="289"/>
      <c r="R6" s="370"/>
      <c r="S6" s="289"/>
      <c r="T6" s="291"/>
      <c r="U6" s="289"/>
      <c r="V6" s="269"/>
      <c r="W6" s="269"/>
      <c r="X6" s="371"/>
      <c r="Y6" s="269"/>
      <c r="Z6" s="289"/>
      <c r="AA6" s="291"/>
      <c r="AB6" s="289"/>
      <c r="AC6" s="269"/>
      <c r="AD6" s="269"/>
      <c r="AE6" s="371"/>
      <c r="AF6" s="269"/>
      <c r="AG6" s="289"/>
      <c r="AH6" s="291"/>
      <c r="AI6" s="289"/>
      <c r="AJ6" s="269"/>
      <c r="AK6" s="269"/>
      <c r="AL6" s="371"/>
    </row>
    <row r="7" spans="1:38" ht="25.5" customHeight="1" x14ac:dyDescent="0.35">
      <c r="A7" s="368" t="s">
        <v>1052</v>
      </c>
      <c r="B7" s="368" t="s">
        <v>1053</v>
      </c>
      <c r="C7" s="252">
        <v>700929</v>
      </c>
      <c r="D7" s="369"/>
      <c r="E7" s="289"/>
      <c r="F7" s="291"/>
      <c r="G7" s="289"/>
      <c r="H7" s="269"/>
      <c r="I7" s="269"/>
      <c r="J7" s="289"/>
      <c r="K7" s="369"/>
      <c r="L7" s="289"/>
      <c r="M7" s="291"/>
      <c r="N7" s="289"/>
      <c r="O7" s="269"/>
      <c r="P7" s="269"/>
      <c r="Q7" s="289"/>
      <c r="R7" s="370"/>
      <c r="S7" s="289"/>
      <c r="T7" s="291"/>
      <c r="U7" s="289"/>
      <c r="V7" s="269">
        <v>5</v>
      </c>
      <c r="W7" s="269">
        <v>2</v>
      </c>
      <c r="X7" s="371">
        <v>17408.559999999998</v>
      </c>
      <c r="Y7" s="269"/>
      <c r="Z7" s="289"/>
      <c r="AA7" s="291"/>
      <c r="AB7" s="289"/>
      <c r="AC7" s="269"/>
      <c r="AD7" s="269"/>
      <c r="AE7" s="371"/>
      <c r="AF7" s="269"/>
      <c r="AG7" s="289"/>
      <c r="AH7" s="291"/>
      <c r="AI7" s="289"/>
      <c r="AJ7" s="269"/>
      <c r="AK7" s="269"/>
      <c r="AL7" s="371"/>
    </row>
    <row r="8" spans="1:38" ht="25.5" customHeight="1" x14ac:dyDescent="0.35">
      <c r="A8" s="368" t="s">
        <v>9</v>
      </c>
      <c r="B8" s="368" t="s">
        <v>1054</v>
      </c>
      <c r="C8" s="252">
        <v>700933</v>
      </c>
      <c r="D8" s="369"/>
      <c r="E8" s="289"/>
      <c r="F8" s="291"/>
      <c r="G8" s="289"/>
      <c r="H8" s="269"/>
      <c r="I8" s="269"/>
      <c r="J8" s="289"/>
      <c r="K8" s="369"/>
      <c r="L8" s="289"/>
      <c r="M8" s="291"/>
      <c r="N8" s="289"/>
      <c r="O8" s="269"/>
      <c r="P8" s="269"/>
      <c r="Q8" s="289"/>
      <c r="R8" s="370"/>
      <c r="S8" s="289"/>
      <c r="T8" s="291"/>
      <c r="U8" s="289"/>
      <c r="V8" s="269"/>
      <c r="W8" s="269">
        <v>1</v>
      </c>
      <c r="X8" s="371">
        <v>6779.14</v>
      </c>
      <c r="Y8" s="269"/>
      <c r="Z8" s="289"/>
      <c r="AA8" s="291"/>
      <c r="AB8" s="289"/>
      <c r="AC8" s="269"/>
      <c r="AD8" s="269"/>
      <c r="AE8" s="371"/>
      <c r="AF8" s="269"/>
      <c r="AG8" s="289"/>
      <c r="AH8" s="291"/>
      <c r="AI8" s="289"/>
      <c r="AJ8" s="269"/>
      <c r="AK8" s="269"/>
      <c r="AL8" s="371"/>
    </row>
    <row r="9" spans="1:38" ht="25.5" customHeight="1" x14ac:dyDescent="0.35">
      <c r="A9" s="439" t="s">
        <v>29</v>
      </c>
      <c r="B9" s="439" t="s">
        <v>717</v>
      </c>
      <c r="C9" s="440">
        <v>700935</v>
      </c>
      <c r="D9" s="441">
        <v>108</v>
      </c>
      <c r="E9" s="442">
        <v>580406.31000000006</v>
      </c>
      <c r="F9" s="443">
        <v>36</v>
      </c>
      <c r="G9" s="442">
        <v>65038.939999999988</v>
      </c>
      <c r="H9" s="444">
        <v>175</v>
      </c>
      <c r="I9" s="444">
        <v>673</v>
      </c>
      <c r="J9" s="442">
        <v>293013.51000000152</v>
      </c>
      <c r="K9" s="441">
        <v>2</v>
      </c>
      <c r="L9" s="442">
        <v>7977.95</v>
      </c>
      <c r="M9" s="443">
        <v>77</v>
      </c>
      <c r="N9" s="442">
        <v>158698</v>
      </c>
      <c r="O9" s="444">
        <v>109</v>
      </c>
      <c r="P9" s="444">
        <v>367</v>
      </c>
      <c r="Q9" s="442">
        <v>681466.31000000029</v>
      </c>
      <c r="R9" s="445">
        <v>17</v>
      </c>
      <c r="S9" s="442">
        <v>138753.28</v>
      </c>
      <c r="T9" s="443">
        <v>67</v>
      </c>
      <c r="U9" s="442">
        <v>379027.48</v>
      </c>
      <c r="V9" s="444">
        <v>352</v>
      </c>
      <c r="W9" s="444">
        <v>142</v>
      </c>
      <c r="X9" s="446">
        <v>430497.90000000037</v>
      </c>
      <c r="Y9" s="444">
        <v>30</v>
      </c>
      <c r="Z9" s="442">
        <v>201230.59</v>
      </c>
      <c r="AA9" s="443"/>
      <c r="AB9" s="442"/>
      <c r="AC9" s="444">
        <v>10</v>
      </c>
      <c r="AD9" s="444">
        <v>102</v>
      </c>
      <c r="AE9" s="446">
        <v>238701.6500000002</v>
      </c>
      <c r="AF9" s="444">
        <v>44</v>
      </c>
      <c r="AG9" s="442">
        <v>2089261.5999999999</v>
      </c>
      <c r="AH9" s="443">
        <v>8</v>
      </c>
      <c r="AI9" s="442">
        <v>41684.949999999997</v>
      </c>
      <c r="AJ9" s="444">
        <v>14</v>
      </c>
      <c r="AK9" s="444">
        <v>14</v>
      </c>
      <c r="AL9" s="446">
        <v>63496.84</v>
      </c>
    </row>
    <row r="10" spans="1:38" ht="25.5" customHeight="1" x14ac:dyDescent="0.35">
      <c r="A10" s="439" t="s">
        <v>70</v>
      </c>
      <c r="B10" s="439" t="s">
        <v>1055</v>
      </c>
      <c r="C10" s="252"/>
      <c r="D10" s="441"/>
      <c r="E10" s="442"/>
      <c r="F10" s="443"/>
      <c r="G10" s="442"/>
      <c r="H10" s="444"/>
      <c r="I10" s="444"/>
      <c r="J10" s="442"/>
      <c r="K10" s="441"/>
      <c r="L10" s="442"/>
      <c r="M10" s="443"/>
      <c r="N10" s="442"/>
      <c r="O10" s="444"/>
      <c r="P10" s="444"/>
      <c r="Q10" s="442"/>
      <c r="R10" s="445"/>
      <c r="S10" s="442"/>
      <c r="T10" s="443"/>
      <c r="U10" s="442"/>
      <c r="V10" s="444"/>
      <c r="W10" s="444"/>
      <c r="X10" s="446"/>
      <c r="Y10" s="269"/>
      <c r="Z10" s="289"/>
      <c r="AA10" s="291"/>
      <c r="AB10" s="289"/>
      <c r="AC10" s="269"/>
      <c r="AD10" s="269"/>
      <c r="AE10" s="371"/>
      <c r="AF10" s="269"/>
      <c r="AG10" s="289"/>
      <c r="AH10" s="291"/>
      <c r="AI10" s="289"/>
      <c r="AJ10" s="269"/>
      <c r="AK10" s="269"/>
      <c r="AL10" s="371"/>
    </row>
    <row r="11" spans="1:38" ht="25.5" customHeight="1" x14ac:dyDescent="0.35">
      <c r="A11" s="439" t="s">
        <v>1052</v>
      </c>
      <c r="B11" s="368" t="s">
        <v>1053</v>
      </c>
      <c r="C11" s="447" t="s">
        <v>495</v>
      </c>
      <c r="D11" s="369"/>
      <c r="E11" s="289"/>
      <c r="F11" s="291"/>
      <c r="G11" s="289"/>
      <c r="H11" s="269"/>
      <c r="I11" s="269"/>
      <c r="J11" s="289"/>
      <c r="K11" s="369"/>
      <c r="L11" s="289"/>
      <c r="M11" s="291"/>
      <c r="N11" s="289"/>
      <c r="O11" s="269"/>
      <c r="P11" s="269"/>
      <c r="Q11" s="289"/>
      <c r="R11" s="370"/>
      <c r="S11" s="289"/>
      <c r="T11" s="291">
        <v>1</v>
      </c>
      <c r="U11" s="289">
        <v>2439.98</v>
      </c>
      <c r="V11" s="269">
        <v>1</v>
      </c>
      <c r="W11" s="269"/>
      <c r="X11" s="371"/>
      <c r="Y11" s="269"/>
      <c r="Z11" s="289"/>
      <c r="AA11" s="291"/>
      <c r="AB11" s="289"/>
      <c r="AC11" s="269"/>
      <c r="AD11" s="269"/>
      <c r="AE11" s="371"/>
      <c r="AF11" s="269"/>
      <c r="AG11" s="289"/>
      <c r="AH11" s="291"/>
      <c r="AI11" s="289"/>
      <c r="AJ11" s="269"/>
      <c r="AK11" s="269"/>
      <c r="AL11" s="371"/>
    </row>
    <row r="12" spans="1:38" ht="25.5" customHeight="1" x14ac:dyDescent="0.35">
      <c r="A12" s="368" t="s">
        <v>9</v>
      </c>
      <c r="B12" s="368" t="s">
        <v>1056</v>
      </c>
      <c r="C12" s="252">
        <v>700945</v>
      </c>
      <c r="D12" s="369"/>
      <c r="E12" s="289"/>
      <c r="F12" s="291"/>
      <c r="G12" s="289"/>
      <c r="H12" s="269"/>
      <c r="I12" s="269"/>
      <c r="J12" s="289"/>
      <c r="K12" s="369"/>
      <c r="L12" s="289"/>
      <c r="M12" s="291"/>
      <c r="N12" s="289"/>
      <c r="O12" s="269"/>
      <c r="P12" s="269"/>
      <c r="Q12" s="289"/>
      <c r="R12" s="370"/>
      <c r="S12" s="289"/>
      <c r="T12" s="291"/>
      <c r="U12" s="289"/>
      <c r="V12" s="269">
        <v>3</v>
      </c>
      <c r="W12" s="269"/>
      <c r="X12" s="371"/>
      <c r="Y12" s="269"/>
      <c r="Z12" s="289"/>
      <c r="AA12" s="291"/>
      <c r="AB12" s="289"/>
      <c r="AC12" s="269"/>
      <c r="AD12" s="269"/>
      <c r="AE12" s="371"/>
      <c r="AF12" s="269"/>
      <c r="AG12" s="289"/>
      <c r="AH12" s="291"/>
      <c r="AI12" s="289"/>
      <c r="AJ12" s="269"/>
      <c r="AK12" s="269"/>
      <c r="AL12" s="371"/>
    </row>
    <row r="13" spans="1:38" ht="25.5" customHeight="1" x14ac:dyDescent="0.35">
      <c r="A13" s="368" t="s">
        <v>9</v>
      </c>
      <c r="B13" s="368" t="s">
        <v>39</v>
      </c>
      <c r="C13" s="447">
        <v>700943</v>
      </c>
      <c r="D13" s="441"/>
      <c r="E13" s="442"/>
      <c r="F13" s="443"/>
      <c r="G13" s="442"/>
      <c r="H13" s="444"/>
      <c r="I13" s="444"/>
      <c r="J13" s="442"/>
      <c r="K13" s="441"/>
      <c r="L13" s="442"/>
      <c r="M13" s="443"/>
      <c r="N13" s="442"/>
      <c r="O13" s="444"/>
      <c r="P13" s="444"/>
      <c r="Q13" s="442"/>
      <c r="R13" s="445"/>
      <c r="S13" s="442"/>
      <c r="T13" s="443"/>
      <c r="U13" s="442"/>
      <c r="V13" s="444"/>
      <c r="W13" s="444"/>
      <c r="X13" s="446"/>
      <c r="Y13" s="444"/>
      <c r="Z13" s="442"/>
      <c r="AA13" s="443"/>
      <c r="AB13" s="442"/>
      <c r="AC13" s="444"/>
      <c r="AD13" s="444"/>
      <c r="AE13" s="446"/>
      <c r="AF13" s="444"/>
      <c r="AG13" s="442"/>
      <c r="AH13" s="443"/>
      <c r="AI13" s="442"/>
      <c r="AJ13" s="444">
        <v>1</v>
      </c>
      <c r="AK13" s="444"/>
      <c r="AL13" s="446"/>
    </row>
    <row r="14" spans="1:38" ht="25.5" customHeight="1" x14ac:dyDescent="0.35">
      <c r="A14" s="439" t="s">
        <v>29</v>
      </c>
      <c r="B14" s="439" t="s">
        <v>717</v>
      </c>
      <c r="C14" s="252"/>
      <c r="D14" s="441"/>
      <c r="E14" s="442"/>
      <c r="F14" s="443"/>
      <c r="G14" s="442"/>
      <c r="H14" s="444"/>
      <c r="I14" s="444"/>
      <c r="J14" s="442"/>
      <c r="K14" s="441"/>
      <c r="L14" s="442"/>
      <c r="M14" s="443"/>
      <c r="N14" s="442"/>
      <c r="O14" s="444"/>
      <c r="P14" s="444"/>
      <c r="Q14" s="442"/>
      <c r="R14" s="445"/>
      <c r="S14" s="442"/>
      <c r="T14" s="443"/>
      <c r="U14" s="442"/>
      <c r="V14" s="444"/>
      <c r="W14" s="444"/>
      <c r="X14" s="446"/>
      <c r="Y14" s="444"/>
      <c r="Z14" s="442"/>
      <c r="AA14" s="443"/>
      <c r="AB14" s="442"/>
      <c r="AC14" s="444"/>
      <c r="AD14" s="444"/>
      <c r="AE14" s="446"/>
      <c r="AF14" s="444"/>
      <c r="AG14" s="442"/>
      <c r="AH14" s="443"/>
      <c r="AI14" s="442"/>
      <c r="AJ14" s="444"/>
      <c r="AK14" s="444"/>
      <c r="AL14" s="446"/>
    </row>
    <row r="15" spans="1:38" ht="25.5" customHeight="1" x14ac:dyDescent="0.35">
      <c r="A15" s="368" t="s">
        <v>41</v>
      </c>
      <c r="B15" s="368" t="s">
        <v>1057</v>
      </c>
      <c r="C15" s="252"/>
      <c r="D15" s="441"/>
      <c r="E15" s="442"/>
      <c r="F15" s="443"/>
      <c r="G15" s="442"/>
      <c r="H15" s="444"/>
      <c r="I15" s="444"/>
      <c r="J15" s="442"/>
      <c r="K15" s="441"/>
      <c r="L15" s="442"/>
      <c r="M15" s="443"/>
      <c r="N15" s="442"/>
      <c r="O15" s="444"/>
      <c r="P15" s="444"/>
      <c r="Q15" s="442"/>
      <c r="R15" s="445"/>
      <c r="S15" s="442"/>
      <c r="T15" s="443"/>
      <c r="U15" s="442"/>
      <c r="V15" s="444"/>
      <c r="W15" s="444"/>
      <c r="X15" s="446"/>
      <c r="Y15" s="444"/>
      <c r="Z15" s="442"/>
      <c r="AA15" s="443"/>
      <c r="AB15" s="442"/>
      <c r="AC15" s="444"/>
      <c r="AD15" s="444"/>
      <c r="AE15" s="446"/>
      <c r="AF15" s="444"/>
      <c r="AG15" s="442"/>
      <c r="AH15" s="443"/>
      <c r="AI15" s="442"/>
      <c r="AJ15" s="444"/>
      <c r="AK15" s="444"/>
      <c r="AL15" s="446"/>
    </row>
    <row r="16" spans="1:38" ht="25.5" customHeight="1" x14ac:dyDescent="0.35">
      <c r="A16" s="368" t="s">
        <v>41</v>
      </c>
      <c r="B16" s="368" t="s">
        <v>42</v>
      </c>
      <c r="C16" s="252">
        <v>700939</v>
      </c>
      <c r="D16" s="441"/>
      <c r="E16" s="442"/>
      <c r="F16" s="443"/>
      <c r="G16" s="442"/>
      <c r="H16" s="444"/>
      <c r="I16" s="444">
        <v>5</v>
      </c>
      <c r="J16" s="442">
        <v>-1259.23</v>
      </c>
      <c r="K16" s="441"/>
      <c r="L16" s="442"/>
      <c r="M16" s="443"/>
      <c r="N16" s="442"/>
      <c r="O16" s="444"/>
      <c r="P16" s="444"/>
      <c r="Q16" s="442"/>
      <c r="R16" s="445"/>
      <c r="S16" s="442"/>
      <c r="T16" s="443"/>
      <c r="U16" s="442"/>
      <c r="V16" s="444">
        <v>1</v>
      </c>
      <c r="W16" s="444">
        <v>1</v>
      </c>
      <c r="X16" s="446">
        <v>651.24</v>
      </c>
      <c r="Y16" s="444"/>
      <c r="Z16" s="442"/>
      <c r="AA16" s="443"/>
      <c r="AB16" s="442"/>
      <c r="AC16" s="444"/>
      <c r="AD16" s="444"/>
      <c r="AE16" s="446"/>
      <c r="AF16" s="444"/>
      <c r="AG16" s="442"/>
      <c r="AH16" s="443"/>
      <c r="AI16" s="442"/>
      <c r="AJ16" s="444"/>
      <c r="AK16" s="444"/>
      <c r="AL16" s="446"/>
    </row>
    <row r="17" spans="1:38" ht="25.5" customHeight="1" x14ac:dyDescent="0.35">
      <c r="A17" s="439" t="s">
        <v>79</v>
      </c>
      <c r="B17" s="368" t="s">
        <v>1058</v>
      </c>
      <c r="C17" s="252"/>
      <c r="D17" s="441"/>
      <c r="E17" s="442"/>
      <c r="F17" s="443"/>
      <c r="G17" s="442"/>
      <c r="H17" s="444"/>
      <c r="I17" s="444"/>
      <c r="J17" s="442"/>
      <c r="K17" s="441"/>
      <c r="L17" s="442"/>
      <c r="M17" s="443"/>
      <c r="N17" s="442"/>
      <c r="O17" s="444"/>
      <c r="P17" s="444"/>
      <c r="Q17" s="442"/>
      <c r="R17" s="445"/>
      <c r="S17" s="442"/>
      <c r="T17" s="443"/>
      <c r="U17" s="442"/>
      <c r="V17" s="444"/>
      <c r="W17" s="444"/>
      <c r="X17" s="446"/>
      <c r="Y17" s="444"/>
      <c r="Z17" s="442"/>
      <c r="AA17" s="443"/>
      <c r="AB17" s="442"/>
      <c r="AC17" s="444"/>
      <c r="AD17" s="444"/>
      <c r="AE17" s="446"/>
      <c r="AF17" s="444"/>
      <c r="AG17" s="442"/>
      <c r="AH17" s="443"/>
      <c r="AI17" s="442"/>
      <c r="AJ17" s="444"/>
      <c r="AK17" s="444"/>
      <c r="AL17" s="446"/>
    </row>
    <row r="18" spans="1:38" ht="25.5" customHeight="1" x14ac:dyDescent="0.35">
      <c r="A18" s="368" t="s">
        <v>9</v>
      </c>
      <c r="B18" s="368" t="s">
        <v>16</v>
      </c>
      <c r="C18" s="252"/>
      <c r="D18" s="441"/>
      <c r="E18" s="442"/>
      <c r="F18" s="443"/>
      <c r="G18" s="442"/>
      <c r="H18" s="444"/>
      <c r="I18" s="444"/>
      <c r="J18" s="442"/>
      <c r="K18" s="441"/>
      <c r="L18" s="442"/>
      <c r="M18" s="443"/>
      <c r="N18" s="442"/>
      <c r="O18" s="444"/>
      <c r="P18" s="444"/>
      <c r="Q18" s="442"/>
      <c r="R18" s="445"/>
      <c r="S18" s="442"/>
      <c r="T18" s="443"/>
      <c r="U18" s="442"/>
      <c r="V18" s="444"/>
      <c r="W18" s="444"/>
      <c r="X18" s="446"/>
      <c r="Y18" s="444"/>
      <c r="Z18" s="442"/>
      <c r="AA18" s="443"/>
      <c r="AB18" s="442"/>
      <c r="AC18" s="444"/>
      <c r="AD18" s="444"/>
      <c r="AE18" s="446"/>
      <c r="AF18" s="444"/>
      <c r="AG18" s="442"/>
      <c r="AH18" s="443"/>
      <c r="AI18" s="442"/>
      <c r="AJ18" s="444"/>
      <c r="AK18" s="444"/>
      <c r="AL18" s="446"/>
    </row>
    <row r="19" spans="1:38" ht="25.5" customHeight="1" x14ac:dyDescent="0.35">
      <c r="A19" s="368" t="s">
        <v>1052</v>
      </c>
      <c r="B19" s="368" t="s">
        <v>1059</v>
      </c>
      <c r="C19" s="252">
        <v>700937</v>
      </c>
      <c r="D19" s="369">
        <v>17</v>
      </c>
      <c r="E19" s="289">
        <v>70779.830000000016</v>
      </c>
      <c r="F19" s="291">
        <v>7</v>
      </c>
      <c r="G19" s="289">
        <v>-32343.57</v>
      </c>
      <c r="H19" s="269">
        <v>25</v>
      </c>
      <c r="I19" s="269">
        <v>190</v>
      </c>
      <c r="J19" s="289">
        <v>84655.4</v>
      </c>
      <c r="K19" s="369">
        <v>1</v>
      </c>
      <c r="L19" s="289">
        <v>4310</v>
      </c>
      <c r="M19" s="291">
        <v>11</v>
      </c>
      <c r="N19" s="289">
        <v>19889.48</v>
      </c>
      <c r="O19" s="269">
        <v>8</v>
      </c>
      <c r="P19" s="269">
        <v>73</v>
      </c>
      <c r="Q19" s="289">
        <v>149011.86000000002</v>
      </c>
      <c r="R19" s="370">
        <v>5</v>
      </c>
      <c r="S19" s="289">
        <v>1134688.8700000001</v>
      </c>
      <c r="T19" s="291">
        <v>13</v>
      </c>
      <c r="U19" s="289">
        <v>389335.39000000007</v>
      </c>
      <c r="V19" s="269">
        <v>73</v>
      </c>
      <c r="W19" s="269">
        <v>31</v>
      </c>
      <c r="X19" s="371">
        <v>74800.450000000012</v>
      </c>
      <c r="Y19" s="269">
        <v>4</v>
      </c>
      <c r="Z19" s="289">
        <v>5650.5</v>
      </c>
      <c r="AA19" s="291"/>
      <c r="AB19" s="289"/>
      <c r="AC19" s="269"/>
      <c r="AD19" s="269">
        <v>17</v>
      </c>
      <c r="AE19" s="371">
        <v>46531.239999999991</v>
      </c>
      <c r="AF19" s="269">
        <v>9</v>
      </c>
      <c r="AG19" s="289">
        <v>156849.89000000001</v>
      </c>
      <c r="AH19" s="291"/>
      <c r="AI19" s="289"/>
      <c r="AJ19" s="269">
        <v>2</v>
      </c>
      <c r="AK19" s="269">
        <v>4</v>
      </c>
      <c r="AL19" s="371">
        <v>18940.55</v>
      </c>
    </row>
    <row r="20" spans="1:38" ht="25.5" customHeight="1" x14ac:dyDescent="0.35">
      <c r="A20" s="368" t="s">
        <v>1052</v>
      </c>
      <c r="B20" s="368" t="s">
        <v>25</v>
      </c>
      <c r="C20" s="252"/>
      <c r="D20" s="369"/>
      <c r="E20" s="289"/>
      <c r="F20" s="291"/>
      <c r="G20" s="289"/>
      <c r="H20" s="269"/>
      <c r="I20" s="269"/>
      <c r="J20" s="289"/>
      <c r="K20" s="369"/>
      <c r="L20" s="289"/>
      <c r="M20" s="291"/>
      <c r="N20" s="289"/>
      <c r="O20" s="269"/>
      <c r="P20" s="269"/>
      <c r="Q20" s="289"/>
      <c r="R20" s="370"/>
      <c r="S20" s="289"/>
      <c r="T20" s="291"/>
      <c r="U20" s="289"/>
      <c r="V20" s="269"/>
      <c r="W20" s="269"/>
      <c r="X20" s="371"/>
      <c r="Y20" s="269"/>
      <c r="Z20" s="289"/>
      <c r="AA20" s="291"/>
      <c r="AB20" s="289"/>
      <c r="AC20" s="269"/>
      <c r="AD20" s="269"/>
      <c r="AE20" s="371"/>
      <c r="AF20" s="269"/>
      <c r="AG20" s="289"/>
      <c r="AH20" s="291"/>
      <c r="AI20" s="289"/>
      <c r="AJ20" s="269"/>
      <c r="AK20" s="269"/>
      <c r="AL20" s="371"/>
    </row>
    <row r="21" spans="1:38" ht="25.5" customHeight="1" x14ac:dyDescent="0.35">
      <c r="A21" s="368" t="s">
        <v>9</v>
      </c>
      <c r="B21" s="368" t="s">
        <v>1054</v>
      </c>
      <c r="C21" s="252">
        <v>700934</v>
      </c>
      <c r="D21" s="441"/>
      <c r="E21" s="442"/>
      <c r="F21" s="443"/>
      <c r="G21" s="442"/>
      <c r="H21" s="444"/>
      <c r="I21" s="444"/>
      <c r="J21" s="442"/>
      <c r="K21" s="441"/>
      <c r="L21" s="442"/>
      <c r="M21" s="443"/>
      <c r="N21" s="442"/>
      <c r="O21" s="444"/>
      <c r="P21" s="444"/>
      <c r="Q21" s="442"/>
      <c r="R21" s="445"/>
      <c r="S21" s="442"/>
      <c r="T21" s="443">
        <v>2</v>
      </c>
      <c r="U21" s="442">
        <v>12239.14</v>
      </c>
      <c r="V21" s="444">
        <v>3</v>
      </c>
      <c r="W21" s="444">
        <v>1</v>
      </c>
      <c r="X21" s="446">
        <v>6007.4</v>
      </c>
      <c r="Y21" s="269"/>
      <c r="Z21" s="289"/>
      <c r="AA21" s="291"/>
      <c r="AB21" s="289"/>
      <c r="AC21" s="269"/>
      <c r="AD21" s="269"/>
      <c r="AE21" s="371"/>
      <c r="AF21" s="444"/>
      <c r="AG21" s="442"/>
      <c r="AH21" s="443"/>
      <c r="AI21" s="442"/>
      <c r="AJ21" s="444"/>
      <c r="AK21" s="444"/>
      <c r="AL21" s="446"/>
    </row>
    <row r="22" spans="1:38" ht="25.5" customHeight="1" x14ac:dyDescent="0.35">
      <c r="A22" s="368" t="s">
        <v>9</v>
      </c>
      <c r="B22" s="368" t="s">
        <v>1060</v>
      </c>
      <c r="C22" s="252">
        <v>700940</v>
      </c>
      <c r="D22" s="441">
        <v>3</v>
      </c>
      <c r="E22" s="442">
        <v>2791.38</v>
      </c>
      <c r="F22" s="443">
        <v>1</v>
      </c>
      <c r="G22" s="442">
        <v>-1164.8599999999999</v>
      </c>
      <c r="H22" s="444">
        <v>4</v>
      </c>
      <c r="I22" s="444">
        <v>17</v>
      </c>
      <c r="J22" s="442">
        <v>-10262.69</v>
      </c>
      <c r="K22" s="441"/>
      <c r="L22" s="442"/>
      <c r="M22" s="443">
        <v>3</v>
      </c>
      <c r="N22" s="442">
        <v>5713</v>
      </c>
      <c r="O22" s="444">
        <v>3</v>
      </c>
      <c r="P22" s="444">
        <v>8</v>
      </c>
      <c r="Q22" s="442">
        <v>14627.51</v>
      </c>
      <c r="R22" s="445">
        <v>1</v>
      </c>
      <c r="S22" s="442">
        <v>25381.3</v>
      </c>
      <c r="T22" s="443">
        <v>1</v>
      </c>
      <c r="U22" s="442">
        <v>501</v>
      </c>
      <c r="V22" s="444">
        <v>4</v>
      </c>
      <c r="W22" s="444">
        <v>2</v>
      </c>
      <c r="X22" s="446">
        <v>1183.6199999999999</v>
      </c>
      <c r="Y22" s="269"/>
      <c r="Z22" s="289"/>
      <c r="AA22" s="291"/>
      <c r="AB22" s="289"/>
      <c r="AC22" s="269"/>
      <c r="AD22" s="269">
        <v>2</v>
      </c>
      <c r="AE22" s="371">
        <v>2439.5099999999998</v>
      </c>
      <c r="AF22" s="444">
        <v>1</v>
      </c>
      <c r="AG22" s="442">
        <v>9212.02</v>
      </c>
      <c r="AH22" s="443"/>
      <c r="AI22" s="442"/>
      <c r="AJ22" s="444"/>
      <c r="AK22" s="444"/>
      <c r="AL22" s="446"/>
    </row>
    <row r="23" spans="1:38" ht="25.5" customHeight="1" x14ac:dyDescent="0.35">
      <c r="A23" s="368" t="s">
        <v>29</v>
      </c>
      <c r="B23" s="368" t="s">
        <v>717</v>
      </c>
      <c r="C23" s="252"/>
      <c r="D23" s="441"/>
      <c r="E23" s="442"/>
      <c r="F23" s="443"/>
      <c r="G23" s="442"/>
      <c r="H23" s="444"/>
      <c r="I23" s="444"/>
      <c r="J23" s="442"/>
      <c r="K23" s="441"/>
      <c r="L23" s="442"/>
      <c r="M23" s="443"/>
      <c r="N23" s="442"/>
      <c r="O23" s="444"/>
      <c r="P23" s="444"/>
      <c r="Q23" s="442"/>
      <c r="R23" s="445"/>
      <c r="S23" s="442"/>
      <c r="T23" s="443"/>
      <c r="U23" s="442"/>
      <c r="V23" s="444"/>
      <c r="W23" s="444"/>
      <c r="X23" s="446"/>
      <c r="Y23" s="444"/>
      <c r="Z23" s="442"/>
      <c r="AA23" s="443"/>
      <c r="AB23" s="442"/>
      <c r="AC23" s="444"/>
      <c r="AD23" s="444"/>
      <c r="AE23" s="446"/>
      <c r="AF23" s="444"/>
      <c r="AG23" s="442"/>
      <c r="AH23" s="443"/>
      <c r="AI23" s="442"/>
      <c r="AJ23" s="444"/>
      <c r="AK23" s="444"/>
      <c r="AL23" s="446"/>
    </row>
    <row r="24" spans="1:38" ht="25.5" customHeight="1" x14ac:dyDescent="0.35">
      <c r="A24" s="368" t="s">
        <v>9</v>
      </c>
      <c r="B24" s="368" t="s">
        <v>1056</v>
      </c>
      <c r="C24" s="252">
        <v>700944</v>
      </c>
      <c r="D24" s="369"/>
      <c r="E24" s="289"/>
      <c r="F24" s="291"/>
      <c r="G24" s="289"/>
      <c r="H24" s="269"/>
      <c r="I24" s="269"/>
      <c r="J24" s="289"/>
      <c r="K24" s="369"/>
      <c r="L24" s="289"/>
      <c r="M24" s="291"/>
      <c r="N24" s="289"/>
      <c r="O24" s="269"/>
      <c r="P24" s="269"/>
      <c r="Q24" s="289"/>
      <c r="R24" s="370">
        <v>1</v>
      </c>
      <c r="S24" s="289">
        <v>1400</v>
      </c>
      <c r="T24" s="291"/>
      <c r="U24" s="289"/>
      <c r="V24" s="269"/>
      <c r="W24" s="269"/>
      <c r="X24" s="371"/>
      <c r="Y24" s="269"/>
      <c r="Z24" s="289"/>
      <c r="AA24" s="291"/>
      <c r="AB24" s="289"/>
      <c r="AC24" s="269"/>
      <c r="AD24" s="269"/>
      <c r="AE24" s="371"/>
      <c r="AF24" s="269"/>
      <c r="AG24" s="289"/>
      <c r="AH24" s="291"/>
      <c r="AI24" s="289"/>
      <c r="AJ24" s="269"/>
      <c r="AK24" s="269"/>
      <c r="AL24" s="371"/>
    </row>
    <row r="25" spans="1:38" ht="25.5" customHeight="1" x14ac:dyDescent="0.35">
      <c r="A25" s="368" t="s">
        <v>253</v>
      </c>
      <c r="B25" s="368" t="s">
        <v>19</v>
      </c>
      <c r="C25" s="252">
        <v>700942</v>
      </c>
      <c r="D25" s="441"/>
      <c r="E25" s="442"/>
      <c r="F25" s="443"/>
      <c r="G25" s="442"/>
      <c r="H25" s="444"/>
      <c r="I25" s="444">
        <v>1</v>
      </c>
      <c r="J25" s="442">
        <v>-1263.05</v>
      </c>
      <c r="K25" s="441"/>
      <c r="L25" s="442"/>
      <c r="M25" s="443"/>
      <c r="N25" s="442"/>
      <c r="O25" s="444"/>
      <c r="P25" s="444">
        <v>2</v>
      </c>
      <c r="Q25" s="442">
        <v>3620</v>
      </c>
      <c r="R25" s="445"/>
      <c r="S25" s="442"/>
      <c r="T25" s="443"/>
      <c r="U25" s="442"/>
      <c r="V25" s="444">
        <v>1</v>
      </c>
      <c r="W25" s="444"/>
      <c r="X25" s="446"/>
      <c r="Y25" s="444"/>
      <c r="Z25" s="442"/>
      <c r="AA25" s="443"/>
      <c r="AB25" s="442"/>
      <c r="AC25" s="444"/>
      <c r="AD25" s="444"/>
      <c r="AE25" s="446"/>
      <c r="AF25" s="444"/>
      <c r="AG25" s="442"/>
      <c r="AH25" s="443"/>
      <c r="AI25" s="442"/>
      <c r="AJ25" s="444"/>
      <c r="AK25" s="444"/>
      <c r="AL25" s="446"/>
    </row>
    <row r="26" spans="1:38" ht="25.5" customHeight="1" x14ac:dyDescent="0.35">
      <c r="A26" s="368" t="s">
        <v>70</v>
      </c>
      <c r="B26" s="439" t="s">
        <v>1061</v>
      </c>
      <c r="C26" s="440">
        <v>700931</v>
      </c>
      <c r="D26" s="441"/>
      <c r="E26" s="442"/>
      <c r="F26" s="443"/>
      <c r="G26" s="442"/>
      <c r="H26" s="444">
        <v>1</v>
      </c>
      <c r="I26" s="444">
        <v>4</v>
      </c>
      <c r="J26" s="442">
        <v>-1345.3299999999997</v>
      </c>
      <c r="K26" s="441"/>
      <c r="L26" s="442"/>
      <c r="M26" s="443">
        <v>1</v>
      </c>
      <c r="N26" s="442">
        <v>2093</v>
      </c>
      <c r="O26" s="444"/>
      <c r="P26" s="444">
        <v>5</v>
      </c>
      <c r="Q26" s="442">
        <v>12031.380000000001</v>
      </c>
      <c r="R26" s="445"/>
      <c r="S26" s="442"/>
      <c r="T26" s="443"/>
      <c r="U26" s="442"/>
      <c r="V26" s="444">
        <v>4</v>
      </c>
      <c r="W26" s="444">
        <v>1</v>
      </c>
      <c r="X26" s="446">
        <v>550</v>
      </c>
      <c r="Y26" s="444"/>
      <c r="Z26" s="442"/>
      <c r="AA26" s="443"/>
      <c r="AB26" s="442"/>
      <c r="AC26" s="444"/>
      <c r="AD26" s="444">
        <v>2</v>
      </c>
      <c r="AE26" s="446">
        <v>2880.9</v>
      </c>
      <c r="AF26" s="269"/>
      <c r="AG26" s="289"/>
      <c r="AH26" s="291"/>
      <c r="AI26" s="289"/>
      <c r="AJ26" s="269"/>
      <c r="AK26" s="269"/>
      <c r="AL26" s="371"/>
    </row>
    <row r="27" spans="1:38" ht="25.5" customHeight="1" x14ac:dyDescent="0.35">
      <c r="A27" s="368" t="s">
        <v>70</v>
      </c>
      <c r="B27" s="439" t="s">
        <v>1062</v>
      </c>
      <c r="C27" s="440">
        <v>700946</v>
      </c>
      <c r="D27" s="441">
        <v>7</v>
      </c>
      <c r="E27" s="442">
        <v>23756.479999999996</v>
      </c>
      <c r="F27" s="443">
        <v>5</v>
      </c>
      <c r="G27" s="442">
        <v>-4662.76</v>
      </c>
      <c r="H27" s="444">
        <v>13</v>
      </c>
      <c r="I27" s="444">
        <v>43</v>
      </c>
      <c r="J27" s="442">
        <v>-11348.640000000001</v>
      </c>
      <c r="K27" s="441"/>
      <c r="L27" s="442"/>
      <c r="M27" s="443">
        <v>6</v>
      </c>
      <c r="N27" s="442">
        <v>10925</v>
      </c>
      <c r="O27" s="444">
        <v>8</v>
      </c>
      <c r="P27" s="444">
        <v>44</v>
      </c>
      <c r="Q27" s="442">
        <v>82585.31</v>
      </c>
      <c r="R27" s="445">
        <v>2</v>
      </c>
      <c r="S27" s="442">
        <v>15392.15</v>
      </c>
      <c r="T27" s="443">
        <v>11</v>
      </c>
      <c r="U27" s="442">
        <v>52983.05</v>
      </c>
      <c r="V27" s="444">
        <v>22</v>
      </c>
      <c r="W27" s="444">
        <v>22</v>
      </c>
      <c r="X27" s="446">
        <v>35614.730000000003</v>
      </c>
      <c r="Y27" s="269">
        <v>2</v>
      </c>
      <c r="Z27" s="289">
        <v>3908.09</v>
      </c>
      <c r="AA27" s="291">
        <v>1</v>
      </c>
      <c r="AB27" s="289">
        <v>3810</v>
      </c>
      <c r="AC27" s="269">
        <v>1</v>
      </c>
      <c r="AD27" s="269">
        <v>19</v>
      </c>
      <c r="AE27" s="371">
        <v>28657.980000000007</v>
      </c>
      <c r="AF27" s="269">
        <v>1</v>
      </c>
      <c r="AG27" s="289">
        <v>2678.77</v>
      </c>
      <c r="AH27" s="291"/>
      <c r="AI27" s="289"/>
      <c r="AJ27" s="269">
        <v>2</v>
      </c>
      <c r="AK27" s="269">
        <v>1</v>
      </c>
      <c r="AL27" s="371">
        <v>2270</v>
      </c>
    </row>
    <row r="28" spans="1:38" ht="25.5" customHeight="1" x14ac:dyDescent="0.35">
      <c r="A28" s="368" t="s">
        <v>70</v>
      </c>
      <c r="B28" s="439" t="s">
        <v>1063</v>
      </c>
      <c r="C28" s="252">
        <v>700912</v>
      </c>
      <c r="D28" s="441">
        <v>2</v>
      </c>
      <c r="E28" s="442">
        <v>6975.94</v>
      </c>
      <c r="F28" s="443">
        <v>4</v>
      </c>
      <c r="G28" s="442">
        <v>-2387.64</v>
      </c>
      <c r="H28" s="444">
        <v>10</v>
      </c>
      <c r="I28" s="444">
        <v>28</v>
      </c>
      <c r="J28" s="442">
        <v>22304.859999999997</v>
      </c>
      <c r="K28" s="441"/>
      <c r="L28" s="442"/>
      <c r="M28" s="443">
        <v>2</v>
      </c>
      <c r="N28" s="442">
        <v>3903</v>
      </c>
      <c r="O28" s="444">
        <v>5</v>
      </c>
      <c r="P28" s="444">
        <v>21</v>
      </c>
      <c r="Q28" s="442">
        <v>47623.86</v>
      </c>
      <c r="R28" s="445">
        <v>1</v>
      </c>
      <c r="S28" s="442">
        <v>7801.67</v>
      </c>
      <c r="T28" s="443">
        <v>2</v>
      </c>
      <c r="U28" s="442">
        <v>3872</v>
      </c>
      <c r="V28" s="444">
        <v>7</v>
      </c>
      <c r="W28" s="444">
        <v>4</v>
      </c>
      <c r="X28" s="446">
        <v>10899.05</v>
      </c>
      <c r="Y28" s="444">
        <v>2</v>
      </c>
      <c r="Z28" s="442">
        <v>12980.279999999999</v>
      </c>
      <c r="AA28" s="443">
        <v>1</v>
      </c>
      <c r="AB28" s="442">
        <v>1888.45</v>
      </c>
      <c r="AC28" s="444">
        <v>1</v>
      </c>
      <c r="AD28" s="444">
        <v>7</v>
      </c>
      <c r="AE28" s="446">
        <v>20678.16</v>
      </c>
      <c r="AF28" s="269"/>
      <c r="AG28" s="289"/>
      <c r="AH28" s="291"/>
      <c r="AI28" s="289"/>
      <c r="AJ28" s="269"/>
      <c r="AK28" s="269"/>
      <c r="AL28" s="371"/>
    </row>
    <row r="29" spans="1:38" ht="25.5" customHeight="1" x14ac:dyDescent="0.35">
      <c r="A29" s="368" t="s">
        <v>67</v>
      </c>
      <c r="B29" s="368" t="s">
        <v>721</v>
      </c>
      <c r="C29" s="252">
        <v>700910</v>
      </c>
      <c r="D29" s="369"/>
      <c r="E29" s="289"/>
      <c r="F29" s="291"/>
      <c r="G29" s="289"/>
      <c r="H29" s="269"/>
      <c r="I29" s="269"/>
      <c r="J29" s="289"/>
      <c r="K29" s="369"/>
      <c r="L29" s="289"/>
      <c r="M29" s="291"/>
      <c r="N29" s="289"/>
      <c r="O29" s="269"/>
      <c r="P29" s="269"/>
      <c r="Q29" s="289"/>
      <c r="R29" s="370"/>
      <c r="S29" s="289"/>
      <c r="T29" s="291"/>
      <c r="U29" s="289"/>
      <c r="V29" s="269"/>
      <c r="W29" s="269">
        <v>1</v>
      </c>
      <c r="X29" s="371">
        <v>1052.46</v>
      </c>
      <c r="Y29" s="269"/>
      <c r="Z29" s="289"/>
      <c r="AA29" s="291"/>
      <c r="AB29" s="289"/>
      <c r="AC29" s="269"/>
      <c r="AD29" s="269"/>
      <c r="AE29" s="371"/>
      <c r="AF29" s="269"/>
      <c r="AG29" s="289"/>
      <c r="AH29" s="291"/>
      <c r="AI29" s="289"/>
      <c r="AJ29" s="269"/>
      <c r="AK29" s="269"/>
      <c r="AL29" s="371"/>
    </row>
    <row r="30" spans="1:38" ht="25.5" customHeight="1" x14ac:dyDescent="0.35">
      <c r="A30" s="368" t="s">
        <v>49</v>
      </c>
      <c r="B30" s="439" t="s">
        <v>1064</v>
      </c>
      <c r="C30" s="252">
        <v>700913</v>
      </c>
      <c r="D30" s="441"/>
      <c r="E30" s="442"/>
      <c r="F30" s="443"/>
      <c r="G30" s="442"/>
      <c r="H30" s="444"/>
      <c r="I30" s="444"/>
      <c r="J30" s="442"/>
      <c r="K30" s="441"/>
      <c r="L30" s="442"/>
      <c r="M30" s="443"/>
      <c r="N30" s="442"/>
      <c r="O30" s="444"/>
      <c r="P30" s="444">
        <v>1</v>
      </c>
      <c r="Q30" s="442">
        <v>1810</v>
      </c>
      <c r="R30" s="445"/>
      <c r="S30" s="442"/>
      <c r="T30" s="443"/>
      <c r="U30" s="442"/>
      <c r="V30" s="444"/>
      <c r="W30" s="444"/>
      <c r="X30" s="446"/>
      <c r="Y30" s="444"/>
      <c r="Z30" s="442"/>
      <c r="AA30" s="443"/>
      <c r="AB30" s="442"/>
      <c r="AC30" s="444"/>
      <c r="AD30" s="444"/>
      <c r="AE30" s="446"/>
      <c r="AF30" s="444"/>
      <c r="AG30" s="442"/>
      <c r="AH30" s="443"/>
      <c r="AI30" s="442"/>
      <c r="AJ30" s="444"/>
      <c r="AK30" s="444"/>
      <c r="AL30" s="446"/>
    </row>
    <row r="31" spans="1:38" ht="25.5" customHeight="1" x14ac:dyDescent="0.35">
      <c r="A31" s="368" t="s">
        <v>49</v>
      </c>
      <c r="B31" s="439" t="s">
        <v>1065</v>
      </c>
      <c r="C31" s="252">
        <v>700922</v>
      </c>
      <c r="D31" s="441"/>
      <c r="E31" s="442"/>
      <c r="F31" s="443"/>
      <c r="G31" s="442"/>
      <c r="H31" s="444"/>
      <c r="I31" s="444"/>
      <c r="J31" s="442"/>
      <c r="K31" s="441"/>
      <c r="L31" s="442"/>
      <c r="M31" s="443"/>
      <c r="N31" s="442"/>
      <c r="O31" s="444"/>
      <c r="P31" s="444"/>
      <c r="Q31" s="442"/>
      <c r="R31" s="445"/>
      <c r="S31" s="442"/>
      <c r="T31" s="443"/>
      <c r="U31" s="442"/>
      <c r="V31" s="444"/>
      <c r="W31" s="444"/>
      <c r="X31" s="446"/>
      <c r="Y31" s="444"/>
      <c r="Z31" s="442"/>
      <c r="AA31" s="443"/>
      <c r="AB31" s="442"/>
      <c r="AC31" s="444"/>
      <c r="AD31" s="444"/>
      <c r="AE31" s="446"/>
      <c r="AF31" s="444"/>
      <c r="AG31" s="442"/>
      <c r="AH31" s="443"/>
      <c r="AI31" s="442"/>
      <c r="AJ31" s="444"/>
      <c r="AK31" s="444"/>
      <c r="AL31" s="446"/>
    </row>
    <row r="32" spans="1:38" ht="25.5" customHeight="1" x14ac:dyDescent="0.35">
      <c r="A32" s="368" t="s">
        <v>49</v>
      </c>
      <c r="B32" s="439" t="s">
        <v>1066</v>
      </c>
      <c r="C32" s="252">
        <v>700926</v>
      </c>
      <c r="D32" s="441"/>
      <c r="E32" s="442"/>
      <c r="F32" s="443"/>
      <c r="G32" s="442"/>
      <c r="H32" s="444"/>
      <c r="I32" s="444"/>
      <c r="J32" s="442"/>
      <c r="K32" s="441"/>
      <c r="L32" s="442"/>
      <c r="M32" s="443"/>
      <c r="N32" s="442"/>
      <c r="O32" s="444"/>
      <c r="P32" s="444"/>
      <c r="Q32" s="442"/>
      <c r="R32" s="445"/>
      <c r="S32" s="442"/>
      <c r="T32" s="443"/>
      <c r="U32" s="442"/>
      <c r="V32" s="444"/>
      <c r="W32" s="444"/>
      <c r="X32" s="446"/>
      <c r="Y32" s="444"/>
      <c r="Z32" s="442"/>
      <c r="AA32" s="443"/>
      <c r="AB32" s="442"/>
      <c r="AC32" s="444"/>
      <c r="AD32" s="444"/>
      <c r="AE32" s="446"/>
      <c r="AF32" s="444"/>
      <c r="AG32" s="442"/>
      <c r="AH32" s="443"/>
      <c r="AI32" s="442"/>
      <c r="AJ32" s="444"/>
      <c r="AK32" s="444"/>
      <c r="AL32" s="446"/>
    </row>
    <row r="33" spans="1:38" ht="25.5" customHeight="1" x14ac:dyDescent="0.35">
      <c r="A33" s="368" t="s">
        <v>49</v>
      </c>
      <c r="B33" s="439" t="s">
        <v>1069</v>
      </c>
      <c r="C33" s="252">
        <v>700917</v>
      </c>
      <c r="D33" s="441"/>
      <c r="E33" s="442"/>
      <c r="F33" s="443"/>
      <c r="G33" s="442"/>
      <c r="H33" s="444">
        <v>1</v>
      </c>
      <c r="I33" s="444"/>
      <c r="J33" s="442"/>
      <c r="K33" s="441"/>
      <c r="L33" s="442"/>
      <c r="M33" s="443"/>
      <c r="N33" s="442"/>
      <c r="O33" s="444"/>
      <c r="P33" s="444"/>
      <c r="Q33" s="442"/>
      <c r="R33" s="445"/>
      <c r="S33" s="442"/>
      <c r="T33" s="443"/>
      <c r="U33" s="442"/>
      <c r="V33" s="444"/>
      <c r="W33" s="444"/>
      <c r="X33" s="446"/>
      <c r="Y33" s="444"/>
      <c r="Z33" s="442"/>
      <c r="AA33" s="443"/>
      <c r="AB33" s="442"/>
      <c r="AC33" s="444"/>
      <c r="AD33" s="444"/>
      <c r="AE33" s="446"/>
      <c r="AF33" s="444"/>
      <c r="AG33" s="442"/>
      <c r="AH33" s="443"/>
      <c r="AI33" s="442"/>
      <c r="AJ33" s="444"/>
      <c r="AK33" s="444">
        <v>1</v>
      </c>
      <c r="AL33" s="446">
        <v>14624.26</v>
      </c>
    </row>
    <row r="34" spans="1:38" ht="25.5" customHeight="1" x14ac:dyDescent="0.35">
      <c r="A34" s="368" t="s">
        <v>49</v>
      </c>
      <c r="B34" s="439" t="s">
        <v>1070</v>
      </c>
      <c r="C34" s="252">
        <v>700924</v>
      </c>
      <c r="D34" s="441"/>
      <c r="E34" s="442"/>
      <c r="F34" s="443"/>
      <c r="G34" s="442"/>
      <c r="H34" s="444"/>
      <c r="I34" s="444">
        <v>1</v>
      </c>
      <c r="J34" s="442">
        <v>1018.17</v>
      </c>
      <c r="K34" s="441"/>
      <c r="L34" s="442"/>
      <c r="M34" s="443"/>
      <c r="N34" s="442"/>
      <c r="O34" s="444">
        <v>1</v>
      </c>
      <c r="P34" s="444"/>
      <c r="Q34" s="442"/>
      <c r="R34" s="445"/>
      <c r="S34" s="442"/>
      <c r="T34" s="443"/>
      <c r="U34" s="442"/>
      <c r="V34" s="444"/>
      <c r="W34" s="444"/>
      <c r="X34" s="446"/>
      <c r="Y34" s="444"/>
      <c r="Z34" s="442"/>
      <c r="AA34" s="443"/>
      <c r="AB34" s="442"/>
      <c r="AC34" s="444"/>
      <c r="AD34" s="444"/>
      <c r="AE34" s="446"/>
      <c r="AF34" s="444"/>
      <c r="AG34" s="442"/>
      <c r="AH34" s="443"/>
      <c r="AI34" s="442"/>
      <c r="AJ34" s="444"/>
      <c r="AK34" s="444"/>
      <c r="AL34" s="446"/>
    </row>
    <row r="35" spans="1:38" ht="25.5" customHeight="1" x14ac:dyDescent="0.35">
      <c r="A35" s="368" t="s">
        <v>49</v>
      </c>
      <c r="B35" s="439" t="s">
        <v>50</v>
      </c>
      <c r="C35" s="252"/>
      <c r="D35" s="441"/>
      <c r="E35" s="442"/>
      <c r="F35" s="443"/>
      <c r="G35" s="442"/>
      <c r="H35" s="444"/>
      <c r="I35" s="444"/>
      <c r="J35" s="442"/>
      <c r="K35" s="441"/>
      <c r="L35" s="442"/>
      <c r="M35" s="443"/>
      <c r="N35" s="442"/>
      <c r="O35" s="444"/>
      <c r="P35" s="444"/>
      <c r="Q35" s="442"/>
      <c r="R35" s="445"/>
      <c r="S35" s="442"/>
      <c r="T35" s="443"/>
      <c r="U35" s="442"/>
      <c r="V35" s="444"/>
      <c r="W35" s="444"/>
      <c r="X35" s="446"/>
      <c r="Y35" s="444"/>
      <c r="Z35" s="442"/>
      <c r="AA35" s="443"/>
      <c r="AB35" s="442"/>
      <c r="AC35" s="444"/>
      <c r="AD35" s="444"/>
      <c r="AE35" s="446"/>
      <c r="AF35" s="444"/>
      <c r="AG35" s="442"/>
      <c r="AH35" s="443"/>
      <c r="AI35" s="442"/>
      <c r="AJ35" s="444"/>
      <c r="AK35" s="444"/>
      <c r="AL35" s="446"/>
    </row>
    <row r="36" spans="1:38" ht="25.5" customHeight="1" x14ac:dyDescent="0.35">
      <c r="A36" s="368" t="s">
        <v>49</v>
      </c>
      <c r="B36" s="439" t="s">
        <v>50</v>
      </c>
      <c r="C36" s="252"/>
      <c r="D36" s="441"/>
      <c r="E36" s="442"/>
      <c r="F36" s="443"/>
      <c r="G36" s="442"/>
      <c r="H36" s="444"/>
      <c r="I36" s="444"/>
      <c r="J36" s="442"/>
      <c r="K36" s="441"/>
      <c r="L36" s="442"/>
      <c r="M36" s="443"/>
      <c r="N36" s="442"/>
      <c r="O36" s="444"/>
      <c r="P36" s="444"/>
      <c r="Q36" s="442"/>
      <c r="R36" s="445"/>
      <c r="S36" s="442"/>
      <c r="T36" s="443"/>
      <c r="U36" s="442"/>
      <c r="V36" s="444"/>
      <c r="W36" s="444"/>
      <c r="X36" s="446"/>
      <c r="Y36" s="444"/>
      <c r="Z36" s="442"/>
      <c r="AA36" s="443"/>
      <c r="AB36" s="442"/>
      <c r="AC36" s="444"/>
      <c r="AD36" s="444"/>
      <c r="AE36" s="446"/>
      <c r="AF36" s="444"/>
      <c r="AG36" s="442"/>
      <c r="AH36" s="443"/>
      <c r="AI36" s="442"/>
      <c r="AJ36" s="444"/>
      <c r="AK36" s="444"/>
      <c r="AL36" s="446"/>
    </row>
    <row r="37" spans="1:38" ht="25.5" customHeight="1" x14ac:dyDescent="0.35">
      <c r="A37" s="368" t="s">
        <v>49</v>
      </c>
      <c r="B37" s="439" t="s">
        <v>50</v>
      </c>
      <c r="C37" s="252"/>
      <c r="D37" s="441"/>
      <c r="E37" s="442"/>
      <c r="F37" s="443"/>
      <c r="G37" s="442"/>
      <c r="H37" s="444"/>
      <c r="I37" s="444"/>
      <c r="J37" s="442"/>
      <c r="K37" s="441"/>
      <c r="L37" s="442"/>
      <c r="M37" s="443"/>
      <c r="N37" s="442"/>
      <c r="O37" s="444"/>
      <c r="P37" s="444"/>
      <c r="Q37" s="442"/>
      <c r="R37" s="445"/>
      <c r="S37" s="442"/>
      <c r="T37" s="443"/>
      <c r="U37" s="442"/>
      <c r="V37" s="444"/>
      <c r="W37" s="444"/>
      <c r="X37" s="446"/>
      <c r="Y37" s="444"/>
      <c r="Z37" s="442"/>
      <c r="AA37" s="443"/>
      <c r="AB37" s="442"/>
      <c r="AC37" s="444"/>
      <c r="AD37" s="444"/>
      <c r="AE37" s="446"/>
      <c r="AF37" s="444"/>
      <c r="AG37" s="442"/>
      <c r="AH37" s="443"/>
      <c r="AI37" s="442"/>
      <c r="AJ37" s="444"/>
      <c r="AK37" s="444"/>
      <c r="AL37" s="446"/>
    </row>
    <row r="38" spans="1:38" ht="25.5" customHeight="1" x14ac:dyDescent="0.35">
      <c r="A38" s="368" t="s">
        <v>49</v>
      </c>
      <c r="B38" s="439" t="s">
        <v>50</v>
      </c>
      <c r="C38" s="252"/>
      <c r="D38" s="441"/>
      <c r="E38" s="442"/>
      <c r="F38" s="443"/>
      <c r="G38" s="442"/>
      <c r="H38" s="444"/>
      <c r="I38" s="444"/>
      <c r="J38" s="442"/>
      <c r="K38" s="441"/>
      <c r="L38" s="442"/>
      <c r="M38" s="443"/>
      <c r="N38" s="442"/>
      <c r="O38" s="444"/>
      <c r="P38" s="444"/>
      <c r="Q38" s="442"/>
      <c r="R38" s="445"/>
      <c r="S38" s="442"/>
      <c r="T38" s="443"/>
      <c r="U38" s="442"/>
      <c r="V38" s="444"/>
      <c r="W38" s="444"/>
      <c r="X38" s="446"/>
      <c r="Y38" s="444"/>
      <c r="Z38" s="442"/>
      <c r="AA38" s="443"/>
      <c r="AB38" s="442"/>
      <c r="AC38" s="444"/>
      <c r="AD38" s="444"/>
      <c r="AE38" s="446"/>
      <c r="AF38" s="444"/>
      <c r="AG38" s="442"/>
      <c r="AH38" s="443"/>
      <c r="AI38" s="442"/>
      <c r="AJ38" s="444"/>
      <c r="AK38" s="444"/>
      <c r="AL38" s="446"/>
    </row>
    <row r="39" spans="1:38" ht="25.5" customHeight="1" x14ac:dyDescent="0.35">
      <c r="A39" s="368" t="s">
        <v>49</v>
      </c>
      <c r="B39" s="439" t="s">
        <v>50</v>
      </c>
      <c r="C39" s="252"/>
      <c r="D39" s="441"/>
      <c r="E39" s="442"/>
      <c r="F39" s="443"/>
      <c r="G39" s="442"/>
      <c r="H39" s="444"/>
      <c r="I39" s="444"/>
      <c r="J39" s="442"/>
      <c r="K39" s="441"/>
      <c r="L39" s="442"/>
      <c r="M39" s="443"/>
      <c r="N39" s="442"/>
      <c r="O39" s="444"/>
      <c r="P39" s="444"/>
      <c r="Q39" s="442"/>
      <c r="R39" s="445"/>
      <c r="S39" s="442"/>
      <c r="T39" s="443"/>
      <c r="U39" s="442"/>
      <c r="V39" s="444"/>
      <c r="W39" s="444"/>
      <c r="X39" s="446"/>
      <c r="Y39" s="444"/>
      <c r="Z39" s="442"/>
      <c r="AA39" s="443"/>
      <c r="AB39" s="442"/>
      <c r="AC39" s="444"/>
      <c r="AD39" s="444"/>
      <c r="AE39" s="446"/>
      <c r="AF39" s="444"/>
      <c r="AG39" s="442"/>
      <c r="AH39" s="443"/>
      <c r="AI39" s="442"/>
      <c r="AJ39" s="444"/>
      <c r="AK39" s="444"/>
      <c r="AL39" s="446"/>
    </row>
    <row r="40" spans="1:38" ht="25.5" customHeight="1" x14ac:dyDescent="0.35">
      <c r="A40" s="368" t="s">
        <v>49</v>
      </c>
      <c r="B40" s="439" t="s">
        <v>50</v>
      </c>
      <c r="C40" s="252"/>
      <c r="D40" s="441"/>
      <c r="E40" s="442"/>
      <c r="F40" s="443"/>
      <c r="G40" s="442"/>
      <c r="H40" s="444"/>
      <c r="I40" s="444"/>
      <c r="J40" s="442"/>
      <c r="K40" s="441"/>
      <c r="L40" s="442"/>
      <c r="M40" s="443"/>
      <c r="N40" s="442"/>
      <c r="O40" s="444"/>
      <c r="P40" s="444"/>
      <c r="Q40" s="442"/>
      <c r="R40" s="445"/>
      <c r="S40" s="442"/>
      <c r="T40" s="443"/>
      <c r="U40" s="442"/>
      <c r="V40" s="444"/>
      <c r="W40" s="444"/>
      <c r="X40" s="446"/>
      <c r="Y40" s="444"/>
      <c r="Z40" s="442"/>
      <c r="AA40" s="443"/>
      <c r="AB40" s="442"/>
      <c r="AC40" s="444"/>
      <c r="AD40" s="444"/>
      <c r="AE40" s="446"/>
      <c r="AF40" s="444"/>
      <c r="AG40" s="442"/>
      <c r="AH40" s="443"/>
      <c r="AI40" s="442"/>
      <c r="AJ40" s="444"/>
      <c r="AK40" s="444"/>
      <c r="AL40" s="446"/>
    </row>
    <row r="41" spans="1:38" ht="25.5" customHeight="1" x14ac:dyDescent="0.35">
      <c r="A41" s="368" t="s">
        <v>49</v>
      </c>
      <c r="B41" s="439" t="s">
        <v>50</v>
      </c>
      <c r="C41" s="252"/>
      <c r="D41" s="441"/>
      <c r="E41" s="442"/>
      <c r="F41" s="443"/>
      <c r="G41" s="442"/>
      <c r="H41" s="444"/>
      <c r="I41" s="444"/>
      <c r="J41" s="442"/>
      <c r="K41" s="441"/>
      <c r="L41" s="442"/>
      <c r="M41" s="443"/>
      <c r="N41" s="442"/>
      <c r="O41" s="444"/>
      <c r="P41" s="444"/>
      <c r="Q41" s="442"/>
      <c r="R41" s="445"/>
      <c r="S41" s="442"/>
      <c r="T41" s="443"/>
      <c r="U41" s="442"/>
      <c r="V41" s="444"/>
      <c r="W41" s="444"/>
      <c r="X41" s="446"/>
      <c r="Y41" s="444"/>
      <c r="Z41" s="442"/>
      <c r="AA41" s="443"/>
      <c r="AB41" s="442"/>
      <c r="AC41" s="444"/>
      <c r="AD41" s="444"/>
      <c r="AE41" s="446"/>
      <c r="AF41" s="444"/>
      <c r="AG41" s="442"/>
      <c r="AH41" s="443"/>
      <c r="AI41" s="442"/>
      <c r="AJ41" s="444"/>
      <c r="AK41" s="444"/>
      <c r="AL41" s="446"/>
    </row>
    <row r="42" spans="1:38" ht="25.5" customHeight="1" x14ac:dyDescent="0.35">
      <c r="A42" s="368" t="s">
        <v>49</v>
      </c>
      <c r="B42" s="439" t="s">
        <v>50</v>
      </c>
      <c r="C42" s="252"/>
      <c r="D42" s="441"/>
      <c r="E42" s="442"/>
      <c r="F42" s="443"/>
      <c r="G42" s="442"/>
      <c r="H42" s="444"/>
      <c r="I42" s="444"/>
      <c r="J42" s="442"/>
      <c r="K42" s="441"/>
      <c r="L42" s="442"/>
      <c r="M42" s="443"/>
      <c r="N42" s="442"/>
      <c r="O42" s="444"/>
      <c r="P42" s="444"/>
      <c r="Q42" s="442"/>
      <c r="R42" s="445"/>
      <c r="S42" s="442"/>
      <c r="T42" s="443"/>
      <c r="U42" s="442"/>
      <c r="V42" s="444"/>
      <c r="W42" s="444"/>
      <c r="X42" s="446"/>
      <c r="Y42" s="444"/>
      <c r="Z42" s="442"/>
      <c r="AA42" s="443"/>
      <c r="AB42" s="442"/>
      <c r="AC42" s="444"/>
      <c r="AD42" s="444"/>
      <c r="AE42" s="446"/>
      <c r="AF42" s="444"/>
      <c r="AG42" s="442"/>
      <c r="AH42" s="443"/>
      <c r="AI42" s="442"/>
      <c r="AJ42" s="444"/>
      <c r="AK42" s="444"/>
      <c r="AL42" s="446"/>
    </row>
    <row r="43" spans="1:38" ht="25.5" customHeight="1" x14ac:dyDescent="0.35">
      <c r="A43" s="368" t="s">
        <v>49</v>
      </c>
      <c r="B43" s="439" t="s">
        <v>50</v>
      </c>
      <c r="C43" s="252"/>
      <c r="D43" s="441"/>
      <c r="E43" s="442"/>
      <c r="F43" s="443"/>
      <c r="G43" s="442"/>
      <c r="H43" s="444"/>
      <c r="I43" s="444"/>
      <c r="J43" s="442"/>
      <c r="K43" s="441"/>
      <c r="L43" s="442"/>
      <c r="M43" s="443"/>
      <c r="N43" s="442"/>
      <c r="O43" s="444"/>
      <c r="P43" s="444"/>
      <c r="Q43" s="442"/>
      <c r="R43" s="445"/>
      <c r="S43" s="442"/>
      <c r="T43" s="443"/>
      <c r="U43" s="442"/>
      <c r="V43" s="444"/>
      <c r="W43" s="444"/>
      <c r="X43" s="446"/>
      <c r="Y43" s="444"/>
      <c r="Z43" s="442"/>
      <c r="AA43" s="443"/>
      <c r="AB43" s="442"/>
      <c r="AC43" s="444"/>
      <c r="AD43" s="444"/>
      <c r="AE43" s="446"/>
      <c r="AF43" s="444"/>
      <c r="AG43" s="442"/>
      <c r="AH43" s="443"/>
      <c r="AI43" s="442"/>
      <c r="AJ43" s="444"/>
      <c r="AK43" s="444"/>
      <c r="AL43" s="446"/>
    </row>
    <row r="44" spans="1:38" ht="25.5" customHeight="1" x14ac:dyDescent="0.35">
      <c r="A44" s="368" t="s">
        <v>49</v>
      </c>
      <c r="B44" s="439" t="s">
        <v>50</v>
      </c>
      <c r="C44" s="252"/>
      <c r="D44" s="441"/>
      <c r="E44" s="442"/>
      <c r="F44" s="443"/>
      <c r="G44" s="442"/>
      <c r="H44" s="444"/>
      <c r="I44" s="444"/>
      <c r="J44" s="442"/>
      <c r="K44" s="441"/>
      <c r="L44" s="442"/>
      <c r="M44" s="443"/>
      <c r="N44" s="442"/>
      <c r="O44" s="444"/>
      <c r="P44" s="444"/>
      <c r="Q44" s="442"/>
      <c r="R44" s="445"/>
      <c r="S44" s="442"/>
      <c r="T44" s="443"/>
      <c r="U44" s="442"/>
      <c r="V44" s="444"/>
      <c r="W44" s="444"/>
      <c r="X44" s="446"/>
      <c r="Y44" s="444"/>
      <c r="Z44" s="442"/>
      <c r="AA44" s="443"/>
      <c r="AB44" s="442"/>
      <c r="AC44" s="444"/>
      <c r="AD44" s="444"/>
      <c r="AE44" s="446"/>
      <c r="AF44" s="444"/>
      <c r="AG44" s="442"/>
      <c r="AH44" s="443"/>
      <c r="AI44" s="442"/>
      <c r="AJ44" s="444"/>
      <c r="AK44" s="444"/>
      <c r="AL44" s="446"/>
    </row>
    <row r="45" spans="1:38" ht="25.5" customHeight="1" x14ac:dyDescent="0.35">
      <c r="A45" s="368" t="s">
        <v>49</v>
      </c>
      <c r="B45" s="439" t="s">
        <v>50</v>
      </c>
      <c r="C45" s="252"/>
      <c r="D45" s="441"/>
      <c r="E45" s="442"/>
      <c r="F45" s="443"/>
      <c r="G45" s="442"/>
      <c r="H45" s="444"/>
      <c r="I45" s="444"/>
      <c r="J45" s="442"/>
      <c r="K45" s="441"/>
      <c r="L45" s="442"/>
      <c r="M45" s="443"/>
      <c r="N45" s="442"/>
      <c r="O45" s="444"/>
      <c r="P45" s="444"/>
      <c r="Q45" s="442"/>
      <c r="R45" s="445"/>
      <c r="S45" s="442"/>
      <c r="T45" s="443"/>
      <c r="U45" s="442"/>
      <c r="V45" s="444"/>
      <c r="W45" s="444"/>
      <c r="X45" s="446"/>
      <c r="Y45" s="444"/>
      <c r="Z45" s="442"/>
      <c r="AA45" s="443"/>
      <c r="AB45" s="442"/>
      <c r="AC45" s="444"/>
      <c r="AD45" s="444"/>
      <c r="AE45" s="446"/>
      <c r="AF45" s="444"/>
      <c r="AG45" s="442"/>
      <c r="AH45" s="443"/>
      <c r="AI45" s="442"/>
      <c r="AJ45" s="444"/>
      <c r="AK45" s="444"/>
      <c r="AL45" s="446"/>
    </row>
    <row r="46" spans="1:38" ht="25.5" customHeight="1" x14ac:dyDescent="0.35">
      <c r="A46" s="368" t="s">
        <v>79</v>
      </c>
      <c r="B46" s="368" t="s">
        <v>1067</v>
      </c>
      <c r="C46" s="252"/>
      <c r="D46" s="441"/>
      <c r="E46" s="442"/>
      <c r="F46" s="443"/>
      <c r="G46" s="442"/>
      <c r="H46" s="444"/>
      <c r="I46" s="444"/>
      <c r="J46" s="442"/>
      <c r="K46" s="441"/>
      <c r="L46" s="442"/>
      <c r="M46" s="443"/>
      <c r="N46" s="442"/>
      <c r="O46" s="444"/>
      <c r="P46" s="444"/>
      <c r="Q46" s="442"/>
      <c r="R46" s="445"/>
      <c r="S46" s="442"/>
      <c r="T46" s="443"/>
      <c r="U46" s="442"/>
      <c r="V46" s="444"/>
      <c r="W46" s="444"/>
      <c r="X46" s="446"/>
      <c r="Y46" s="444"/>
      <c r="Z46" s="442"/>
      <c r="AA46" s="443"/>
      <c r="AB46" s="442"/>
      <c r="AC46" s="444"/>
      <c r="AD46" s="444"/>
      <c r="AE46" s="446"/>
      <c r="AF46" s="444"/>
      <c r="AG46" s="442"/>
      <c r="AH46" s="443"/>
      <c r="AI46" s="442"/>
      <c r="AJ46" s="444"/>
      <c r="AK46" s="444"/>
      <c r="AL46" s="446"/>
    </row>
    <row r="47" spans="1:38" ht="25.5" customHeight="1" x14ac:dyDescent="0.35">
      <c r="A47" s="368" t="s">
        <v>79</v>
      </c>
      <c r="B47" s="368" t="s">
        <v>1067</v>
      </c>
      <c r="C47" s="252"/>
      <c r="D47" s="441"/>
      <c r="E47" s="442"/>
      <c r="F47" s="443"/>
      <c r="G47" s="442"/>
      <c r="H47" s="444"/>
      <c r="I47" s="444"/>
      <c r="J47" s="442"/>
      <c r="K47" s="441"/>
      <c r="L47" s="442"/>
      <c r="M47" s="443"/>
      <c r="N47" s="442"/>
      <c r="O47" s="444"/>
      <c r="P47" s="444"/>
      <c r="Q47" s="442"/>
      <c r="R47" s="445"/>
      <c r="S47" s="442"/>
      <c r="T47" s="443"/>
      <c r="U47" s="442"/>
      <c r="V47" s="444"/>
      <c r="W47" s="444"/>
      <c r="X47" s="446"/>
      <c r="Y47" s="444"/>
      <c r="Z47" s="442"/>
      <c r="AA47" s="443"/>
      <c r="AB47" s="442"/>
      <c r="AC47" s="444"/>
      <c r="AD47" s="444"/>
      <c r="AE47" s="446"/>
      <c r="AF47" s="444"/>
      <c r="AG47" s="442"/>
      <c r="AH47" s="443"/>
      <c r="AI47" s="442"/>
      <c r="AJ47" s="444"/>
      <c r="AK47" s="444"/>
      <c r="AL47" s="446"/>
    </row>
    <row r="48" spans="1:38" ht="25.5" customHeight="1" x14ac:dyDescent="0.35">
      <c r="A48" s="368" t="s">
        <v>79</v>
      </c>
      <c r="B48" s="368" t="s">
        <v>1067</v>
      </c>
      <c r="C48" s="252"/>
      <c r="D48" s="441"/>
      <c r="E48" s="442"/>
      <c r="F48" s="443"/>
      <c r="G48" s="442"/>
      <c r="H48" s="444"/>
      <c r="I48" s="444"/>
      <c r="J48" s="442"/>
      <c r="K48" s="441"/>
      <c r="L48" s="442"/>
      <c r="M48" s="443"/>
      <c r="N48" s="442"/>
      <c r="O48" s="444"/>
      <c r="P48" s="444"/>
      <c r="Q48" s="442"/>
      <c r="R48" s="445"/>
      <c r="S48" s="442"/>
      <c r="T48" s="443"/>
      <c r="U48" s="442"/>
      <c r="V48" s="444"/>
      <c r="W48" s="444"/>
      <c r="X48" s="446"/>
      <c r="Y48" s="444"/>
      <c r="Z48" s="442"/>
      <c r="AA48" s="443"/>
      <c r="AB48" s="442"/>
      <c r="AC48" s="444"/>
      <c r="AD48" s="444"/>
      <c r="AE48" s="446"/>
      <c r="AF48" s="444"/>
      <c r="AG48" s="442"/>
      <c r="AH48" s="443"/>
      <c r="AI48" s="442"/>
      <c r="AJ48" s="444"/>
      <c r="AK48" s="444"/>
      <c r="AL48" s="446"/>
    </row>
    <row r="49" spans="1:240" ht="25.5" customHeight="1" x14ac:dyDescent="0.35">
      <c r="A49" s="368" t="s">
        <v>79</v>
      </c>
      <c r="B49" s="368" t="s">
        <v>1067</v>
      </c>
      <c r="C49" s="252">
        <v>700908</v>
      </c>
      <c r="D49" s="441">
        <v>19</v>
      </c>
      <c r="E49" s="442">
        <v>79778.02</v>
      </c>
      <c r="F49" s="443">
        <v>24</v>
      </c>
      <c r="G49" s="442">
        <v>-3476.0700000000006</v>
      </c>
      <c r="H49" s="444">
        <v>95</v>
      </c>
      <c r="I49" s="444">
        <v>155</v>
      </c>
      <c r="J49" s="442">
        <v>92835.999999999913</v>
      </c>
      <c r="K49" s="441">
        <v>3</v>
      </c>
      <c r="L49" s="442">
        <v>7677.14</v>
      </c>
      <c r="M49" s="443">
        <v>25</v>
      </c>
      <c r="N49" s="442">
        <v>44027</v>
      </c>
      <c r="O49" s="444">
        <v>27</v>
      </c>
      <c r="P49" s="444">
        <v>238</v>
      </c>
      <c r="Q49" s="442">
        <v>428435.59</v>
      </c>
      <c r="R49" s="445">
        <v>11</v>
      </c>
      <c r="S49" s="442">
        <v>128080.17</v>
      </c>
      <c r="T49" s="443">
        <v>42</v>
      </c>
      <c r="U49" s="442">
        <v>220009.87</v>
      </c>
      <c r="V49" s="444">
        <v>77</v>
      </c>
      <c r="W49" s="444">
        <v>75</v>
      </c>
      <c r="X49" s="446">
        <v>179244.44000000006</v>
      </c>
      <c r="Y49" s="444">
        <v>7</v>
      </c>
      <c r="Z49" s="442">
        <v>16859.849999999999</v>
      </c>
      <c r="AA49" s="443">
        <v>3</v>
      </c>
      <c r="AB49" s="442">
        <v>8035.88</v>
      </c>
      <c r="AC49" s="444">
        <v>10</v>
      </c>
      <c r="AD49" s="444">
        <v>34</v>
      </c>
      <c r="AE49" s="446">
        <v>49797.010000000009</v>
      </c>
      <c r="AF49" s="444">
        <v>6</v>
      </c>
      <c r="AG49" s="442">
        <v>113353.68000000001</v>
      </c>
      <c r="AH49" s="443">
        <v>1</v>
      </c>
      <c r="AI49" s="442">
        <v>11038.06</v>
      </c>
      <c r="AJ49" s="444">
        <v>3</v>
      </c>
      <c r="AK49" s="444">
        <v>7</v>
      </c>
      <c r="AL49" s="446">
        <v>23760.77</v>
      </c>
    </row>
    <row r="50" spans="1:240" ht="25.5" customHeight="1" x14ac:dyDescent="0.35">
      <c r="A50" s="368" t="s">
        <v>79</v>
      </c>
      <c r="B50" s="368" t="s">
        <v>1067</v>
      </c>
      <c r="C50" s="252">
        <v>700909</v>
      </c>
      <c r="D50" s="441">
        <v>89</v>
      </c>
      <c r="E50" s="442">
        <v>471878.81000000023</v>
      </c>
      <c r="F50" s="443">
        <v>21</v>
      </c>
      <c r="G50" s="442">
        <v>10538.169999999993</v>
      </c>
      <c r="H50" s="444">
        <v>115</v>
      </c>
      <c r="I50" s="444">
        <v>556</v>
      </c>
      <c r="J50" s="442">
        <v>321882.71000000084</v>
      </c>
      <c r="K50" s="441">
        <v>3</v>
      </c>
      <c r="L50" s="442">
        <v>16601</v>
      </c>
      <c r="M50" s="443">
        <v>22</v>
      </c>
      <c r="N50" s="442">
        <v>40154.639999999999</v>
      </c>
      <c r="O50" s="444">
        <v>50</v>
      </c>
      <c r="P50" s="444">
        <v>144</v>
      </c>
      <c r="Q50" s="442">
        <v>278757.4200000001</v>
      </c>
      <c r="R50" s="445">
        <v>10</v>
      </c>
      <c r="S50" s="442">
        <v>117874.33</v>
      </c>
      <c r="T50" s="443">
        <v>40</v>
      </c>
      <c r="U50" s="442">
        <v>590134.4700000002</v>
      </c>
      <c r="V50" s="444">
        <v>279</v>
      </c>
      <c r="W50" s="444">
        <v>85</v>
      </c>
      <c r="X50" s="446">
        <v>274808.32000000012</v>
      </c>
      <c r="Y50" s="444">
        <v>17</v>
      </c>
      <c r="Z50" s="442">
        <v>91719.77</v>
      </c>
      <c r="AA50" s="443">
        <v>1</v>
      </c>
      <c r="AB50" s="442">
        <v>1595.04</v>
      </c>
      <c r="AC50" s="444">
        <v>12</v>
      </c>
      <c r="AD50" s="444">
        <v>50</v>
      </c>
      <c r="AE50" s="446">
        <v>147020.48999999996</v>
      </c>
      <c r="AF50" s="444">
        <v>15</v>
      </c>
      <c r="AG50" s="442">
        <v>165929.34</v>
      </c>
      <c r="AH50" s="443">
        <v>1</v>
      </c>
      <c r="AI50" s="442">
        <v>3076.6</v>
      </c>
      <c r="AJ50" s="444">
        <v>14</v>
      </c>
      <c r="AK50" s="444">
        <v>12</v>
      </c>
      <c r="AL50" s="446">
        <v>41025.160000000003</v>
      </c>
    </row>
    <row r="51" spans="1:240" ht="25.5" customHeight="1" x14ac:dyDescent="0.35">
      <c r="A51" s="368" t="s">
        <v>253</v>
      </c>
      <c r="B51" s="368" t="s">
        <v>21</v>
      </c>
      <c r="C51" s="252"/>
      <c r="D51" s="369"/>
      <c r="E51" s="289"/>
      <c r="F51" s="291"/>
      <c r="G51" s="289"/>
      <c r="H51" s="269"/>
      <c r="I51" s="269"/>
      <c r="J51" s="289"/>
      <c r="K51" s="369"/>
      <c r="L51" s="289"/>
      <c r="M51" s="291"/>
      <c r="N51" s="289"/>
      <c r="O51" s="269"/>
      <c r="P51" s="269"/>
      <c r="Q51" s="289"/>
      <c r="R51" s="370"/>
      <c r="S51" s="289"/>
      <c r="T51" s="291"/>
      <c r="U51" s="289"/>
      <c r="V51" s="269"/>
      <c r="W51" s="269"/>
      <c r="X51" s="371"/>
      <c r="Y51" s="269"/>
      <c r="Z51" s="289"/>
      <c r="AA51" s="291"/>
      <c r="AB51" s="289"/>
      <c r="AC51" s="269"/>
      <c r="AD51" s="269"/>
      <c r="AE51" s="371"/>
      <c r="AF51" s="269"/>
      <c r="AG51" s="289"/>
      <c r="AH51" s="291"/>
      <c r="AI51" s="289"/>
      <c r="AJ51" s="269"/>
      <c r="AK51" s="269"/>
      <c r="AL51" s="371"/>
    </row>
    <row r="52" spans="1:240" ht="25.5" customHeight="1" x14ac:dyDescent="0.35">
      <c r="A52" s="368" t="s">
        <v>9</v>
      </c>
      <c r="B52" s="368" t="s">
        <v>1068</v>
      </c>
      <c r="C52" s="252"/>
      <c r="D52" s="369"/>
      <c r="E52" s="289"/>
      <c r="F52" s="291"/>
      <c r="G52" s="289"/>
      <c r="H52" s="269"/>
      <c r="I52" s="269"/>
      <c r="J52" s="289"/>
      <c r="K52" s="369"/>
      <c r="L52" s="289"/>
      <c r="M52" s="291"/>
      <c r="N52" s="289"/>
      <c r="O52" s="269"/>
      <c r="P52" s="269"/>
      <c r="Q52" s="289"/>
      <c r="R52" s="370"/>
      <c r="S52" s="289"/>
      <c r="T52" s="291"/>
      <c r="U52" s="289"/>
      <c r="V52" s="269"/>
      <c r="W52" s="269"/>
      <c r="X52" s="371"/>
      <c r="Y52" s="269"/>
      <c r="Z52" s="289"/>
      <c r="AA52" s="291"/>
      <c r="AB52" s="289"/>
      <c r="AC52" s="269"/>
      <c r="AD52" s="269"/>
      <c r="AE52" s="371"/>
      <c r="AF52" s="269"/>
      <c r="AG52" s="289"/>
      <c r="AH52" s="291"/>
      <c r="AI52" s="289"/>
      <c r="AJ52" s="269"/>
      <c r="AK52" s="269"/>
      <c r="AL52" s="371"/>
    </row>
    <row r="53" spans="1:240" ht="25.5" customHeight="1" x14ac:dyDescent="0.35">
      <c r="A53" s="368" t="s">
        <v>275</v>
      </c>
      <c r="B53" s="368" t="s">
        <v>840</v>
      </c>
      <c r="C53" s="448">
        <v>700936</v>
      </c>
      <c r="D53" s="369"/>
      <c r="E53" s="289"/>
      <c r="F53" s="291"/>
      <c r="G53" s="289"/>
      <c r="H53" s="269"/>
      <c r="I53" s="269"/>
      <c r="J53" s="289"/>
      <c r="K53" s="369"/>
      <c r="L53" s="289"/>
      <c r="M53" s="291"/>
      <c r="N53" s="289"/>
      <c r="O53" s="269"/>
      <c r="P53" s="269"/>
      <c r="Q53" s="289"/>
      <c r="R53" s="370"/>
      <c r="S53" s="289"/>
      <c r="T53" s="291"/>
      <c r="U53" s="289"/>
      <c r="V53" s="269"/>
      <c r="W53" s="269"/>
      <c r="X53" s="371"/>
      <c r="Y53" s="269"/>
      <c r="Z53" s="289"/>
      <c r="AA53" s="291"/>
      <c r="AB53" s="289"/>
      <c r="AC53" s="269"/>
      <c r="AD53" s="269"/>
      <c r="AE53" s="371"/>
      <c r="AF53" s="269"/>
      <c r="AG53" s="289"/>
      <c r="AH53" s="291"/>
      <c r="AI53" s="289"/>
      <c r="AJ53" s="269"/>
      <c r="AK53" s="269"/>
      <c r="AL53" s="371"/>
    </row>
    <row r="54" spans="1:240" x14ac:dyDescent="0.35">
      <c r="D54" s="325"/>
      <c r="E54" s="359"/>
      <c r="F54" s="325"/>
      <c r="G54" s="324"/>
      <c r="I54" s="325"/>
      <c r="J54" s="324"/>
      <c r="K54" s="323"/>
      <c r="L54" s="359"/>
      <c r="M54" s="325"/>
      <c r="N54" s="324"/>
      <c r="P54" s="325"/>
      <c r="Q54" s="326"/>
      <c r="R54" s="385"/>
      <c r="S54" s="326"/>
      <c r="T54" s="385"/>
      <c r="U54" s="326"/>
      <c r="W54" s="385"/>
      <c r="X54" s="326"/>
      <c r="Y54" s="385"/>
      <c r="Z54" s="326"/>
      <c r="AA54" s="385"/>
      <c r="AB54" s="326"/>
      <c r="AD54" s="385"/>
      <c r="AE54" s="326"/>
    </row>
    <row r="55" spans="1:240" x14ac:dyDescent="0.35">
      <c r="A55" s="375"/>
      <c r="B55" s="375"/>
      <c r="C55" s="376" t="s">
        <v>1001</v>
      </c>
      <c r="D55" s="369">
        <f t="shared" ref="D55:AL55" si="0">SUM(D5:D54)</f>
        <v>245</v>
      </c>
      <c r="E55" s="369">
        <f t="shared" si="0"/>
        <v>1236366.7700000003</v>
      </c>
      <c r="F55" s="369">
        <f t="shared" si="0"/>
        <v>98</v>
      </c>
      <c r="G55" s="369">
        <f t="shared" si="0"/>
        <v>31542.209999999977</v>
      </c>
      <c r="H55" s="369">
        <f t="shared" si="0"/>
        <v>439</v>
      </c>
      <c r="I55" s="369">
        <f t="shared" si="0"/>
        <v>1673</v>
      </c>
      <c r="J55" s="369">
        <f t="shared" si="0"/>
        <v>790231.71000000229</v>
      </c>
      <c r="K55" s="369">
        <f t="shared" si="0"/>
        <v>9</v>
      </c>
      <c r="L55" s="369">
        <f t="shared" si="0"/>
        <v>36566.089999999997</v>
      </c>
      <c r="M55" s="369">
        <f t="shared" si="0"/>
        <v>147</v>
      </c>
      <c r="N55" s="369">
        <f t="shared" si="0"/>
        <v>285403.12</v>
      </c>
      <c r="O55" s="369">
        <f t="shared" si="0"/>
        <v>212</v>
      </c>
      <c r="P55" s="369">
        <f t="shared" si="0"/>
        <v>904</v>
      </c>
      <c r="Q55" s="369">
        <f t="shared" si="0"/>
        <v>1701779.2400000005</v>
      </c>
      <c r="R55" s="369">
        <f t="shared" si="0"/>
        <v>48</v>
      </c>
      <c r="S55" s="369">
        <f t="shared" si="0"/>
        <v>1569371.77</v>
      </c>
      <c r="T55" s="369">
        <f t="shared" si="0"/>
        <v>179</v>
      </c>
      <c r="U55" s="369">
        <f t="shared" si="0"/>
        <v>1650542.3800000004</v>
      </c>
      <c r="V55" s="369">
        <f t="shared" si="0"/>
        <v>832</v>
      </c>
      <c r="W55" s="369">
        <f t="shared" si="0"/>
        <v>369</v>
      </c>
      <c r="X55" s="369">
        <f t="shared" si="0"/>
        <v>1043707.9400000006</v>
      </c>
      <c r="Y55" s="369">
        <f t="shared" si="0"/>
        <v>62</v>
      </c>
      <c r="Z55" s="369">
        <f t="shared" si="0"/>
        <v>332349.08</v>
      </c>
      <c r="AA55" s="369">
        <f t="shared" si="0"/>
        <v>6</v>
      </c>
      <c r="AB55" s="369">
        <f t="shared" si="0"/>
        <v>15329.369999999999</v>
      </c>
      <c r="AC55" s="369">
        <f t="shared" si="0"/>
        <v>34</v>
      </c>
      <c r="AD55" s="369">
        <f t="shared" si="0"/>
        <v>233</v>
      </c>
      <c r="AE55" s="369">
        <f t="shared" si="0"/>
        <v>536706.94000000018</v>
      </c>
      <c r="AF55" s="369">
        <f t="shared" si="0"/>
        <v>76</v>
      </c>
      <c r="AG55" s="369">
        <f t="shared" si="0"/>
        <v>2537285.2999999998</v>
      </c>
      <c r="AH55" s="369">
        <f t="shared" si="0"/>
        <v>10</v>
      </c>
      <c r="AI55" s="369">
        <f t="shared" si="0"/>
        <v>55799.609999999993</v>
      </c>
      <c r="AJ55" s="369">
        <f t="shared" si="0"/>
        <v>36</v>
      </c>
      <c r="AK55" s="369">
        <f t="shared" si="0"/>
        <v>39</v>
      </c>
      <c r="AL55" s="369">
        <f t="shared" si="0"/>
        <v>164117.58000000002</v>
      </c>
      <c r="AM55" s="374"/>
      <c r="AN55" s="374"/>
      <c r="AO55" s="374"/>
      <c r="AP55" s="374"/>
      <c r="AQ55" s="374"/>
      <c r="AR55" s="374"/>
      <c r="AS55" s="374"/>
      <c r="AT55" s="374"/>
      <c r="AU55" s="374"/>
      <c r="AV55" s="374"/>
      <c r="AW55" s="374"/>
      <c r="AX55" s="374"/>
      <c r="AY55" s="374"/>
      <c r="AZ55" s="374"/>
      <c r="BA55" s="374"/>
      <c r="BB55" s="374"/>
      <c r="BC55" s="374"/>
      <c r="BD55" s="374"/>
      <c r="BE55" s="374"/>
      <c r="BF55" s="374"/>
      <c r="BG55" s="374"/>
      <c r="BH55" s="374"/>
      <c r="BI55" s="374"/>
      <c r="BJ55" s="374"/>
      <c r="BK55" s="374"/>
      <c r="BL55" s="374"/>
      <c r="BM55" s="374"/>
      <c r="BN55" s="374"/>
      <c r="BO55" s="374"/>
      <c r="BP55" s="374"/>
      <c r="BQ55" s="374"/>
      <c r="BR55" s="374"/>
      <c r="BS55" s="374"/>
      <c r="BT55" s="374"/>
      <c r="BU55" s="374"/>
      <c r="BV55" s="374"/>
      <c r="BW55" s="374"/>
      <c r="BX55" s="374"/>
      <c r="BY55" s="374"/>
      <c r="BZ55" s="374"/>
      <c r="CA55" s="374"/>
      <c r="CB55" s="374"/>
      <c r="CC55" s="374"/>
      <c r="CD55" s="374"/>
      <c r="CE55" s="374"/>
      <c r="CF55" s="374"/>
      <c r="CG55" s="374"/>
      <c r="CH55" s="374"/>
      <c r="CI55" s="374"/>
      <c r="CJ55" s="374"/>
      <c r="CK55" s="374"/>
      <c r="CL55" s="374"/>
      <c r="CM55" s="374"/>
      <c r="CN55" s="374"/>
      <c r="CO55" s="374"/>
      <c r="CP55" s="374"/>
      <c r="CQ55" s="374"/>
      <c r="CR55" s="374"/>
      <c r="CS55" s="374"/>
      <c r="CT55" s="374"/>
      <c r="CU55" s="374"/>
      <c r="CV55" s="374"/>
      <c r="CW55" s="374"/>
      <c r="CX55" s="374"/>
      <c r="CY55" s="374"/>
      <c r="CZ55" s="374"/>
      <c r="DA55" s="374"/>
      <c r="DB55" s="374"/>
      <c r="DC55" s="374"/>
      <c r="DD55" s="374"/>
      <c r="DE55" s="374"/>
      <c r="DF55" s="374"/>
      <c r="DG55" s="374"/>
      <c r="DH55" s="374"/>
      <c r="DI55" s="374"/>
      <c r="DJ55" s="374"/>
      <c r="DK55" s="374"/>
      <c r="DL55" s="374"/>
      <c r="DM55" s="374"/>
      <c r="DN55" s="374"/>
      <c r="DO55" s="374"/>
      <c r="DP55" s="374"/>
      <c r="DQ55" s="374"/>
      <c r="DR55" s="374"/>
      <c r="DS55" s="374"/>
      <c r="DT55" s="374"/>
      <c r="DU55" s="374"/>
      <c r="DV55" s="374"/>
      <c r="DW55" s="374"/>
      <c r="DX55" s="374"/>
      <c r="DY55" s="374"/>
      <c r="DZ55" s="374"/>
      <c r="EA55" s="374"/>
      <c r="EB55" s="374"/>
      <c r="EC55" s="374"/>
      <c r="ED55" s="374"/>
      <c r="EE55" s="374"/>
      <c r="EF55" s="374"/>
      <c r="EG55" s="374"/>
      <c r="EH55" s="374"/>
      <c r="EI55" s="374"/>
      <c r="EJ55" s="374"/>
      <c r="EK55" s="374"/>
      <c r="EL55" s="374"/>
      <c r="EM55" s="374"/>
      <c r="EN55" s="374"/>
      <c r="EO55" s="374"/>
      <c r="EP55" s="374"/>
      <c r="EQ55" s="374"/>
      <c r="ER55" s="374"/>
      <c r="ES55" s="374"/>
      <c r="ET55" s="374"/>
      <c r="EU55" s="374"/>
      <c r="EV55" s="374"/>
      <c r="EW55" s="374"/>
      <c r="EX55" s="374"/>
      <c r="EY55" s="374"/>
      <c r="EZ55" s="374"/>
      <c r="FA55" s="374"/>
      <c r="FB55" s="374"/>
      <c r="FC55" s="374"/>
      <c r="FD55" s="374"/>
      <c r="FE55" s="374"/>
      <c r="FF55" s="374"/>
      <c r="FG55" s="374"/>
      <c r="FH55" s="374"/>
      <c r="FI55" s="374"/>
      <c r="FJ55" s="374"/>
      <c r="FK55" s="374"/>
      <c r="FL55" s="374"/>
      <c r="FM55" s="374"/>
      <c r="FN55" s="374"/>
      <c r="FO55" s="374"/>
      <c r="FP55" s="374"/>
      <c r="FQ55" s="374"/>
      <c r="FR55" s="374"/>
      <c r="FS55" s="374"/>
      <c r="FT55" s="374"/>
      <c r="FU55" s="374"/>
      <c r="FV55" s="374"/>
      <c r="FW55" s="374"/>
      <c r="FX55" s="374"/>
      <c r="FY55" s="374"/>
      <c r="FZ55" s="374"/>
      <c r="GA55" s="374"/>
      <c r="GB55" s="374"/>
      <c r="GC55" s="374"/>
      <c r="GD55" s="374"/>
      <c r="GE55" s="374"/>
      <c r="GF55" s="374"/>
      <c r="GG55" s="374"/>
      <c r="GH55" s="374"/>
      <c r="GI55" s="374"/>
      <c r="GJ55" s="374"/>
      <c r="GK55" s="374"/>
      <c r="GL55" s="374"/>
      <c r="GM55" s="374"/>
      <c r="GN55" s="374"/>
      <c r="GO55" s="374"/>
      <c r="GP55" s="374"/>
      <c r="GQ55" s="374"/>
      <c r="GR55" s="374"/>
      <c r="GS55" s="374"/>
      <c r="GT55" s="374"/>
      <c r="GU55" s="374"/>
      <c r="GV55" s="374"/>
      <c r="GW55" s="374"/>
      <c r="GX55" s="374"/>
      <c r="GY55" s="374"/>
      <c r="GZ55" s="374"/>
      <c r="HA55" s="374"/>
      <c r="HB55" s="374"/>
      <c r="HC55" s="374"/>
      <c r="HD55" s="374"/>
      <c r="HE55" s="374"/>
      <c r="HF55" s="374"/>
      <c r="HG55" s="374"/>
      <c r="HH55" s="374"/>
      <c r="HI55" s="374"/>
      <c r="HJ55" s="374"/>
      <c r="HK55" s="374"/>
      <c r="HL55" s="374"/>
      <c r="HM55" s="374"/>
      <c r="HN55" s="374"/>
      <c r="HO55" s="374"/>
      <c r="HP55" s="374"/>
      <c r="HQ55" s="374"/>
      <c r="HR55" s="374"/>
      <c r="HS55" s="374"/>
      <c r="HT55" s="374"/>
      <c r="HU55" s="374"/>
      <c r="HV55" s="374"/>
      <c r="HW55" s="374"/>
      <c r="HX55" s="374"/>
      <c r="HY55" s="374"/>
      <c r="HZ55" s="374"/>
      <c r="IA55" s="374"/>
      <c r="IB55" s="374"/>
      <c r="IC55" s="374"/>
      <c r="ID55" s="374"/>
      <c r="IE55" s="374"/>
      <c r="IF55" s="374"/>
    </row>
    <row r="56" spans="1:240" x14ac:dyDescent="0.35">
      <c r="D56" s="325"/>
      <c r="E56" s="359"/>
      <c r="F56" s="325"/>
      <c r="G56" s="324"/>
      <c r="I56" s="325"/>
      <c r="J56" s="324"/>
      <c r="K56" s="323"/>
      <c r="L56" s="359"/>
      <c r="M56" s="325"/>
      <c r="N56" s="324"/>
      <c r="P56" s="325"/>
      <c r="Q56" s="326"/>
      <c r="R56" s="385"/>
      <c r="S56" s="326"/>
      <c r="T56" s="385"/>
      <c r="U56" s="326"/>
      <c r="W56" s="385"/>
      <c r="X56" s="326"/>
      <c r="Y56" s="385"/>
      <c r="Z56" s="326"/>
      <c r="AA56" s="385"/>
      <c r="AB56" s="326"/>
      <c r="AD56" s="385"/>
      <c r="AE56" s="326"/>
    </row>
    <row r="57" spans="1:240" x14ac:dyDescent="0.35">
      <c r="C57" s="480" t="s">
        <v>996</v>
      </c>
      <c r="D57" s="481"/>
      <c r="E57" s="480" t="s">
        <v>997</v>
      </c>
      <c r="F57" s="481"/>
      <c r="G57" s="480" t="s">
        <v>998</v>
      </c>
      <c r="H57" s="481"/>
      <c r="I57" s="480" t="s">
        <v>999</v>
      </c>
      <c r="J57" s="481"/>
      <c r="K57" s="480" t="s">
        <v>1000</v>
      </c>
      <c r="L57" s="481"/>
      <c r="M57" s="477" t="s">
        <v>1001</v>
      </c>
      <c r="N57" s="478"/>
    </row>
    <row r="58" spans="1:240" x14ac:dyDescent="0.35">
      <c r="B58" s="383" t="s">
        <v>1002</v>
      </c>
      <c r="C58" s="287" t="s">
        <v>1003</v>
      </c>
      <c r="D58" s="287" t="s">
        <v>1004</v>
      </c>
      <c r="E58" s="287" t="s">
        <v>1003</v>
      </c>
      <c r="F58" s="287" t="s">
        <v>1004</v>
      </c>
      <c r="G58" s="287" t="s">
        <v>1003</v>
      </c>
      <c r="H58" s="287" t="s">
        <v>1004</v>
      </c>
      <c r="I58" s="287" t="s">
        <v>1003</v>
      </c>
      <c r="J58" s="287" t="s">
        <v>1004</v>
      </c>
      <c r="K58" s="287" t="s">
        <v>1003</v>
      </c>
      <c r="L58" s="287" t="s">
        <v>1004</v>
      </c>
      <c r="M58" s="287" t="s">
        <v>1003</v>
      </c>
      <c r="N58" s="287" t="s">
        <v>1004</v>
      </c>
    </row>
    <row r="59" spans="1:240" x14ac:dyDescent="0.35">
      <c r="B59" s="388" t="s">
        <v>1005</v>
      </c>
      <c r="C59" s="288">
        <f>D55+F55+H55+I55</f>
        <v>2455</v>
      </c>
      <c r="D59" s="289">
        <f>E55+G55+J55</f>
        <v>2058140.6900000025</v>
      </c>
      <c r="E59" s="288">
        <f>K55+M55+O55+P55</f>
        <v>1272</v>
      </c>
      <c r="F59" s="289">
        <f>L55+N55+Q55</f>
        <v>2023748.4500000004</v>
      </c>
      <c r="G59" s="288">
        <f>R55+T55+V55+W55</f>
        <v>1428</v>
      </c>
      <c r="H59" s="289">
        <f>S55+U55+X55</f>
        <v>4263622.0900000008</v>
      </c>
      <c r="I59" s="288">
        <f>Y55+AA55+AC55+AD55</f>
        <v>335</v>
      </c>
      <c r="J59" s="289">
        <f>Z55+AB55+AE55</f>
        <v>884385.39000000013</v>
      </c>
      <c r="K59" s="288">
        <f>AF55+AH55+AJ55+AK55</f>
        <v>161</v>
      </c>
      <c r="L59" s="289">
        <f>AG55+AI55+AL55</f>
        <v>2757202.4899999998</v>
      </c>
      <c r="M59" s="288">
        <f>C59+E59+G59+I59+K59</f>
        <v>5651</v>
      </c>
      <c r="N59" s="289">
        <f>D59+F59+H59+J59+L59</f>
        <v>11987099.110000005</v>
      </c>
    </row>
    <row r="60" spans="1:240" x14ac:dyDescent="0.35">
      <c r="B60" s="388" t="s">
        <v>1006</v>
      </c>
      <c r="C60" s="288">
        <f>F55</f>
        <v>98</v>
      </c>
      <c r="D60" s="289">
        <f>G55</f>
        <v>31542.209999999977</v>
      </c>
      <c r="E60" s="288">
        <f>M55</f>
        <v>147</v>
      </c>
      <c r="F60" s="289">
        <f>N55</f>
        <v>285403.12</v>
      </c>
      <c r="G60" s="288">
        <f>T55</f>
        <v>179</v>
      </c>
      <c r="H60" s="289">
        <f>U55</f>
        <v>1650542.3800000004</v>
      </c>
      <c r="I60" s="288">
        <f>AA55</f>
        <v>6</v>
      </c>
      <c r="J60" s="289">
        <f>AB55</f>
        <v>15329.369999999999</v>
      </c>
      <c r="K60" s="288">
        <f>AH55</f>
        <v>10</v>
      </c>
      <c r="L60" s="289">
        <f>AI55</f>
        <v>55799.609999999993</v>
      </c>
      <c r="M60" s="288">
        <f>C60+E60+G60+I60+K60</f>
        <v>440</v>
      </c>
      <c r="N60" s="289">
        <f t="shared" ref="N60:N62" si="1">D60+F60+H60+J60+L60</f>
        <v>2038616.6900000006</v>
      </c>
    </row>
    <row r="61" spans="1:240" x14ac:dyDescent="0.35">
      <c r="B61" s="388" t="s">
        <v>1007</v>
      </c>
      <c r="C61" s="288">
        <f>D55+I55</f>
        <v>1918</v>
      </c>
      <c r="D61" s="289">
        <f>E55+J55</f>
        <v>2026598.4800000025</v>
      </c>
      <c r="E61" s="288">
        <f>K55+P55</f>
        <v>913</v>
      </c>
      <c r="F61" s="289">
        <f>L55+Q55</f>
        <v>1738345.3300000005</v>
      </c>
      <c r="G61" s="288">
        <f>R55+W55</f>
        <v>417</v>
      </c>
      <c r="H61" s="289">
        <f>S55+X55</f>
        <v>2613079.7100000009</v>
      </c>
      <c r="I61" s="288">
        <f>Y55+AD55</f>
        <v>295</v>
      </c>
      <c r="J61" s="289">
        <f>Z55+AE55</f>
        <v>869056.02000000025</v>
      </c>
      <c r="K61" s="288">
        <f>AF55+AK55</f>
        <v>115</v>
      </c>
      <c r="L61" s="289">
        <f>AG55+AL55</f>
        <v>2701402.88</v>
      </c>
      <c r="M61" s="288">
        <f>C61+E61+G61+I61+K61</f>
        <v>3658</v>
      </c>
      <c r="N61" s="289">
        <f t="shared" si="1"/>
        <v>9948482.4200000055</v>
      </c>
    </row>
    <row r="62" spans="1:240" x14ac:dyDescent="0.35">
      <c r="B62" s="388" t="s">
        <v>1008</v>
      </c>
      <c r="C62" s="288">
        <f t="shared" ref="C62:L62" si="2">C61+C60</f>
        <v>2016</v>
      </c>
      <c r="D62" s="289">
        <f t="shared" si="2"/>
        <v>2058140.6900000025</v>
      </c>
      <c r="E62" s="288">
        <f t="shared" si="2"/>
        <v>1060</v>
      </c>
      <c r="F62" s="289">
        <f t="shared" si="2"/>
        <v>2023748.4500000007</v>
      </c>
      <c r="G62" s="288">
        <f t="shared" si="2"/>
        <v>596</v>
      </c>
      <c r="H62" s="289">
        <f t="shared" si="2"/>
        <v>4263622.0900000017</v>
      </c>
      <c r="I62" s="288">
        <f t="shared" si="2"/>
        <v>301</v>
      </c>
      <c r="J62" s="289">
        <f t="shared" si="2"/>
        <v>884385.39000000025</v>
      </c>
      <c r="K62" s="288">
        <f t="shared" si="2"/>
        <v>125</v>
      </c>
      <c r="L62" s="289">
        <f t="shared" si="2"/>
        <v>2757202.4899999998</v>
      </c>
      <c r="M62" s="288">
        <f>C62+E62+G62+I62+K62</f>
        <v>4098</v>
      </c>
      <c r="N62" s="289">
        <f t="shared" si="1"/>
        <v>11987099.110000005</v>
      </c>
    </row>
    <row r="63" spans="1:240" x14ac:dyDescent="0.35">
      <c r="E63" s="293"/>
      <c r="F63" s="294"/>
      <c r="G63" s="295"/>
      <c r="H63" s="293"/>
      <c r="I63" s="293"/>
      <c r="J63" s="293"/>
      <c r="K63" s="293"/>
      <c r="L63" s="293"/>
      <c r="M63" s="294"/>
      <c r="N63" s="295"/>
    </row>
    <row r="64" spans="1:240" s="324" customFormat="1" x14ac:dyDescent="0.35">
      <c r="B64" s="383"/>
      <c r="C64" s="480" t="s">
        <v>996</v>
      </c>
      <c r="D64" s="481"/>
      <c r="E64" s="480" t="s">
        <v>997</v>
      </c>
      <c r="F64" s="481"/>
      <c r="G64" s="480" t="s">
        <v>998</v>
      </c>
      <c r="H64" s="481"/>
      <c r="I64" s="480" t="s">
        <v>999</v>
      </c>
      <c r="J64" s="481"/>
      <c r="K64" s="480" t="s">
        <v>1000</v>
      </c>
      <c r="L64" s="481"/>
      <c r="M64" s="477" t="s">
        <v>1001</v>
      </c>
      <c r="N64" s="478"/>
    </row>
    <row r="65" spans="2:15" s="324" customFormat="1" x14ac:dyDescent="0.35">
      <c r="B65" s="383" t="s">
        <v>279</v>
      </c>
      <c r="C65" s="287" t="s">
        <v>1003</v>
      </c>
      <c r="D65" s="287" t="s">
        <v>1004</v>
      </c>
      <c r="E65" s="287" t="s">
        <v>1003</v>
      </c>
      <c r="F65" s="287" t="s">
        <v>1004</v>
      </c>
      <c r="G65" s="287" t="s">
        <v>1003</v>
      </c>
      <c r="H65" s="287" t="s">
        <v>1004</v>
      </c>
      <c r="I65" s="287" t="s">
        <v>1003</v>
      </c>
      <c r="J65" s="287" t="s">
        <v>1004</v>
      </c>
      <c r="K65" s="287" t="s">
        <v>1003</v>
      </c>
      <c r="L65" s="287" t="s">
        <v>1004</v>
      </c>
      <c r="M65" s="287" t="s">
        <v>1003</v>
      </c>
      <c r="N65" s="287" t="s">
        <v>1004</v>
      </c>
    </row>
    <row r="66" spans="2:15" s="324" customFormat="1" x14ac:dyDescent="0.35">
      <c r="B66" s="388" t="s">
        <v>1005</v>
      </c>
      <c r="C66" s="288">
        <v>1074</v>
      </c>
      <c r="D66" s="289">
        <v>973437.64000000095</v>
      </c>
      <c r="E66" s="288">
        <v>512</v>
      </c>
      <c r="F66" s="289">
        <v>815652.79000000015</v>
      </c>
      <c r="G66" s="288">
        <v>619</v>
      </c>
      <c r="H66" s="289">
        <v>1510151.6000000006</v>
      </c>
      <c r="I66" s="291">
        <v>134</v>
      </c>
      <c r="J66" s="289">
        <v>315028.03999999998</v>
      </c>
      <c r="K66" s="291">
        <v>59</v>
      </c>
      <c r="L66" s="289">
        <v>358183.61</v>
      </c>
      <c r="M66" s="288">
        <v>2398</v>
      </c>
      <c r="N66" s="289">
        <v>3972453.6800000016</v>
      </c>
    </row>
    <row r="67" spans="2:15" s="324" customFormat="1" x14ac:dyDescent="0.35">
      <c r="B67" s="388" t="s">
        <v>1006</v>
      </c>
      <c r="C67" s="288">
        <v>45</v>
      </c>
      <c r="D67" s="289">
        <v>7062.0999999999922</v>
      </c>
      <c r="E67" s="288">
        <v>47</v>
      </c>
      <c r="F67" s="289">
        <v>84181.64</v>
      </c>
      <c r="G67" s="288">
        <v>82</v>
      </c>
      <c r="H67" s="289">
        <v>810144.3400000002</v>
      </c>
      <c r="I67" s="291">
        <v>4</v>
      </c>
      <c r="J67" s="289">
        <v>9630.92</v>
      </c>
      <c r="K67" s="291">
        <v>2</v>
      </c>
      <c r="L67" s="289">
        <v>14114.66</v>
      </c>
      <c r="M67" s="288">
        <v>180</v>
      </c>
      <c r="N67" s="289">
        <v>925133.66000000027</v>
      </c>
    </row>
    <row r="68" spans="2:15" s="324" customFormat="1" x14ac:dyDescent="0.35">
      <c r="B68" s="388" t="s">
        <v>1007</v>
      </c>
      <c r="C68" s="288">
        <v>819</v>
      </c>
      <c r="D68" s="289">
        <v>966375.54000000097</v>
      </c>
      <c r="E68" s="288">
        <v>388</v>
      </c>
      <c r="F68" s="289">
        <v>731471.15000000014</v>
      </c>
      <c r="G68" s="288">
        <v>181</v>
      </c>
      <c r="H68" s="289">
        <v>700007.26000000024</v>
      </c>
      <c r="I68" s="291">
        <v>108</v>
      </c>
      <c r="J68" s="289">
        <v>305397.12</v>
      </c>
      <c r="K68" s="291">
        <v>40</v>
      </c>
      <c r="L68" s="289">
        <v>344068.95</v>
      </c>
      <c r="M68" s="288">
        <v>1536</v>
      </c>
      <c r="N68" s="289">
        <v>3047320.0200000014</v>
      </c>
    </row>
    <row r="69" spans="2:15" s="324" customFormat="1" x14ac:dyDescent="0.35">
      <c r="B69" s="388" t="s">
        <v>1008</v>
      </c>
      <c r="C69" s="288">
        <v>864</v>
      </c>
      <c r="D69" s="289">
        <v>973437.64000000095</v>
      </c>
      <c r="E69" s="288">
        <v>435</v>
      </c>
      <c r="F69" s="289">
        <v>815652.79000000015</v>
      </c>
      <c r="G69" s="288">
        <v>263</v>
      </c>
      <c r="H69" s="289">
        <v>1510151.6000000006</v>
      </c>
      <c r="I69" s="291">
        <v>112</v>
      </c>
      <c r="J69" s="289">
        <v>315028.03999999998</v>
      </c>
      <c r="K69" s="291">
        <v>42</v>
      </c>
      <c r="L69" s="289">
        <v>358183.61</v>
      </c>
      <c r="M69" s="288">
        <v>1716</v>
      </c>
      <c r="N69" s="289">
        <v>3972453.6800000016</v>
      </c>
    </row>
    <row r="70" spans="2:15" s="324" customFormat="1" x14ac:dyDescent="0.35">
      <c r="B70" s="383"/>
      <c r="C70" s="293"/>
      <c r="D70" s="293"/>
      <c r="E70" s="293"/>
      <c r="F70" s="293"/>
      <c r="G70" s="293"/>
      <c r="H70" s="293"/>
      <c r="I70" s="293"/>
      <c r="J70" s="293"/>
      <c r="K70" s="293"/>
      <c r="L70" s="293"/>
      <c r="M70" s="293"/>
      <c r="N70" s="293"/>
      <c r="O70" s="293"/>
    </row>
    <row r="71" spans="2:15" s="324" customFormat="1" x14ac:dyDescent="0.35">
      <c r="B71" s="383"/>
      <c r="C71" s="480" t="s">
        <v>996</v>
      </c>
      <c r="D71" s="481"/>
      <c r="E71" s="480" t="s">
        <v>997</v>
      </c>
      <c r="F71" s="481"/>
      <c r="G71" s="480" t="s">
        <v>998</v>
      </c>
      <c r="H71" s="481"/>
      <c r="I71" s="480" t="s">
        <v>999</v>
      </c>
      <c r="J71" s="481"/>
      <c r="K71" s="480" t="s">
        <v>1000</v>
      </c>
      <c r="L71" s="481"/>
      <c r="M71" s="477" t="s">
        <v>1001</v>
      </c>
      <c r="N71" s="478"/>
    </row>
    <row r="72" spans="2:15" s="324" customFormat="1" x14ac:dyDescent="0.35">
      <c r="B72" s="383" t="s">
        <v>1071</v>
      </c>
      <c r="C72" s="287" t="s">
        <v>1003</v>
      </c>
      <c r="D72" s="287" t="s">
        <v>1004</v>
      </c>
      <c r="E72" s="287" t="s">
        <v>1003</v>
      </c>
      <c r="F72" s="287" t="s">
        <v>1004</v>
      </c>
      <c r="G72" s="287" t="s">
        <v>1003</v>
      </c>
      <c r="H72" s="287" t="s">
        <v>1004</v>
      </c>
      <c r="I72" s="287" t="s">
        <v>1003</v>
      </c>
      <c r="J72" s="287" t="s">
        <v>1004</v>
      </c>
      <c r="K72" s="287" t="s">
        <v>1003</v>
      </c>
      <c r="L72" s="287" t="s">
        <v>1004</v>
      </c>
      <c r="M72" s="287" t="s">
        <v>1003</v>
      </c>
      <c r="N72" s="287" t="s">
        <v>1004</v>
      </c>
    </row>
    <row r="73" spans="2:15" s="324" customFormat="1" x14ac:dyDescent="0.35">
      <c r="B73" s="388" t="s">
        <v>1005</v>
      </c>
      <c r="C73" s="288">
        <f t="shared" ref="C73:N76" si="3">C59-C66</f>
        <v>1381</v>
      </c>
      <c r="D73" s="289">
        <f t="shared" si="3"/>
        <v>1084703.0500000017</v>
      </c>
      <c r="E73" s="288">
        <f t="shared" si="3"/>
        <v>760</v>
      </c>
      <c r="F73" s="289">
        <f t="shared" si="3"/>
        <v>1208095.6600000001</v>
      </c>
      <c r="G73" s="288">
        <f t="shared" si="3"/>
        <v>809</v>
      </c>
      <c r="H73" s="289">
        <f t="shared" si="3"/>
        <v>2753470.49</v>
      </c>
      <c r="I73" s="288">
        <f t="shared" si="3"/>
        <v>201</v>
      </c>
      <c r="J73" s="289">
        <f t="shared" si="3"/>
        <v>569357.35000000009</v>
      </c>
      <c r="K73" s="288">
        <f t="shared" si="3"/>
        <v>102</v>
      </c>
      <c r="L73" s="289">
        <f t="shared" si="3"/>
        <v>2399018.88</v>
      </c>
      <c r="M73" s="288">
        <f t="shared" si="3"/>
        <v>3253</v>
      </c>
      <c r="N73" s="289">
        <f t="shared" si="3"/>
        <v>8014645.4300000034</v>
      </c>
    </row>
    <row r="74" spans="2:15" s="324" customFormat="1" x14ac:dyDescent="0.35">
      <c r="B74" s="388" t="s">
        <v>1006</v>
      </c>
      <c r="C74" s="288">
        <f t="shared" si="3"/>
        <v>53</v>
      </c>
      <c r="D74" s="289">
        <f t="shared" si="3"/>
        <v>24480.109999999986</v>
      </c>
      <c r="E74" s="288">
        <f t="shared" si="3"/>
        <v>100</v>
      </c>
      <c r="F74" s="289">
        <f t="shared" si="3"/>
        <v>201221.47999999998</v>
      </c>
      <c r="G74" s="288">
        <f t="shared" si="3"/>
        <v>97</v>
      </c>
      <c r="H74" s="289">
        <f t="shared" si="3"/>
        <v>840398.04000000015</v>
      </c>
      <c r="I74" s="288">
        <f t="shared" si="3"/>
        <v>2</v>
      </c>
      <c r="J74" s="289">
        <f t="shared" si="3"/>
        <v>5698.4499999999989</v>
      </c>
      <c r="K74" s="288">
        <f t="shared" si="3"/>
        <v>8</v>
      </c>
      <c r="L74" s="289">
        <f t="shared" si="3"/>
        <v>41684.949999999997</v>
      </c>
      <c r="M74" s="288">
        <f t="shared" si="3"/>
        <v>260</v>
      </c>
      <c r="N74" s="289">
        <f t="shared" si="3"/>
        <v>1113483.0300000003</v>
      </c>
    </row>
    <row r="75" spans="2:15" s="324" customFormat="1" x14ac:dyDescent="0.35">
      <c r="B75" s="388" t="s">
        <v>1007</v>
      </c>
      <c r="C75" s="288">
        <f t="shared" si="3"/>
        <v>1099</v>
      </c>
      <c r="D75" s="289">
        <f t="shared" si="3"/>
        <v>1060222.9400000016</v>
      </c>
      <c r="E75" s="288">
        <f t="shared" si="3"/>
        <v>525</v>
      </c>
      <c r="F75" s="289">
        <f t="shared" si="3"/>
        <v>1006874.1800000004</v>
      </c>
      <c r="G75" s="288">
        <f t="shared" si="3"/>
        <v>236</v>
      </c>
      <c r="H75" s="289">
        <f t="shared" si="3"/>
        <v>1913072.4500000007</v>
      </c>
      <c r="I75" s="288">
        <f t="shared" si="3"/>
        <v>187</v>
      </c>
      <c r="J75" s="289">
        <f t="shared" si="3"/>
        <v>563658.90000000026</v>
      </c>
      <c r="K75" s="288">
        <f t="shared" si="3"/>
        <v>75</v>
      </c>
      <c r="L75" s="289">
        <f t="shared" si="3"/>
        <v>2357333.9299999997</v>
      </c>
      <c r="M75" s="288">
        <f t="shared" si="3"/>
        <v>2122</v>
      </c>
      <c r="N75" s="289">
        <f t="shared" si="3"/>
        <v>6901162.4000000041</v>
      </c>
    </row>
    <row r="76" spans="2:15" s="324" customFormat="1" x14ac:dyDescent="0.35">
      <c r="B76" s="388" t="s">
        <v>1008</v>
      </c>
      <c r="C76" s="288">
        <f t="shared" si="3"/>
        <v>1152</v>
      </c>
      <c r="D76" s="289">
        <f t="shared" si="3"/>
        <v>1084703.0500000017</v>
      </c>
      <c r="E76" s="288">
        <f t="shared" si="3"/>
        <v>625</v>
      </c>
      <c r="F76" s="289">
        <f t="shared" si="3"/>
        <v>1208095.6600000006</v>
      </c>
      <c r="G76" s="288">
        <f t="shared" si="3"/>
        <v>333</v>
      </c>
      <c r="H76" s="289">
        <f t="shared" si="3"/>
        <v>2753470.4900000012</v>
      </c>
      <c r="I76" s="288">
        <f t="shared" si="3"/>
        <v>189</v>
      </c>
      <c r="J76" s="289">
        <f t="shared" si="3"/>
        <v>569357.35000000033</v>
      </c>
      <c r="K76" s="288">
        <f t="shared" si="3"/>
        <v>83</v>
      </c>
      <c r="L76" s="289">
        <f t="shared" si="3"/>
        <v>2399018.88</v>
      </c>
      <c r="M76" s="288">
        <f t="shared" si="3"/>
        <v>2382</v>
      </c>
      <c r="N76" s="289">
        <f t="shared" si="3"/>
        <v>8014645.4300000034</v>
      </c>
    </row>
  </sheetData>
  <autoFilter ref="A4:IG53"/>
  <mergeCells count="23">
    <mergeCell ref="M57:N57"/>
    <mergeCell ref="C57:D57"/>
    <mergeCell ref="E57:F57"/>
    <mergeCell ref="G57:H57"/>
    <mergeCell ref="I57:J57"/>
    <mergeCell ref="K57:L57"/>
    <mergeCell ref="M71:N71"/>
    <mergeCell ref="C64:D64"/>
    <mergeCell ref="E64:F64"/>
    <mergeCell ref="G64:H64"/>
    <mergeCell ref="I64:J64"/>
    <mergeCell ref="K64:L64"/>
    <mergeCell ref="M64:N64"/>
    <mergeCell ref="C71:D71"/>
    <mergeCell ref="E71:F71"/>
    <mergeCell ref="G71:H71"/>
    <mergeCell ref="I71:J71"/>
    <mergeCell ref="K71:L71"/>
    <mergeCell ref="D3:J3"/>
    <mergeCell ref="K3:Q3"/>
    <mergeCell ref="R3:X3"/>
    <mergeCell ref="Y3:AE3"/>
    <mergeCell ref="AF3:AL3"/>
  </mergeCells>
  <conditionalFormatting sqref="B1:B2 C44:C48 C53 C12:C14 C28:C33 C16:C26 J6:J53 Q6:Q53 C6:C9">
    <cfRule type="cellIs" dxfId="664" priority="12" stopIfTrue="1" operator="equal">
      <formula>"&lt;&gt;"""""</formula>
    </cfRule>
  </conditionalFormatting>
  <conditionalFormatting sqref="A55:C55">
    <cfRule type="cellIs" dxfId="663" priority="11" stopIfTrue="1" operator="equal">
      <formula>"&lt;&gt;"""""</formula>
    </cfRule>
  </conditionalFormatting>
  <conditionalFormatting sqref="J5">
    <cfRule type="cellIs" dxfId="662" priority="10" stopIfTrue="1" operator="equal">
      <formula>"&lt;&gt;"""""</formula>
    </cfRule>
  </conditionalFormatting>
  <conditionalFormatting sqref="Q5">
    <cfRule type="cellIs" dxfId="661" priority="9" stopIfTrue="1" operator="equal">
      <formula>"&lt;&gt;"""""</formula>
    </cfRule>
  </conditionalFormatting>
  <conditionalFormatting sqref="C25 C28:C49">
    <cfRule type="cellIs" dxfId="660" priority="8" stopIfTrue="1" operator="equal">
      <formula>"&lt;&gt;"""""</formula>
    </cfRule>
  </conditionalFormatting>
  <conditionalFormatting sqref="C49:C52">
    <cfRule type="cellIs" dxfId="659" priority="7" stopIfTrue="1" operator="equal">
      <formula>"&lt;&gt;"""""</formula>
    </cfRule>
  </conditionalFormatting>
  <conditionalFormatting sqref="C5">
    <cfRule type="cellIs" dxfId="658" priority="6" stopIfTrue="1" operator="equal">
      <formula>"&lt;&gt;"""""</formula>
    </cfRule>
  </conditionalFormatting>
  <conditionalFormatting sqref="C15">
    <cfRule type="cellIs" dxfId="657" priority="5" stopIfTrue="1" operator="equal">
      <formula>"&lt;&gt;"""""</formula>
    </cfRule>
  </conditionalFormatting>
  <conditionalFormatting sqref="C10">
    <cfRule type="cellIs" dxfId="656" priority="4" stopIfTrue="1" operator="equal">
      <formula>"&lt;&gt;"""""</formula>
    </cfRule>
  </conditionalFormatting>
  <conditionalFormatting sqref="C10">
    <cfRule type="cellIs" dxfId="655" priority="3" stopIfTrue="1" operator="equal">
      <formula>"&lt;&gt;"""""</formula>
    </cfRule>
  </conditionalFormatting>
  <conditionalFormatting sqref="C27">
    <cfRule type="cellIs" dxfId="654" priority="2" stopIfTrue="1" operator="equal">
      <formula>"&lt;&gt;"""""</formula>
    </cfRule>
  </conditionalFormatting>
  <conditionalFormatting sqref="C11">
    <cfRule type="cellIs" dxfId="653" priority="1" stopIfTrue="1" operator="equal">
      <formula>"&lt;&gt;"""""</formula>
    </cfRule>
  </conditionalFormatting>
  <pageMargins left="0.7" right="0.7" top="0.75" bottom="0.75" header="0.3" footer="0.3"/>
  <pageSetup paperSize="9" orientation="portrait" verticalDpi="0" r:id="rId1"/>
  <headerFooter>
    <oddFooter xml:space="preserve">&amp;C&amp;"arial,Regular"&amp;8&amp;K990000Internal&amp;8&amp;K000000
</oddFooter>
    <evenFooter xml:space="preserve">&amp;C&amp;"arial,Regular"&amp;8&amp;K990000Internal&amp;8&amp;K000000
</evenFooter>
    <firstFooter xml:space="preserve">&amp;C&amp;"arial,Regular"&amp;8&amp;K990000Internal&amp;8&amp;K000000
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6"/>
  <sheetViews>
    <sheetView showGridLines="0" zoomScale="85" zoomScaleNormal="85" workbookViewId="0">
      <pane ySplit="4" topLeftCell="A5" activePane="bottomLeft" state="frozen"/>
      <selection activeCell="A195" sqref="A195:B195"/>
      <selection pane="bottomLeft"/>
    </sheetView>
  </sheetViews>
  <sheetFormatPr defaultColWidth="9.1796875" defaultRowHeight="12" x14ac:dyDescent="0.35"/>
  <cols>
    <col min="1" max="1" width="35.7265625" style="88" customWidth="1"/>
    <col min="2" max="2" width="40.54296875" style="88" customWidth="1"/>
    <col min="3" max="3" width="20" style="151" customWidth="1"/>
    <col min="4" max="4" width="14.26953125" style="147" customWidth="1"/>
    <col min="5" max="5" width="14.26953125" style="146" customWidth="1"/>
    <col min="6" max="6" width="14.26953125" style="147" customWidth="1"/>
    <col min="7" max="7" width="14.26953125" style="146" customWidth="1"/>
    <col min="8" max="9" width="14.26953125" style="147" customWidth="1"/>
    <col min="10" max="10" width="14.26953125" style="146" customWidth="1"/>
    <col min="11" max="11" width="25.7265625" style="88" customWidth="1"/>
    <col min="12" max="24" width="18.7265625" style="88" customWidth="1"/>
    <col min="25" max="16384" width="9.1796875" style="88"/>
  </cols>
  <sheetData>
    <row r="1" spans="1:11" s="75" customFormat="1" x14ac:dyDescent="0.3">
      <c r="A1" s="68" t="s">
        <v>1011</v>
      </c>
      <c r="B1" s="79" t="s">
        <v>1012</v>
      </c>
      <c r="C1" s="130"/>
      <c r="D1" s="77"/>
      <c r="E1" s="131"/>
      <c r="F1" s="77"/>
      <c r="G1" s="131"/>
      <c r="H1" s="131"/>
      <c r="I1" s="77"/>
    </row>
    <row r="2" spans="1:11" s="75" customFormat="1" x14ac:dyDescent="0.3">
      <c r="A2" s="68" t="s">
        <v>1013</v>
      </c>
      <c r="B2" s="79">
        <v>2019</v>
      </c>
      <c r="C2" s="130"/>
      <c r="D2" s="77"/>
      <c r="E2" s="131"/>
      <c r="F2" s="77"/>
      <c r="G2" s="131"/>
      <c r="H2" s="131"/>
      <c r="I2" s="77"/>
    </row>
    <row r="3" spans="1:11" s="75" customFormat="1" x14ac:dyDescent="0.3">
      <c r="A3" s="132"/>
      <c r="B3" s="133"/>
      <c r="C3" s="130"/>
      <c r="D3" s="77"/>
      <c r="E3" s="131"/>
      <c r="F3" s="77"/>
      <c r="G3" s="131"/>
      <c r="H3" s="131"/>
      <c r="I3" s="77"/>
    </row>
    <row r="4" spans="1:11" s="75" customFormat="1" ht="24" x14ac:dyDescent="0.3">
      <c r="A4" s="68" t="s">
        <v>962</v>
      </c>
      <c r="B4" s="68" t="s">
        <v>963</v>
      </c>
      <c r="C4" s="68" t="s">
        <v>964</v>
      </c>
      <c r="D4" s="98" t="s">
        <v>1016</v>
      </c>
      <c r="E4" s="68" t="s">
        <v>1017</v>
      </c>
      <c r="F4" s="98" t="s">
        <v>1018</v>
      </c>
      <c r="G4" s="68" t="s">
        <v>1019</v>
      </c>
      <c r="H4" s="98" t="s">
        <v>1020</v>
      </c>
      <c r="I4" s="98" t="s">
        <v>1014</v>
      </c>
      <c r="J4" s="68" t="s">
        <v>1015</v>
      </c>
      <c r="K4" s="68" t="s">
        <v>1072</v>
      </c>
    </row>
    <row r="5" spans="1:11" s="132" customFormat="1" ht="24" x14ac:dyDescent="0.3">
      <c r="A5" s="103" t="s">
        <v>9</v>
      </c>
      <c r="B5" s="103" t="s">
        <v>23</v>
      </c>
      <c r="C5" s="110"/>
      <c r="D5" s="82"/>
      <c r="E5" s="105"/>
      <c r="F5" s="82"/>
      <c r="G5" s="105"/>
      <c r="H5" s="82"/>
      <c r="I5" s="82"/>
      <c r="J5" s="105"/>
      <c r="K5" s="70"/>
    </row>
    <row r="6" spans="1:11" s="132" customFormat="1" ht="24" x14ac:dyDescent="0.3">
      <c r="A6" s="103" t="s">
        <v>9</v>
      </c>
      <c r="B6" s="103" t="s">
        <v>23</v>
      </c>
      <c r="C6" s="110"/>
      <c r="D6" s="82"/>
      <c r="E6" s="105"/>
      <c r="F6" s="82"/>
      <c r="G6" s="105"/>
      <c r="H6" s="82"/>
      <c r="I6" s="82"/>
      <c r="J6" s="105"/>
      <c r="K6" s="70"/>
    </row>
    <row r="7" spans="1:11" s="132" customFormat="1" ht="24" x14ac:dyDescent="0.3">
      <c r="A7" s="103" t="s">
        <v>9</v>
      </c>
      <c r="B7" s="103" t="s">
        <v>23</v>
      </c>
      <c r="C7" s="110"/>
      <c r="D7" s="82"/>
      <c r="E7" s="105"/>
      <c r="F7" s="82"/>
      <c r="G7" s="105"/>
      <c r="H7" s="82"/>
      <c r="I7" s="82"/>
      <c r="J7" s="105"/>
      <c r="K7" s="70"/>
    </row>
    <row r="8" spans="1:11" s="132" customFormat="1" ht="24" x14ac:dyDescent="0.3">
      <c r="A8" s="103" t="s">
        <v>9</v>
      </c>
      <c r="B8" s="103" t="s">
        <v>23</v>
      </c>
      <c r="C8" s="110"/>
      <c r="D8" s="82"/>
      <c r="E8" s="105"/>
      <c r="F8" s="82"/>
      <c r="G8" s="105"/>
      <c r="H8" s="82"/>
      <c r="I8" s="82"/>
      <c r="J8" s="105"/>
      <c r="K8" s="70"/>
    </row>
    <row r="9" spans="1:11" s="132" customFormat="1" ht="24" x14ac:dyDescent="0.3">
      <c r="A9" s="103" t="s">
        <v>9</v>
      </c>
      <c r="B9" s="103" t="s">
        <v>23</v>
      </c>
      <c r="C9" s="110"/>
      <c r="D9" s="82"/>
      <c r="E9" s="105"/>
      <c r="F9" s="82"/>
      <c r="G9" s="105"/>
      <c r="H9" s="82"/>
      <c r="I9" s="82"/>
      <c r="J9" s="105"/>
      <c r="K9" s="70"/>
    </row>
    <row r="10" spans="1:11" s="132" customFormat="1" ht="24" x14ac:dyDescent="0.3">
      <c r="A10" s="103" t="s">
        <v>9</v>
      </c>
      <c r="B10" s="103" t="s">
        <v>23</v>
      </c>
      <c r="C10" s="110"/>
      <c r="D10" s="82"/>
      <c r="E10" s="105"/>
      <c r="F10" s="82"/>
      <c r="G10" s="105"/>
      <c r="H10" s="82"/>
      <c r="I10" s="82"/>
      <c r="J10" s="105"/>
      <c r="K10" s="70"/>
    </row>
    <row r="11" spans="1:11" s="132" customFormat="1" ht="24" x14ac:dyDescent="0.3">
      <c r="A11" s="103" t="s">
        <v>9</v>
      </c>
      <c r="B11" s="103" t="s">
        <v>23</v>
      </c>
      <c r="C11" s="110"/>
      <c r="D11" s="82"/>
      <c r="E11" s="105"/>
      <c r="F11" s="82"/>
      <c r="G11" s="105"/>
      <c r="H11" s="82"/>
      <c r="I11" s="82"/>
      <c r="J11" s="105"/>
      <c r="K11" s="70"/>
    </row>
    <row r="12" spans="1:11" s="132" customFormat="1" ht="24" x14ac:dyDescent="0.3">
      <c r="A12" s="103" t="s">
        <v>9</v>
      </c>
      <c r="B12" s="103" t="s">
        <v>23</v>
      </c>
      <c r="C12" s="110"/>
      <c r="D12" s="82"/>
      <c r="E12" s="105"/>
      <c r="F12" s="82"/>
      <c r="G12" s="105"/>
      <c r="H12" s="82"/>
      <c r="I12" s="82"/>
      <c r="J12" s="105"/>
      <c r="K12" s="70"/>
    </row>
    <row r="13" spans="1:11" s="132" customFormat="1" ht="24" x14ac:dyDescent="0.3">
      <c r="A13" s="103" t="s">
        <v>9</v>
      </c>
      <c r="B13" s="103" t="s">
        <v>23</v>
      </c>
      <c r="C13" s="110"/>
      <c r="D13" s="82"/>
      <c r="E13" s="105"/>
      <c r="F13" s="82"/>
      <c r="G13" s="105"/>
      <c r="H13" s="82"/>
      <c r="I13" s="82"/>
      <c r="J13" s="105"/>
      <c r="K13" s="70"/>
    </row>
    <row r="14" spans="1:11" s="132" customFormat="1" ht="24" x14ac:dyDescent="0.3">
      <c r="A14" s="103" t="s">
        <v>9</v>
      </c>
      <c r="B14" s="103" t="s">
        <v>23</v>
      </c>
      <c r="C14" s="110"/>
      <c r="D14" s="82"/>
      <c r="E14" s="105"/>
      <c r="F14" s="82"/>
      <c r="G14" s="105"/>
      <c r="H14" s="82"/>
      <c r="I14" s="82"/>
      <c r="J14" s="105"/>
      <c r="K14" s="70"/>
    </row>
    <row r="15" spans="1:11" s="132" customFormat="1" ht="24" x14ac:dyDescent="0.3">
      <c r="A15" s="103" t="s">
        <v>9</v>
      </c>
      <c r="B15" s="103" t="s">
        <v>23</v>
      </c>
      <c r="C15" s="110"/>
      <c r="D15" s="82"/>
      <c r="E15" s="105"/>
      <c r="F15" s="82"/>
      <c r="G15" s="105"/>
      <c r="H15" s="82"/>
      <c r="I15" s="82"/>
      <c r="J15" s="105"/>
      <c r="K15" s="70"/>
    </row>
    <row r="16" spans="1:11" s="132" customFormat="1" ht="24" x14ac:dyDescent="0.3">
      <c r="A16" s="103" t="s">
        <v>9</v>
      </c>
      <c r="B16" s="103" t="s">
        <v>23</v>
      </c>
      <c r="C16" s="110"/>
      <c r="D16" s="82"/>
      <c r="E16" s="105"/>
      <c r="F16" s="82"/>
      <c r="G16" s="105"/>
      <c r="H16" s="82"/>
      <c r="I16" s="82"/>
      <c r="J16" s="105"/>
      <c r="K16" s="70"/>
    </row>
    <row r="17" spans="1:11" s="132" customFormat="1" ht="24" x14ac:dyDescent="0.3">
      <c r="A17" s="103" t="s">
        <v>9</v>
      </c>
      <c r="B17" s="103" t="s">
        <v>23</v>
      </c>
      <c r="C17" s="110"/>
      <c r="D17" s="82"/>
      <c r="E17" s="105"/>
      <c r="F17" s="82"/>
      <c r="G17" s="105"/>
      <c r="H17" s="82"/>
      <c r="I17" s="82"/>
      <c r="J17" s="105"/>
      <c r="K17" s="70"/>
    </row>
    <row r="18" spans="1:11" s="132" customFormat="1" ht="24" x14ac:dyDescent="0.3">
      <c r="A18" s="103" t="s">
        <v>9</v>
      </c>
      <c r="B18" s="103" t="s">
        <v>23</v>
      </c>
      <c r="C18" s="110"/>
      <c r="D18" s="82"/>
      <c r="E18" s="105"/>
      <c r="F18" s="82"/>
      <c r="G18" s="105"/>
      <c r="H18" s="82"/>
      <c r="I18" s="82"/>
      <c r="J18" s="105"/>
      <c r="K18" s="70"/>
    </row>
    <row r="19" spans="1:11" s="132" customFormat="1" ht="24" x14ac:dyDescent="0.3">
      <c r="A19" s="103" t="s">
        <v>9</v>
      </c>
      <c r="B19" s="103" t="s">
        <v>23</v>
      </c>
      <c r="C19" s="110"/>
      <c r="D19" s="82"/>
      <c r="E19" s="105"/>
      <c r="F19" s="82"/>
      <c r="G19" s="105"/>
      <c r="H19" s="82"/>
      <c r="I19" s="82"/>
      <c r="J19" s="105"/>
      <c r="K19" s="70"/>
    </row>
    <row r="20" spans="1:11" s="132" customFormat="1" ht="24" x14ac:dyDescent="0.3">
      <c r="A20" s="103" t="s">
        <v>9</v>
      </c>
      <c r="B20" s="103" t="s">
        <v>23</v>
      </c>
      <c r="C20" s="110"/>
      <c r="D20" s="82"/>
      <c r="E20" s="105"/>
      <c r="F20" s="82"/>
      <c r="G20" s="105"/>
      <c r="H20" s="82"/>
      <c r="I20" s="82"/>
      <c r="J20" s="105"/>
      <c r="K20" s="70"/>
    </row>
    <row r="21" spans="1:11" s="132" customFormat="1" ht="24" x14ac:dyDescent="0.3">
      <c r="A21" s="103" t="s">
        <v>9</v>
      </c>
      <c r="B21" s="103" t="s">
        <v>23</v>
      </c>
      <c r="C21" s="110"/>
      <c r="D21" s="82"/>
      <c r="E21" s="105"/>
      <c r="F21" s="82"/>
      <c r="G21" s="105"/>
      <c r="H21" s="82"/>
      <c r="I21" s="82"/>
      <c r="J21" s="105"/>
      <c r="K21" s="70"/>
    </row>
    <row r="22" spans="1:11" s="132" customFormat="1" ht="24" x14ac:dyDescent="0.3">
      <c r="A22" s="103" t="s">
        <v>9</v>
      </c>
      <c r="B22" s="103" t="s">
        <v>23</v>
      </c>
      <c r="C22" s="110"/>
      <c r="D22" s="82"/>
      <c r="E22" s="105"/>
      <c r="F22" s="82"/>
      <c r="G22" s="105"/>
      <c r="H22" s="82"/>
      <c r="I22" s="82"/>
      <c r="J22" s="105"/>
      <c r="K22" s="70"/>
    </row>
    <row r="23" spans="1:11" s="132" customFormat="1" ht="24" x14ac:dyDescent="0.3">
      <c r="A23" s="103" t="s">
        <v>9</v>
      </c>
      <c r="B23" s="103" t="s">
        <v>23</v>
      </c>
      <c r="C23" s="110"/>
      <c r="D23" s="82"/>
      <c r="E23" s="105"/>
      <c r="F23" s="82"/>
      <c r="G23" s="105"/>
      <c r="H23" s="82"/>
      <c r="I23" s="82"/>
      <c r="J23" s="105"/>
      <c r="K23" s="70"/>
    </row>
    <row r="24" spans="1:11" s="132" customFormat="1" ht="24" x14ac:dyDescent="0.3">
      <c r="A24" s="103" t="s">
        <v>9</v>
      </c>
      <c r="B24" s="103" t="s">
        <v>23</v>
      </c>
      <c r="C24" s="110"/>
      <c r="D24" s="82"/>
      <c r="E24" s="105"/>
      <c r="F24" s="82"/>
      <c r="G24" s="105"/>
      <c r="H24" s="82"/>
      <c r="I24" s="82"/>
      <c r="J24" s="105"/>
      <c r="K24" s="70"/>
    </row>
    <row r="25" spans="1:11" s="132" customFormat="1" ht="24" x14ac:dyDescent="0.3">
      <c r="A25" s="103" t="s">
        <v>9</v>
      </c>
      <c r="B25" s="103" t="s">
        <v>23</v>
      </c>
      <c r="C25" s="110"/>
      <c r="D25" s="82"/>
      <c r="E25" s="105"/>
      <c r="F25" s="82"/>
      <c r="G25" s="105"/>
      <c r="H25" s="82"/>
      <c r="I25" s="82"/>
      <c r="J25" s="105"/>
      <c r="K25" s="70"/>
    </row>
    <row r="26" spans="1:11" s="132" customFormat="1" ht="24" x14ac:dyDescent="0.3">
      <c r="A26" s="103" t="s">
        <v>9</v>
      </c>
      <c r="B26" s="103" t="s">
        <v>23</v>
      </c>
      <c r="C26" s="110"/>
      <c r="D26" s="82"/>
      <c r="E26" s="105"/>
      <c r="F26" s="82"/>
      <c r="G26" s="105"/>
      <c r="H26" s="82"/>
      <c r="I26" s="82"/>
      <c r="J26" s="105"/>
      <c r="K26" s="70"/>
    </row>
    <row r="27" spans="1:11" s="132" customFormat="1" ht="24" x14ac:dyDescent="0.3">
      <c r="A27" s="103" t="s">
        <v>9</v>
      </c>
      <c r="B27" s="103" t="s">
        <v>23</v>
      </c>
      <c r="C27" s="110"/>
      <c r="D27" s="82"/>
      <c r="E27" s="105"/>
      <c r="F27" s="82"/>
      <c r="G27" s="105"/>
      <c r="H27" s="82"/>
      <c r="I27" s="82"/>
      <c r="J27" s="105"/>
      <c r="K27" s="70"/>
    </row>
    <row r="28" spans="1:11" s="132" customFormat="1" ht="24" x14ac:dyDescent="0.3">
      <c r="A28" s="103" t="s">
        <v>9</v>
      </c>
      <c r="B28" s="103" t="s">
        <v>23</v>
      </c>
      <c r="C28" s="110"/>
      <c r="D28" s="82"/>
      <c r="E28" s="105"/>
      <c r="F28" s="82"/>
      <c r="G28" s="105"/>
      <c r="H28" s="82"/>
      <c r="I28" s="82"/>
      <c r="J28" s="105"/>
      <c r="K28" s="70"/>
    </row>
    <row r="29" spans="1:11" s="132" customFormat="1" ht="24" x14ac:dyDescent="0.3">
      <c r="A29" s="103" t="s">
        <v>9</v>
      </c>
      <c r="B29" s="103" t="s">
        <v>23</v>
      </c>
      <c r="C29" s="110"/>
      <c r="D29" s="82"/>
      <c r="E29" s="105"/>
      <c r="F29" s="82"/>
      <c r="G29" s="105"/>
      <c r="H29" s="82"/>
      <c r="I29" s="82"/>
      <c r="J29" s="105"/>
      <c r="K29" s="70"/>
    </row>
    <row r="30" spans="1:11" s="132" customFormat="1" ht="24" x14ac:dyDescent="0.3">
      <c r="A30" s="103" t="s">
        <v>9</v>
      </c>
      <c r="B30" s="103" t="s">
        <v>23</v>
      </c>
      <c r="C30" s="110"/>
      <c r="D30" s="82"/>
      <c r="E30" s="105"/>
      <c r="F30" s="82"/>
      <c r="G30" s="105"/>
      <c r="H30" s="82"/>
      <c r="I30" s="82"/>
      <c r="J30" s="105"/>
      <c r="K30" s="70"/>
    </row>
    <row r="31" spans="1:11" s="132" customFormat="1" ht="24" x14ac:dyDescent="0.3">
      <c r="A31" s="103" t="s">
        <v>9</v>
      </c>
      <c r="B31" s="103" t="s">
        <v>23</v>
      </c>
      <c r="C31" s="110"/>
      <c r="D31" s="82"/>
      <c r="E31" s="105"/>
      <c r="F31" s="82"/>
      <c r="G31" s="105"/>
      <c r="H31" s="82"/>
      <c r="I31" s="82"/>
      <c r="J31" s="105"/>
      <c r="K31" s="70"/>
    </row>
    <row r="32" spans="1:11" s="132" customFormat="1" ht="24" x14ac:dyDescent="0.3">
      <c r="A32" s="103" t="s">
        <v>9</v>
      </c>
      <c r="B32" s="103" t="s">
        <v>23</v>
      </c>
      <c r="C32" s="110"/>
      <c r="D32" s="82"/>
      <c r="E32" s="105"/>
      <c r="F32" s="82"/>
      <c r="G32" s="105"/>
      <c r="H32" s="82"/>
      <c r="I32" s="82"/>
      <c r="J32" s="105"/>
      <c r="K32" s="70"/>
    </row>
    <row r="33" spans="1:11" s="132" customFormat="1" ht="24" x14ac:dyDescent="0.3">
      <c r="A33" s="103" t="s">
        <v>9</v>
      </c>
      <c r="B33" s="103" t="s">
        <v>23</v>
      </c>
      <c r="C33" s="110"/>
      <c r="D33" s="82"/>
      <c r="E33" s="105"/>
      <c r="F33" s="82"/>
      <c r="G33" s="105"/>
      <c r="H33" s="82"/>
      <c r="I33" s="82"/>
      <c r="J33" s="105"/>
      <c r="K33" s="70"/>
    </row>
    <row r="34" spans="1:11" s="132" customFormat="1" ht="24" x14ac:dyDescent="0.3">
      <c r="A34" s="103" t="s">
        <v>9</v>
      </c>
      <c r="B34" s="103" t="s">
        <v>23</v>
      </c>
      <c r="C34" s="110"/>
      <c r="D34" s="82"/>
      <c r="E34" s="105"/>
      <c r="F34" s="82"/>
      <c r="G34" s="105"/>
      <c r="H34" s="82"/>
      <c r="I34" s="82"/>
      <c r="J34" s="105"/>
      <c r="K34" s="70"/>
    </row>
    <row r="35" spans="1:11" s="132" customFormat="1" ht="24" x14ac:dyDescent="0.3">
      <c r="A35" s="103" t="s">
        <v>9</v>
      </c>
      <c r="B35" s="103" t="s">
        <v>23</v>
      </c>
      <c r="C35" s="110"/>
      <c r="D35" s="82"/>
      <c r="E35" s="105"/>
      <c r="F35" s="82"/>
      <c r="G35" s="105"/>
      <c r="H35" s="82"/>
      <c r="I35" s="82"/>
      <c r="J35" s="105"/>
      <c r="K35" s="70"/>
    </row>
    <row r="36" spans="1:11" s="132" customFormat="1" ht="24" x14ac:dyDescent="0.3">
      <c r="A36" s="103" t="s">
        <v>9</v>
      </c>
      <c r="B36" s="103" t="s">
        <v>23</v>
      </c>
      <c r="C36" s="110"/>
      <c r="D36" s="82"/>
      <c r="E36" s="105"/>
      <c r="F36" s="82"/>
      <c r="G36" s="105"/>
      <c r="H36" s="82"/>
      <c r="I36" s="82"/>
      <c r="J36" s="105"/>
      <c r="K36" s="70"/>
    </row>
    <row r="37" spans="1:11" s="132" customFormat="1" ht="24" x14ac:dyDescent="0.3">
      <c r="A37" s="103" t="s">
        <v>9</v>
      </c>
      <c r="B37" s="103" t="s">
        <v>23</v>
      </c>
      <c r="C37" s="110"/>
      <c r="D37" s="82"/>
      <c r="E37" s="105"/>
      <c r="F37" s="82"/>
      <c r="G37" s="105"/>
      <c r="H37" s="82"/>
      <c r="I37" s="82"/>
      <c r="J37" s="105"/>
      <c r="K37" s="70"/>
    </row>
    <row r="38" spans="1:11" s="132" customFormat="1" ht="24" x14ac:dyDescent="0.3">
      <c r="A38" s="103" t="s">
        <v>9</v>
      </c>
      <c r="B38" s="103" t="s">
        <v>23</v>
      </c>
      <c r="C38" s="110"/>
      <c r="D38" s="82"/>
      <c r="E38" s="105"/>
      <c r="F38" s="82"/>
      <c r="G38" s="105"/>
      <c r="H38" s="82"/>
      <c r="I38" s="82"/>
      <c r="J38" s="105"/>
      <c r="K38" s="70"/>
    </row>
    <row r="39" spans="1:11" s="132" customFormat="1" ht="24" x14ac:dyDescent="0.3">
      <c r="A39" s="103" t="s">
        <v>9</v>
      </c>
      <c r="B39" s="103" t="s">
        <v>23</v>
      </c>
      <c r="C39" s="110"/>
      <c r="D39" s="82"/>
      <c r="E39" s="105"/>
      <c r="F39" s="82"/>
      <c r="G39" s="105"/>
      <c r="H39" s="82"/>
      <c r="I39" s="82"/>
      <c r="J39" s="105"/>
      <c r="K39" s="70"/>
    </row>
    <row r="40" spans="1:11" s="132" customFormat="1" ht="24" x14ac:dyDescent="0.3">
      <c r="A40" s="103" t="s">
        <v>9</v>
      </c>
      <c r="B40" s="103" t="s">
        <v>23</v>
      </c>
      <c r="C40" s="110"/>
      <c r="D40" s="82"/>
      <c r="E40" s="105"/>
      <c r="F40" s="82"/>
      <c r="G40" s="105"/>
      <c r="H40" s="82"/>
      <c r="I40" s="82"/>
      <c r="J40" s="105"/>
      <c r="K40" s="70"/>
    </row>
    <row r="41" spans="1:11" s="132" customFormat="1" ht="24" x14ac:dyDescent="0.3">
      <c r="A41" s="103" t="s">
        <v>9</v>
      </c>
      <c r="B41" s="103" t="s">
        <v>23</v>
      </c>
      <c r="C41" s="110"/>
      <c r="D41" s="82"/>
      <c r="E41" s="105"/>
      <c r="F41" s="82"/>
      <c r="G41" s="105"/>
      <c r="H41" s="82"/>
      <c r="I41" s="82"/>
      <c r="J41" s="105"/>
      <c r="K41" s="70"/>
    </row>
    <row r="42" spans="1:11" s="132" customFormat="1" ht="24" x14ac:dyDescent="0.3">
      <c r="A42" s="103" t="s">
        <v>9</v>
      </c>
      <c r="B42" s="103" t="s">
        <v>23</v>
      </c>
      <c r="C42" s="110"/>
      <c r="D42" s="82"/>
      <c r="E42" s="105"/>
      <c r="F42" s="82"/>
      <c r="G42" s="105"/>
      <c r="H42" s="82"/>
      <c r="I42" s="82"/>
      <c r="J42" s="105"/>
      <c r="K42" s="70"/>
    </row>
    <row r="43" spans="1:11" s="132" customFormat="1" ht="24" x14ac:dyDescent="0.3">
      <c r="A43" s="103" t="s">
        <v>9</v>
      </c>
      <c r="B43" s="103" t="s">
        <v>23</v>
      </c>
      <c r="C43" s="110"/>
      <c r="D43" s="71"/>
      <c r="E43" s="71"/>
      <c r="F43" s="71"/>
      <c r="G43" s="71"/>
      <c r="H43" s="71"/>
      <c r="I43" s="71"/>
      <c r="J43" s="71"/>
      <c r="K43" s="71"/>
    </row>
    <row r="44" spans="1:11" s="132" customFormat="1" ht="24" x14ac:dyDescent="0.3">
      <c r="A44" s="103" t="s">
        <v>9</v>
      </c>
      <c r="B44" s="103" t="s">
        <v>23</v>
      </c>
      <c r="C44" s="110"/>
      <c r="D44" s="71"/>
      <c r="E44" s="71"/>
      <c r="F44" s="71"/>
      <c r="G44" s="71"/>
      <c r="H44" s="71"/>
      <c r="I44" s="71"/>
      <c r="J44" s="71"/>
      <c r="K44" s="71"/>
    </row>
    <row r="45" spans="1:11" s="132" customFormat="1" ht="24" x14ac:dyDescent="0.3">
      <c r="A45" s="103" t="s">
        <v>9</v>
      </c>
      <c r="B45" s="103" t="s">
        <v>23</v>
      </c>
      <c r="C45" s="110"/>
      <c r="D45" s="82"/>
      <c r="E45" s="105"/>
      <c r="F45" s="114"/>
      <c r="G45" s="112"/>
      <c r="H45" s="114"/>
      <c r="I45" s="114"/>
      <c r="J45" s="112"/>
      <c r="K45" s="70"/>
    </row>
    <row r="46" spans="1:11" s="132" customFormat="1" ht="24" x14ac:dyDescent="0.3">
      <c r="A46" s="103" t="s">
        <v>9</v>
      </c>
      <c r="B46" s="103" t="s">
        <v>23</v>
      </c>
      <c r="C46" s="110"/>
      <c r="D46" s="82"/>
      <c r="E46" s="105"/>
      <c r="F46" s="82"/>
      <c r="G46" s="105"/>
      <c r="H46" s="82"/>
      <c r="I46" s="82"/>
      <c r="J46" s="105"/>
      <c r="K46" s="70"/>
    </row>
    <row r="47" spans="1:11" s="132" customFormat="1" ht="24" x14ac:dyDescent="0.3">
      <c r="A47" s="103" t="s">
        <v>9</v>
      </c>
      <c r="B47" s="103" t="s">
        <v>23</v>
      </c>
      <c r="C47" s="110"/>
      <c r="D47" s="82"/>
      <c r="E47" s="105"/>
      <c r="F47" s="82"/>
      <c r="G47" s="105"/>
      <c r="H47" s="82"/>
      <c r="I47" s="82"/>
      <c r="J47" s="105"/>
      <c r="K47" s="70"/>
    </row>
    <row r="48" spans="1:11" s="132" customFormat="1" ht="24" x14ac:dyDescent="0.3">
      <c r="A48" s="103" t="s">
        <v>9</v>
      </c>
      <c r="B48" s="103" t="s">
        <v>23</v>
      </c>
      <c r="C48" s="110"/>
      <c r="D48" s="82"/>
      <c r="E48" s="105"/>
      <c r="F48" s="82"/>
      <c r="G48" s="105"/>
      <c r="H48" s="82"/>
      <c r="I48" s="82"/>
      <c r="J48" s="105"/>
      <c r="K48" s="70"/>
    </row>
    <row r="49" spans="1:11" s="132" customFormat="1" ht="24" x14ac:dyDescent="0.3">
      <c r="A49" s="103" t="s">
        <v>9</v>
      </c>
      <c r="B49" s="103" t="s">
        <v>23</v>
      </c>
      <c r="C49" s="110"/>
      <c r="D49" s="82"/>
      <c r="E49" s="105"/>
      <c r="F49" s="82"/>
      <c r="G49" s="105"/>
      <c r="H49" s="82"/>
      <c r="I49" s="82"/>
      <c r="J49" s="105"/>
      <c r="K49" s="70"/>
    </row>
    <row r="50" spans="1:11" s="132" customFormat="1" ht="24" x14ac:dyDescent="0.3">
      <c r="A50" s="103" t="s">
        <v>9</v>
      </c>
      <c r="B50" s="103" t="s">
        <v>23</v>
      </c>
      <c r="C50" s="110"/>
      <c r="D50" s="82"/>
      <c r="E50" s="105"/>
      <c r="F50" s="82"/>
      <c r="G50" s="105"/>
      <c r="H50" s="82"/>
      <c r="I50" s="82"/>
      <c r="J50" s="105"/>
      <c r="K50" s="70"/>
    </row>
    <row r="51" spans="1:11" s="132" customFormat="1" ht="24" x14ac:dyDescent="0.3">
      <c r="A51" s="103" t="s">
        <v>9</v>
      </c>
      <c r="B51" s="103" t="s">
        <v>23</v>
      </c>
      <c r="C51" s="110"/>
      <c r="D51" s="82"/>
      <c r="E51" s="105"/>
      <c r="F51" s="82"/>
      <c r="G51" s="105"/>
      <c r="H51" s="82"/>
      <c r="I51" s="82"/>
      <c r="J51" s="105"/>
      <c r="K51" s="70"/>
    </row>
    <row r="52" spans="1:11" s="132" customFormat="1" ht="24" x14ac:dyDescent="0.3">
      <c r="A52" s="103" t="s">
        <v>9</v>
      </c>
      <c r="B52" s="103" t="s">
        <v>23</v>
      </c>
      <c r="C52" s="110"/>
      <c r="D52" s="82"/>
      <c r="E52" s="105"/>
      <c r="F52" s="82"/>
      <c r="G52" s="105"/>
      <c r="H52" s="82"/>
      <c r="I52" s="82"/>
      <c r="J52" s="105"/>
      <c r="K52" s="70"/>
    </row>
    <row r="53" spans="1:11" s="132" customFormat="1" ht="24" x14ac:dyDescent="0.3">
      <c r="A53" s="103" t="s">
        <v>9</v>
      </c>
      <c r="B53" s="103" t="s">
        <v>23</v>
      </c>
      <c r="C53" s="110"/>
      <c r="D53" s="82"/>
      <c r="E53" s="105"/>
      <c r="F53" s="82"/>
      <c r="G53" s="105"/>
      <c r="H53" s="82"/>
      <c r="I53" s="82"/>
      <c r="J53" s="105"/>
      <c r="K53" s="70"/>
    </row>
    <row r="54" spans="1:11" s="132" customFormat="1" ht="24" x14ac:dyDescent="0.3">
      <c r="A54" s="103" t="s">
        <v>9</v>
      </c>
      <c r="B54" s="103" t="s">
        <v>23</v>
      </c>
      <c r="C54" s="110"/>
      <c r="D54" s="82"/>
      <c r="E54" s="105"/>
      <c r="F54" s="82"/>
      <c r="G54" s="105"/>
      <c r="H54" s="82"/>
      <c r="I54" s="82"/>
      <c r="J54" s="105"/>
      <c r="K54" s="70"/>
    </row>
    <row r="55" spans="1:11" s="132" customFormat="1" ht="24" x14ac:dyDescent="0.3">
      <c r="A55" s="103" t="s">
        <v>9</v>
      </c>
      <c r="B55" s="103" t="s">
        <v>23</v>
      </c>
      <c r="C55" s="110"/>
      <c r="D55" s="82"/>
      <c r="E55" s="105"/>
      <c r="F55" s="82"/>
      <c r="G55" s="105"/>
      <c r="H55" s="82"/>
      <c r="I55" s="82"/>
      <c r="J55" s="105"/>
      <c r="K55" s="70"/>
    </row>
    <row r="56" spans="1:11" s="132" customFormat="1" ht="24" x14ac:dyDescent="0.3">
      <c r="A56" s="103" t="s">
        <v>9</v>
      </c>
      <c r="B56" s="103" t="s">
        <v>23</v>
      </c>
      <c r="C56" s="110"/>
      <c r="D56" s="82"/>
      <c r="E56" s="105"/>
      <c r="F56" s="82"/>
      <c r="G56" s="105"/>
      <c r="H56" s="82"/>
      <c r="I56" s="82"/>
      <c r="J56" s="105"/>
      <c r="K56" s="70"/>
    </row>
    <row r="57" spans="1:11" s="132" customFormat="1" ht="24" x14ac:dyDescent="0.3">
      <c r="A57" s="103" t="s">
        <v>9</v>
      </c>
      <c r="B57" s="103" t="s">
        <v>23</v>
      </c>
      <c r="C57" s="110"/>
      <c r="D57" s="82"/>
      <c r="E57" s="105"/>
      <c r="F57" s="82"/>
      <c r="G57" s="105"/>
      <c r="H57" s="82"/>
      <c r="I57" s="82"/>
      <c r="J57" s="105"/>
      <c r="K57" s="70"/>
    </row>
    <row r="58" spans="1:11" s="132" customFormat="1" ht="24" x14ac:dyDescent="0.3">
      <c r="A58" s="103" t="s">
        <v>9</v>
      </c>
      <c r="B58" s="103" t="s">
        <v>23</v>
      </c>
      <c r="C58" s="110"/>
      <c r="D58" s="82"/>
      <c r="E58" s="105"/>
      <c r="F58" s="82"/>
      <c r="G58" s="105"/>
      <c r="H58" s="82"/>
      <c r="I58" s="82"/>
      <c r="J58" s="105"/>
      <c r="K58" s="70"/>
    </row>
    <row r="59" spans="1:11" s="132" customFormat="1" ht="24" x14ac:dyDescent="0.3">
      <c r="A59" s="103" t="s">
        <v>9</v>
      </c>
      <c r="B59" s="103" t="s">
        <v>23</v>
      </c>
      <c r="C59" s="110"/>
      <c r="D59" s="82"/>
      <c r="E59" s="105"/>
      <c r="F59" s="82"/>
      <c r="G59" s="105"/>
      <c r="H59" s="82"/>
      <c r="I59" s="82"/>
      <c r="J59" s="105"/>
      <c r="K59" s="70"/>
    </row>
    <row r="60" spans="1:11" s="132" customFormat="1" ht="24" x14ac:dyDescent="0.3">
      <c r="A60" s="103" t="s">
        <v>9</v>
      </c>
      <c r="B60" s="103" t="s">
        <v>23</v>
      </c>
      <c r="C60" s="110"/>
      <c r="D60" s="82"/>
      <c r="E60" s="105"/>
      <c r="F60" s="82"/>
      <c r="G60" s="105"/>
      <c r="H60" s="82"/>
      <c r="I60" s="82"/>
      <c r="J60" s="105"/>
      <c r="K60" s="70"/>
    </row>
    <row r="61" spans="1:11" s="132" customFormat="1" ht="24" x14ac:dyDescent="0.3">
      <c r="A61" s="103" t="s">
        <v>9</v>
      </c>
      <c r="B61" s="103" t="s">
        <v>23</v>
      </c>
      <c r="C61" s="110"/>
      <c r="D61" s="82"/>
      <c r="E61" s="105"/>
      <c r="F61" s="82"/>
      <c r="G61" s="105"/>
      <c r="H61" s="82"/>
      <c r="I61" s="82"/>
      <c r="J61" s="105"/>
      <c r="K61" s="70"/>
    </row>
    <row r="62" spans="1:11" s="132" customFormat="1" ht="24" x14ac:dyDescent="0.3">
      <c r="A62" s="103" t="s">
        <v>9</v>
      </c>
      <c r="B62" s="103" t="s">
        <v>23</v>
      </c>
      <c r="C62" s="110"/>
      <c r="D62" s="82"/>
      <c r="E62" s="105"/>
      <c r="F62" s="82"/>
      <c r="G62" s="105"/>
      <c r="H62" s="82"/>
      <c r="I62" s="82"/>
      <c r="J62" s="105"/>
      <c r="K62" s="70"/>
    </row>
    <row r="63" spans="1:11" s="132" customFormat="1" ht="24" x14ac:dyDescent="0.3">
      <c r="A63" s="103" t="s">
        <v>9</v>
      </c>
      <c r="B63" s="103" t="s">
        <v>23</v>
      </c>
      <c r="C63" s="110"/>
      <c r="D63" s="82"/>
      <c r="E63" s="105"/>
      <c r="F63" s="82"/>
      <c r="G63" s="105"/>
      <c r="H63" s="82"/>
      <c r="I63" s="82"/>
      <c r="J63" s="105"/>
      <c r="K63" s="70"/>
    </row>
    <row r="64" spans="1:11" s="132" customFormat="1" ht="24" x14ac:dyDescent="0.3">
      <c r="A64" s="103" t="s">
        <v>9</v>
      </c>
      <c r="B64" s="103" t="s">
        <v>23</v>
      </c>
      <c r="C64" s="110"/>
      <c r="D64" s="82"/>
      <c r="E64" s="105"/>
      <c r="F64" s="82"/>
      <c r="G64" s="105"/>
      <c r="H64" s="82"/>
      <c r="I64" s="82"/>
      <c r="J64" s="105"/>
      <c r="K64" s="70"/>
    </row>
    <row r="65" spans="1:11" s="132" customFormat="1" ht="24" x14ac:dyDescent="0.3">
      <c r="A65" s="103" t="s">
        <v>9</v>
      </c>
      <c r="B65" s="103" t="s">
        <v>23</v>
      </c>
      <c r="C65" s="110">
        <v>700961</v>
      </c>
      <c r="D65" s="82"/>
      <c r="E65" s="105"/>
      <c r="F65" s="82"/>
      <c r="G65" s="105"/>
      <c r="H65" s="82"/>
      <c r="I65" s="82">
        <v>1</v>
      </c>
      <c r="J65" s="105">
        <v>515.62</v>
      </c>
      <c r="K65" s="70"/>
    </row>
    <row r="66" spans="1:11" s="132" customFormat="1" ht="24" x14ac:dyDescent="0.3">
      <c r="A66" s="103" t="s">
        <v>9</v>
      </c>
      <c r="B66" s="103" t="s">
        <v>23</v>
      </c>
      <c r="C66" s="110"/>
      <c r="D66" s="82"/>
      <c r="E66" s="105"/>
      <c r="F66" s="82"/>
      <c r="G66" s="105"/>
      <c r="H66" s="82"/>
      <c r="I66" s="82"/>
      <c r="J66" s="105"/>
      <c r="K66" s="70"/>
    </row>
    <row r="67" spans="1:11" s="132" customFormat="1" ht="24" x14ac:dyDescent="0.3">
      <c r="A67" s="103" t="s">
        <v>1052</v>
      </c>
      <c r="B67" s="103" t="s">
        <v>1073</v>
      </c>
      <c r="C67" s="110">
        <v>700937</v>
      </c>
      <c r="D67" s="82">
        <v>3</v>
      </c>
      <c r="E67" s="105">
        <v>1000.22</v>
      </c>
      <c r="F67" s="82">
        <v>12</v>
      </c>
      <c r="G67" s="105">
        <v>12660</v>
      </c>
      <c r="H67" s="82">
        <v>11</v>
      </c>
      <c r="I67" s="82">
        <v>382</v>
      </c>
      <c r="J67" s="105">
        <v>142502.37999999995</v>
      </c>
      <c r="K67" s="70"/>
    </row>
    <row r="68" spans="1:11" s="132" customFormat="1" ht="24" x14ac:dyDescent="0.3">
      <c r="A68" s="103" t="s">
        <v>9</v>
      </c>
      <c r="B68" s="103" t="s">
        <v>1074</v>
      </c>
      <c r="C68" s="118"/>
      <c r="D68" s="82"/>
      <c r="E68" s="105"/>
      <c r="F68" s="82"/>
      <c r="G68" s="105"/>
      <c r="H68" s="82"/>
      <c r="I68" s="82"/>
      <c r="J68" s="105"/>
      <c r="K68" s="70"/>
    </row>
    <row r="69" spans="1:11" s="132" customFormat="1" ht="36" x14ac:dyDescent="0.3">
      <c r="A69" s="103" t="s">
        <v>29</v>
      </c>
      <c r="B69" s="103" t="s">
        <v>1075</v>
      </c>
      <c r="C69" s="110">
        <v>700935</v>
      </c>
      <c r="D69" s="82">
        <v>2</v>
      </c>
      <c r="E69" s="105">
        <v>1628.65</v>
      </c>
      <c r="F69" s="82">
        <v>51</v>
      </c>
      <c r="G69" s="105">
        <v>49895.83</v>
      </c>
      <c r="H69" s="82">
        <v>55</v>
      </c>
      <c r="I69" s="82">
        <v>687</v>
      </c>
      <c r="J69" s="105">
        <v>363916.17000000033</v>
      </c>
      <c r="K69" s="70"/>
    </row>
    <row r="70" spans="1:11" s="132" customFormat="1" ht="24" x14ac:dyDescent="0.3">
      <c r="A70" s="109" t="s">
        <v>70</v>
      </c>
      <c r="B70" s="109" t="s">
        <v>1055</v>
      </c>
      <c r="C70" s="110"/>
      <c r="D70" s="82"/>
      <c r="E70" s="105"/>
      <c r="F70" s="82"/>
      <c r="G70" s="105"/>
      <c r="H70" s="82"/>
      <c r="I70" s="82"/>
      <c r="J70" s="105"/>
      <c r="K70" s="70"/>
    </row>
    <row r="71" spans="1:11" s="132" customFormat="1" ht="24" x14ac:dyDescent="0.3">
      <c r="A71" s="109" t="s">
        <v>1052</v>
      </c>
      <c r="B71" s="109" t="s">
        <v>25</v>
      </c>
      <c r="C71" s="110"/>
      <c r="D71" s="82"/>
      <c r="E71" s="105"/>
      <c r="F71" s="82"/>
      <c r="G71" s="105"/>
      <c r="H71" s="82"/>
      <c r="I71" s="82"/>
      <c r="J71" s="105"/>
      <c r="K71" s="70"/>
    </row>
    <row r="72" spans="1:11" s="132" customFormat="1" ht="36" x14ac:dyDescent="0.3">
      <c r="A72" s="103" t="s">
        <v>9</v>
      </c>
      <c r="B72" s="103" t="s">
        <v>1056</v>
      </c>
      <c r="C72" s="110"/>
      <c r="D72" s="82"/>
      <c r="E72" s="105"/>
      <c r="F72" s="82"/>
      <c r="G72" s="105"/>
      <c r="H72" s="82"/>
      <c r="I72" s="82"/>
      <c r="J72" s="105"/>
      <c r="K72" s="70"/>
    </row>
    <row r="73" spans="1:11" s="132" customFormat="1" ht="24" x14ac:dyDescent="0.3">
      <c r="A73" s="103" t="s">
        <v>9</v>
      </c>
      <c r="B73" s="103" t="s">
        <v>39</v>
      </c>
      <c r="C73" s="134"/>
      <c r="D73" s="82"/>
      <c r="E73" s="105"/>
      <c r="F73" s="82"/>
      <c r="G73" s="105"/>
      <c r="H73" s="82"/>
      <c r="I73" s="82"/>
      <c r="J73" s="105"/>
      <c r="K73" s="70"/>
    </row>
    <row r="74" spans="1:11" s="132" customFormat="1" ht="36" x14ac:dyDescent="0.3">
      <c r="A74" s="109" t="s">
        <v>29</v>
      </c>
      <c r="B74" s="109" t="s">
        <v>717</v>
      </c>
      <c r="C74" s="110"/>
      <c r="D74" s="114"/>
      <c r="E74" s="112"/>
      <c r="F74" s="114"/>
      <c r="G74" s="112"/>
      <c r="H74" s="114"/>
      <c r="I74" s="114"/>
      <c r="J74" s="112"/>
      <c r="K74" s="70"/>
    </row>
    <row r="75" spans="1:11" s="132" customFormat="1" ht="36" x14ac:dyDescent="0.3">
      <c r="A75" s="103" t="s">
        <v>41</v>
      </c>
      <c r="B75" s="103" t="s">
        <v>1057</v>
      </c>
      <c r="C75" s="135"/>
      <c r="D75" s="82"/>
      <c r="E75" s="105"/>
      <c r="F75" s="82"/>
      <c r="G75" s="105"/>
      <c r="H75" s="82"/>
      <c r="I75" s="82"/>
      <c r="J75" s="105"/>
      <c r="K75" s="70"/>
    </row>
    <row r="76" spans="1:11" s="132" customFormat="1" ht="24" x14ac:dyDescent="0.3">
      <c r="A76" s="103" t="s">
        <v>41</v>
      </c>
      <c r="B76" s="103" t="s">
        <v>42</v>
      </c>
      <c r="C76" s="110">
        <v>700939</v>
      </c>
      <c r="D76" s="82"/>
      <c r="E76" s="105"/>
      <c r="F76" s="82"/>
      <c r="G76" s="105"/>
      <c r="H76" s="82"/>
      <c r="I76" s="82">
        <v>5</v>
      </c>
      <c r="J76" s="105">
        <v>1445.69</v>
      </c>
      <c r="K76" s="70"/>
    </row>
    <row r="77" spans="1:11" s="132" customFormat="1" ht="36" x14ac:dyDescent="0.3">
      <c r="A77" s="109" t="s">
        <v>79</v>
      </c>
      <c r="B77" s="103" t="s">
        <v>1058</v>
      </c>
      <c r="C77" s="110"/>
      <c r="D77" s="114"/>
      <c r="E77" s="112"/>
      <c r="F77" s="114"/>
      <c r="G77" s="112"/>
      <c r="H77" s="114"/>
      <c r="I77" s="114"/>
      <c r="J77" s="112"/>
      <c r="K77" s="70"/>
    </row>
    <row r="78" spans="1:11" s="132" customFormat="1" ht="36" x14ac:dyDescent="0.3">
      <c r="A78" s="103" t="s">
        <v>9</v>
      </c>
      <c r="B78" s="103" t="s">
        <v>16</v>
      </c>
      <c r="C78" s="110"/>
      <c r="D78" s="82"/>
      <c r="E78" s="105"/>
      <c r="F78" s="82"/>
      <c r="G78" s="105"/>
      <c r="H78" s="82"/>
      <c r="I78" s="82"/>
      <c r="J78" s="105"/>
      <c r="K78" s="70"/>
    </row>
    <row r="79" spans="1:11" s="132" customFormat="1" ht="24" x14ac:dyDescent="0.3">
      <c r="A79" s="103" t="s">
        <v>1052</v>
      </c>
      <c r="B79" s="103" t="s">
        <v>25</v>
      </c>
      <c r="C79" s="110"/>
      <c r="D79" s="82"/>
      <c r="E79" s="105"/>
      <c r="F79" s="82"/>
      <c r="G79" s="105"/>
      <c r="H79" s="82"/>
      <c r="I79" s="82"/>
      <c r="J79" s="105"/>
      <c r="K79" s="70"/>
    </row>
    <row r="80" spans="1:11" s="132" customFormat="1" ht="24" x14ac:dyDescent="0.3">
      <c r="A80" s="103" t="s">
        <v>1052</v>
      </c>
      <c r="B80" s="103" t="s">
        <v>25</v>
      </c>
      <c r="C80" s="110"/>
      <c r="D80" s="82"/>
      <c r="E80" s="105"/>
      <c r="F80" s="82"/>
      <c r="G80" s="105"/>
      <c r="H80" s="82"/>
      <c r="I80" s="82"/>
      <c r="J80" s="105"/>
      <c r="K80" s="70"/>
    </row>
    <row r="81" spans="1:11" s="132" customFormat="1" ht="24" x14ac:dyDescent="0.3">
      <c r="A81" s="103" t="s">
        <v>9</v>
      </c>
      <c r="B81" s="103" t="s">
        <v>1060</v>
      </c>
      <c r="C81" s="110"/>
      <c r="D81" s="82"/>
      <c r="E81" s="105"/>
      <c r="F81" s="114"/>
      <c r="G81" s="112"/>
      <c r="H81" s="114"/>
      <c r="I81" s="114"/>
      <c r="J81" s="112"/>
      <c r="K81" s="70"/>
    </row>
    <row r="82" spans="1:11" s="132" customFormat="1" ht="24" x14ac:dyDescent="0.3">
      <c r="A82" s="103" t="s">
        <v>9</v>
      </c>
      <c r="B82" s="103" t="s">
        <v>1060</v>
      </c>
      <c r="C82" s="110">
        <v>700940</v>
      </c>
      <c r="D82" s="82"/>
      <c r="E82" s="105"/>
      <c r="F82" s="82"/>
      <c r="G82" s="105"/>
      <c r="H82" s="82">
        <v>2</v>
      </c>
      <c r="I82" s="82">
        <v>15</v>
      </c>
      <c r="J82" s="105">
        <v>6750.21</v>
      </c>
      <c r="K82" s="70"/>
    </row>
    <row r="83" spans="1:11" s="132" customFormat="1" x14ac:dyDescent="0.3">
      <c r="A83" s="103"/>
      <c r="B83" s="103" t="s">
        <v>1076</v>
      </c>
      <c r="C83" s="110"/>
      <c r="D83" s="82"/>
      <c r="E83" s="105"/>
      <c r="F83" s="82"/>
      <c r="G83" s="105"/>
      <c r="H83" s="82"/>
      <c r="I83" s="82"/>
      <c r="J83" s="105"/>
      <c r="K83" s="70"/>
    </row>
    <row r="84" spans="1:11" s="132" customFormat="1" ht="36" x14ac:dyDescent="0.3">
      <c r="A84" s="103" t="s">
        <v>29</v>
      </c>
      <c r="B84" s="103" t="s">
        <v>717</v>
      </c>
      <c r="C84" s="110"/>
      <c r="D84" s="82"/>
      <c r="E84" s="105"/>
      <c r="F84" s="82"/>
      <c r="G84" s="105"/>
      <c r="H84" s="82"/>
      <c r="I84" s="82"/>
      <c r="J84" s="105"/>
      <c r="K84" s="70"/>
    </row>
    <row r="85" spans="1:11" s="132" customFormat="1" ht="36" x14ac:dyDescent="0.3">
      <c r="A85" s="103" t="s">
        <v>9</v>
      </c>
      <c r="B85" s="103" t="s">
        <v>1056</v>
      </c>
      <c r="C85" s="110"/>
      <c r="D85" s="82"/>
      <c r="E85" s="105"/>
      <c r="F85" s="82"/>
      <c r="G85" s="105"/>
      <c r="H85" s="82"/>
      <c r="I85" s="82"/>
      <c r="J85" s="105"/>
      <c r="K85" s="70"/>
    </row>
    <row r="86" spans="1:11" s="132" customFormat="1" x14ac:dyDescent="0.3">
      <c r="A86" s="103" t="s">
        <v>253</v>
      </c>
      <c r="B86" s="103" t="s">
        <v>19</v>
      </c>
      <c r="C86" s="118">
        <v>700942</v>
      </c>
      <c r="D86" s="82"/>
      <c r="E86" s="105"/>
      <c r="F86" s="82"/>
      <c r="G86" s="105"/>
      <c r="H86" s="82"/>
      <c r="I86" s="82">
        <v>5</v>
      </c>
      <c r="J86" s="105">
        <v>3782.92</v>
      </c>
      <c r="K86" s="70"/>
    </row>
    <row r="87" spans="1:11" s="132" customFormat="1" x14ac:dyDescent="0.3">
      <c r="A87" s="103" t="s">
        <v>70</v>
      </c>
      <c r="B87" s="109" t="s">
        <v>1061</v>
      </c>
      <c r="C87" s="110">
        <v>700931</v>
      </c>
      <c r="D87" s="82"/>
      <c r="E87" s="105"/>
      <c r="F87" s="114"/>
      <c r="G87" s="112"/>
      <c r="H87" s="114"/>
      <c r="I87" s="114">
        <v>4</v>
      </c>
      <c r="J87" s="112">
        <v>2231.89</v>
      </c>
      <c r="K87" s="70"/>
    </row>
    <row r="88" spans="1:11" s="132" customFormat="1" ht="21" customHeight="1" x14ac:dyDescent="0.3">
      <c r="A88" s="103" t="s">
        <v>70</v>
      </c>
      <c r="B88" s="109" t="s">
        <v>1062</v>
      </c>
      <c r="C88" s="110">
        <v>700946</v>
      </c>
      <c r="D88" s="82"/>
      <c r="E88" s="105"/>
      <c r="F88" s="114">
        <v>11</v>
      </c>
      <c r="G88" s="112">
        <v>10640</v>
      </c>
      <c r="H88" s="114">
        <v>16</v>
      </c>
      <c r="I88" s="114">
        <v>50</v>
      </c>
      <c r="J88" s="112">
        <v>30540.270000000004</v>
      </c>
      <c r="K88" s="70"/>
    </row>
    <row r="89" spans="1:11" s="132" customFormat="1" ht="24" x14ac:dyDescent="0.3">
      <c r="A89" s="103" t="s">
        <v>70</v>
      </c>
      <c r="B89" s="109" t="s">
        <v>1063</v>
      </c>
      <c r="C89" s="110">
        <v>700912</v>
      </c>
      <c r="D89" s="82"/>
      <c r="E89" s="105"/>
      <c r="F89" s="114"/>
      <c r="G89" s="112"/>
      <c r="H89" s="114">
        <v>2</v>
      </c>
      <c r="I89" s="114">
        <v>2</v>
      </c>
      <c r="J89" s="112">
        <v>798.51</v>
      </c>
      <c r="K89" s="70"/>
    </row>
    <row r="90" spans="1:11" s="132" customFormat="1" ht="36" x14ac:dyDescent="0.3">
      <c r="A90" s="103" t="s">
        <v>67</v>
      </c>
      <c r="B90" s="103" t="s">
        <v>721</v>
      </c>
      <c r="C90" s="118"/>
      <c r="D90" s="82"/>
      <c r="E90" s="105"/>
      <c r="F90" s="82"/>
      <c r="G90" s="105"/>
      <c r="H90" s="82"/>
      <c r="I90" s="82"/>
      <c r="J90" s="105"/>
      <c r="K90" s="70"/>
    </row>
    <row r="91" spans="1:11" s="132" customFormat="1" ht="24" x14ac:dyDescent="0.3">
      <c r="A91" s="103" t="s">
        <v>49</v>
      </c>
      <c r="B91" s="109" t="s">
        <v>50</v>
      </c>
      <c r="C91" s="118"/>
      <c r="D91" s="82"/>
      <c r="E91" s="105"/>
      <c r="F91" s="82"/>
      <c r="G91" s="105"/>
      <c r="H91" s="82"/>
      <c r="I91" s="82"/>
      <c r="J91" s="105"/>
      <c r="K91" s="70"/>
    </row>
    <row r="92" spans="1:11" s="132" customFormat="1" ht="24" x14ac:dyDescent="0.3">
      <c r="A92" s="103" t="s">
        <v>49</v>
      </c>
      <c r="B92" s="109" t="s">
        <v>50</v>
      </c>
      <c r="C92" s="118"/>
      <c r="D92" s="82"/>
      <c r="E92" s="105"/>
      <c r="F92" s="82"/>
      <c r="G92" s="105"/>
      <c r="H92" s="82"/>
      <c r="I92" s="82"/>
      <c r="J92" s="105"/>
      <c r="K92" s="70"/>
    </row>
    <row r="93" spans="1:11" s="132" customFormat="1" ht="24" x14ac:dyDescent="0.3">
      <c r="A93" s="103" t="s">
        <v>49</v>
      </c>
      <c r="B93" s="109" t="s">
        <v>50</v>
      </c>
      <c r="C93" s="110"/>
      <c r="D93" s="82"/>
      <c r="E93" s="105"/>
      <c r="F93" s="82"/>
      <c r="G93" s="105"/>
      <c r="H93" s="82"/>
      <c r="I93" s="82"/>
      <c r="J93" s="105"/>
      <c r="K93" s="70"/>
    </row>
    <row r="94" spans="1:11" s="132" customFormat="1" ht="24" x14ac:dyDescent="0.3">
      <c r="A94" s="103" t="s">
        <v>49</v>
      </c>
      <c r="B94" s="109" t="s">
        <v>50</v>
      </c>
      <c r="C94" s="118"/>
      <c r="D94" s="82"/>
      <c r="E94" s="105"/>
      <c r="F94" s="82"/>
      <c r="G94" s="105"/>
      <c r="H94" s="82"/>
      <c r="I94" s="82"/>
      <c r="J94" s="105"/>
      <c r="K94" s="70"/>
    </row>
    <row r="95" spans="1:11" s="132" customFormat="1" ht="24" x14ac:dyDescent="0.3">
      <c r="A95" s="103" t="s">
        <v>49</v>
      </c>
      <c r="B95" s="109" t="s">
        <v>50</v>
      </c>
      <c r="C95" s="118"/>
      <c r="D95" s="82"/>
      <c r="E95" s="105"/>
      <c r="F95" s="82"/>
      <c r="G95" s="105"/>
      <c r="H95" s="82"/>
      <c r="I95" s="82"/>
      <c r="J95" s="105"/>
      <c r="K95" s="70"/>
    </row>
    <row r="96" spans="1:11" s="132" customFormat="1" ht="24" x14ac:dyDescent="0.3">
      <c r="A96" s="103" t="s">
        <v>49</v>
      </c>
      <c r="B96" s="109" t="s">
        <v>50</v>
      </c>
      <c r="C96" s="110"/>
      <c r="D96" s="82"/>
      <c r="E96" s="105"/>
      <c r="F96" s="82"/>
      <c r="G96" s="105"/>
      <c r="H96" s="82"/>
      <c r="I96" s="82"/>
      <c r="J96" s="105"/>
      <c r="K96" s="70"/>
    </row>
    <row r="97" spans="1:11" s="132" customFormat="1" ht="24" x14ac:dyDescent="0.3">
      <c r="A97" s="103" t="s">
        <v>49</v>
      </c>
      <c r="B97" s="109" t="s">
        <v>50</v>
      </c>
      <c r="C97" s="118"/>
      <c r="D97" s="82"/>
      <c r="E97" s="105"/>
      <c r="F97" s="82"/>
      <c r="G97" s="105"/>
      <c r="H97" s="82"/>
      <c r="I97" s="82"/>
      <c r="J97" s="105"/>
      <c r="K97" s="70"/>
    </row>
    <row r="98" spans="1:11" s="132" customFormat="1" ht="24" x14ac:dyDescent="0.3">
      <c r="A98" s="103" t="s">
        <v>49</v>
      </c>
      <c r="B98" s="109" t="s">
        <v>50</v>
      </c>
      <c r="C98" s="118"/>
      <c r="D98" s="82"/>
      <c r="E98" s="105"/>
      <c r="F98" s="82"/>
      <c r="G98" s="105"/>
      <c r="H98" s="82"/>
      <c r="I98" s="82"/>
      <c r="J98" s="105"/>
      <c r="K98" s="70"/>
    </row>
    <row r="99" spans="1:11" s="132" customFormat="1" ht="24" x14ac:dyDescent="0.3">
      <c r="A99" s="103" t="s">
        <v>49</v>
      </c>
      <c r="B99" s="109" t="s">
        <v>50</v>
      </c>
      <c r="C99" s="118"/>
      <c r="D99" s="82"/>
      <c r="E99" s="105"/>
      <c r="F99" s="82"/>
      <c r="G99" s="105"/>
      <c r="H99" s="82"/>
      <c r="I99" s="82"/>
      <c r="J99" s="105"/>
      <c r="K99" s="70"/>
    </row>
    <row r="100" spans="1:11" s="132" customFormat="1" ht="24" x14ac:dyDescent="0.3">
      <c r="A100" s="103" t="s">
        <v>49</v>
      </c>
      <c r="B100" s="109" t="s">
        <v>50</v>
      </c>
      <c r="C100" s="118"/>
      <c r="D100" s="82"/>
      <c r="E100" s="105"/>
      <c r="F100" s="82"/>
      <c r="G100" s="105"/>
      <c r="H100" s="82"/>
      <c r="I100" s="82"/>
      <c r="J100" s="105"/>
      <c r="K100" s="70"/>
    </row>
    <row r="101" spans="1:11" s="132" customFormat="1" ht="24" x14ac:dyDescent="0.3">
      <c r="A101" s="103" t="s">
        <v>49</v>
      </c>
      <c r="B101" s="109" t="s">
        <v>50</v>
      </c>
      <c r="C101" s="110"/>
      <c r="D101" s="82"/>
      <c r="E101" s="105"/>
      <c r="F101" s="82"/>
      <c r="G101" s="105"/>
      <c r="H101" s="82"/>
      <c r="I101" s="82"/>
      <c r="J101" s="105"/>
      <c r="K101" s="70"/>
    </row>
    <row r="102" spans="1:11" s="132" customFormat="1" ht="24" x14ac:dyDescent="0.3">
      <c r="A102" s="103" t="s">
        <v>49</v>
      </c>
      <c r="B102" s="109" t="s">
        <v>50</v>
      </c>
      <c r="C102" s="110"/>
      <c r="D102" s="82"/>
      <c r="E102" s="105"/>
      <c r="F102" s="82"/>
      <c r="G102" s="105"/>
      <c r="H102" s="82"/>
      <c r="I102" s="82"/>
      <c r="J102" s="105"/>
      <c r="K102" s="70"/>
    </row>
    <row r="103" spans="1:11" s="132" customFormat="1" ht="24" x14ac:dyDescent="0.3">
      <c r="A103" s="103" t="s">
        <v>49</v>
      </c>
      <c r="B103" s="109" t="s">
        <v>50</v>
      </c>
      <c r="C103" s="110"/>
      <c r="D103" s="82"/>
      <c r="E103" s="105"/>
      <c r="F103" s="82"/>
      <c r="G103" s="105"/>
      <c r="H103" s="82"/>
      <c r="I103" s="82"/>
      <c r="J103" s="105"/>
      <c r="K103" s="70"/>
    </row>
    <row r="104" spans="1:11" s="132" customFormat="1" ht="24" x14ac:dyDescent="0.3">
      <c r="A104" s="103" t="s">
        <v>49</v>
      </c>
      <c r="B104" s="109" t="s">
        <v>50</v>
      </c>
      <c r="C104" s="110"/>
      <c r="D104" s="82"/>
      <c r="E104" s="105"/>
      <c r="F104" s="82"/>
      <c r="G104" s="105"/>
      <c r="H104" s="82"/>
      <c r="I104" s="82"/>
      <c r="J104" s="105"/>
      <c r="K104" s="70"/>
    </row>
    <row r="105" spans="1:11" s="132" customFormat="1" ht="24" x14ac:dyDescent="0.3">
      <c r="A105" s="103" t="s">
        <v>49</v>
      </c>
      <c r="B105" s="109" t="s">
        <v>50</v>
      </c>
      <c r="C105" s="118"/>
      <c r="D105" s="82"/>
      <c r="E105" s="105"/>
      <c r="F105" s="82"/>
      <c r="G105" s="105"/>
      <c r="H105" s="82"/>
      <c r="I105" s="82"/>
      <c r="J105" s="105"/>
      <c r="K105" s="70"/>
    </row>
    <row r="106" spans="1:11" s="132" customFormat="1" ht="24" x14ac:dyDescent="0.3">
      <c r="A106" s="103" t="s">
        <v>49</v>
      </c>
      <c r="B106" s="109" t="s">
        <v>50</v>
      </c>
      <c r="C106" s="118"/>
      <c r="D106" s="82"/>
      <c r="E106" s="105"/>
      <c r="F106" s="82"/>
      <c r="G106" s="105"/>
      <c r="H106" s="82"/>
      <c r="I106" s="82"/>
      <c r="J106" s="105"/>
      <c r="K106" s="70"/>
    </row>
    <row r="107" spans="1:11" s="132" customFormat="1" ht="24" x14ac:dyDescent="0.3">
      <c r="A107" s="103" t="s">
        <v>79</v>
      </c>
      <c r="B107" s="103" t="s">
        <v>1077</v>
      </c>
      <c r="C107" s="110">
        <v>700909</v>
      </c>
      <c r="D107" s="82"/>
      <c r="E107" s="105"/>
      <c r="F107" s="82">
        <v>45</v>
      </c>
      <c r="G107" s="105">
        <v>47140</v>
      </c>
      <c r="H107" s="82">
        <v>45</v>
      </c>
      <c r="I107" s="82">
        <v>514</v>
      </c>
      <c r="J107" s="105">
        <v>235051.84000000026</v>
      </c>
      <c r="K107" s="70"/>
    </row>
    <row r="108" spans="1:11" s="132" customFormat="1" ht="24" x14ac:dyDescent="0.3">
      <c r="A108" s="103" t="s">
        <v>79</v>
      </c>
      <c r="B108" s="103" t="s">
        <v>1078</v>
      </c>
      <c r="C108" s="110">
        <v>700908</v>
      </c>
      <c r="D108" s="114"/>
      <c r="E108" s="112"/>
      <c r="F108" s="114">
        <v>22</v>
      </c>
      <c r="G108" s="112">
        <v>23320</v>
      </c>
      <c r="H108" s="114">
        <v>37</v>
      </c>
      <c r="I108" s="114">
        <v>331</v>
      </c>
      <c r="J108" s="112">
        <v>211075.5800000001</v>
      </c>
      <c r="K108" s="70"/>
    </row>
    <row r="109" spans="1:11" s="132" customFormat="1" ht="24" x14ac:dyDescent="0.3">
      <c r="A109" s="103" t="s">
        <v>79</v>
      </c>
      <c r="B109" s="103" t="s">
        <v>1067</v>
      </c>
      <c r="C109" s="110"/>
      <c r="D109" s="114"/>
      <c r="E109" s="112"/>
      <c r="F109" s="114"/>
      <c r="G109" s="112"/>
      <c r="H109" s="114"/>
      <c r="I109" s="114"/>
      <c r="J109" s="112"/>
      <c r="K109" s="70"/>
    </row>
    <row r="110" spans="1:11" s="132" customFormat="1" ht="24" x14ac:dyDescent="0.3">
      <c r="A110" s="103" t="s">
        <v>79</v>
      </c>
      <c r="B110" s="103" t="s">
        <v>1067</v>
      </c>
      <c r="C110" s="118"/>
      <c r="D110" s="82"/>
      <c r="E110" s="105"/>
      <c r="F110" s="82"/>
      <c r="G110" s="105"/>
      <c r="H110" s="82"/>
      <c r="I110" s="82"/>
      <c r="J110" s="105"/>
      <c r="K110" s="70"/>
    </row>
    <row r="111" spans="1:11" s="132" customFormat="1" ht="24" x14ac:dyDescent="0.3">
      <c r="A111" s="103" t="s">
        <v>79</v>
      </c>
      <c r="B111" s="103" t="s">
        <v>1067</v>
      </c>
      <c r="C111" s="118"/>
      <c r="D111" s="82"/>
      <c r="E111" s="105"/>
      <c r="F111" s="82"/>
      <c r="G111" s="105"/>
      <c r="H111" s="82"/>
      <c r="I111" s="82"/>
      <c r="J111" s="105"/>
      <c r="K111" s="70"/>
    </row>
    <row r="112" spans="1:11" s="132" customFormat="1" x14ac:dyDescent="0.3">
      <c r="A112" s="103" t="s">
        <v>253</v>
      </c>
      <c r="B112" s="103" t="s">
        <v>21</v>
      </c>
      <c r="C112" s="118"/>
      <c r="D112" s="82"/>
      <c r="E112" s="105"/>
      <c r="F112" s="82"/>
      <c r="G112" s="105"/>
      <c r="H112" s="82"/>
      <c r="I112" s="82"/>
      <c r="J112" s="105"/>
      <c r="K112" s="70"/>
    </row>
    <row r="113" spans="1:11" s="132" customFormat="1" ht="24" x14ac:dyDescent="0.3">
      <c r="A113" s="103" t="s">
        <v>9</v>
      </c>
      <c r="B113" s="103" t="s">
        <v>1068</v>
      </c>
      <c r="C113" s="118"/>
      <c r="D113" s="82"/>
      <c r="E113" s="105"/>
      <c r="F113" s="82"/>
      <c r="G113" s="105"/>
      <c r="H113" s="82"/>
      <c r="I113" s="82"/>
      <c r="J113" s="105"/>
      <c r="K113" s="70"/>
    </row>
    <row r="114" spans="1:11" s="132" customFormat="1" ht="30" customHeight="1" x14ac:dyDescent="0.3">
      <c r="A114" s="109" t="s">
        <v>9</v>
      </c>
      <c r="B114" s="109" t="s">
        <v>34</v>
      </c>
      <c r="C114" s="118"/>
      <c r="D114" s="82"/>
      <c r="E114" s="105"/>
      <c r="F114" s="82"/>
      <c r="G114" s="105"/>
      <c r="H114" s="82"/>
      <c r="I114" s="82"/>
      <c r="J114" s="105"/>
      <c r="K114" s="70"/>
    </row>
    <row r="115" spans="1:11" s="132" customFormat="1" ht="36" x14ac:dyDescent="0.3">
      <c r="A115" s="103" t="s">
        <v>275</v>
      </c>
      <c r="B115" s="103" t="s">
        <v>840</v>
      </c>
      <c r="C115" s="118"/>
      <c r="D115" s="82"/>
      <c r="E115" s="105"/>
      <c r="F115" s="82"/>
      <c r="G115" s="105"/>
      <c r="H115" s="82"/>
      <c r="I115" s="82"/>
      <c r="J115" s="105"/>
      <c r="K115" s="70"/>
    </row>
    <row r="116" spans="1:11" ht="24" customHeight="1" x14ac:dyDescent="0.35">
      <c r="C116" s="136"/>
      <c r="D116" s="137"/>
      <c r="E116" s="138"/>
      <c r="F116" s="137"/>
      <c r="G116" s="138"/>
      <c r="H116" s="138"/>
      <c r="I116" s="137"/>
      <c r="J116" s="88"/>
    </row>
    <row r="117" spans="1:11" s="142" customFormat="1" x14ac:dyDescent="0.3">
      <c r="A117" s="88"/>
      <c r="B117" s="88"/>
      <c r="C117" s="139" t="s">
        <v>1079</v>
      </c>
      <c r="D117" s="140">
        <f t="shared" ref="D117:J117" si="0">SUM(D5:D115)</f>
        <v>5</v>
      </c>
      <c r="E117" s="141">
        <f t="shared" si="0"/>
        <v>2628.87</v>
      </c>
      <c r="F117" s="140">
        <f t="shared" si="0"/>
        <v>141</v>
      </c>
      <c r="G117" s="141">
        <f t="shared" si="0"/>
        <v>143655.83000000002</v>
      </c>
      <c r="H117" s="140">
        <f t="shared" si="0"/>
        <v>168</v>
      </c>
      <c r="I117" s="140">
        <f t="shared" si="0"/>
        <v>1996</v>
      </c>
      <c r="J117" s="141">
        <f t="shared" si="0"/>
        <v>998611.08000000054</v>
      </c>
    </row>
    <row r="118" spans="1:11" x14ac:dyDescent="0.35">
      <c r="C118" s="143"/>
      <c r="D118" s="137"/>
      <c r="E118" s="138"/>
      <c r="F118" s="137"/>
      <c r="G118" s="138"/>
      <c r="H118" s="138"/>
      <c r="I118" s="137"/>
      <c r="J118" s="88"/>
    </row>
    <row r="119" spans="1:11" x14ac:dyDescent="0.35">
      <c r="B119" s="144" t="s">
        <v>1002</v>
      </c>
      <c r="C119" s="145" t="s">
        <v>1003</v>
      </c>
      <c r="D119" s="81" t="s">
        <v>1004</v>
      </c>
      <c r="F119" s="482"/>
      <c r="G119" s="482"/>
      <c r="J119" s="88"/>
    </row>
    <row r="120" spans="1:11" x14ac:dyDescent="0.35">
      <c r="B120" s="148" t="s">
        <v>1005</v>
      </c>
      <c r="C120" s="149">
        <f>D117+F117+H117+I117</f>
        <v>2310</v>
      </c>
      <c r="D120" s="105">
        <f>J117+G117+E117</f>
        <v>1144895.7800000007</v>
      </c>
      <c r="G120" s="88"/>
      <c r="J120" s="88"/>
    </row>
    <row r="121" spans="1:11" x14ac:dyDescent="0.35">
      <c r="B121" s="148" t="s">
        <v>1006</v>
      </c>
      <c r="C121" s="149">
        <f>F117</f>
        <v>141</v>
      </c>
      <c r="D121" s="105">
        <f>G117</f>
        <v>143655.83000000002</v>
      </c>
      <c r="G121" s="88"/>
      <c r="J121" s="88"/>
    </row>
    <row r="122" spans="1:11" x14ac:dyDescent="0.35">
      <c r="B122" s="148" t="s">
        <v>1007</v>
      </c>
      <c r="C122" s="149">
        <f>D117+I117</f>
        <v>2001</v>
      </c>
      <c r="D122" s="105">
        <f>J117+E117</f>
        <v>1001239.9500000005</v>
      </c>
      <c r="J122" s="88"/>
    </row>
    <row r="123" spans="1:11" x14ac:dyDescent="0.35">
      <c r="B123" s="148" t="s">
        <v>1008</v>
      </c>
      <c r="C123" s="149">
        <f>I117+D117+F117</f>
        <v>2142</v>
      </c>
      <c r="D123" s="105">
        <f>J117+G117+E117</f>
        <v>1144895.7800000007</v>
      </c>
    </row>
    <row r="124" spans="1:11" x14ac:dyDescent="0.35">
      <c r="C124" s="147"/>
    </row>
    <row r="125" spans="1:11" x14ac:dyDescent="0.35">
      <c r="B125" s="144" t="s">
        <v>279</v>
      </c>
      <c r="C125" s="145" t="s">
        <v>1003</v>
      </c>
      <c r="D125" s="81" t="s">
        <v>1004</v>
      </c>
    </row>
    <row r="126" spans="1:11" x14ac:dyDescent="0.35">
      <c r="B126" s="148" t="s">
        <v>1005</v>
      </c>
      <c r="C126" s="149">
        <f>F107+H107+I107+I108+H108+F108</f>
        <v>994</v>
      </c>
      <c r="D126" s="105">
        <f>G107+J107+J108+G108</f>
        <v>516587.42000000039</v>
      </c>
    </row>
    <row r="127" spans="1:11" x14ac:dyDescent="0.35">
      <c r="B127" s="148" t="s">
        <v>1006</v>
      </c>
      <c r="C127" s="149">
        <f>F107+F108</f>
        <v>67</v>
      </c>
      <c r="D127" s="105">
        <f>G108+G107</f>
        <v>70460</v>
      </c>
    </row>
    <row r="128" spans="1:11" x14ac:dyDescent="0.35">
      <c r="B128" s="148" t="s">
        <v>1007</v>
      </c>
      <c r="C128" s="149">
        <f>I107+I108</f>
        <v>845</v>
      </c>
      <c r="D128" s="105">
        <f>J107+J108</f>
        <v>446127.42000000039</v>
      </c>
    </row>
    <row r="129" spans="2:10" s="147" customFormat="1" x14ac:dyDescent="0.35">
      <c r="B129" s="148" t="s">
        <v>1008</v>
      </c>
      <c r="C129" s="149">
        <f>I107+I108+F107+F108</f>
        <v>912</v>
      </c>
      <c r="D129" s="105">
        <f>J107+J108+G107+G108</f>
        <v>516587.42000000039</v>
      </c>
      <c r="E129" s="146"/>
      <c r="G129" s="146"/>
      <c r="J129" s="146"/>
    </row>
    <row r="130" spans="2:10" s="147" customFormat="1" x14ac:dyDescent="0.35">
      <c r="B130" s="150"/>
      <c r="D130" s="146"/>
      <c r="E130" s="146"/>
      <c r="G130" s="146"/>
      <c r="J130" s="146"/>
    </row>
    <row r="131" spans="2:10" s="147" customFormat="1" x14ac:dyDescent="0.35">
      <c r="B131" s="144" t="s">
        <v>1071</v>
      </c>
      <c r="C131" s="145" t="s">
        <v>1003</v>
      </c>
      <c r="D131" s="81" t="s">
        <v>1004</v>
      </c>
      <c r="E131" s="146"/>
      <c r="G131" s="146"/>
      <c r="J131" s="146"/>
    </row>
    <row r="132" spans="2:10" s="147" customFormat="1" x14ac:dyDescent="0.35">
      <c r="B132" s="148" t="s">
        <v>1005</v>
      </c>
      <c r="C132" s="149">
        <f>C120-C126</f>
        <v>1316</v>
      </c>
      <c r="D132" s="105">
        <f>D120-D126</f>
        <v>628308.36000000034</v>
      </c>
      <c r="E132" s="146"/>
      <c r="G132" s="146"/>
      <c r="J132" s="146"/>
    </row>
    <row r="133" spans="2:10" s="147" customFormat="1" x14ac:dyDescent="0.35">
      <c r="B133" s="148" t="s">
        <v>1006</v>
      </c>
      <c r="C133" s="149">
        <f t="shared" ref="C133:D135" si="1">C121-C127</f>
        <v>74</v>
      </c>
      <c r="D133" s="105">
        <f t="shared" si="1"/>
        <v>73195.830000000016</v>
      </c>
      <c r="E133" s="146"/>
      <c r="G133" s="146"/>
      <c r="J133" s="146"/>
    </row>
    <row r="134" spans="2:10" s="147" customFormat="1" x14ac:dyDescent="0.35">
      <c r="B134" s="148" t="s">
        <v>1007</v>
      </c>
      <c r="C134" s="149">
        <f t="shared" si="1"/>
        <v>1156</v>
      </c>
      <c r="D134" s="105">
        <f t="shared" si="1"/>
        <v>555112.53000000014</v>
      </c>
      <c r="E134" s="146"/>
      <c r="G134" s="146"/>
      <c r="J134" s="146"/>
    </row>
    <row r="135" spans="2:10" s="147" customFormat="1" x14ac:dyDescent="0.35">
      <c r="B135" s="148" t="s">
        <v>1008</v>
      </c>
      <c r="C135" s="149">
        <f t="shared" si="1"/>
        <v>1230</v>
      </c>
      <c r="D135" s="105">
        <f t="shared" si="1"/>
        <v>628308.36000000034</v>
      </c>
      <c r="E135" s="146"/>
      <c r="G135" s="146"/>
      <c r="J135" s="146"/>
    </row>
    <row r="136" spans="2:10" s="147" customFormat="1" x14ac:dyDescent="0.35">
      <c r="B136" s="88"/>
      <c r="C136" s="88"/>
      <c r="D136" s="151"/>
      <c r="G136" s="146"/>
      <c r="J136" s="146"/>
    </row>
  </sheetData>
  <mergeCells count="1">
    <mergeCell ref="F119:G119"/>
  </mergeCells>
  <conditionalFormatting sqref="D91:J115 K84:K87 D63:L64 D5:J62 D65:J89">
    <cfRule type="cellIs" dxfId="652" priority="23" stopIfTrue="1" operator="equal">
      <formula>"&lt;&gt;"""""</formula>
    </cfRule>
  </conditionalFormatting>
  <conditionalFormatting sqref="C117">
    <cfRule type="cellIs" dxfId="651" priority="22" stopIfTrue="1" operator="equal">
      <formula>"&lt;&gt;"""""</formula>
    </cfRule>
  </conditionalFormatting>
  <conditionalFormatting sqref="D117">
    <cfRule type="cellIs" dxfId="650" priority="21" stopIfTrue="1" operator="equal">
      <formula>"&lt;&gt;"""""</formula>
    </cfRule>
  </conditionalFormatting>
  <conditionalFormatting sqref="D121:D123">
    <cfRule type="cellIs" dxfId="649" priority="17" stopIfTrue="1" operator="equal">
      <formula>"&lt;&gt;"""""</formula>
    </cfRule>
  </conditionalFormatting>
  <conditionalFormatting sqref="D132:D135">
    <cfRule type="cellIs" dxfId="648" priority="11" stopIfTrue="1" operator="equal">
      <formula>"&lt;&gt;"""""</formula>
    </cfRule>
  </conditionalFormatting>
  <conditionalFormatting sqref="C120">
    <cfRule type="cellIs" dxfId="647" priority="20" stopIfTrue="1" operator="equal">
      <formula>"&lt;&gt;"""""</formula>
    </cfRule>
  </conditionalFormatting>
  <conditionalFormatting sqref="C121:C123">
    <cfRule type="cellIs" dxfId="646" priority="19" stopIfTrue="1" operator="equal">
      <formula>"&lt;&gt;"""""</formula>
    </cfRule>
  </conditionalFormatting>
  <conditionalFormatting sqref="D120">
    <cfRule type="cellIs" dxfId="645" priority="18" stopIfTrue="1" operator="equal">
      <formula>"&lt;&gt;"""""</formula>
    </cfRule>
  </conditionalFormatting>
  <conditionalFormatting sqref="C126">
    <cfRule type="cellIs" dxfId="644" priority="16" stopIfTrue="1" operator="equal">
      <formula>"&lt;&gt;"""""</formula>
    </cfRule>
  </conditionalFormatting>
  <conditionalFormatting sqref="C127:C129">
    <cfRule type="cellIs" dxfId="643" priority="15" stopIfTrue="1" operator="equal">
      <formula>"&lt;&gt;"""""</formula>
    </cfRule>
  </conditionalFormatting>
  <conditionalFormatting sqref="D126">
    <cfRule type="cellIs" dxfId="642" priority="14" stopIfTrue="1" operator="equal">
      <formula>"&lt;&gt;"""""</formula>
    </cfRule>
  </conditionalFormatting>
  <conditionalFormatting sqref="D127:D129">
    <cfRule type="cellIs" dxfId="641" priority="13" stopIfTrue="1" operator="equal">
      <formula>"&lt;&gt;"""""</formula>
    </cfRule>
  </conditionalFormatting>
  <conditionalFormatting sqref="C132:C135">
    <cfRule type="cellIs" dxfId="640" priority="12" stopIfTrue="1" operator="equal">
      <formula>"&lt;&gt;"""""</formula>
    </cfRule>
  </conditionalFormatting>
  <conditionalFormatting sqref="D90:J90">
    <cfRule type="cellIs" dxfId="639" priority="10" stopIfTrue="1" operator="equal">
      <formula>"&lt;&gt;"""""</formula>
    </cfRule>
  </conditionalFormatting>
  <conditionalFormatting sqref="C67:C94 C105:C115">
    <cfRule type="cellIs" dxfId="638" priority="9" stopIfTrue="1" operator="equal">
      <formula>"&lt;&gt;"""""</formula>
    </cfRule>
  </conditionalFormatting>
  <conditionalFormatting sqref="C95:C104">
    <cfRule type="cellIs" dxfId="637" priority="8" stopIfTrue="1" operator="equal">
      <formula>"&lt;&gt;"""""</formula>
    </cfRule>
  </conditionalFormatting>
  <conditionalFormatting sqref="C5:C67">
    <cfRule type="cellIs" dxfId="636" priority="7" stopIfTrue="1" operator="equal">
      <formula>"&lt;&gt;"""""</formula>
    </cfRule>
  </conditionalFormatting>
  <conditionalFormatting sqref="E117">
    <cfRule type="cellIs" dxfId="635" priority="6" stopIfTrue="1" operator="equal">
      <formula>"&lt;&gt;"""""</formula>
    </cfRule>
  </conditionalFormatting>
  <conditionalFormatting sqref="F117">
    <cfRule type="cellIs" dxfId="634" priority="5" stopIfTrue="1" operator="equal">
      <formula>"&lt;&gt;"""""</formula>
    </cfRule>
  </conditionalFormatting>
  <conditionalFormatting sqref="G117">
    <cfRule type="cellIs" dxfId="633" priority="4" stopIfTrue="1" operator="equal">
      <formula>"&lt;&gt;"""""</formula>
    </cfRule>
  </conditionalFormatting>
  <conditionalFormatting sqref="H117">
    <cfRule type="cellIs" dxfId="632" priority="3" stopIfTrue="1" operator="equal">
      <formula>"&lt;&gt;"""""</formula>
    </cfRule>
  </conditionalFormatting>
  <conditionalFormatting sqref="I117">
    <cfRule type="cellIs" dxfId="631" priority="2" stopIfTrue="1" operator="equal">
      <formula>"&lt;&gt;"""""</formula>
    </cfRule>
  </conditionalFormatting>
  <conditionalFormatting sqref="J117">
    <cfRule type="cellIs" dxfId="630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7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showGridLines="0" zoomScale="85" zoomScaleNormal="85" workbookViewId="0">
      <pane ySplit="4" topLeftCell="A5" activePane="bottomLeft" state="frozen"/>
      <selection activeCell="A195" sqref="A195:B195"/>
      <selection pane="bottomLeft"/>
    </sheetView>
  </sheetViews>
  <sheetFormatPr defaultColWidth="9.1796875" defaultRowHeight="12" x14ac:dyDescent="0.35"/>
  <cols>
    <col min="1" max="1" width="35.7265625" style="88" customWidth="1"/>
    <col min="2" max="2" width="64.26953125" style="88" customWidth="1"/>
    <col min="3" max="3" width="17.7265625" style="88" customWidth="1"/>
    <col min="4" max="4" width="14.26953125" style="88" customWidth="1"/>
    <col min="5" max="5" width="14.26953125" style="121" customWidth="1"/>
    <col min="6" max="6" width="14.26953125" style="88" customWidth="1"/>
    <col min="7" max="7" width="14.26953125" style="121" customWidth="1"/>
    <col min="8" max="9" width="14.26953125" style="88" customWidth="1"/>
    <col min="10" max="10" width="14.26953125" style="121" customWidth="1"/>
    <col min="11" max="21" width="18.7265625" style="88" customWidth="1"/>
    <col min="22" max="16384" width="9.1796875" style="88"/>
  </cols>
  <sheetData>
    <row r="1" spans="1:10" x14ac:dyDescent="0.35">
      <c r="A1" s="68" t="s">
        <v>1011</v>
      </c>
      <c r="B1" s="79" t="s">
        <v>95</v>
      </c>
      <c r="C1" s="152"/>
      <c r="D1" s="87"/>
      <c r="E1" s="86"/>
      <c r="F1" s="84"/>
      <c r="G1" s="86"/>
      <c r="H1" s="86"/>
      <c r="I1" s="84"/>
      <c r="J1" s="88"/>
    </row>
    <row r="2" spans="1:10" x14ac:dyDescent="0.35">
      <c r="A2" s="68" t="s">
        <v>1013</v>
      </c>
      <c r="B2" s="79">
        <v>2019</v>
      </c>
      <c r="C2" s="152"/>
      <c r="D2" s="87"/>
      <c r="E2" s="86"/>
      <c r="F2" s="84"/>
      <c r="G2" s="86"/>
      <c r="H2" s="86"/>
      <c r="I2" s="84"/>
      <c r="J2" s="88"/>
    </row>
    <row r="3" spans="1:10" x14ac:dyDescent="0.35">
      <c r="A3" s="153"/>
      <c r="B3" s="153"/>
      <c r="C3" s="153"/>
      <c r="D3" s="154"/>
      <c r="E3" s="154"/>
      <c r="F3" s="154"/>
      <c r="G3" s="154"/>
      <c r="H3" s="154"/>
      <c r="I3" s="154"/>
      <c r="J3" s="88"/>
    </row>
    <row r="4" spans="1:10" s="97" customFormat="1" ht="24" x14ac:dyDescent="0.35">
      <c r="A4" s="68" t="s">
        <v>962</v>
      </c>
      <c r="B4" s="68" t="s">
        <v>963</v>
      </c>
      <c r="C4" s="68" t="s">
        <v>964</v>
      </c>
      <c r="D4" s="68" t="s">
        <v>1016</v>
      </c>
      <c r="E4" s="68" t="s">
        <v>1017</v>
      </c>
      <c r="F4" s="68" t="s">
        <v>1018</v>
      </c>
      <c r="G4" s="68" t="s">
        <v>1019</v>
      </c>
      <c r="H4" s="68" t="s">
        <v>1020</v>
      </c>
      <c r="I4" s="68" t="s">
        <v>1014</v>
      </c>
      <c r="J4" s="68" t="s">
        <v>1015</v>
      </c>
    </row>
    <row r="5" spans="1:10" s="132" customFormat="1" ht="24" x14ac:dyDescent="0.3">
      <c r="A5" s="109" t="s">
        <v>1052</v>
      </c>
      <c r="B5" s="109" t="s">
        <v>1053</v>
      </c>
      <c r="C5" s="110">
        <v>700929</v>
      </c>
      <c r="D5" s="155"/>
      <c r="E5" s="156"/>
      <c r="F5" s="155"/>
      <c r="G5" s="156"/>
      <c r="H5" s="155"/>
      <c r="I5" s="155">
        <v>2</v>
      </c>
      <c r="J5" s="156">
        <v>22672.629999999997</v>
      </c>
    </row>
    <row r="6" spans="1:10" s="132" customFormat="1" ht="24" x14ac:dyDescent="0.3">
      <c r="A6" s="109" t="s">
        <v>1052</v>
      </c>
      <c r="B6" s="109" t="s">
        <v>1073</v>
      </c>
      <c r="C6" s="110">
        <v>700937</v>
      </c>
      <c r="D6" s="155"/>
      <c r="E6" s="156"/>
      <c r="F6" s="155">
        <v>4</v>
      </c>
      <c r="G6" s="156">
        <v>12648.84</v>
      </c>
      <c r="H6" s="155">
        <v>3</v>
      </c>
      <c r="I6" s="155">
        <v>1</v>
      </c>
      <c r="J6" s="156">
        <v>11426.9</v>
      </c>
    </row>
    <row r="7" spans="1:10" s="132" customFormat="1" ht="24" x14ac:dyDescent="0.3">
      <c r="A7" s="109" t="s">
        <v>1052</v>
      </c>
      <c r="B7" s="109" t="s">
        <v>1053</v>
      </c>
      <c r="C7" s="110">
        <v>700938</v>
      </c>
      <c r="D7" s="155"/>
      <c r="E7" s="156"/>
      <c r="F7" s="155"/>
      <c r="G7" s="156"/>
      <c r="H7" s="155"/>
      <c r="I7" s="155">
        <v>1</v>
      </c>
      <c r="J7" s="156">
        <v>7500</v>
      </c>
    </row>
    <row r="8" spans="1:10" s="132" customFormat="1" ht="24" x14ac:dyDescent="0.3">
      <c r="A8" s="109" t="s">
        <v>9</v>
      </c>
      <c r="B8" s="109" t="s">
        <v>1056</v>
      </c>
      <c r="C8" s="118"/>
      <c r="D8" s="155"/>
      <c r="E8" s="156"/>
      <c r="F8" s="155"/>
      <c r="G8" s="156"/>
      <c r="H8" s="155"/>
      <c r="I8" s="155"/>
      <c r="J8" s="156"/>
    </row>
    <row r="9" spans="1:10" s="132" customFormat="1" ht="24" x14ac:dyDescent="0.3">
      <c r="A9" s="109" t="s">
        <v>9</v>
      </c>
      <c r="B9" s="109" t="s">
        <v>1056</v>
      </c>
      <c r="C9" s="118"/>
      <c r="D9" s="155"/>
      <c r="E9" s="156"/>
      <c r="F9" s="155"/>
      <c r="G9" s="156"/>
      <c r="H9" s="155"/>
      <c r="I9" s="155"/>
      <c r="J9" s="156"/>
    </row>
    <row r="10" spans="1:10" s="132" customFormat="1" ht="24" x14ac:dyDescent="0.3">
      <c r="A10" s="109" t="s">
        <v>9</v>
      </c>
      <c r="B10" s="109" t="s">
        <v>10</v>
      </c>
      <c r="C10" s="118"/>
      <c r="D10" s="155"/>
      <c r="E10" s="156"/>
      <c r="F10" s="155"/>
      <c r="G10" s="156"/>
      <c r="H10" s="155"/>
      <c r="I10" s="155"/>
      <c r="J10" s="156"/>
    </row>
    <row r="11" spans="1:10" s="132" customFormat="1" ht="24" x14ac:dyDescent="0.3">
      <c r="A11" s="109" t="s">
        <v>41</v>
      </c>
      <c r="B11" s="109" t="s">
        <v>1080</v>
      </c>
      <c r="C11" s="135"/>
      <c r="D11" s="155"/>
      <c r="E11" s="156"/>
      <c r="F11" s="155"/>
      <c r="G11" s="156"/>
      <c r="H11" s="155"/>
      <c r="I11" s="155"/>
      <c r="J11" s="156"/>
    </row>
    <row r="12" spans="1:10" s="132" customFormat="1" ht="24" x14ac:dyDescent="0.3">
      <c r="A12" s="109" t="s">
        <v>41</v>
      </c>
      <c r="B12" s="109" t="s">
        <v>42</v>
      </c>
      <c r="C12" s="110">
        <v>700939</v>
      </c>
      <c r="D12" s="155"/>
      <c r="E12" s="156"/>
      <c r="F12" s="155"/>
      <c r="G12" s="156"/>
      <c r="H12" s="155"/>
      <c r="I12" s="155"/>
      <c r="J12" s="156"/>
    </row>
    <row r="13" spans="1:10" s="132" customFormat="1" x14ac:dyDescent="0.3">
      <c r="A13" s="109" t="s">
        <v>106</v>
      </c>
      <c r="B13" s="109" t="s">
        <v>1081</v>
      </c>
      <c r="C13" s="118"/>
      <c r="D13" s="155"/>
      <c r="E13" s="156"/>
      <c r="F13" s="155"/>
      <c r="G13" s="156"/>
      <c r="H13" s="155"/>
      <c r="I13" s="155"/>
      <c r="J13" s="156"/>
    </row>
    <row r="14" spans="1:10" s="159" customFormat="1" ht="36" x14ac:dyDescent="0.3">
      <c r="A14" s="103" t="s">
        <v>29</v>
      </c>
      <c r="B14" s="103" t="s">
        <v>1082</v>
      </c>
      <c r="C14" s="157" t="s">
        <v>1083</v>
      </c>
      <c r="D14" s="134"/>
      <c r="E14" s="158"/>
      <c r="F14" s="134">
        <v>4</v>
      </c>
      <c r="G14" s="158">
        <v>258381.13</v>
      </c>
      <c r="H14" s="134">
        <v>1</v>
      </c>
      <c r="I14" s="134"/>
      <c r="J14" s="158"/>
    </row>
    <row r="15" spans="1:10" s="132" customFormat="1" ht="24" x14ac:dyDescent="0.3">
      <c r="A15" s="109" t="s">
        <v>29</v>
      </c>
      <c r="B15" s="109" t="s">
        <v>1075</v>
      </c>
      <c r="C15" s="110">
        <v>700935</v>
      </c>
      <c r="D15" s="155"/>
      <c r="E15" s="156"/>
      <c r="F15" s="155">
        <v>29</v>
      </c>
      <c r="G15" s="156">
        <v>129643.34000000001</v>
      </c>
      <c r="H15" s="155">
        <v>16</v>
      </c>
      <c r="I15" s="155">
        <v>29</v>
      </c>
      <c r="J15" s="156">
        <v>439600.13000000018</v>
      </c>
    </row>
    <row r="16" spans="1:10" s="132" customFormat="1" ht="24" x14ac:dyDescent="0.3">
      <c r="A16" s="109" t="s">
        <v>9</v>
      </c>
      <c r="B16" s="109" t="s">
        <v>1084</v>
      </c>
      <c r="C16" s="118"/>
      <c r="D16" s="155"/>
      <c r="E16" s="156"/>
      <c r="F16" s="155"/>
      <c r="G16" s="156"/>
      <c r="H16" s="155"/>
      <c r="I16" s="155"/>
      <c r="J16" s="156"/>
    </row>
    <row r="17" spans="1:10" s="132" customFormat="1" ht="24" x14ac:dyDescent="0.3">
      <c r="A17" s="109" t="s">
        <v>79</v>
      </c>
      <c r="B17" s="109" t="s">
        <v>1085</v>
      </c>
      <c r="C17" s="110">
        <v>700908</v>
      </c>
      <c r="D17" s="155"/>
      <c r="E17" s="156"/>
      <c r="F17" s="155">
        <v>2</v>
      </c>
      <c r="G17" s="156">
        <v>11001</v>
      </c>
      <c r="H17" s="155"/>
      <c r="I17" s="155"/>
      <c r="J17" s="156"/>
    </row>
    <row r="18" spans="1:10" s="132" customFormat="1" ht="24" x14ac:dyDescent="0.3">
      <c r="A18" s="109" t="s">
        <v>79</v>
      </c>
      <c r="B18" s="109" t="s">
        <v>1086</v>
      </c>
      <c r="C18" s="110">
        <v>700909</v>
      </c>
      <c r="D18" s="155"/>
      <c r="E18" s="156"/>
      <c r="F18" s="155">
        <v>18</v>
      </c>
      <c r="G18" s="156">
        <v>85061.2</v>
      </c>
      <c r="H18" s="155">
        <v>3</v>
      </c>
      <c r="I18" s="155">
        <v>9</v>
      </c>
      <c r="J18" s="156">
        <v>79306.929999999993</v>
      </c>
    </row>
    <row r="19" spans="1:10" s="132" customFormat="1" ht="24" x14ac:dyDescent="0.3">
      <c r="A19" s="109" t="s">
        <v>1087</v>
      </c>
      <c r="B19" s="109" t="s">
        <v>19</v>
      </c>
      <c r="C19" s="110"/>
      <c r="D19" s="155"/>
      <c r="E19" s="156"/>
      <c r="F19" s="155"/>
      <c r="G19" s="156"/>
      <c r="H19" s="155"/>
      <c r="I19" s="155"/>
      <c r="J19" s="156"/>
    </row>
    <row r="20" spans="1:10" s="132" customFormat="1" ht="24" x14ac:dyDescent="0.3">
      <c r="A20" s="109" t="s">
        <v>67</v>
      </c>
      <c r="B20" s="109" t="s">
        <v>721</v>
      </c>
      <c r="C20" s="110"/>
      <c r="D20" s="155"/>
      <c r="E20" s="156"/>
      <c r="F20" s="155"/>
      <c r="G20" s="156"/>
      <c r="H20" s="155"/>
      <c r="I20" s="155"/>
      <c r="J20" s="156"/>
    </row>
    <row r="21" spans="1:10" s="132" customFormat="1" x14ac:dyDescent="0.3">
      <c r="A21" s="109" t="s">
        <v>49</v>
      </c>
      <c r="B21" s="109" t="s">
        <v>1088</v>
      </c>
      <c r="C21" s="110"/>
      <c r="D21" s="155"/>
      <c r="E21" s="156"/>
      <c r="F21" s="155"/>
      <c r="G21" s="156"/>
      <c r="H21" s="155"/>
      <c r="I21" s="155"/>
      <c r="J21" s="156"/>
    </row>
    <row r="22" spans="1:10" s="132" customFormat="1" ht="24" x14ac:dyDescent="0.3">
      <c r="A22" s="109" t="s">
        <v>49</v>
      </c>
      <c r="B22" s="109" t="s">
        <v>111</v>
      </c>
      <c r="C22" s="160"/>
      <c r="D22" s="155"/>
      <c r="E22" s="156"/>
      <c r="F22" s="155"/>
      <c r="G22" s="156"/>
      <c r="H22" s="155"/>
      <c r="I22" s="155"/>
      <c r="J22" s="156"/>
    </row>
    <row r="23" spans="1:10" s="132" customFormat="1" ht="24" x14ac:dyDescent="0.3">
      <c r="A23" s="109" t="s">
        <v>49</v>
      </c>
      <c r="B23" s="109" t="s">
        <v>189</v>
      </c>
      <c r="C23" s="160"/>
      <c r="D23" s="155"/>
      <c r="E23" s="156"/>
      <c r="F23" s="155"/>
      <c r="G23" s="156"/>
      <c r="H23" s="155"/>
      <c r="I23" s="155"/>
      <c r="J23" s="156"/>
    </row>
    <row r="24" spans="1:10" s="132" customFormat="1" ht="24" x14ac:dyDescent="0.3">
      <c r="A24" s="109" t="s">
        <v>49</v>
      </c>
      <c r="B24" s="109" t="s">
        <v>115</v>
      </c>
      <c r="C24" s="160"/>
      <c r="D24" s="155"/>
      <c r="E24" s="156"/>
      <c r="F24" s="155"/>
      <c r="G24" s="156"/>
      <c r="H24" s="155"/>
      <c r="I24" s="155"/>
      <c r="J24" s="156"/>
    </row>
    <row r="25" spans="1:10" s="132" customFormat="1" ht="24" x14ac:dyDescent="0.3">
      <c r="A25" s="109" t="s">
        <v>49</v>
      </c>
      <c r="B25" s="109" t="s">
        <v>192</v>
      </c>
      <c r="C25" s="160"/>
      <c r="D25" s="155"/>
      <c r="E25" s="156"/>
      <c r="F25" s="155"/>
      <c r="G25" s="156"/>
      <c r="H25" s="155"/>
      <c r="I25" s="155"/>
      <c r="J25" s="156"/>
    </row>
    <row r="26" spans="1:10" s="132" customFormat="1" ht="24" x14ac:dyDescent="0.3">
      <c r="A26" s="109" t="s">
        <v>49</v>
      </c>
      <c r="B26" s="109" t="s">
        <v>119</v>
      </c>
      <c r="C26" s="160"/>
      <c r="D26" s="155"/>
      <c r="E26" s="156"/>
      <c r="F26" s="155"/>
      <c r="G26" s="156"/>
      <c r="H26" s="155"/>
      <c r="I26" s="155"/>
      <c r="J26" s="156"/>
    </row>
    <row r="27" spans="1:10" s="132" customFormat="1" ht="24" x14ac:dyDescent="0.3">
      <c r="A27" s="109" t="s">
        <v>49</v>
      </c>
      <c r="B27" s="109" t="s">
        <v>195</v>
      </c>
      <c r="C27" s="160"/>
      <c r="D27" s="155"/>
      <c r="E27" s="156"/>
      <c r="F27" s="155"/>
      <c r="G27" s="156"/>
      <c r="H27" s="155"/>
      <c r="I27" s="155"/>
      <c r="J27" s="156"/>
    </row>
    <row r="28" spans="1:10" s="132" customFormat="1" ht="24" x14ac:dyDescent="0.3">
      <c r="A28" s="109" t="s">
        <v>49</v>
      </c>
      <c r="B28" s="109" t="s">
        <v>123</v>
      </c>
      <c r="C28" s="160"/>
      <c r="D28" s="155"/>
      <c r="E28" s="156"/>
      <c r="F28" s="155"/>
      <c r="G28" s="156"/>
      <c r="H28" s="155"/>
      <c r="I28" s="155"/>
      <c r="J28" s="156"/>
    </row>
    <row r="29" spans="1:10" s="132" customFormat="1" ht="24" x14ac:dyDescent="0.3">
      <c r="A29" s="109" t="s">
        <v>49</v>
      </c>
      <c r="B29" s="109" t="s">
        <v>125</v>
      </c>
      <c r="C29" s="160"/>
      <c r="D29" s="155"/>
      <c r="E29" s="156"/>
      <c r="F29" s="155"/>
      <c r="G29" s="156"/>
      <c r="H29" s="155"/>
      <c r="I29" s="155"/>
      <c r="J29" s="156"/>
    </row>
    <row r="30" spans="1:10" s="132" customFormat="1" ht="24" x14ac:dyDescent="0.3">
      <c r="A30" s="109" t="s">
        <v>49</v>
      </c>
      <c r="B30" s="109" t="s">
        <v>127</v>
      </c>
      <c r="C30" s="160"/>
      <c r="D30" s="155"/>
      <c r="E30" s="156"/>
      <c r="F30" s="155"/>
      <c r="G30" s="156"/>
      <c r="H30" s="155"/>
      <c r="I30" s="155"/>
      <c r="J30" s="156"/>
    </row>
    <row r="31" spans="1:10" s="132" customFormat="1" ht="24" x14ac:dyDescent="0.3">
      <c r="A31" s="109" t="s">
        <v>49</v>
      </c>
      <c r="B31" s="109" t="s">
        <v>1089</v>
      </c>
      <c r="C31" s="160"/>
      <c r="D31" s="155"/>
      <c r="E31" s="156"/>
      <c r="F31" s="155"/>
      <c r="G31" s="156"/>
      <c r="H31" s="155"/>
      <c r="I31" s="155"/>
      <c r="J31" s="156"/>
    </row>
    <row r="32" spans="1:10" s="132" customFormat="1" ht="24" x14ac:dyDescent="0.3">
      <c r="A32" s="109" t="s">
        <v>49</v>
      </c>
      <c r="B32" s="109" t="s">
        <v>1090</v>
      </c>
      <c r="C32" s="160"/>
      <c r="D32" s="155"/>
      <c r="E32" s="156"/>
      <c r="F32" s="155"/>
      <c r="G32" s="156"/>
      <c r="H32" s="155"/>
      <c r="I32" s="155"/>
      <c r="J32" s="156"/>
    </row>
    <row r="33" spans="1:10" s="132" customFormat="1" ht="24" x14ac:dyDescent="0.3">
      <c r="A33" s="109" t="s">
        <v>49</v>
      </c>
      <c r="B33" s="109" t="s">
        <v>135</v>
      </c>
      <c r="C33" s="160"/>
      <c r="D33" s="155"/>
      <c r="E33" s="156"/>
      <c r="F33" s="155"/>
      <c r="G33" s="156"/>
      <c r="H33" s="155"/>
      <c r="I33" s="155"/>
      <c r="J33" s="156"/>
    </row>
    <row r="34" spans="1:10" s="132" customFormat="1" ht="24" x14ac:dyDescent="0.3">
      <c r="A34" s="109" t="s">
        <v>49</v>
      </c>
      <c r="B34" s="109" t="s">
        <v>137</v>
      </c>
      <c r="C34" s="160"/>
      <c r="D34" s="155"/>
      <c r="E34" s="156"/>
      <c r="F34" s="155"/>
      <c r="G34" s="156"/>
      <c r="H34" s="155"/>
      <c r="I34" s="155"/>
      <c r="J34" s="156"/>
    </row>
    <row r="35" spans="1:10" s="132" customFormat="1" ht="24" x14ac:dyDescent="0.3">
      <c r="A35" s="109" t="s">
        <v>49</v>
      </c>
      <c r="B35" s="109" t="s">
        <v>1091</v>
      </c>
      <c r="C35" s="160"/>
      <c r="D35" s="155"/>
      <c r="E35" s="156"/>
      <c r="F35" s="155"/>
      <c r="G35" s="156"/>
      <c r="H35" s="155"/>
      <c r="I35" s="155"/>
      <c r="J35" s="156"/>
    </row>
    <row r="36" spans="1:10" s="132" customFormat="1" ht="24" x14ac:dyDescent="0.3">
      <c r="A36" s="109" t="s">
        <v>49</v>
      </c>
      <c r="B36" s="109" t="s">
        <v>141</v>
      </c>
      <c r="C36" s="160"/>
      <c r="D36" s="155"/>
      <c r="E36" s="156"/>
      <c r="F36" s="155"/>
      <c r="G36" s="156"/>
      <c r="H36" s="155"/>
      <c r="I36" s="155"/>
      <c r="J36" s="156"/>
    </row>
    <row r="37" spans="1:10" s="132" customFormat="1" ht="24" x14ac:dyDescent="0.3">
      <c r="A37" s="109" t="s">
        <v>79</v>
      </c>
      <c r="B37" s="109" t="s">
        <v>1058</v>
      </c>
      <c r="C37" s="110"/>
      <c r="D37" s="155"/>
      <c r="E37" s="156"/>
      <c r="F37" s="155"/>
      <c r="G37" s="156"/>
      <c r="H37" s="155"/>
      <c r="I37" s="155"/>
      <c r="J37" s="156"/>
    </row>
    <row r="38" spans="1:10" s="132" customFormat="1" ht="24" x14ac:dyDescent="0.3">
      <c r="A38" s="109" t="s">
        <v>70</v>
      </c>
      <c r="B38" s="109" t="s">
        <v>1092</v>
      </c>
      <c r="C38" s="110">
        <v>700946</v>
      </c>
      <c r="D38" s="155"/>
      <c r="E38" s="156"/>
      <c r="F38" s="155"/>
      <c r="G38" s="156"/>
      <c r="H38" s="155"/>
      <c r="I38" s="155"/>
      <c r="J38" s="156"/>
    </row>
    <row r="39" spans="1:10" s="132" customFormat="1" ht="24" x14ac:dyDescent="0.3">
      <c r="A39" s="109" t="s">
        <v>70</v>
      </c>
      <c r="B39" s="109" t="s">
        <v>1093</v>
      </c>
      <c r="C39" s="110"/>
      <c r="D39" s="155"/>
      <c r="E39" s="156"/>
      <c r="F39" s="155"/>
      <c r="G39" s="156"/>
      <c r="H39" s="155"/>
      <c r="I39" s="155"/>
      <c r="J39" s="156"/>
    </row>
    <row r="40" spans="1:10" s="132" customFormat="1" ht="24" x14ac:dyDescent="0.3">
      <c r="A40" s="109" t="s">
        <v>70</v>
      </c>
      <c r="B40" s="109" t="s">
        <v>1094</v>
      </c>
      <c r="C40" s="110"/>
      <c r="D40" s="155"/>
      <c r="E40" s="156"/>
      <c r="F40" s="155"/>
      <c r="G40" s="156"/>
      <c r="H40" s="155"/>
      <c r="I40" s="155"/>
      <c r="J40" s="156"/>
    </row>
    <row r="41" spans="1:10" s="132" customFormat="1" ht="24" x14ac:dyDescent="0.3">
      <c r="A41" s="109" t="s">
        <v>9</v>
      </c>
      <c r="B41" s="109" t="s">
        <v>39</v>
      </c>
      <c r="C41" s="110"/>
      <c r="D41" s="155"/>
      <c r="E41" s="156"/>
      <c r="F41" s="155"/>
      <c r="G41" s="156"/>
      <c r="H41" s="155"/>
      <c r="I41" s="155"/>
      <c r="J41" s="156"/>
    </row>
    <row r="42" spans="1:10" s="132" customFormat="1" ht="24" x14ac:dyDescent="0.3">
      <c r="A42" s="109" t="s">
        <v>9</v>
      </c>
      <c r="B42" s="109" t="s">
        <v>34</v>
      </c>
      <c r="C42" s="110"/>
      <c r="D42" s="155"/>
      <c r="E42" s="156"/>
      <c r="F42" s="155"/>
      <c r="G42" s="156"/>
      <c r="H42" s="155"/>
      <c r="I42" s="155"/>
      <c r="J42" s="156"/>
    </row>
    <row r="43" spans="1:10" x14ac:dyDescent="0.35">
      <c r="E43" s="88"/>
      <c r="G43" s="88"/>
      <c r="J43" s="88"/>
    </row>
    <row r="44" spans="1:10" s="142" customFormat="1" x14ac:dyDescent="0.3">
      <c r="A44" s="88"/>
      <c r="B44" s="88"/>
      <c r="C44" s="161" t="s">
        <v>1079</v>
      </c>
      <c r="D44" s="140">
        <f t="shared" ref="D44:J44" si="0">SUM(D5:D42)</f>
        <v>0</v>
      </c>
      <c r="E44" s="140">
        <f t="shared" si="0"/>
        <v>0</v>
      </c>
      <c r="F44" s="140">
        <f t="shared" si="0"/>
        <v>57</v>
      </c>
      <c r="G44" s="162">
        <f t="shared" si="0"/>
        <v>496735.51000000007</v>
      </c>
      <c r="H44" s="140">
        <f t="shared" si="0"/>
        <v>23</v>
      </c>
      <c r="I44" s="140">
        <f t="shared" si="0"/>
        <v>42</v>
      </c>
      <c r="J44" s="162">
        <f t="shared" si="0"/>
        <v>560506.59000000008</v>
      </c>
    </row>
    <row r="45" spans="1:10" s="163" customFormat="1" x14ac:dyDescent="0.35">
      <c r="C45" s="164"/>
      <c r="D45" s="165"/>
      <c r="E45" s="166"/>
      <c r="F45" s="165"/>
      <c r="G45" s="166"/>
      <c r="H45" s="166"/>
      <c r="I45" s="165"/>
    </row>
    <row r="46" spans="1:10" x14ac:dyDescent="0.35">
      <c r="B46" s="144" t="s">
        <v>1002</v>
      </c>
      <c r="C46" s="167" t="s">
        <v>1003</v>
      </c>
      <c r="D46" s="81" t="s">
        <v>1004</v>
      </c>
      <c r="F46" s="483"/>
      <c r="G46" s="483"/>
      <c r="H46" s="168"/>
      <c r="J46" s="88"/>
    </row>
    <row r="47" spans="1:10" x14ac:dyDescent="0.35">
      <c r="B47" s="148" t="s">
        <v>1005</v>
      </c>
      <c r="C47" s="106">
        <f>F44+H44+I44</f>
        <v>122</v>
      </c>
      <c r="D47" s="105">
        <f>G44+J44</f>
        <v>1057242.1000000001</v>
      </c>
      <c r="F47" s="169"/>
      <c r="G47" s="170"/>
      <c r="H47" s="171"/>
      <c r="I47" s="171"/>
      <c r="J47" s="171"/>
    </row>
    <row r="48" spans="1:10" x14ac:dyDescent="0.35">
      <c r="B48" s="148" t="s">
        <v>1006</v>
      </c>
      <c r="C48" s="106">
        <f>F44</f>
        <v>57</v>
      </c>
      <c r="D48" s="105">
        <f>G44</f>
        <v>496735.51000000007</v>
      </c>
      <c r="E48" s="88"/>
      <c r="F48" s="169"/>
      <c r="G48" s="171"/>
      <c r="H48" s="171"/>
      <c r="I48" s="171"/>
      <c r="J48" s="171"/>
    </row>
    <row r="49" spans="2:10" x14ac:dyDescent="0.35">
      <c r="B49" s="148" t="s">
        <v>1007</v>
      </c>
      <c r="C49" s="106">
        <f>I44</f>
        <v>42</v>
      </c>
      <c r="D49" s="105">
        <f>J44</f>
        <v>560506.59000000008</v>
      </c>
      <c r="E49" s="88"/>
      <c r="F49" s="172"/>
      <c r="G49" s="173"/>
      <c r="H49" s="173"/>
      <c r="I49" s="173"/>
      <c r="J49" s="174"/>
    </row>
    <row r="50" spans="2:10" x14ac:dyDescent="0.35">
      <c r="B50" s="148" t="s">
        <v>1008</v>
      </c>
      <c r="C50" s="106">
        <f>C49+C48</f>
        <v>99</v>
      </c>
      <c r="D50" s="105">
        <f>D49+D48</f>
        <v>1057242.1000000001</v>
      </c>
      <c r="E50" s="88"/>
      <c r="F50" s="172"/>
      <c r="G50" s="173"/>
      <c r="H50" s="173"/>
      <c r="I50" s="173"/>
      <c r="J50" s="173"/>
    </row>
    <row r="51" spans="2:10" x14ac:dyDescent="0.35">
      <c r="B51" s="163"/>
      <c r="C51" s="164"/>
      <c r="D51" s="166"/>
      <c r="E51" s="88"/>
      <c r="F51" s="175"/>
      <c r="G51" s="176"/>
      <c r="H51" s="176"/>
      <c r="I51" s="176"/>
      <c r="J51" s="176"/>
    </row>
    <row r="52" spans="2:10" x14ac:dyDescent="0.35">
      <c r="B52" s="144" t="s">
        <v>279</v>
      </c>
      <c r="C52" s="167" t="s">
        <v>1003</v>
      </c>
      <c r="D52" s="81" t="s">
        <v>1004</v>
      </c>
      <c r="E52" s="88"/>
      <c r="F52" s="172"/>
      <c r="G52" s="177"/>
      <c r="H52" s="177"/>
      <c r="I52" s="177"/>
      <c r="J52" s="177"/>
    </row>
    <row r="53" spans="2:10" x14ac:dyDescent="0.35">
      <c r="B53" s="148" t="s">
        <v>1005</v>
      </c>
      <c r="C53" s="106">
        <f>F17+F18+H18+I18</f>
        <v>32</v>
      </c>
      <c r="D53" s="105">
        <f>G17+G18+J18</f>
        <v>175369.13</v>
      </c>
      <c r="E53" s="88"/>
      <c r="F53" s="172"/>
      <c r="G53" s="178"/>
      <c r="H53" s="178"/>
      <c r="I53" s="178"/>
      <c r="J53" s="178"/>
    </row>
    <row r="54" spans="2:10" x14ac:dyDescent="0.35">
      <c r="B54" s="148" t="s">
        <v>1006</v>
      </c>
      <c r="C54" s="106">
        <f>F17+F18</f>
        <v>20</v>
      </c>
      <c r="D54" s="105">
        <f>G17+G18</f>
        <v>96062.2</v>
      </c>
      <c r="E54" s="88"/>
      <c r="F54" s="175"/>
      <c r="G54" s="176"/>
      <c r="H54" s="176"/>
      <c r="I54" s="176"/>
      <c r="J54" s="176"/>
    </row>
    <row r="55" spans="2:10" x14ac:dyDescent="0.35">
      <c r="B55" s="148" t="s">
        <v>1007</v>
      </c>
      <c r="C55" s="106">
        <f>I18</f>
        <v>9</v>
      </c>
      <c r="D55" s="105">
        <f>J18</f>
        <v>79306.929999999993</v>
      </c>
      <c r="E55" s="88"/>
      <c r="F55" s="172"/>
      <c r="G55" s="177"/>
      <c r="H55" s="178"/>
      <c r="I55" s="178"/>
      <c r="J55" s="178"/>
    </row>
    <row r="56" spans="2:10" x14ac:dyDescent="0.35">
      <c r="B56" s="148" t="s">
        <v>1008</v>
      </c>
      <c r="C56" s="106">
        <f>C55+C54</f>
        <v>29</v>
      </c>
      <c r="D56" s="105">
        <f>D55+D54</f>
        <v>175369.13</v>
      </c>
      <c r="E56" s="88"/>
      <c r="F56" s="172"/>
      <c r="G56" s="178"/>
      <c r="H56" s="178"/>
      <c r="I56" s="178"/>
      <c r="J56" s="178"/>
    </row>
    <row r="57" spans="2:10" x14ac:dyDescent="0.35">
      <c r="E57" s="88"/>
      <c r="F57" s="175"/>
      <c r="G57" s="176"/>
      <c r="H57" s="176"/>
      <c r="I57" s="176"/>
      <c r="J57" s="176"/>
    </row>
    <row r="58" spans="2:10" x14ac:dyDescent="0.35">
      <c r="B58" s="163" t="s">
        <v>1071</v>
      </c>
      <c r="C58" s="167" t="s">
        <v>1003</v>
      </c>
      <c r="D58" s="81" t="s">
        <v>1004</v>
      </c>
      <c r="E58" s="88"/>
      <c r="F58" s="172"/>
      <c r="G58" s="177"/>
      <c r="H58" s="177"/>
      <c r="I58" s="177"/>
      <c r="J58" s="177"/>
    </row>
    <row r="59" spans="2:10" x14ac:dyDescent="0.35">
      <c r="B59" s="148" t="s">
        <v>1005</v>
      </c>
      <c r="C59" s="106">
        <f>+C47-C53</f>
        <v>90</v>
      </c>
      <c r="D59" s="105">
        <f>+D47-D53</f>
        <v>881872.97000000009</v>
      </c>
      <c r="E59" s="88"/>
      <c r="F59" s="172"/>
      <c r="G59" s="177"/>
      <c r="H59" s="178"/>
      <c r="I59" s="177"/>
      <c r="J59" s="174"/>
    </row>
    <row r="60" spans="2:10" x14ac:dyDescent="0.35">
      <c r="B60" s="148" t="s">
        <v>1006</v>
      </c>
      <c r="C60" s="106">
        <f t="shared" ref="C60:D62" si="1">+C48-C54</f>
        <v>37</v>
      </c>
      <c r="D60" s="105">
        <f t="shared" si="1"/>
        <v>400673.31000000006</v>
      </c>
      <c r="F60" s="175"/>
      <c r="G60" s="179"/>
      <c r="H60" s="176"/>
      <c r="I60" s="179"/>
      <c r="J60" s="176"/>
    </row>
    <row r="61" spans="2:10" x14ac:dyDescent="0.35">
      <c r="B61" s="148" t="s">
        <v>1007</v>
      </c>
      <c r="C61" s="106">
        <f t="shared" si="1"/>
        <v>33</v>
      </c>
      <c r="D61" s="105">
        <f t="shared" si="1"/>
        <v>481199.66000000009</v>
      </c>
      <c r="F61" s="172"/>
      <c r="G61" s="176"/>
      <c r="H61" s="176"/>
      <c r="I61" s="176"/>
      <c r="J61" s="176"/>
    </row>
    <row r="62" spans="2:10" x14ac:dyDescent="0.35">
      <c r="B62" s="148" t="s">
        <v>1008</v>
      </c>
      <c r="C62" s="106">
        <f t="shared" si="1"/>
        <v>70</v>
      </c>
      <c r="D62" s="105">
        <f>+D60+D61</f>
        <v>881872.9700000002</v>
      </c>
    </row>
  </sheetData>
  <mergeCells count="1">
    <mergeCell ref="F46:G46"/>
  </mergeCells>
  <conditionalFormatting sqref="F5:H6 A42 C42 B36:C36 D8:J13 B37:B41 A12:C13 A15:C35 D15:J42">
    <cfRule type="cellIs" dxfId="629" priority="37" stopIfTrue="1" operator="equal">
      <formula>"&lt;&gt;"""""</formula>
    </cfRule>
  </conditionalFormatting>
  <conditionalFormatting sqref="A8:B9 E5 B5:B6 A11:B11">
    <cfRule type="cellIs" dxfId="628" priority="36" stopIfTrue="1" operator="equal">
      <formula>"&lt;&gt;"""""</formula>
    </cfRule>
  </conditionalFormatting>
  <conditionalFormatting sqref="D5">
    <cfRule type="cellIs" dxfId="627" priority="35" stopIfTrue="1" operator="equal">
      <formula>"&lt;&gt;"""""</formula>
    </cfRule>
  </conditionalFormatting>
  <conditionalFormatting sqref="C44">
    <cfRule type="cellIs" dxfId="626" priority="34" stopIfTrue="1" operator="equal">
      <formula>"&lt;&gt;"""""</formula>
    </cfRule>
  </conditionalFormatting>
  <conditionalFormatting sqref="D44">
    <cfRule type="cellIs" dxfId="625" priority="33" stopIfTrue="1" operator="equal">
      <formula>"&lt;&gt;"""""</formula>
    </cfRule>
  </conditionalFormatting>
  <conditionalFormatting sqref="D6">
    <cfRule type="cellIs" dxfId="624" priority="30" stopIfTrue="1" operator="equal">
      <formula>"&lt;&gt;"""""</formula>
    </cfRule>
  </conditionalFormatting>
  <conditionalFormatting sqref="B1:C2">
    <cfRule type="cellIs" dxfId="623" priority="32" stopIfTrue="1" operator="equal">
      <formula>"&lt;&gt;"""""</formula>
    </cfRule>
  </conditionalFormatting>
  <conditionalFormatting sqref="E6">
    <cfRule type="cellIs" dxfId="622" priority="31" stopIfTrue="1" operator="equal">
      <formula>"&lt;&gt;"""""</formula>
    </cfRule>
  </conditionalFormatting>
  <conditionalFormatting sqref="J5:J6">
    <cfRule type="cellIs" dxfId="621" priority="29" stopIfTrue="1" operator="equal">
      <formula>"&lt;&gt;"""""</formula>
    </cfRule>
  </conditionalFormatting>
  <conditionalFormatting sqref="I5:I6">
    <cfRule type="cellIs" dxfId="620" priority="28" stopIfTrue="1" operator="equal">
      <formula>"&lt;&gt;"""""</formula>
    </cfRule>
  </conditionalFormatting>
  <conditionalFormatting sqref="C42">
    <cfRule type="cellIs" dxfId="619" priority="27" stopIfTrue="1" operator="equal">
      <formula>"&lt;&gt;"""""</formula>
    </cfRule>
  </conditionalFormatting>
  <conditionalFormatting sqref="B10">
    <cfRule type="cellIs" dxfId="618" priority="26" stopIfTrue="1" operator="equal">
      <formula>"&lt;&gt;"""""</formula>
    </cfRule>
  </conditionalFormatting>
  <conditionalFormatting sqref="A10">
    <cfRule type="cellIs" dxfId="617" priority="25" stopIfTrue="1" operator="equal">
      <formula>"&lt;&gt;"""""</formula>
    </cfRule>
  </conditionalFormatting>
  <conditionalFormatting sqref="C41 C37">
    <cfRule type="cellIs" dxfId="616" priority="24" stopIfTrue="1" operator="equal">
      <formula>"&lt;&gt;"""""</formula>
    </cfRule>
  </conditionalFormatting>
  <conditionalFormatting sqref="C38:C40">
    <cfRule type="cellIs" dxfId="615" priority="23" stopIfTrue="1" operator="equal">
      <formula>"&lt;&gt;"""""</formula>
    </cfRule>
  </conditionalFormatting>
  <conditionalFormatting sqref="C5:C6 C8:C9">
    <cfRule type="cellIs" dxfId="614" priority="22" stopIfTrue="1" operator="equal">
      <formula>"&lt;&gt;"""""</formula>
    </cfRule>
  </conditionalFormatting>
  <conditionalFormatting sqref="C10">
    <cfRule type="cellIs" dxfId="613" priority="21" stopIfTrue="1" operator="equal">
      <formula>"&lt;&gt;"""""</formula>
    </cfRule>
  </conditionalFormatting>
  <conditionalFormatting sqref="C11">
    <cfRule type="cellIs" dxfId="612" priority="20" stopIfTrue="1" operator="equal">
      <formula>"&lt;&gt;"""""</formula>
    </cfRule>
  </conditionalFormatting>
  <conditionalFormatting sqref="B41:B42">
    <cfRule type="cellIs" dxfId="611" priority="19" stopIfTrue="1" operator="equal">
      <formula>"&lt;&gt;"""""</formula>
    </cfRule>
  </conditionalFormatting>
  <conditionalFormatting sqref="A36:A41">
    <cfRule type="cellIs" dxfId="610" priority="18" stopIfTrue="1" operator="equal">
      <formula>"&lt;&gt;"""""</formula>
    </cfRule>
  </conditionalFormatting>
  <conditionalFormatting sqref="B37:B40">
    <cfRule type="cellIs" dxfId="609" priority="17" stopIfTrue="1" operator="equal">
      <formula>"&lt;&gt;"""""</formula>
    </cfRule>
  </conditionalFormatting>
  <conditionalFormatting sqref="E44">
    <cfRule type="cellIs" dxfId="608" priority="16" stopIfTrue="1" operator="equal">
      <formula>"&lt;&gt;"""""</formula>
    </cfRule>
  </conditionalFormatting>
  <conditionalFormatting sqref="F44">
    <cfRule type="cellIs" dxfId="607" priority="15" stopIfTrue="1" operator="equal">
      <formula>"&lt;&gt;"""""</formula>
    </cfRule>
  </conditionalFormatting>
  <conditionalFormatting sqref="G44">
    <cfRule type="cellIs" dxfId="606" priority="14" stopIfTrue="1" operator="equal">
      <formula>"&lt;&gt;"""""</formula>
    </cfRule>
  </conditionalFormatting>
  <conditionalFormatting sqref="H44">
    <cfRule type="cellIs" dxfId="605" priority="13" stopIfTrue="1" operator="equal">
      <formula>"&lt;&gt;"""""</formula>
    </cfRule>
  </conditionalFormatting>
  <conditionalFormatting sqref="I44">
    <cfRule type="cellIs" dxfId="604" priority="12" stopIfTrue="1" operator="equal">
      <formula>"&lt;&gt;"""""</formula>
    </cfRule>
  </conditionalFormatting>
  <conditionalFormatting sqref="J44">
    <cfRule type="cellIs" dxfId="603" priority="11" stopIfTrue="1" operator="equal">
      <formula>"&lt;&gt;"""""</formula>
    </cfRule>
  </conditionalFormatting>
  <conditionalFormatting sqref="F7:H7">
    <cfRule type="cellIs" dxfId="602" priority="10" stopIfTrue="1" operator="equal">
      <formula>"&lt;&gt;"""""</formula>
    </cfRule>
  </conditionalFormatting>
  <conditionalFormatting sqref="E7">
    <cfRule type="cellIs" dxfId="601" priority="9" stopIfTrue="1" operator="equal">
      <formula>"&lt;&gt;"""""</formula>
    </cfRule>
  </conditionalFormatting>
  <conditionalFormatting sqref="D7">
    <cfRule type="cellIs" dxfId="600" priority="8" stopIfTrue="1" operator="equal">
      <formula>"&lt;&gt;"""""</formula>
    </cfRule>
  </conditionalFormatting>
  <conditionalFormatting sqref="J7">
    <cfRule type="cellIs" dxfId="599" priority="7" stopIfTrue="1" operator="equal">
      <formula>"&lt;&gt;"""""</formula>
    </cfRule>
  </conditionalFormatting>
  <conditionalFormatting sqref="I7">
    <cfRule type="cellIs" dxfId="598" priority="6" stopIfTrue="1" operator="equal">
      <formula>"&lt;&gt;"""""</formula>
    </cfRule>
  </conditionalFormatting>
  <conditionalFormatting sqref="C7">
    <cfRule type="cellIs" dxfId="597" priority="5" stopIfTrue="1" operator="equal">
      <formula>"&lt;&gt;"""""</formula>
    </cfRule>
  </conditionalFormatting>
  <conditionalFormatting sqref="B7">
    <cfRule type="cellIs" dxfId="596" priority="4" stopIfTrue="1" operator="equal">
      <formula>"&lt;&gt;"""""</formula>
    </cfRule>
  </conditionalFormatting>
  <conditionalFormatting sqref="D14:J14">
    <cfRule type="cellIs" dxfId="595" priority="3" stopIfTrue="1" operator="equal">
      <formula>"&lt;&gt;"""""</formula>
    </cfRule>
  </conditionalFormatting>
  <conditionalFormatting sqref="A14:C14">
    <cfRule type="cellIs" dxfId="594" priority="2" stopIfTrue="1" operator="equal">
      <formula>"&lt;&gt;"""""</formula>
    </cfRule>
  </conditionalFormatting>
  <conditionalFormatting sqref="A14:C14">
    <cfRule type="cellIs" dxfId="593" priority="1" stopIfTrue="1" operator="equal">
      <formula>"&lt;&gt;"""""</formula>
    </cfRule>
  </conditionalFormatting>
  <pageMargins left="0.70866141732283472" right="0.70866141732283472" top="0.74803149606299213" bottom="0.74803149606299213" header="0.31496062992125984" footer="0.31496062992125984"/>
  <pageSetup paperSize="8" scale="88" fitToHeight="0" orientation="landscape" r:id="rId1"/>
  <headerFooter>
    <oddHeader>&amp;L&amp;A</oddHeader>
    <oddFooter xml:space="preserve">&amp;LClassificazione Consip Public&amp;RPagina &amp;P di &amp;N&amp;C&amp;"arial,Regular"&amp;8&amp;K990000Internal&amp;8&amp;K000000
</oddFooter>
    <evenHeader>&amp;L&amp;A</evenHeader>
    <evenFooter>&amp;LClassificazione Consip Public&amp;C&amp;"arial,Regular"&amp;8&amp;K990000Internal&amp;8&amp;K000000
&amp;RPagina &amp;P di &amp;N</evenFooter>
    <firstHeader>&amp;L&amp;A</firstHeader>
    <firstFooter>&amp;LClassificazione Consip Public&amp;C&amp;"arial,Regular"&amp;8&amp;K990000Internal&amp;8&amp;K000000
&amp;RPagina &amp;P di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52</vt:i4>
      </vt:variant>
      <vt:variant>
        <vt:lpstr>Intervalli denominati</vt:lpstr>
      </vt:variant>
      <vt:variant>
        <vt:i4>14</vt:i4>
      </vt:variant>
    </vt:vector>
  </HeadingPairs>
  <TitlesOfParts>
    <vt:vector size="66" baseType="lpstr">
      <vt:lpstr>copertina</vt:lpstr>
      <vt:lpstr>n. veicoli e Km</vt:lpstr>
      <vt:lpstr>PREMI RCA 2019</vt:lpstr>
      <vt:lpstr>PREMI INF A 2019</vt:lpstr>
      <vt:lpstr>PREMI INF B 2019</vt:lpstr>
      <vt:lpstr>PREMI KASKO 2019</vt:lpstr>
      <vt:lpstr>Sinistri RCA 2019</vt:lpstr>
      <vt:lpstr>Sinistri Cristalli 2019</vt:lpstr>
      <vt:lpstr>Sinistri INF_A 2019</vt:lpstr>
      <vt:lpstr>Sinistri INF_B 2019</vt:lpstr>
      <vt:lpstr>Sinistri KASKO 2019</vt:lpstr>
      <vt:lpstr>PREMI RCA 2018</vt:lpstr>
      <vt:lpstr>PREMI INF A 2018</vt:lpstr>
      <vt:lpstr>PREMI INF B 2018</vt:lpstr>
      <vt:lpstr>PREMI KASKO 2018</vt:lpstr>
      <vt:lpstr>sinistri RCA 2018_I semestre</vt:lpstr>
      <vt:lpstr>Sinistri RCA 2018_II semstre</vt:lpstr>
      <vt:lpstr>Sinistri Cristalli 2018_I semes</vt:lpstr>
      <vt:lpstr>Sinistri Cristalli 2018_II seme</vt:lpstr>
      <vt:lpstr>sinistri INF A 2018_I semestre</vt:lpstr>
      <vt:lpstr>Sinistri INF_A 2018_II semestre</vt:lpstr>
      <vt:lpstr>sinistri INF B 2018_I semestre</vt:lpstr>
      <vt:lpstr>Sinistri INF_B 2018_II semestre</vt:lpstr>
      <vt:lpstr>sinistri KASKO 2018_I semestre</vt:lpstr>
      <vt:lpstr>Sinistri KASKO 2018_II semestre</vt:lpstr>
      <vt:lpstr>PREMI RCA 2017</vt:lpstr>
      <vt:lpstr>PREMI INF A 2017</vt:lpstr>
      <vt:lpstr>PREMI INF B 2017</vt:lpstr>
      <vt:lpstr>PREMI KASKO 2017</vt:lpstr>
      <vt:lpstr>sinistri RCA 2017</vt:lpstr>
      <vt:lpstr>Sinistri Cristalli 2017</vt:lpstr>
      <vt:lpstr>sinistri INF A 2017</vt:lpstr>
      <vt:lpstr>sinistri INF B 2017</vt:lpstr>
      <vt:lpstr>sinistri KASKO 2017</vt:lpstr>
      <vt:lpstr>PREMI RCA 2016</vt:lpstr>
      <vt:lpstr>PREMI INFORTUNI A 2016</vt:lpstr>
      <vt:lpstr>PREMI INFORTUNI B 2016</vt:lpstr>
      <vt:lpstr>PREMI KASKO 2016</vt:lpstr>
      <vt:lpstr>sinistri RCA 2016</vt:lpstr>
      <vt:lpstr>Sinistri Cristalli 2016</vt:lpstr>
      <vt:lpstr>sinistri INF A 2016</vt:lpstr>
      <vt:lpstr>sinistri INF B 2016</vt:lpstr>
      <vt:lpstr>sinistri KASKO 2016</vt:lpstr>
      <vt:lpstr>PREMI RCA 2015</vt:lpstr>
      <vt:lpstr>PREMI INFORTUNI A 2015</vt:lpstr>
      <vt:lpstr>PREMI INFORTUNI B 2015</vt:lpstr>
      <vt:lpstr>PREMI KASKO 2015</vt:lpstr>
      <vt:lpstr>Sinistri RCA 2015</vt:lpstr>
      <vt:lpstr>Sinistri Cristalli 2015</vt:lpstr>
      <vt:lpstr>Sinistri INF_A 2015</vt:lpstr>
      <vt:lpstr>Sinistri INF_B 2015</vt:lpstr>
      <vt:lpstr>Sinistri KASKO 2015</vt:lpstr>
      <vt:lpstr>copertina!Area_stampa</vt:lpstr>
      <vt:lpstr>'n. veicoli e Km'!Area_stampa</vt:lpstr>
      <vt:lpstr>'n. veicoli e Km'!Titoli_stampa</vt:lpstr>
      <vt:lpstr>'Sinistri Cristalli 2015'!Titoli_stampa</vt:lpstr>
      <vt:lpstr>'Sinistri Cristalli 2018_II seme'!Titoli_stampa</vt:lpstr>
      <vt:lpstr>'Sinistri Cristalli 2019'!Titoli_stampa</vt:lpstr>
      <vt:lpstr>'Sinistri INF_A 2015'!Titoli_stampa</vt:lpstr>
      <vt:lpstr>'Sinistri INF_A 2018_II semestre'!Titoli_stampa</vt:lpstr>
      <vt:lpstr>'Sinistri INF_A 2019'!Titoli_stampa</vt:lpstr>
      <vt:lpstr>'Sinistri INF_B 2015'!Titoli_stampa</vt:lpstr>
      <vt:lpstr>'Sinistri INF_B 2018_II semestre'!Titoli_stampa</vt:lpstr>
      <vt:lpstr>'Sinistri INF_B 2019'!Titoli_stampa</vt:lpstr>
      <vt:lpstr>'Sinistri KASKO 2015'!Titoli_stampa</vt:lpstr>
      <vt:lpstr>'Sinistri RCA 2015'!Titoli_stampa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Nonni Federica</dc:creator>
  <cp:lastModifiedBy>Federica Nonni</cp:lastModifiedBy>
  <cp:lastPrinted>2019-06-19T14:37:02Z</cp:lastPrinted>
  <dcterms:created xsi:type="dcterms:W3CDTF">2019-04-04T12:03:49Z</dcterms:created>
  <dcterms:modified xsi:type="dcterms:W3CDTF">2021-06-16T08:57:08Z</dcterms:modified>
</cp:coreProperties>
</file>