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ntonella.rampini\Desktop\Consip\NoiPA2020\Pubblicazione 1marzo21\OE_Dimensionamenti\"/>
    </mc:Choice>
  </mc:AlternateContent>
  <bookViews>
    <workbookView xWindow="0" yWindow="0" windowWidth="16389" windowHeight="4294" tabRatio="579" activeTab="1"/>
  </bookViews>
  <sheets>
    <sheet name="Quadro di Sintesi" sheetId="4" r:id="rId1"/>
    <sheet name="Servizi e Metriche" sheetId="1" r:id="rId2"/>
  </sheets>
  <definedNames>
    <definedName name="_xlnm._FilterDatabase" localSheetId="0" hidden="1">'Quadro di Sintesi'!$A$32:$F$44</definedName>
    <definedName name="_xlnm.Print_Area" localSheetId="0">'Quadro di Sintesi'!$A$1:$F$44</definedName>
    <definedName name="_xlnm.Print_Area" localSheetId="1">'Servizi e Metriche'!$A$1:$J$15</definedName>
  </definedNames>
  <calcPr calcId="162913"/>
</workbook>
</file>

<file path=xl/calcChain.xml><?xml version="1.0" encoding="utf-8"?>
<calcChain xmlns="http://schemas.openxmlformats.org/spreadsheetml/2006/main">
  <c r="E5" i="1" l="1"/>
  <c r="E35" i="1"/>
  <c r="E50" i="1" l="1"/>
  <c r="E45" i="1" l="1"/>
  <c r="D44" i="4"/>
  <c r="C42" i="4" l="1"/>
  <c r="C41" i="4"/>
  <c r="C40" i="4"/>
  <c r="B40" i="4"/>
  <c r="A40" i="4"/>
  <c r="C39" i="4"/>
  <c r="C38" i="4"/>
  <c r="B39" i="4"/>
  <c r="B38" i="4"/>
  <c r="C37" i="4"/>
  <c r="B37" i="4"/>
  <c r="A37" i="4"/>
  <c r="C36" i="4"/>
  <c r="B36" i="4"/>
  <c r="C35" i="4"/>
  <c r="C34" i="4"/>
  <c r="C33" i="4"/>
  <c r="B35" i="4"/>
  <c r="B34" i="4"/>
  <c r="B33" i="4"/>
  <c r="I45" i="1" l="1"/>
  <c r="I5" i="1" l="1"/>
  <c r="I19" i="1"/>
  <c r="I30" i="1"/>
  <c r="I38" i="1"/>
  <c r="I50" i="1"/>
  <c r="I52" i="1" l="1"/>
  <c r="G50" i="1"/>
  <c r="D42" i="4" s="1"/>
  <c r="J50" i="1" l="1"/>
  <c r="C25" i="4"/>
  <c r="E38" i="1"/>
  <c r="E30" i="1"/>
  <c r="E19" i="1"/>
  <c r="E8" i="1"/>
  <c r="C22" i="4" l="1"/>
  <c r="G19" i="1"/>
  <c r="D37" i="4" s="1"/>
  <c r="C26" i="4"/>
  <c r="G38" i="1"/>
  <c r="D40" i="4" s="1"/>
  <c r="C23" i="4"/>
  <c r="G30" i="1"/>
  <c r="C24" i="4"/>
  <c r="G45" i="1"/>
  <c r="D41" i="4" s="1"/>
  <c r="J38" i="1" l="1"/>
  <c r="J45" i="1"/>
  <c r="J19" i="1"/>
  <c r="G35" i="1"/>
  <c r="D38" i="4" l="1"/>
  <c r="J30" i="1"/>
  <c r="C21" i="4" l="1"/>
  <c r="E7" i="1" l="1"/>
  <c r="E6" i="1" l="1"/>
  <c r="G5" i="1" s="1"/>
  <c r="D33" i="4" s="1"/>
  <c r="D43" i="4" l="1"/>
  <c r="J5" i="1" l="1"/>
</calcChain>
</file>

<file path=xl/sharedStrings.xml><?xml version="1.0" encoding="utf-8"?>
<sst xmlns="http://schemas.openxmlformats.org/spreadsheetml/2006/main" count="158" uniqueCount="91">
  <si>
    <t>Figura professionale</t>
  </si>
  <si>
    <t xml:space="preserve">Peso % sul totale del Lotto </t>
  </si>
  <si>
    <t>Mix medio CT AQ</t>
  </si>
  <si>
    <t>SEZIONE 3: Determinazione del Ribasso pesato del lotto</t>
  </si>
  <si>
    <t>Prezzo unitario offerto del servizio/attività</t>
  </si>
  <si>
    <t>Elementi Unitari di Costo</t>
  </si>
  <si>
    <t>Giorno Persona per
profilo professionale</t>
  </si>
  <si>
    <t>SEZIONE 2: Tariffe unitarie ponderate per servizio/attività previsti per i servizi realizzativi e relativo ribasso pesato</t>
  </si>
  <si>
    <t>Project Manager</t>
  </si>
  <si>
    <t>Business Analyst</t>
  </si>
  <si>
    <t>Enterprise Architect</t>
  </si>
  <si>
    <t>Database Specialist and Administrator</t>
  </si>
  <si>
    <t>Systems Analyst</t>
  </si>
  <si>
    <t>Developer/Cloud Developer</t>
  </si>
  <si>
    <t xml:space="preserve">Tariffa omnicomprensiva per 1 PF ADD affidamento completo </t>
  </si>
  <si>
    <t>Canone per 1 PF affidato al servizio mensilmente</t>
  </si>
  <si>
    <t>Manutenzione Correttiva sw pregresso non in garanzia</t>
  </si>
  <si>
    <t>SS-GP</t>
  </si>
  <si>
    <t>Supporto Specialistico</t>
  </si>
  <si>
    <t>Ambito</t>
  </si>
  <si>
    <t>RIF.</t>
  </si>
  <si>
    <t>Rendicontazione</t>
  </si>
  <si>
    <t>Gestione del Portafoglio</t>
  </si>
  <si>
    <t>Tariffa omincomprensiva per 1 Giorno/Team ottimale (8 ore lavorative)</t>
  </si>
  <si>
    <t>Prezzo unitario offerto</t>
  </si>
  <si>
    <t>SEZIONE 1: Prezzi Unitari per Elemento di Costo</t>
  </si>
  <si>
    <t>Application Architect</t>
  </si>
  <si>
    <t>System Integrator</t>
  </si>
  <si>
    <t>Specialista di Tematica</t>
  </si>
  <si>
    <t xml:space="preserve">PF Ifpug 4.3.1 per obiettivi ciclo Waterfall - Legacy </t>
  </si>
  <si>
    <t xml:space="preserve">PF Ifpug 4.3.1 per obiettivi ciclo Agile - Legacy </t>
  </si>
  <si>
    <t>TO Mev Sistema Legacy NoiPA</t>
  </si>
  <si>
    <t>MEV-PF Waterfall</t>
  </si>
  <si>
    <t>Mev-PF Agile</t>
  </si>
  <si>
    <t>Mev Sistema Legacy NoiPA - GGPP Team Ottimale Gestionale (Front-end/Back-end)</t>
  </si>
  <si>
    <t>Mev-TO-Gest</t>
  </si>
  <si>
    <t>Specialista di Prodotto Tecnologia</t>
  </si>
  <si>
    <t>TMP Personalizzazione e Parametrizzazione</t>
  </si>
  <si>
    <t>PAR-GP</t>
  </si>
  <si>
    <t>Personalizzazione e Parametrizzazione</t>
  </si>
  <si>
    <t>Application Architecht</t>
  </si>
  <si>
    <t>Developer</t>
  </si>
  <si>
    <t>Specialista di Prodotto/Tecnologia</t>
  </si>
  <si>
    <t>TMP Manutenzione Adeguativa</t>
  </si>
  <si>
    <t>Servizi di Manutenzione Adeguativa 
in GG.PP a corpo
(8 ore al giorno)</t>
  </si>
  <si>
    <t xml:space="preserve">Mix medio CT </t>
  </si>
  <si>
    <t>Manutenzione Adeguativa</t>
  </si>
  <si>
    <t>Digital/Mobile Media Specialist</t>
  </si>
  <si>
    <t>COR-GP</t>
  </si>
  <si>
    <t>TMP Manutenzione Correttiva sw pregresso non in garanzia</t>
  </si>
  <si>
    <t>Sistemista Senior (system and network administrator)</t>
  </si>
  <si>
    <t>Gestione del Portafoglio - Assistenza</t>
  </si>
  <si>
    <t>Gestione del Portafoglio - Conduzione</t>
  </si>
  <si>
    <t>Sistemista Senior (Sytem and network administrator)</t>
  </si>
  <si>
    <t>ASS-GP</t>
  </si>
  <si>
    <t>Servizio di Gestione
in GG.PP a consumo
(8 ore al giorno)</t>
  </si>
  <si>
    <t>CON-GP</t>
  </si>
  <si>
    <t>in GG.PP a corpo
(8 ore al giorno)</t>
  </si>
  <si>
    <t xml:space="preserve">Servizi di Manutenzione Correttiva 
SW Pregresso - Non in Garanzia </t>
  </si>
  <si>
    <t>COR-CANONE</t>
  </si>
  <si>
    <t>Tariffa Mix GG.PP
(8 ore al giorno)</t>
  </si>
  <si>
    <t>TMP Supporto Specialistico Tecnologico Tematico</t>
  </si>
  <si>
    <t>TMP Gestione del Portafoglio - Assistenza</t>
  </si>
  <si>
    <t>TMP Gestione del Portafoglio - Conduzione</t>
  </si>
  <si>
    <t xml:space="preserve">Specialista di Tematica </t>
  </si>
  <si>
    <t>Specialista di prodotto/Tecnologia</t>
  </si>
  <si>
    <t>Sistemista Senior</t>
  </si>
  <si>
    <t xml:space="preserve">Database Specialist and Administrator </t>
  </si>
  <si>
    <t>Servizi Specialistici
in GG.PP a corpo (rar consumo)
(8 ore al giorno)</t>
  </si>
  <si>
    <t xml:space="preserve">Gara a procedura aperta in 2 lotti 
Servizi applicativi di sviluppo, manutenzione e gestione del sistema NoiPA - ID2360
Lotto 1 - Continuità </t>
  </si>
  <si>
    <t>Quantità</t>
  </si>
  <si>
    <t>Base d'asta</t>
  </si>
  <si>
    <t>Mev Sistema Legacy NoiPA - ciclo Waterfall - (PF ADD Affidamento Completo)</t>
  </si>
  <si>
    <t>Mev Sistema Legacy NoiPA - ciclo Agile - (PF ADD Affidamento Completo)</t>
  </si>
  <si>
    <t xml:space="preserve">Servizi Realizzativi </t>
  </si>
  <si>
    <t>Prezzo complessivo</t>
  </si>
  <si>
    <t xml:space="preserve">Quantità </t>
  </si>
  <si>
    <t>Prezzo Complessivo</t>
  </si>
  <si>
    <t>costo per singolo PF relativo a SW pregresso - non in garanzia - dimensionamento su media mensile (monte PF diviso 48 mesi)</t>
  </si>
  <si>
    <t>MAD-GP</t>
  </si>
  <si>
    <t>Lotto 1</t>
  </si>
  <si>
    <t>Base d'asta Lotto1</t>
  </si>
  <si>
    <t>MEV e Pers/Par Sistema Legacy NoiPA 
(affidamento completo)</t>
  </si>
  <si>
    <t>superamento bda</t>
  </si>
  <si>
    <t>Assistenza</t>
  </si>
  <si>
    <t>Conduzione</t>
  </si>
  <si>
    <t>Importo Complessivo</t>
  </si>
  <si>
    <t>Ribasso per Formula Ec</t>
  </si>
  <si>
    <t>Ribasso Totale del Lotto (sconto totale / Base d'asta)</t>
  </si>
  <si>
    <t>Importo offerto</t>
  </si>
  <si>
    <t>calcolato in Piattaforma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</si>
</sst>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4" formatCode="_-&quot;€&quot;\ * #,##0.00_-;\-&quot;€&quot;\ * #,##0.00_-;_-&quot;€&quot;\ * &quot;-&quot;??_-;_-@_-"/>
    <numFmt numFmtId="164" formatCode="_-&quot;€ &quot;* #,##0.00_-;&quot;-€ &quot;* #,##0.00_-;_-&quot;€ &quot;* \-??_-;_-@_-"/>
    <numFmt numFmtId="165" formatCode="_-* #,##0.00_-;\-* #,##0.00_-;_-* \-??_-;_-@_-"/>
    <numFmt numFmtId="166" formatCode="&quot;€ &quot;#,##0.00;&quot;-€ &quot;#,##0.00"/>
    <numFmt numFmtId="167" formatCode="&quot;€&quot;\ #,##0.00"/>
    <numFmt numFmtId="168" formatCode="0.00000%"/>
    <numFmt numFmtId="169" formatCode="0.000000"/>
    <numFmt numFmtId="170" formatCode="0.0%"/>
    <numFmt numFmtId="171" formatCode="0.00000"/>
    <numFmt numFmtId="172" formatCode="_-* #,##0.00\ [$€-410]_-;\-* #,##0.00\ [$€-410]_-;_-* &quot;-&quot;??\ [$€-410]_-;_-@_-"/>
  </numFmts>
  <fonts count="18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18"/>
      <name val="Arial"/>
      <family val="2"/>
    </font>
    <font>
      <sz val="11"/>
      <name val="Arial"/>
      <family val="2"/>
    </font>
    <font>
      <b/>
      <sz val="12"/>
      <color indexed="18"/>
      <name val="Arial"/>
      <family val="2"/>
    </font>
    <font>
      <b/>
      <sz val="11"/>
      <name val="Arial"/>
      <family val="2"/>
    </font>
    <font>
      <b/>
      <sz val="11"/>
      <color indexed="18"/>
      <name val="Arial"/>
      <family val="2"/>
    </font>
    <font>
      <sz val="12"/>
      <color indexed="18"/>
      <name val="Arial"/>
      <family val="2"/>
    </font>
    <font>
      <sz val="10"/>
      <name val="Arial"/>
      <family val="2"/>
    </font>
    <font>
      <b/>
      <sz val="14"/>
      <color rgb="FFFF0000"/>
      <name val="Arial"/>
      <family val="2"/>
    </font>
    <font>
      <b/>
      <i/>
      <sz val="16"/>
      <color indexed="18"/>
      <name val="Arial"/>
      <family val="2"/>
    </font>
    <font>
      <b/>
      <sz val="14"/>
      <color indexed="18"/>
      <name val="Arial"/>
      <family val="2"/>
    </font>
    <font>
      <b/>
      <i/>
      <sz val="14"/>
      <color indexed="18"/>
      <name val="Arial"/>
      <family val="2"/>
    </font>
    <font>
      <sz val="10"/>
      <color rgb="FFFF0000"/>
      <name val="Arial"/>
      <family val="2"/>
    </font>
    <font>
      <b/>
      <sz val="14"/>
      <color rgb="FF00B050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b/>
      <i/>
      <sz val="16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rgb="FFCCFFFF"/>
        <bgColor indexed="41"/>
      </patternFill>
    </fill>
    <fill>
      <patternFill patternType="solid">
        <fgColor rgb="FFFFFFCC"/>
        <bgColor indexed="41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26"/>
      </patternFill>
    </fill>
    <fill>
      <patternFill patternType="solid">
        <fgColor rgb="FF92D050"/>
        <bgColor indexed="41"/>
      </patternFill>
    </fill>
    <fill>
      <patternFill patternType="solid">
        <fgColor rgb="FFFFFFCC"/>
        <bgColor indexed="26"/>
      </patternFill>
    </fill>
    <fill>
      <patternFill patternType="solid">
        <fgColor theme="5" tint="0.79998168889431442"/>
        <bgColor indexed="41"/>
      </patternFill>
    </fill>
    <fill>
      <patternFill patternType="solid">
        <fgColor theme="0"/>
        <bgColor indexed="41"/>
      </patternFill>
    </fill>
  </fills>
  <borders count="82">
    <border>
      <left/>
      <right/>
      <top/>
      <bottom/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18"/>
      </left>
      <right/>
      <top style="thin">
        <color indexed="1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3" tint="-0.249977111117893"/>
      </left>
      <right style="thin">
        <color theme="3" tint="-0.249977111117893"/>
      </right>
      <top style="thin">
        <color theme="3" tint="-0.249977111117893"/>
      </top>
      <bottom style="thin">
        <color theme="3" tint="-0.249977111117893"/>
      </bottom>
      <diagonal/>
    </border>
    <border>
      <left/>
      <right/>
      <top style="medium">
        <color theme="3" tint="-0.249977111117893"/>
      </top>
      <bottom/>
      <diagonal/>
    </border>
    <border>
      <left style="medium">
        <color theme="3" tint="-0.249977111117893"/>
      </left>
      <right style="thin">
        <color indexed="64"/>
      </right>
      <top/>
      <bottom style="thin">
        <color indexed="64"/>
      </bottom>
      <diagonal/>
    </border>
    <border>
      <left style="medium">
        <color theme="3" tint="-0.249977111117893"/>
      </left>
      <right style="thin">
        <color indexed="64"/>
      </right>
      <top style="thin">
        <color indexed="64"/>
      </top>
      <bottom style="medium">
        <color theme="3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3" tint="-0.249977111117893"/>
      </bottom>
      <diagonal/>
    </border>
    <border>
      <left style="thin">
        <color theme="3" tint="-0.249977111117893"/>
      </left>
      <right style="thin">
        <color theme="3" tint="-0.249977111117893"/>
      </right>
      <top/>
      <bottom style="thin">
        <color theme="3" tint="-0.249977111117893"/>
      </bottom>
      <diagonal/>
    </border>
    <border>
      <left style="thin">
        <color theme="3" tint="-0.249977111117893"/>
      </left>
      <right style="thin">
        <color theme="3" tint="-0.249977111117893"/>
      </right>
      <top style="medium">
        <color theme="3" tint="-0.249977111117893"/>
      </top>
      <bottom style="thin">
        <color theme="3" tint="-0.249977111117893"/>
      </bottom>
      <diagonal/>
    </border>
    <border>
      <left style="medium">
        <color theme="3" tint="-0.249977111117893"/>
      </left>
      <right style="thin">
        <color theme="3" tint="-0.249977111117893"/>
      </right>
      <top/>
      <bottom style="medium">
        <color theme="3" tint="-0.249977111117893"/>
      </bottom>
      <diagonal/>
    </border>
    <border>
      <left style="thin">
        <color theme="3" tint="-0.249977111117893"/>
      </left>
      <right style="thin">
        <color theme="3" tint="-0.249977111117893"/>
      </right>
      <top/>
      <bottom style="medium">
        <color theme="3" tint="-0.249977111117893"/>
      </bottom>
      <diagonal/>
    </border>
    <border>
      <left style="thin">
        <color theme="3" tint="-0.249977111117893"/>
      </left>
      <right style="thin">
        <color theme="3" tint="-0.249977111117893"/>
      </right>
      <top style="medium">
        <color theme="3" tint="-0.249977111117893"/>
      </top>
      <bottom/>
      <diagonal/>
    </border>
    <border>
      <left style="medium">
        <color theme="3" tint="-0.249977111117893"/>
      </left>
      <right style="thin">
        <color theme="3" tint="-0.249977111117893"/>
      </right>
      <top style="medium">
        <color theme="3" tint="-0.249977111117893"/>
      </top>
      <bottom/>
      <diagonal/>
    </border>
    <border>
      <left style="medium">
        <color theme="3" tint="-0.249977111117893"/>
      </left>
      <right/>
      <top style="medium">
        <color theme="3" tint="-0.249977111117893"/>
      </top>
      <bottom/>
      <diagonal/>
    </border>
    <border>
      <left style="medium">
        <color theme="3" tint="-0.249977111117893"/>
      </left>
      <right/>
      <top/>
      <bottom style="medium">
        <color theme="3" tint="-0.249977111117893"/>
      </bottom>
      <diagonal/>
    </border>
    <border>
      <left style="medium">
        <color theme="3" tint="-0.249977111117893"/>
      </left>
      <right style="thin">
        <color theme="3" tint="-0.249977111117893"/>
      </right>
      <top/>
      <bottom/>
      <diagonal/>
    </border>
    <border>
      <left style="thin">
        <color theme="3" tint="-0.249977111117893"/>
      </left>
      <right style="thin">
        <color theme="3" tint="-0.249977111117893"/>
      </right>
      <top/>
      <bottom/>
      <diagonal/>
    </border>
    <border>
      <left style="thin">
        <color theme="3" tint="-0.249977111117893"/>
      </left>
      <right style="thin">
        <color theme="3" tint="-0.249977111117893"/>
      </right>
      <top style="medium">
        <color theme="3" tint="-0.249977111117893"/>
      </top>
      <bottom style="medium">
        <color theme="3" tint="-0.249977111117893"/>
      </bottom>
      <diagonal/>
    </border>
    <border>
      <left style="medium">
        <color theme="3" tint="-0.249977111117893"/>
      </left>
      <right/>
      <top/>
      <bottom/>
      <diagonal/>
    </border>
    <border>
      <left/>
      <right style="thin">
        <color theme="3" tint="-0.249977111117893"/>
      </right>
      <top style="medium">
        <color theme="3" tint="-0.249977111117893"/>
      </top>
      <bottom style="medium">
        <color theme="3" tint="-0.249977111117893"/>
      </bottom>
      <diagonal/>
    </border>
    <border>
      <left/>
      <right style="thin">
        <color theme="3" tint="-0.249977111117893"/>
      </right>
      <top style="medium">
        <color theme="3" tint="-0.249977111117893"/>
      </top>
      <bottom/>
      <diagonal/>
    </border>
    <border>
      <left style="thin">
        <color indexed="18"/>
      </left>
      <right style="thin">
        <color indexed="18"/>
      </right>
      <top style="medium">
        <color theme="3" tint="-0.249977111117893"/>
      </top>
      <bottom style="thin">
        <color indexed="18"/>
      </bottom>
      <diagonal/>
    </border>
    <border>
      <left style="medium">
        <color theme="3" tint="-0.249977111117893"/>
      </left>
      <right/>
      <top style="medium">
        <color theme="3" tint="-0.249977111117893"/>
      </top>
      <bottom style="medium">
        <color theme="3" tint="-0.249977111117893"/>
      </bottom>
      <diagonal/>
    </border>
    <border>
      <left style="thin">
        <color indexed="64"/>
      </left>
      <right/>
      <top style="thin">
        <color indexed="64"/>
      </top>
      <bottom style="medium">
        <color theme="3" tint="-0.249977111117893"/>
      </bottom>
      <diagonal/>
    </border>
    <border>
      <left/>
      <right style="thin">
        <color indexed="18"/>
      </right>
      <top style="medium">
        <color theme="3" tint="-0.249977111117893"/>
      </top>
      <bottom style="medium">
        <color theme="3" tint="-0.24997711111789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theme="3" tint="-0.249977111117893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theme="3" tint="-0.249977111117893"/>
      </left>
      <right style="thin">
        <color indexed="64"/>
      </right>
      <top style="medium">
        <color theme="3" tint="-0.249977111117893"/>
      </top>
      <bottom style="medium">
        <color theme="3" tint="-0.249977111117893"/>
      </bottom>
      <diagonal/>
    </border>
    <border>
      <left style="thin">
        <color indexed="64"/>
      </left>
      <right style="thin">
        <color indexed="64"/>
      </right>
      <top style="medium">
        <color theme="3" tint="-0.249977111117893"/>
      </top>
      <bottom style="medium">
        <color theme="3" tint="-0.249977111117893"/>
      </bottom>
      <diagonal/>
    </border>
    <border>
      <left style="medium">
        <color indexed="64"/>
      </left>
      <right style="thin">
        <color theme="3" tint="-0.249977111117893"/>
      </right>
      <top style="medium">
        <color indexed="64"/>
      </top>
      <bottom/>
      <diagonal/>
    </border>
    <border>
      <left style="thin">
        <color theme="3" tint="-0.249977111117893"/>
      </left>
      <right style="thin">
        <color theme="3" tint="-0.249977111117893"/>
      </right>
      <top style="medium">
        <color indexed="64"/>
      </top>
      <bottom/>
      <diagonal/>
    </border>
    <border>
      <left style="thin">
        <color theme="3" tint="-0.249977111117893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3" tint="-0.249977111117893"/>
      </right>
      <top/>
      <bottom style="medium">
        <color indexed="64"/>
      </bottom>
      <diagonal/>
    </border>
    <border>
      <left style="thin">
        <color theme="3" tint="-0.249977111117893"/>
      </left>
      <right style="thin">
        <color theme="3" tint="-0.249977111117893"/>
      </right>
      <top/>
      <bottom style="medium">
        <color indexed="64"/>
      </bottom>
      <diagonal/>
    </border>
    <border>
      <left style="medium">
        <color theme="3" tint="-0.249977111117893"/>
      </left>
      <right style="thin">
        <color indexed="64"/>
      </right>
      <top style="medium">
        <color theme="3" tint="-0.249977111117893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3" tint="-0.249977111117893"/>
      </left>
      <right/>
      <top style="medium">
        <color theme="3" tint="-0.249977111117893"/>
      </top>
      <bottom/>
      <diagonal/>
    </border>
    <border>
      <left style="thin">
        <color theme="3" tint="-0.249977111117893"/>
      </left>
      <right/>
      <top/>
      <bottom/>
      <diagonal/>
    </border>
    <border>
      <left style="thin">
        <color theme="3" tint="-0.249977111117893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 style="medium">
        <color indexed="64"/>
      </left>
      <right style="thin">
        <color theme="3" tint="-0.249977111117893"/>
      </right>
      <top style="medium">
        <color theme="3" tint="-0.249977111117893"/>
      </top>
      <bottom/>
      <diagonal/>
    </border>
    <border>
      <left/>
      <right style="medium">
        <color indexed="64"/>
      </right>
      <top style="medium">
        <color theme="3" tint="-0.249977111117893"/>
      </top>
      <bottom style="thin">
        <color theme="3" tint="-0.249977111117893"/>
      </bottom>
      <diagonal/>
    </border>
    <border>
      <left style="medium">
        <color indexed="64"/>
      </left>
      <right style="thin">
        <color theme="3" tint="-0.249977111117893"/>
      </right>
      <top/>
      <bottom/>
      <diagonal/>
    </border>
    <border>
      <left/>
      <right style="medium">
        <color indexed="64"/>
      </right>
      <top style="thin">
        <color theme="3" tint="-0.249977111117893"/>
      </top>
      <bottom style="thin">
        <color theme="3" tint="-0.249977111117893"/>
      </bottom>
      <diagonal/>
    </border>
    <border>
      <left style="thin">
        <color theme="3" tint="-0.249977111117893"/>
      </left>
      <right style="thin">
        <color theme="3" tint="-0.249977111117893"/>
      </right>
      <top style="thin">
        <color theme="3" tint="-0.249977111117893"/>
      </top>
      <bottom style="medium">
        <color indexed="64"/>
      </bottom>
      <diagonal/>
    </border>
    <border>
      <left/>
      <right style="medium">
        <color indexed="64"/>
      </right>
      <top style="thin">
        <color theme="3" tint="-0.249977111117893"/>
      </top>
      <bottom style="medium">
        <color indexed="64"/>
      </bottom>
      <diagonal/>
    </border>
    <border>
      <left style="thin">
        <color theme="3" tint="-0.249977111117893"/>
      </left>
      <right style="thin">
        <color theme="3" tint="-0.249977111117893"/>
      </right>
      <top style="medium">
        <color indexed="64"/>
      </top>
      <bottom style="thin">
        <color theme="3" tint="-0.249977111117893"/>
      </bottom>
      <diagonal/>
    </border>
    <border>
      <left style="thin">
        <color theme="3" tint="-0.249977111117893"/>
      </left>
      <right style="medium">
        <color indexed="64"/>
      </right>
      <top style="medium">
        <color indexed="64"/>
      </top>
      <bottom style="thin">
        <color theme="3" tint="-0.249977111117893"/>
      </bottom>
      <diagonal/>
    </border>
    <border>
      <left style="thin">
        <color theme="3" tint="-0.249977111117893"/>
      </left>
      <right style="medium">
        <color indexed="64"/>
      </right>
      <top style="thin">
        <color theme="3" tint="-0.249977111117893"/>
      </top>
      <bottom style="thin">
        <color theme="3" tint="-0.249977111117893"/>
      </bottom>
      <diagonal/>
    </border>
    <border>
      <left style="thin">
        <color theme="3" tint="-0.249977111117893"/>
      </left>
      <right style="medium">
        <color indexed="64"/>
      </right>
      <top style="thin">
        <color theme="3" tint="-0.249977111117893"/>
      </top>
      <bottom style="medium">
        <color indexed="64"/>
      </bottom>
      <diagonal/>
    </border>
    <border>
      <left style="thin">
        <color theme="3" tint="-0.249977111117893"/>
      </left>
      <right style="thin">
        <color theme="3" tint="-0.249977111117893"/>
      </right>
      <top style="thin">
        <color theme="3" tint="-0.249977111117893"/>
      </top>
      <bottom/>
      <diagonal/>
    </border>
    <border>
      <left style="thin">
        <color theme="3" tint="-0.249977111117893"/>
      </left>
      <right style="medium">
        <color indexed="64"/>
      </right>
      <top/>
      <bottom style="thin">
        <color theme="3" tint="-0.249977111117893"/>
      </bottom>
      <diagonal/>
    </border>
    <border>
      <left style="medium">
        <color indexed="64"/>
      </left>
      <right style="thin">
        <color theme="3" tint="-0.249977111117893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theme="3" tint="-0.249977111117893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theme="3" tint="-0.249977111117893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theme="3" tint="-0.249977111117893"/>
      </right>
      <top style="medium">
        <color theme="3" tint="-0.249977111117893"/>
      </top>
      <bottom/>
      <diagonal/>
    </border>
    <border>
      <left/>
      <right/>
      <top style="thin">
        <color theme="3" tint="-0.249977111117893"/>
      </top>
      <bottom style="thin">
        <color theme="3" tint="-0.249977111117893"/>
      </bottom>
      <diagonal/>
    </border>
    <border>
      <left/>
      <right/>
      <top style="thin">
        <color theme="3" tint="-0.249977111117893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theme="3" tint="-0.249977111117893"/>
      </right>
      <top style="medium">
        <color indexed="64"/>
      </top>
      <bottom/>
      <diagonal/>
    </border>
  </borders>
  <cellStyleXfs count="8">
    <xf numFmtId="0" fontId="0" fillId="0" borderId="0"/>
    <xf numFmtId="164" fontId="8" fillId="0" borderId="0" applyFill="0" applyBorder="0" applyAlignment="0" applyProtection="0"/>
    <xf numFmtId="165" fontId="8" fillId="0" borderId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186">
    <xf numFmtId="0" fontId="0" fillId="0" borderId="0" xfId="0"/>
    <xf numFmtId="0" fontId="2" fillId="2" borderId="0" xfId="0" applyFont="1" applyFill="1" applyAlignment="1" applyProtection="1">
      <alignment vertical="center"/>
      <protection hidden="1"/>
    </xf>
    <xf numFmtId="0" fontId="3" fillId="2" borderId="0" xfId="0" applyFont="1" applyFill="1" applyAlignment="1" applyProtection="1">
      <alignment vertical="center"/>
      <protection hidden="1"/>
    </xf>
    <xf numFmtId="0" fontId="4" fillId="2" borderId="0" xfId="0" applyFont="1" applyFill="1" applyAlignment="1" applyProtection="1">
      <alignment vertical="center"/>
      <protection hidden="1"/>
    </xf>
    <xf numFmtId="0" fontId="5" fillId="2" borderId="0" xfId="0" applyFont="1" applyFill="1" applyAlignment="1" applyProtection="1">
      <alignment vertical="center"/>
      <protection hidden="1"/>
    </xf>
    <xf numFmtId="0" fontId="6" fillId="2" borderId="0" xfId="0" applyFont="1" applyFill="1" applyAlignment="1" applyProtection="1">
      <alignment vertical="center"/>
      <protection hidden="1"/>
    </xf>
    <xf numFmtId="0" fontId="2" fillId="2" borderId="0" xfId="0" applyFont="1" applyFill="1" applyBorder="1" applyAlignment="1" applyProtection="1">
      <alignment vertical="center" wrapText="1"/>
      <protection hidden="1"/>
    </xf>
    <xf numFmtId="0" fontId="2" fillId="2" borderId="0" xfId="0" applyFont="1" applyFill="1" applyBorder="1" applyAlignment="1" applyProtection="1">
      <alignment vertical="center"/>
      <protection hidden="1"/>
    </xf>
    <xf numFmtId="0" fontId="4" fillId="2" borderId="0" xfId="0" applyFont="1" applyFill="1" applyBorder="1" applyAlignment="1" applyProtection="1">
      <alignment horizontal="right" vertical="center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10" fontId="9" fillId="2" borderId="0" xfId="0" applyNumberFormat="1" applyFont="1" applyFill="1" applyAlignment="1" applyProtection="1">
      <alignment vertical="center"/>
      <protection hidden="1"/>
    </xf>
    <xf numFmtId="10" fontId="4" fillId="2" borderId="0" xfId="0" applyNumberFormat="1" applyFont="1" applyFill="1" applyBorder="1" applyAlignment="1" applyProtection="1">
      <alignment vertical="center"/>
      <protection hidden="1"/>
    </xf>
    <xf numFmtId="167" fontId="2" fillId="2" borderId="0" xfId="0" applyNumberFormat="1" applyFont="1" applyFill="1" applyBorder="1" applyAlignment="1" applyProtection="1">
      <alignment vertical="center"/>
      <protection hidden="1"/>
    </xf>
    <xf numFmtId="39" fontId="2" fillId="2" borderId="0" xfId="0" applyNumberFormat="1" applyFont="1" applyFill="1" applyAlignment="1" applyProtection="1">
      <alignment vertical="center"/>
      <protection hidden="1"/>
    </xf>
    <xf numFmtId="168" fontId="3" fillId="2" borderId="0" xfId="0" applyNumberFormat="1" applyFont="1" applyFill="1" applyAlignment="1" applyProtection="1">
      <alignment vertical="center"/>
      <protection hidden="1"/>
    </xf>
    <xf numFmtId="169" fontId="3" fillId="2" borderId="0" xfId="0" applyNumberFormat="1" applyFont="1" applyFill="1" applyAlignment="1" applyProtection="1">
      <alignment vertical="center"/>
      <protection hidden="1"/>
    </xf>
    <xf numFmtId="0" fontId="2" fillId="2" borderId="0" xfId="0" applyFont="1" applyFill="1" applyBorder="1" applyAlignment="1" applyProtection="1">
      <alignment horizontal="center" vertical="center" wrapText="1"/>
      <protection hidden="1"/>
    </xf>
    <xf numFmtId="168" fontId="2" fillId="2" borderId="0" xfId="0" applyNumberFormat="1" applyFont="1" applyFill="1" applyBorder="1" applyAlignment="1" applyProtection="1">
      <alignment vertical="center"/>
      <protection hidden="1"/>
    </xf>
    <xf numFmtId="166" fontId="6" fillId="5" borderId="8" xfId="0" applyNumberFormat="1" applyFont="1" applyFill="1" applyBorder="1" applyAlignment="1" applyProtection="1">
      <alignment vertical="center"/>
      <protection hidden="1"/>
    </xf>
    <xf numFmtId="0" fontId="4" fillId="2" borderId="0" xfId="0" applyFont="1" applyFill="1" applyAlignment="1" applyProtection="1">
      <alignment horizontal="left" vertical="center"/>
      <protection hidden="1"/>
    </xf>
    <xf numFmtId="0" fontId="7" fillId="2" borderId="0" xfId="0" applyFont="1" applyFill="1" applyAlignment="1" applyProtection="1">
      <alignment horizontal="left" vertical="center"/>
      <protection hidden="1"/>
    </xf>
    <xf numFmtId="0" fontId="10" fillId="2" borderId="0" xfId="0" applyFont="1" applyFill="1" applyBorder="1" applyAlignment="1" applyProtection="1">
      <alignment horizontal="center" vertical="center" wrapText="1"/>
      <protection hidden="1"/>
    </xf>
    <xf numFmtId="0" fontId="10" fillId="2" borderId="0" xfId="0" applyFont="1" applyFill="1" applyBorder="1" applyAlignment="1" applyProtection="1">
      <alignment vertical="center" wrapText="1"/>
      <protection hidden="1"/>
    </xf>
    <xf numFmtId="0" fontId="6" fillId="2" borderId="20" xfId="0" applyFont="1" applyFill="1" applyBorder="1" applyAlignment="1" applyProtection="1">
      <alignment horizontal="center" vertical="center" wrapText="1"/>
      <protection hidden="1"/>
    </xf>
    <xf numFmtId="0" fontId="2" fillId="2" borderId="11" xfId="0" applyFont="1" applyFill="1" applyBorder="1" applyAlignment="1" applyProtection="1">
      <alignment vertical="center"/>
      <protection hidden="1"/>
    </xf>
    <xf numFmtId="0" fontId="3" fillId="2" borderId="0" xfId="0" applyFont="1" applyFill="1" applyBorder="1" applyAlignment="1" applyProtection="1">
      <alignment vertical="center"/>
      <protection hidden="1"/>
    </xf>
    <xf numFmtId="0" fontId="2" fillId="3" borderId="11" xfId="0" applyFont="1" applyFill="1" applyBorder="1" applyAlignment="1" applyProtection="1">
      <alignment vertical="center" wrapText="1"/>
      <protection hidden="1"/>
    </xf>
    <xf numFmtId="166" fontId="6" fillId="5" borderId="15" xfId="0" applyNumberFormat="1" applyFont="1" applyFill="1" applyBorder="1" applyAlignment="1" applyProtection="1">
      <alignment vertical="center"/>
      <protection hidden="1"/>
    </xf>
    <xf numFmtId="0" fontId="2" fillId="3" borderId="17" xfId="0" applyFont="1" applyFill="1" applyBorder="1" applyAlignment="1" applyProtection="1">
      <alignment vertical="center" wrapText="1"/>
      <protection hidden="1"/>
    </xf>
    <xf numFmtId="0" fontId="6" fillId="2" borderId="29" xfId="0" applyFont="1" applyFill="1" applyBorder="1" applyAlignment="1" applyProtection="1">
      <alignment horizontal="center" vertical="center" wrapText="1"/>
      <protection hidden="1"/>
    </xf>
    <xf numFmtId="166" fontId="6" fillId="5" borderId="28" xfId="0" applyNumberFormat="1" applyFont="1" applyFill="1" applyBorder="1" applyAlignment="1" applyProtection="1">
      <alignment vertical="center"/>
      <protection hidden="1"/>
    </xf>
    <xf numFmtId="166" fontId="6" fillId="5" borderId="2" xfId="0" applyNumberFormat="1" applyFont="1" applyFill="1" applyBorder="1" applyAlignment="1" applyProtection="1">
      <alignment vertical="center"/>
      <protection hidden="1"/>
    </xf>
    <xf numFmtId="0" fontId="6" fillId="2" borderId="38" xfId="0" applyFont="1" applyFill="1" applyBorder="1" applyAlignment="1" applyProtection="1">
      <alignment horizontal="center" vertical="center" wrapText="1"/>
      <protection hidden="1"/>
    </xf>
    <xf numFmtId="0" fontId="6" fillId="2" borderId="37" xfId="0" applyFont="1" applyFill="1" applyBorder="1" applyAlignment="1" applyProtection="1">
      <alignment horizontal="center" vertical="center" wrapText="1"/>
      <protection hidden="1"/>
    </xf>
    <xf numFmtId="10" fontId="2" fillId="2" borderId="0" xfId="0" applyNumberFormat="1" applyFont="1" applyFill="1" applyBorder="1" applyAlignment="1" applyProtection="1">
      <alignment horizontal="center" vertical="center"/>
      <protection hidden="1"/>
    </xf>
    <xf numFmtId="10" fontId="2" fillId="2" borderId="0" xfId="0" applyNumberFormat="1" applyFont="1" applyFill="1" applyBorder="1" applyAlignment="1" applyProtection="1">
      <alignment vertical="center"/>
      <protection hidden="1"/>
    </xf>
    <xf numFmtId="2" fontId="2" fillId="2" borderId="0" xfId="0" applyNumberFormat="1" applyFont="1" applyFill="1" applyBorder="1" applyAlignment="1" applyProtection="1">
      <alignment vertical="center"/>
      <protection hidden="1"/>
    </xf>
    <xf numFmtId="0" fontId="4" fillId="2" borderId="0" xfId="0" applyFont="1" applyFill="1" applyAlignment="1" applyProtection="1">
      <alignment horizontal="left" vertical="center"/>
      <protection hidden="1"/>
    </xf>
    <xf numFmtId="0" fontId="10" fillId="2" borderId="0" xfId="0" applyFont="1" applyFill="1" applyBorder="1" applyAlignment="1" applyProtection="1">
      <alignment horizontal="center" vertical="center" wrapText="1"/>
      <protection hidden="1"/>
    </xf>
    <xf numFmtId="10" fontId="4" fillId="2" borderId="0" xfId="0" applyNumberFormat="1" applyFont="1" applyFill="1" applyBorder="1" applyAlignment="1" applyProtection="1">
      <alignment horizontal="center" vertical="center"/>
      <protection hidden="1"/>
    </xf>
    <xf numFmtId="0" fontId="11" fillId="2" borderId="0" xfId="0" applyFont="1" applyFill="1" applyBorder="1" applyAlignment="1" applyProtection="1">
      <alignment horizontal="right" vertical="center"/>
      <protection hidden="1"/>
    </xf>
    <xf numFmtId="0" fontId="2" fillId="2" borderId="22" xfId="0" applyFont="1" applyFill="1" applyBorder="1" applyAlignment="1" applyProtection="1">
      <alignment horizontal="center" vertical="center" wrapText="1"/>
      <protection hidden="1"/>
    </xf>
    <xf numFmtId="0" fontId="6" fillId="2" borderId="38" xfId="0" applyFont="1" applyFill="1" applyBorder="1" applyAlignment="1" applyProtection="1">
      <alignment horizontal="center" vertical="center" wrapText="1"/>
      <protection hidden="1"/>
    </xf>
    <xf numFmtId="0" fontId="6" fillId="2" borderId="12" xfId="0" applyFont="1" applyFill="1" applyBorder="1" applyAlignment="1" applyProtection="1">
      <alignment horizontal="center" vertical="center" wrapText="1"/>
      <protection hidden="1"/>
    </xf>
    <xf numFmtId="0" fontId="2" fillId="7" borderId="13" xfId="0" applyFont="1" applyFill="1" applyBorder="1" applyAlignment="1" applyProtection="1">
      <alignment horizontal="center" vertical="center"/>
      <protection hidden="1"/>
    </xf>
    <xf numFmtId="0" fontId="2" fillId="7" borderId="14" xfId="0" applyFont="1" applyFill="1" applyBorder="1" applyAlignment="1" applyProtection="1">
      <alignment horizontal="center" vertical="center"/>
      <protection hidden="1"/>
    </xf>
    <xf numFmtId="0" fontId="6" fillId="2" borderId="50" xfId="0" applyFont="1" applyFill="1" applyBorder="1" applyAlignment="1" applyProtection="1">
      <alignment horizontal="center" vertical="center" wrapText="1"/>
      <protection hidden="1"/>
    </xf>
    <xf numFmtId="0" fontId="6" fillId="2" borderId="51" xfId="0" applyFont="1" applyFill="1" applyBorder="1" applyAlignment="1" applyProtection="1">
      <alignment horizontal="center" vertical="center" wrapText="1"/>
      <protection hidden="1"/>
    </xf>
    <xf numFmtId="0" fontId="6" fillId="2" borderId="40" xfId="0" applyFont="1" applyFill="1" applyBorder="1" applyAlignment="1" applyProtection="1">
      <alignment horizontal="center" vertical="center" wrapText="1"/>
      <protection hidden="1"/>
    </xf>
    <xf numFmtId="0" fontId="6" fillId="2" borderId="41" xfId="0" applyFont="1" applyFill="1" applyBorder="1" applyAlignment="1" applyProtection="1">
      <alignment horizontal="center" vertical="center" wrapText="1"/>
      <protection hidden="1"/>
    </xf>
    <xf numFmtId="10" fontId="2" fillId="2" borderId="53" xfId="0" applyNumberFormat="1" applyFont="1" applyFill="1" applyBorder="1" applyAlignment="1" applyProtection="1">
      <alignment vertical="center"/>
      <protection hidden="1"/>
    </xf>
    <xf numFmtId="10" fontId="2" fillId="2" borderId="55" xfId="0" applyNumberFormat="1" applyFont="1" applyFill="1" applyBorder="1" applyAlignment="1" applyProtection="1">
      <alignment vertical="center"/>
      <protection hidden="1"/>
    </xf>
    <xf numFmtId="0" fontId="2" fillId="3" borderId="56" xfId="0" applyFont="1" applyFill="1" applyBorder="1" applyAlignment="1" applyProtection="1">
      <alignment vertical="center" wrapText="1"/>
      <protection hidden="1"/>
    </xf>
    <xf numFmtId="10" fontId="2" fillId="2" borderId="57" xfId="0" applyNumberFormat="1" applyFont="1" applyFill="1" applyBorder="1" applyAlignment="1" applyProtection="1">
      <alignment vertical="center"/>
      <protection hidden="1"/>
    </xf>
    <xf numFmtId="10" fontId="2" fillId="2" borderId="0" xfId="0" applyNumberFormat="1" applyFont="1" applyFill="1" applyAlignment="1" applyProtection="1">
      <alignment vertical="center"/>
      <protection hidden="1"/>
    </xf>
    <xf numFmtId="0" fontId="2" fillId="2" borderId="58" xfId="0" applyFont="1" applyFill="1" applyBorder="1" applyAlignment="1" applyProtection="1">
      <alignment vertical="center"/>
      <protection hidden="1"/>
    </xf>
    <xf numFmtId="10" fontId="2" fillId="2" borderId="59" xfId="0" applyNumberFormat="1" applyFont="1" applyFill="1" applyBorder="1" applyAlignment="1" applyProtection="1">
      <alignment vertical="center"/>
      <protection hidden="1"/>
    </xf>
    <xf numFmtId="10" fontId="2" fillId="2" borderId="60" xfId="0" applyNumberFormat="1" applyFont="1" applyFill="1" applyBorder="1" applyAlignment="1" applyProtection="1">
      <alignment vertical="center"/>
      <protection hidden="1"/>
    </xf>
    <xf numFmtId="0" fontId="2" fillId="2" borderId="56" xfId="0" applyFont="1" applyFill="1" applyBorder="1" applyAlignment="1" applyProtection="1">
      <alignment vertical="center"/>
      <protection hidden="1"/>
    </xf>
    <xf numFmtId="10" fontId="2" fillId="2" borderId="61" xfId="0" applyNumberFormat="1" applyFont="1" applyFill="1" applyBorder="1" applyAlignment="1" applyProtection="1">
      <alignment vertical="center"/>
      <protection hidden="1"/>
    </xf>
    <xf numFmtId="0" fontId="2" fillId="2" borderId="16" xfId="0" applyFont="1" applyFill="1" applyBorder="1" applyAlignment="1" applyProtection="1">
      <alignment vertical="center"/>
      <protection hidden="1"/>
    </xf>
    <xf numFmtId="10" fontId="2" fillId="2" borderId="63" xfId="0" applyNumberFormat="1" applyFont="1" applyFill="1" applyBorder="1" applyAlignment="1" applyProtection="1">
      <alignment vertical="center"/>
      <protection hidden="1"/>
    </xf>
    <xf numFmtId="10" fontId="2" fillId="2" borderId="8" xfId="0" applyNumberFormat="1" applyFont="1" applyFill="1" applyBorder="1" applyAlignment="1" applyProtection="1">
      <alignment vertical="center"/>
      <protection hidden="1"/>
    </xf>
    <xf numFmtId="0" fontId="2" fillId="3" borderId="2" xfId="0" applyFont="1" applyFill="1" applyBorder="1" applyAlignment="1" applyProtection="1">
      <alignment vertical="center"/>
      <protection hidden="1"/>
    </xf>
    <xf numFmtId="10" fontId="2" fillId="2" borderId="2" xfId="0" applyNumberFormat="1" applyFont="1" applyFill="1" applyBorder="1" applyAlignment="1" applyProtection="1">
      <alignment vertical="center"/>
      <protection hidden="1"/>
    </xf>
    <xf numFmtId="0" fontId="6" fillId="2" borderId="46" xfId="0" applyFont="1" applyFill="1" applyBorder="1" applyAlignment="1" applyProtection="1">
      <alignment horizontal="center" vertical="center" wrapText="1"/>
      <protection hidden="1"/>
    </xf>
    <xf numFmtId="0" fontId="6" fillId="2" borderId="64" xfId="0" applyFont="1" applyFill="1" applyBorder="1" applyAlignment="1" applyProtection="1">
      <alignment horizontal="center" vertical="center" wrapText="1"/>
      <protection hidden="1"/>
    </xf>
    <xf numFmtId="0" fontId="6" fillId="2" borderId="49" xfId="0" applyFont="1" applyFill="1" applyBorder="1" applyAlignment="1" applyProtection="1">
      <alignment horizontal="center" vertical="center" wrapText="1"/>
      <protection hidden="1"/>
    </xf>
    <xf numFmtId="0" fontId="6" fillId="2" borderId="48" xfId="0" applyFont="1" applyFill="1" applyBorder="1" applyAlignment="1" applyProtection="1">
      <alignment horizontal="center" vertical="center" wrapText="1"/>
      <protection hidden="1"/>
    </xf>
    <xf numFmtId="0" fontId="6" fillId="2" borderId="8" xfId="0" applyFont="1" applyFill="1" applyBorder="1" applyAlignment="1" applyProtection="1">
      <alignment horizontal="center" vertical="center" wrapText="1"/>
      <protection hidden="1"/>
    </xf>
    <xf numFmtId="0" fontId="2" fillId="3" borderId="62" xfId="0" applyFont="1" applyFill="1" applyBorder="1" applyAlignment="1" applyProtection="1">
      <alignment vertical="center" wrapText="1"/>
      <protection hidden="1"/>
    </xf>
    <xf numFmtId="0" fontId="6" fillId="2" borderId="44" xfId="0" applyFont="1" applyFill="1" applyBorder="1" applyAlignment="1" applyProtection="1">
      <alignment horizontal="center" vertical="center" wrapText="1"/>
      <protection hidden="1"/>
    </xf>
    <xf numFmtId="0" fontId="6" fillId="2" borderId="66" xfId="0" applyFont="1" applyFill="1" applyBorder="1" applyAlignment="1" applyProtection="1">
      <alignment horizontal="center" vertical="center" wrapText="1"/>
      <protection hidden="1"/>
    </xf>
    <xf numFmtId="0" fontId="2" fillId="3" borderId="8" xfId="0" applyFont="1" applyFill="1" applyBorder="1" applyAlignment="1" applyProtection="1">
      <alignment vertical="center" wrapText="1"/>
      <protection hidden="1"/>
    </xf>
    <xf numFmtId="0" fontId="6" fillId="2" borderId="70" xfId="0" applyFont="1" applyFill="1" applyBorder="1" applyAlignment="1" applyProtection="1">
      <alignment horizontal="center" vertical="center" wrapText="1"/>
      <protection hidden="1"/>
    </xf>
    <xf numFmtId="3" fontId="6" fillId="6" borderId="6" xfId="0" applyNumberFormat="1" applyFont="1" applyFill="1" applyBorder="1" applyAlignment="1" applyProtection="1">
      <alignment vertical="center"/>
      <protection hidden="1"/>
    </xf>
    <xf numFmtId="10" fontId="2" fillId="2" borderId="75" xfId="0" applyNumberFormat="1" applyFont="1" applyFill="1" applyBorder="1" applyAlignment="1" applyProtection="1">
      <alignment vertical="center"/>
      <protection hidden="1"/>
    </xf>
    <xf numFmtId="10" fontId="2" fillId="2" borderId="76" xfId="0" applyNumberFormat="1" applyFont="1" applyFill="1" applyBorder="1" applyAlignment="1" applyProtection="1">
      <alignment vertical="center"/>
      <protection hidden="1"/>
    </xf>
    <xf numFmtId="0" fontId="6" fillId="2" borderId="78" xfId="0" applyFont="1" applyFill="1" applyBorder="1" applyAlignment="1" applyProtection="1">
      <alignment horizontal="center" vertical="center" wrapText="1"/>
      <protection hidden="1"/>
    </xf>
    <xf numFmtId="0" fontId="2" fillId="7" borderId="8" xfId="0" applyFont="1" applyFill="1" applyBorder="1" applyAlignment="1" applyProtection="1">
      <alignment horizontal="center" vertical="center"/>
      <protection hidden="1"/>
    </xf>
    <xf numFmtId="0" fontId="6" fillId="2" borderId="80" xfId="0" applyFont="1" applyFill="1" applyBorder="1" applyAlignment="1" applyProtection="1">
      <alignment horizontal="center" vertical="center" wrapText="1"/>
      <protection hidden="1"/>
    </xf>
    <xf numFmtId="0" fontId="6" fillId="2" borderId="81" xfId="0" applyFont="1" applyFill="1" applyBorder="1" applyAlignment="1" applyProtection="1">
      <alignment horizontal="center" vertical="center" wrapText="1"/>
      <protection hidden="1"/>
    </xf>
    <xf numFmtId="9" fontId="8" fillId="2" borderId="0" xfId="6" applyFill="1" applyAlignment="1" applyProtection="1">
      <alignment vertical="center"/>
      <protection hidden="1"/>
    </xf>
    <xf numFmtId="167" fontId="6" fillId="5" borderId="28" xfId="0" applyNumberFormat="1" applyFont="1" applyFill="1" applyBorder="1" applyAlignment="1" applyProtection="1">
      <alignment vertical="center"/>
      <protection hidden="1"/>
    </xf>
    <xf numFmtId="10" fontId="3" fillId="2" borderId="0" xfId="0" applyNumberFormat="1" applyFont="1" applyFill="1" applyBorder="1" applyAlignment="1" applyProtection="1">
      <alignment vertical="center"/>
      <protection hidden="1"/>
    </xf>
    <xf numFmtId="166" fontId="14" fillId="6" borderId="26" xfId="0" applyNumberFormat="1" applyFont="1" applyFill="1" applyBorder="1" applyAlignment="1" applyProtection="1">
      <alignment vertical="center"/>
      <protection hidden="1"/>
    </xf>
    <xf numFmtId="0" fontId="14" fillId="2" borderId="20" xfId="0" applyFont="1" applyFill="1" applyBorder="1" applyAlignment="1" applyProtection="1">
      <alignment horizontal="center" vertical="center" wrapText="1"/>
      <protection hidden="1"/>
    </xf>
    <xf numFmtId="166" fontId="6" fillId="8" borderId="26" xfId="0" applyNumberFormat="1" applyFont="1" applyFill="1" applyBorder="1" applyAlignment="1" applyProtection="1">
      <alignment vertical="center"/>
      <protection hidden="1"/>
    </xf>
    <xf numFmtId="166" fontId="6" fillId="8" borderId="8" xfId="0" applyNumberFormat="1" applyFont="1" applyFill="1" applyBorder="1" applyAlignment="1" applyProtection="1">
      <alignment vertical="center"/>
      <protection hidden="1"/>
    </xf>
    <xf numFmtId="166" fontId="14" fillId="6" borderId="8" xfId="0" applyNumberFormat="1" applyFont="1" applyFill="1" applyBorder="1" applyAlignment="1" applyProtection="1">
      <alignment vertical="center"/>
      <protection hidden="1"/>
    </xf>
    <xf numFmtId="0" fontId="15" fillId="2" borderId="74" xfId="0" applyFont="1" applyFill="1" applyBorder="1" applyAlignment="1" applyProtection="1">
      <alignment horizontal="center" vertical="center" wrapText="1"/>
      <protection hidden="1"/>
    </xf>
    <xf numFmtId="0" fontId="15" fillId="2" borderId="8" xfId="0" applyFont="1" applyFill="1" applyBorder="1" applyAlignment="1" applyProtection="1">
      <alignment horizontal="center" vertical="center" wrapText="1"/>
      <protection hidden="1"/>
    </xf>
    <xf numFmtId="0" fontId="16" fillId="2" borderId="8" xfId="0" applyFont="1" applyFill="1" applyBorder="1" applyAlignment="1" applyProtection="1">
      <alignment vertical="center"/>
      <protection hidden="1"/>
    </xf>
    <xf numFmtId="0" fontId="7" fillId="2" borderId="8" xfId="0" applyFont="1" applyFill="1" applyBorder="1" applyAlignment="1" applyProtection="1">
      <alignment horizontal="center" vertical="center" wrapText="1"/>
      <protection hidden="1"/>
    </xf>
    <xf numFmtId="10" fontId="4" fillId="2" borderId="8" xfId="0" applyNumberFormat="1" applyFont="1" applyFill="1" applyBorder="1" applyAlignment="1" applyProtection="1">
      <alignment horizontal="center" vertical="center"/>
      <protection hidden="1"/>
    </xf>
    <xf numFmtId="0" fontId="2" fillId="3" borderId="30" xfId="0" applyFont="1" applyFill="1" applyBorder="1" applyAlignment="1" applyProtection="1">
      <alignment vertical="center" wrapText="1"/>
      <protection hidden="1"/>
    </xf>
    <xf numFmtId="0" fontId="2" fillId="3" borderId="1" xfId="0" applyFont="1" applyFill="1" applyBorder="1" applyAlignment="1" applyProtection="1">
      <alignment vertical="center" wrapText="1"/>
      <protection hidden="1"/>
    </xf>
    <xf numFmtId="0" fontId="2" fillId="3" borderId="4" xfId="0" applyFont="1" applyFill="1" applyBorder="1" applyAlignment="1" applyProtection="1">
      <alignment vertical="center" wrapText="1"/>
      <protection hidden="1"/>
    </xf>
    <xf numFmtId="0" fontId="2" fillId="3" borderId="5" xfId="0" applyFont="1" applyFill="1" applyBorder="1" applyAlignment="1" applyProtection="1">
      <alignment vertical="center" wrapText="1"/>
      <protection hidden="1"/>
    </xf>
    <xf numFmtId="0" fontId="2" fillId="3" borderId="3" xfId="0" applyFont="1" applyFill="1" applyBorder="1" applyAlignment="1" applyProtection="1">
      <alignment vertical="center" wrapText="1"/>
      <protection hidden="1"/>
    </xf>
    <xf numFmtId="0" fontId="2" fillId="3" borderId="35" xfId="0" applyFont="1" applyFill="1" applyBorder="1" applyAlignment="1" applyProtection="1">
      <alignment vertical="center" wrapText="1"/>
      <protection hidden="1"/>
    </xf>
    <xf numFmtId="0" fontId="2" fillId="3" borderId="32" xfId="0" applyFont="1" applyFill="1" applyBorder="1" applyAlignment="1" applyProtection="1">
      <alignment vertical="center" wrapText="1"/>
      <protection hidden="1"/>
    </xf>
    <xf numFmtId="0" fontId="2" fillId="3" borderId="65" xfId="0" applyFont="1" applyFill="1" applyBorder="1" applyAlignment="1" applyProtection="1">
      <alignment vertical="center" wrapText="1"/>
      <protection hidden="1"/>
    </xf>
    <xf numFmtId="170" fontId="16" fillId="2" borderId="0" xfId="6" applyNumberFormat="1" applyFont="1" applyFill="1" applyBorder="1" applyAlignment="1" applyProtection="1">
      <alignment vertical="center"/>
      <protection hidden="1"/>
    </xf>
    <xf numFmtId="165" fontId="13" fillId="2" borderId="0" xfId="2" applyFont="1" applyFill="1" applyBorder="1" applyAlignment="1" applyProtection="1">
      <alignment vertical="center"/>
      <protection hidden="1"/>
    </xf>
    <xf numFmtId="0" fontId="2" fillId="2" borderId="44" xfId="0" applyFont="1" applyFill="1" applyBorder="1" applyAlignment="1" applyProtection="1">
      <alignment horizontal="center" vertical="center" wrapText="1"/>
      <protection hidden="1"/>
    </xf>
    <xf numFmtId="0" fontId="2" fillId="2" borderId="8" xfId="0" applyFont="1" applyFill="1" applyBorder="1" applyAlignment="1" applyProtection="1">
      <alignment horizontal="left" vertical="center" wrapText="1"/>
      <protection hidden="1"/>
    </xf>
    <xf numFmtId="3" fontId="6" fillId="6" borderId="8" xfId="0" applyNumberFormat="1" applyFont="1" applyFill="1" applyBorder="1" applyAlignment="1" applyProtection="1">
      <alignment vertical="center"/>
      <protection hidden="1"/>
    </xf>
    <xf numFmtId="4" fontId="3" fillId="2" borderId="0" xfId="0" applyNumberFormat="1" applyFont="1" applyFill="1" applyBorder="1" applyAlignment="1" applyProtection="1">
      <alignment vertical="center"/>
      <protection hidden="1"/>
    </xf>
    <xf numFmtId="0" fontId="2" fillId="2" borderId="8" xfId="0" applyFont="1" applyFill="1" applyBorder="1" applyAlignment="1" applyProtection="1">
      <alignment vertical="center"/>
      <protection hidden="1"/>
    </xf>
    <xf numFmtId="0" fontId="2" fillId="2" borderId="8" xfId="0" applyFont="1" applyFill="1" applyBorder="1" applyAlignment="1" applyProtection="1">
      <alignment vertical="center" wrapText="1"/>
      <protection hidden="1"/>
    </xf>
    <xf numFmtId="0" fontId="4" fillId="2" borderId="8" xfId="0" applyFont="1" applyFill="1" applyBorder="1" applyAlignment="1" applyProtection="1">
      <alignment horizontal="center" vertical="center"/>
      <protection hidden="1"/>
    </xf>
    <xf numFmtId="44" fontId="11" fillId="2" borderId="8" xfId="7" applyFont="1" applyFill="1" applyBorder="1" applyAlignment="1" applyProtection="1">
      <alignment horizontal="right" vertical="center"/>
      <protection hidden="1"/>
    </xf>
    <xf numFmtId="44" fontId="14" fillId="2" borderId="8" xfId="7" applyFont="1" applyFill="1" applyBorder="1" applyAlignment="1" applyProtection="1">
      <alignment horizontal="right" vertical="center"/>
      <protection hidden="1"/>
    </xf>
    <xf numFmtId="0" fontId="2" fillId="9" borderId="0" xfId="0" applyFont="1" applyFill="1" applyAlignment="1" applyProtection="1">
      <alignment vertical="center"/>
      <protection hidden="1"/>
    </xf>
    <xf numFmtId="0" fontId="6" fillId="9" borderId="66" xfId="0" applyFont="1" applyFill="1" applyBorder="1" applyAlignment="1" applyProtection="1">
      <alignment horizontal="center" vertical="center" wrapText="1"/>
      <protection hidden="1"/>
    </xf>
    <xf numFmtId="0" fontId="3" fillId="9" borderId="0" xfId="0" applyFont="1" applyFill="1" applyBorder="1" applyAlignment="1" applyProtection="1">
      <alignment vertical="center"/>
      <protection hidden="1"/>
    </xf>
    <xf numFmtId="0" fontId="6" fillId="9" borderId="20" xfId="0" applyFont="1" applyFill="1" applyBorder="1" applyAlignment="1" applyProtection="1">
      <alignment horizontal="center" vertical="center" wrapText="1"/>
      <protection hidden="1"/>
    </xf>
    <xf numFmtId="10" fontId="9" fillId="9" borderId="26" xfId="0" applyNumberFormat="1" applyFont="1" applyFill="1" applyBorder="1" applyAlignment="1" applyProtection="1">
      <alignment horizontal="center" vertical="center"/>
    </xf>
    <xf numFmtId="0" fontId="6" fillId="9" borderId="29" xfId="0" applyFont="1" applyFill="1" applyBorder="1" applyAlignment="1" applyProtection="1">
      <alignment horizontal="center" vertical="center" wrapText="1"/>
      <protection hidden="1"/>
    </xf>
    <xf numFmtId="10" fontId="2" fillId="9" borderId="0" xfId="0" applyNumberFormat="1" applyFont="1" applyFill="1" applyAlignment="1" applyProtection="1">
      <alignment vertical="center"/>
      <protection hidden="1"/>
    </xf>
    <xf numFmtId="172" fontId="6" fillId="4" borderId="8" xfId="0" applyNumberFormat="1" applyFont="1" applyFill="1" applyBorder="1" applyAlignment="1" applyProtection="1">
      <alignment horizontal="center" vertical="center"/>
      <protection hidden="1"/>
    </xf>
    <xf numFmtId="165" fontId="0" fillId="2" borderId="0" xfId="2" applyFont="1" applyFill="1" applyBorder="1" applyAlignment="1" applyProtection="1">
      <alignment vertical="center"/>
      <protection hidden="1"/>
    </xf>
    <xf numFmtId="0" fontId="17" fillId="2" borderId="0" xfId="0" applyFont="1" applyFill="1" applyBorder="1" applyAlignment="1" applyProtection="1">
      <alignment horizontal="center" vertical="center" wrapText="1"/>
      <protection hidden="1"/>
    </xf>
    <xf numFmtId="167" fontId="2" fillId="10" borderId="8" xfId="0" applyNumberFormat="1" applyFont="1" applyFill="1" applyBorder="1" applyAlignment="1" applyProtection="1">
      <alignment vertical="center"/>
      <protection locked="0" hidden="1"/>
    </xf>
    <xf numFmtId="171" fontId="16" fillId="2" borderId="8" xfId="6" applyNumberFormat="1" applyFont="1" applyFill="1" applyBorder="1" applyAlignment="1" applyProtection="1">
      <alignment vertical="center"/>
      <protection hidden="1"/>
    </xf>
    <xf numFmtId="0" fontId="6" fillId="2" borderId="8" xfId="0" applyFont="1" applyFill="1" applyBorder="1" applyAlignment="1" applyProtection="1">
      <alignment horizontal="center" vertical="center"/>
      <protection hidden="1"/>
    </xf>
    <xf numFmtId="0" fontId="12" fillId="2" borderId="0" xfId="0" applyFont="1" applyFill="1" applyBorder="1" applyAlignment="1" applyProtection="1">
      <alignment horizontal="center" vertical="center" wrapText="1"/>
      <protection hidden="1"/>
    </xf>
    <xf numFmtId="0" fontId="6" fillId="2" borderId="31" xfId="0" applyFont="1" applyFill="1" applyBorder="1" applyAlignment="1" applyProtection="1">
      <alignment horizontal="left" vertical="center" wrapText="1"/>
      <protection hidden="1"/>
    </xf>
    <xf numFmtId="0" fontId="6" fillId="2" borderId="33" xfId="0" applyFont="1" applyFill="1" applyBorder="1" applyAlignment="1" applyProtection="1">
      <alignment horizontal="left" vertical="center" wrapText="1"/>
      <protection hidden="1"/>
    </xf>
    <xf numFmtId="0" fontId="4" fillId="2" borderId="0" xfId="0" applyFont="1" applyFill="1" applyAlignment="1" applyProtection="1">
      <alignment horizontal="left" vertical="center"/>
      <protection hidden="1"/>
    </xf>
    <xf numFmtId="0" fontId="2" fillId="2" borderId="22" xfId="0" applyFont="1" applyFill="1" applyBorder="1" applyAlignment="1" applyProtection="1">
      <alignment horizontal="center" vertical="center" wrapText="1"/>
      <protection hidden="1"/>
    </xf>
    <xf numFmtId="0" fontId="2" fillId="2" borderId="23" xfId="0" applyFont="1" applyFill="1" applyBorder="1" applyAlignment="1" applyProtection="1">
      <alignment horizontal="center" vertical="center" wrapText="1"/>
      <protection hidden="1"/>
    </xf>
    <xf numFmtId="0" fontId="2" fillId="2" borderId="8" xfId="0" applyFont="1" applyFill="1" applyBorder="1" applyAlignment="1" applyProtection="1">
      <alignment horizontal="left" vertical="center" wrapText="1"/>
      <protection hidden="1"/>
    </xf>
    <xf numFmtId="172" fontId="6" fillId="4" borderId="8" xfId="0" applyNumberFormat="1" applyFont="1" applyFill="1" applyBorder="1" applyAlignment="1" applyProtection="1">
      <alignment horizontal="center" vertical="center"/>
      <protection hidden="1"/>
    </xf>
    <xf numFmtId="0" fontId="17" fillId="2" borderId="0" xfId="0" applyFont="1" applyFill="1" applyBorder="1" applyAlignment="1" applyProtection="1">
      <alignment horizontal="center" vertical="center" wrapText="1"/>
      <protection hidden="1"/>
    </xf>
    <xf numFmtId="4" fontId="2" fillId="2" borderId="9" xfId="0" applyNumberFormat="1" applyFont="1" applyFill="1" applyBorder="1" applyAlignment="1" applyProtection="1">
      <alignment vertical="top" textRotation="255"/>
      <protection hidden="1"/>
    </xf>
    <xf numFmtId="4" fontId="2" fillId="2" borderId="10" xfId="0" applyNumberFormat="1" applyFont="1" applyFill="1" applyBorder="1" applyAlignment="1" applyProtection="1">
      <alignment vertical="top" textRotation="255"/>
      <protection hidden="1"/>
    </xf>
    <xf numFmtId="0" fontId="2" fillId="2" borderId="8" xfId="0" applyFont="1" applyFill="1" applyBorder="1" applyAlignment="1" applyProtection="1">
      <alignment horizontal="center" vertical="center" wrapText="1"/>
      <protection hidden="1"/>
    </xf>
    <xf numFmtId="0" fontId="2" fillId="2" borderId="27" xfId="0" applyFont="1" applyFill="1" applyBorder="1" applyAlignment="1" applyProtection="1">
      <alignment horizontal="center" vertical="center" wrapText="1"/>
      <protection hidden="1"/>
    </xf>
    <xf numFmtId="0" fontId="14" fillId="2" borderId="3" xfId="0" applyFont="1" applyFill="1" applyBorder="1" applyAlignment="1" applyProtection="1">
      <alignment horizontal="center" vertical="center" wrapText="1"/>
      <protection hidden="1"/>
    </xf>
    <xf numFmtId="0" fontId="14" fillId="2" borderId="2" xfId="0" applyFont="1" applyFill="1" applyBorder="1" applyAlignment="1" applyProtection="1">
      <alignment horizontal="center" vertical="center" wrapText="1"/>
      <protection hidden="1"/>
    </xf>
    <xf numFmtId="0" fontId="3" fillId="2" borderId="3" xfId="0" applyFont="1" applyFill="1" applyBorder="1" applyAlignment="1" applyProtection="1">
      <alignment horizontal="center" vertical="center"/>
      <protection hidden="1"/>
    </xf>
    <xf numFmtId="0" fontId="3" fillId="2" borderId="45" xfId="0" applyFont="1" applyFill="1" applyBorder="1" applyAlignment="1" applyProtection="1">
      <alignment horizontal="center" vertical="center"/>
      <protection hidden="1"/>
    </xf>
    <xf numFmtId="0" fontId="3" fillId="2" borderId="2" xfId="0" applyFont="1" applyFill="1" applyBorder="1" applyAlignment="1" applyProtection="1">
      <alignment horizontal="center" vertical="center"/>
      <protection hidden="1"/>
    </xf>
    <xf numFmtId="0" fontId="16" fillId="2" borderId="67" xfId="0" applyFont="1" applyFill="1" applyBorder="1" applyAlignment="1" applyProtection="1">
      <alignment horizontal="center" vertical="center"/>
      <protection hidden="1"/>
    </xf>
    <xf numFmtId="0" fontId="16" fillId="2" borderId="68" xfId="0" applyFont="1" applyFill="1" applyBorder="1" applyAlignment="1" applyProtection="1">
      <alignment horizontal="center" vertical="center"/>
      <protection hidden="1"/>
    </xf>
    <xf numFmtId="0" fontId="16" fillId="2" borderId="69" xfId="0" applyFont="1" applyFill="1" applyBorder="1" applyAlignment="1" applyProtection="1">
      <alignment horizontal="center" vertical="center"/>
      <protection hidden="1"/>
    </xf>
    <xf numFmtId="166" fontId="4" fillId="8" borderId="71" xfId="0" applyNumberFormat="1" applyFont="1" applyFill="1" applyBorder="1" applyAlignment="1" applyProtection="1">
      <alignment horizontal="center" vertical="center"/>
      <protection hidden="1"/>
    </xf>
    <xf numFmtId="166" fontId="4" fillId="8" borderId="72" xfId="0" applyNumberFormat="1" applyFont="1" applyFill="1" applyBorder="1" applyAlignment="1" applyProtection="1">
      <alignment horizontal="center" vertical="center"/>
      <protection hidden="1"/>
    </xf>
    <xf numFmtId="166" fontId="4" fillId="8" borderId="68" xfId="0" applyNumberFormat="1" applyFont="1" applyFill="1" applyBorder="1" applyAlignment="1" applyProtection="1">
      <alignment horizontal="center" vertical="center"/>
      <protection hidden="1"/>
    </xf>
    <xf numFmtId="166" fontId="4" fillId="8" borderId="69" xfId="0" applyNumberFormat="1" applyFont="1" applyFill="1" applyBorder="1" applyAlignment="1" applyProtection="1">
      <alignment horizontal="center" vertical="center"/>
      <protection hidden="1"/>
    </xf>
    <xf numFmtId="0" fontId="2" fillId="7" borderId="27" xfId="0" applyFont="1" applyFill="1" applyBorder="1" applyAlignment="1" applyProtection="1">
      <alignment horizontal="center" vertical="center"/>
      <protection hidden="1"/>
    </xf>
    <xf numFmtId="0" fontId="7" fillId="2" borderId="39" xfId="0" applyFont="1" applyFill="1" applyBorder="1" applyAlignment="1" applyProtection="1">
      <alignment horizontal="left" vertical="center" wrapText="1"/>
      <protection hidden="1"/>
    </xf>
    <xf numFmtId="0" fontId="7" fillId="2" borderId="54" xfId="0" applyFont="1" applyFill="1" applyBorder="1" applyAlignment="1" applyProtection="1">
      <alignment horizontal="left" vertical="center" wrapText="1"/>
      <protection hidden="1"/>
    </xf>
    <xf numFmtId="0" fontId="7" fillId="2" borderId="42" xfId="0" applyFont="1" applyFill="1" applyBorder="1" applyAlignment="1" applyProtection="1">
      <alignment horizontal="left" vertical="center" wrapText="1"/>
      <protection hidden="1"/>
    </xf>
    <xf numFmtId="0" fontId="2" fillId="7" borderId="21" xfId="0" applyFont="1" applyFill="1" applyBorder="1" applyAlignment="1" applyProtection="1">
      <alignment horizontal="center" vertical="center"/>
      <protection hidden="1"/>
    </xf>
    <xf numFmtId="0" fontId="2" fillId="7" borderId="24" xfId="0" applyFont="1" applyFill="1" applyBorder="1" applyAlignment="1" applyProtection="1">
      <alignment horizontal="center" vertical="center"/>
      <protection hidden="1"/>
    </xf>
    <xf numFmtId="0" fontId="2" fillId="7" borderId="18" xfId="0" applyFont="1" applyFill="1" applyBorder="1" applyAlignment="1" applyProtection="1">
      <alignment horizontal="center" vertical="center"/>
      <protection hidden="1"/>
    </xf>
    <xf numFmtId="0" fontId="7" fillId="2" borderId="47" xfId="0" applyFont="1" applyFill="1" applyBorder="1" applyAlignment="1" applyProtection="1">
      <alignment horizontal="left" vertical="center" wrapText="1"/>
      <protection hidden="1"/>
    </xf>
    <xf numFmtId="0" fontId="7" fillId="2" borderId="25" xfId="0" applyFont="1" applyFill="1" applyBorder="1" applyAlignment="1" applyProtection="1">
      <alignment horizontal="left" vertical="center" wrapText="1"/>
      <protection hidden="1"/>
    </xf>
    <xf numFmtId="0" fontId="7" fillId="2" borderId="19" xfId="0" applyFont="1" applyFill="1" applyBorder="1" applyAlignment="1" applyProtection="1">
      <alignment horizontal="left" vertical="center" wrapText="1"/>
      <protection hidden="1"/>
    </xf>
    <xf numFmtId="0" fontId="2" fillId="7" borderId="8" xfId="0" applyFont="1" applyFill="1" applyBorder="1" applyAlignment="1" applyProtection="1">
      <alignment horizontal="center" vertical="center"/>
      <protection hidden="1"/>
    </xf>
    <xf numFmtId="0" fontId="7" fillId="2" borderId="8" xfId="0" applyFont="1" applyFill="1" applyBorder="1" applyAlignment="1" applyProtection="1">
      <alignment horizontal="left" vertical="center" wrapText="1"/>
      <protection hidden="1"/>
    </xf>
    <xf numFmtId="166" fontId="14" fillId="6" borderId="8" xfId="0" applyNumberFormat="1" applyFont="1" applyFill="1" applyBorder="1" applyAlignment="1" applyProtection="1">
      <alignment horizontal="center" vertical="center"/>
      <protection hidden="1"/>
    </xf>
    <xf numFmtId="0" fontId="2" fillId="7" borderId="52" xfId="0" applyFont="1" applyFill="1" applyBorder="1" applyAlignment="1" applyProtection="1">
      <alignment horizontal="center" vertical="center"/>
      <protection hidden="1"/>
    </xf>
    <xf numFmtId="0" fontId="2" fillId="7" borderId="54" xfId="0" applyFont="1" applyFill="1" applyBorder="1" applyAlignment="1" applyProtection="1">
      <alignment horizontal="center" vertical="center"/>
      <protection hidden="1"/>
    </xf>
    <xf numFmtId="0" fontId="2" fillId="7" borderId="42" xfId="0" applyFont="1" applyFill="1" applyBorder="1" applyAlignment="1" applyProtection="1">
      <alignment horizontal="center" vertical="center"/>
      <protection hidden="1"/>
    </xf>
    <xf numFmtId="0" fontId="7" fillId="2" borderId="20" xfId="0" applyFont="1" applyFill="1" applyBorder="1" applyAlignment="1" applyProtection="1">
      <alignment horizontal="left" vertical="center" wrapText="1"/>
      <protection hidden="1"/>
    </xf>
    <xf numFmtId="0" fontId="7" fillId="2" borderId="43" xfId="0" applyFont="1" applyFill="1" applyBorder="1" applyAlignment="1" applyProtection="1">
      <alignment horizontal="left" vertical="center" wrapText="1"/>
      <protection hidden="1"/>
    </xf>
    <xf numFmtId="0" fontId="2" fillId="2" borderId="6" xfId="0" applyFont="1" applyFill="1" applyBorder="1" applyAlignment="1" applyProtection="1">
      <alignment horizontal="left" vertical="center" wrapText="1"/>
      <protection hidden="1"/>
    </xf>
    <xf numFmtId="0" fontId="7" fillId="2" borderId="2" xfId="0" applyFont="1" applyFill="1" applyBorder="1" applyAlignment="1" applyProtection="1">
      <alignment horizontal="left" vertical="center"/>
      <protection hidden="1"/>
    </xf>
    <xf numFmtId="166" fontId="14" fillId="6" borderId="77" xfId="0" applyNumberFormat="1" applyFont="1" applyFill="1" applyBorder="1" applyAlignment="1" applyProtection="1">
      <alignment horizontal="center" vertical="center"/>
      <protection hidden="1"/>
    </xf>
    <xf numFmtId="166" fontId="14" fillId="6" borderId="0" xfId="0" applyNumberFormat="1" applyFont="1" applyFill="1" applyBorder="1" applyAlignment="1" applyProtection="1">
      <alignment horizontal="center" vertical="center"/>
      <protection hidden="1"/>
    </xf>
    <xf numFmtId="166" fontId="14" fillId="6" borderId="72" xfId="0" applyNumberFormat="1" applyFont="1" applyFill="1" applyBorder="1" applyAlignment="1" applyProtection="1">
      <alignment horizontal="center" vertical="center"/>
      <protection hidden="1"/>
    </xf>
    <xf numFmtId="166" fontId="14" fillId="6" borderId="73" xfId="0" applyNumberFormat="1" applyFont="1" applyFill="1" applyBorder="1" applyAlignment="1" applyProtection="1">
      <alignment horizontal="center" vertical="center"/>
      <protection hidden="1"/>
    </xf>
    <xf numFmtId="10" fontId="9" fillId="9" borderId="8" xfId="0" applyNumberFormat="1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  <protection hidden="1"/>
    </xf>
    <xf numFmtId="0" fontId="3" fillId="2" borderId="79" xfId="0" applyFont="1" applyFill="1" applyBorder="1" applyAlignment="1" applyProtection="1">
      <alignment horizontal="center" vertical="center"/>
      <protection hidden="1"/>
    </xf>
    <xf numFmtId="0" fontId="3" fillId="2" borderId="65" xfId="0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Border="1" applyAlignment="1" applyProtection="1">
      <alignment horizontal="center" vertical="center"/>
      <protection hidden="1"/>
    </xf>
    <xf numFmtId="0" fontId="3" fillId="2" borderId="34" xfId="0" applyFont="1" applyFill="1" applyBorder="1" applyAlignment="1" applyProtection="1">
      <alignment horizontal="center" vertical="center"/>
      <protection hidden="1"/>
    </xf>
    <xf numFmtId="0" fontId="3" fillId="2" borderId="36" xfId="0" applyFont="1" applyFill="1" applyBorder="1" applyAlignment="1" applyProtection="1">
      <alignment horizontal="center" vertical="center"/>
      <protection hidden="1"/>
    </xf>
    <xf numFmtId="10" fontId="9" fillId="9" borderId="7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left" vertical="center"/>
      <protection hidden="1"/>
    </xf>
    <xf numFmtId="0" fontId="6" fillId="2" borderId="38" xfId="0" applyFont="1" applyFill="1" applyBorder="1" applyAlignment="1" applyProtection="1">
      <alignment horizontal="center" vertical="center" wrapText="1"/>
      <protection hidden="1"/>
    </xf>
  </cellXfs>
  <cellStyles count="8">
    <cellStyle name="Euro" xfId="1"/>
    <cellStyle name="Migliaia" xfId="2" builtinId="3"/>
    <cellStyle name="Normale" xfId="0" builtinId="0"/>
    <cellStyle name="Normale 2" xfId="3"/>
    <cellStyle name="Percentuale" xfId="6" builtinId="5"/>
    <cellStyle name="Percentuale 2" xfId="5"/>
    <cellStyle name="Valuta" xfId="7" builtinId="4"/>
    <cellStyle name="Valuta 2" xfId="4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colors>
    <mruColors>
      <color rgb="FFFFFFCC"/>
      <color rgb="FFCCFFFF"/>
      <color rgb="FFFFFF00"/>
      <color rgb="FF0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38100</xdr:rowOff>
    </xdr:from>
    <xdr:to>
      <xdr:col>0</xdr:col>
      <xdr:colOff>962025</xdr:colOff>
      <xdr:row>0</xdr:row>
      <xdr:rowOff>809625</xdr:rowOff>
    </xdr:to>
    <xdr:pic>
      <xdr:nvPicPr>
        <xdr:cNvPr id="2" name="Picture 20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38100"/>
          <a:ext cx="866775" cy="771525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38100</xdr:rowOff>
    </xdr:from>
    <xdr:to>
      <xdr:col>0</xdr:col>
      <xdr:colOff>962025</xdr:colOff>
      <xdr:row>0</xdr:row>
      <xdr:rowOff>809625</xdr:rowOff>
    </xdr:to>
    <xdr:pic>
      <xdr:nvPicPr>
        <xdr:cNvPr id="1318" name="Picture 20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38100"/>
          <a:ext cx="866775" cy="771525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"/>
  <sheetViews>
    <sheetView topLeftCell="A2" zoomScaleNormal="100" zoomScaleSheetLayoutView="90" workbookViewId="0">
      <selection activeCell="C5" sqref="C5"/>
    </sheetView>
  </sheetViews>
  <sheetFormatPr defaultColWidth="9.07421875" defaultRowHeight="14.15" x14ac:dyDescent="0.3"/>
  <cols>
    <col min="1" max="1" width="29.07421875" style="1" customWidth="1"/>
    <col min="2" max="2" width="50" style="1" customWidth="1"/>
    <col min="3" max="3" width="20.23046875" style="1" customWidth="1"/>
    <col min="4" max="4" width="22.61328125" style="1" customWidth="1"/>
    <col min="5" max="5" width="12.84375" style="1" customWidth="1"/>
    <col min="6" max="6" width="10" style="1" customWidth="1"/>
    <col min="7" max="7" width="13.53515625" style="2" customWidth="1"/>
    <col min="8" max="8" width="0" style="2" hidden="1" customWidth="1"/>
    <col min="9" max="9" width="4.3046875" style="2" customWidth="1"/>
    <col min="10" max="10" width="11.84375" style="2" customWidth="1"/>
    <col min="11" max="12" width="13.69140625" style="2" customWidth="1"/>
    <col min="13" max="13" width="17.3046875" style="2" customWidth="1"/>
    <col min="14" max="16384" width="9.07421875" style="2"/>
  </cols>
  <sheetData>
    <row r="1" spans="1:12" ht="78.75" customHeight="1" x14ac:dyDescent="0.3">
      <c r="B1" s="127" t="s">
        <v>69</v>
      </c>
      <c r="C1" s="127"/>
      <c r="D1" s="127"/>
      <c r="E1" s="127"/>
      <c r="F1" s="127"/>
      <c r="G1" s="22"/>
      <c r="H1" s="22"/>
    </row>
    <row r="2" spans="1:12" ht="31.85" customHeight="1" x14ac:dyDescent="0.3">
      <c r="B2" s="123"/>
      <c r="C2" s="135"/>
      <c r="D2" s="135"/>
      <c r="E2" s="21"/>
      <c r="F2" s="38"/>
    </row>
    <row r="3" spans="1:12" s="4" customFormat="1" ht="24" customHeight="1" thickBot="1" x14ac:dyDescent="0.35">
      <c r="A3" s="130" t="s">
        <v>25</v>
      </c>
      <c r="B3" s="130"/>
      <c r="C3" s="130"/>
      <c r="D3" s="130"/>
      <c r="E3" s="130"/>
      <c r="F3" s="37"/>
    </row>
    <row r="4" spans="1:12" ht="42.9" customHeight="1" thickBot="1" x14ac:dyDescent="0.35">
      <c r="A4" s="128" t="s">
        <v>5</v>
      </c>
      <c r="B4" s="129"/>
      <c r="C4" s="69" t="s">
        <v>24</v>
      </c>
      <c r="D4" s="122"/>
      <c r="E4" s="7"/>
      <c r="F4" s="16"/>
    </row>
    <row r="5" spans="1:12" ht="16.75" customHeight="1" x14ac:dyDescent="0.3">
      <c r="A5" s="131" t="s">
        <v>6</v>
      </c>
      <c r="B5" s="95" t="s">
        <v>8</v>
      </c>
      <c r="C5" s="124"/>
      <c r="D5" s="2"/>
      <c r="E5" s="7"/>
      <c r="F5" s="17"/>
      <c r="J5" s="14"/>
      <c r="K5" s="14"/>
      <c r="L5" s="14"/>
    </row>
    <row r="6" spans="1:12" ht="20.149999999999999" customHeight="1" x14ac:dyDescent="0.3">
      <c r="A6" s="139"/>
      <c r="B6" s="96" t="s">
        <v>26</v>
      </c>
      <c r="C6" s="124"/>
      <c r="D6" s="2"/>
      <c r="E6" s="7"/>
      <c r="F6" s="17"/>
      <c r="J6" s="14"/>
      <c r="K6" s="14"/>
      <c r="L6" s="14"/>
    </row>
    <row r="7" spans="1:12" x14ac:dyDescent="0.3">
      <c r="A7" s="139"/>
      <c r="B7" s="96" t="s">
        <v>27</v>
      </c>
      <c r="C7" s="124"/>
      <c r="D7" s="2"/>
      <c r="E7" s="7"/>
      <c r="F7" s="17"/>
      <c r="J7" s="15"/>
      <c r="K7" s="14"/>
      <c r="L7" s="14"/>
    </row>
    <row r="8" spans="1:12" x14ac:dyDescent="0.3">
      <c r="A8" s="139"/>
      <c r="B8" s="96" t="s">
        <v>47</v>
      </c>
      <c r="C8" s="124"/>
      <c r="D8" s="2"/>
      <c r="E8" s="7"/>
      <c r="F8" s="17"/>
      <c r="J8" s="14"/>
      <c r="K8" s="14"/>
      <c r="L8" s="14"/>
    </row>
    <row r="9" spans="1:12" x14ac:dyDescent="0.3">
      <c r="A9" s="139"/>
      <c r="B9" s="96" t="s">
        <v>9</v>
      </c>
      <c r="C9" s="124"/>
      <c r="D9" s="2"/>
      <c r="E9" s="7"/>
      <c r="F9" s="17"/>
      <c r="J9" s="14"/>
      <c r="K9" s="14"/>
      <c r="L9" s="14"/>
    </row>
    <row r="10" spans="1:12" x14ac:dyDescent="0.3">
      <c r="A10" s="139"/>
      <c r="B10" s="96" t="s">
        <v>12</v>
      </c>
      <c r="C10" s="124"/>
      <c r="D10" s="2"/>
      <c r="E10" s="7"/>
      <c r="F10" s="17"/>
      <c r="J10" s="14"/>
      <c r="K10" s="14"/>
      <c r="L10" s="14"/>
    </row>
    <row r="11" spans="1:12" x14ac:dyDescent="0.3">
      <c r="A11" s="139"/>
      <c r="B11" s="96" t="s">
        <v>11</v>
      </c>
      <c r="C11" s="124"/>
      <c r="D11" s="2"/>
      <c r="E11" s="7"/>
      <c r="F11" s="17"/>
      <c r="J11" s="14"/>
      <c r="K11" s="14"/>
      <c r="L11" s="14"/>
    </row>
    <row r="12" spans="1:12" x14ac:dyDescent="0.3">
      <c r="A12" s="139"/>
      <c r="B12" s="96" t="s">
        <v>13</v>
      </c>
      <c r="C12" s="124"/>
      <c r="D12" s="2"/>
      <c r="E12" s="7"/>
      <c r="F12" s="17"/>
      <c r="J12" s="14"/>
      <c r="K12" s="14"/>
      <c r="L12" s="14"/>
    </row>
    <row r="13" spans="1:12" x14ac:dyDescent="0.3">
      <c r="A13" s="139"/>
      <c r="B13" s="96" t="s">
        <v>50</v>
      </c>
      <c r="C13" s="124"/>
      <c r="D13" s="2"/>
      <c r="E13" s="7"/>
      <c r="F13" s="17"/>
      <c r="J13" s="14"/>
      <c r="K13" s="14"/>
      <c r="L13" s="14"/>
    </row>
    <row r="14" spans="1:12" x14ac:dyDescent="0.3">
      <c r="A14" s="139"/>
      <c r="B14" s="97" t="s">
        <v>36</v>
      </c>
      <c r="C14" s="124"/>
      <c r="D14" s="2"/>
      <c r="E14" s="7"/>
      <c r="F14" s="17"/>
      <c r="J14" s="14"/>
      <c r="K14" s="14"/>
      <c r="L14" s="14"/>
    </row>
    <row r="15" spans="1:12" ht="17.149999999999999" customHeight="1" x14ac:dyDescent="0.3">
      <c r="A15" s="139"/>
      <c r="B15" s="98" t="s">
        <v>10</v>
      </c>
      <c r="C15" s="124"/>
      <c r="D15" s="2"/>
      <c r="E15" s="7"/>
      <c r="F15" s="17"/>
      <c r="J15" s="14"/>
      <c r="K15" s="14"/>
      <c r="L15" s="14"/>
    </row>
    <row r="16" spans="1:12" ht="20.6" customHeight="1" thickBot="1" x14ac:dyDescent="0.35">
      <c r="A16" s="132"/>
      <c r="B16" s="99" t="s">
        <v>28</v>
      </c>
      <c r="C16" s="124"/>
      <c r="D16" s="2"/>
      <c r="E16" s="7"/>
      <c r="F16" s="17"/>
      <c r="J16" s="14"/>
      <c r="K16" s="14"/>
      <c r="L16" s="14"/>
    </row>
    <row r="17" spans="1:12" ht="27" customHeight="1" x14ac:dyDescent="0.3">
      <c r="A17" s="131" t="s">
        <v>14</v>
      </c>
      <c r="B17" s="100" t="s">
        <v>29</v>
      </c>
      <c r="C17" s="124"/>
      <c r="D17" s="2"/>
      <c r="E17" s="103"/>
      <c r="F17" s="17"/>
      <c r="J17" s="14"/>
      <c r="K17" s="14"/>
      <c r="L17" s="14"/>
    </row>
    <row r="18" spans="1:12" ht="25.75" customHeight="1" thickBot="1" x14ac:dyDescent="0.35">
      <c r="A18" s="132"/>
      <c r="B18" s="101" t="s">
        <v>30</v>
      </c>
      <c r="C18" s="124"/>
      <c r="D18" s="2"/>
      <c r="E18" s="103"/>
      <c r="F18" s="17"/>
      <c r="J18" s="14"/>
      <c r="K18" s="14"/>
      <c r="L18" s="14"/>
    </row>
    <row r="19" spans="1:12" ht="30.45" customHeight="1" thickBot="1" x14ac:dyDescent="0.35">
      <c r="A19" s="105" t="s">
        <v>23</v>
      </c>
      <c r="B19" s="100" t="s">
        <v>31</v>
      </c>
      <c r="C19" s="124"/>
      <c r="D19" s="2"/>
      <c r="E19" s="103"/>
      <c r="F19" s="17"/>
      <c r="J19" s="14"/>
      <c r="K19" s="14"/>
      <c r="L19" s="14"/>
    </row>
    <row r="20" spans="1:12" ht="27" customHeight="1" x14ac:dyDescent="0.3">
      <c r="A20" s="41" t="s">
        <v>15</v>
      </c>
      <c r="B20" s="102" t="s">
        <v>16</v>
      </c>
      <c r="C20" s="124"/>
      <c r="D20" s="2"/>
      <c r="E20" s="103"/>
      <c r="F20" s="17"/>
      <c r="J20" s="14"/>
      <c r="K20" s="14"/>
      <c r="L20" s="14"/>
    </row>
    <row r="21" spans="1:12" ht="19.75" customHeight="1" x14ac:dyDescent="0.3">
      <c r="A21" s="138" t="s">
        <v>60</v>
      </c>
      <c r="B21" s="73" t="s">
        <v>37</v>
      </c>
      <c r="C21" s="18">
        <f>'Servizi e Metriche'!E8</f>
        <v>0</v>
      </c>
      <c r="D21" s="104"/>
      <c r="E21" s="103"/>
      <c r="F21" s="17"/>
      <c r="J21" s="14"/>
      <c r="K21" s="14"/>
      <c r="L21" s="14"/>
    </row>
    <row r="22" spans="1:12" ht="18.899999999999999" customHeight="1" x14ac:dyDescent="0.3">
      <c r="A22" s="138"/>
      <c r="B22" s="73" t="s">
        <v>43</v>
      </c>
      <c r="C22" s="18">
        <f>'Servizi e Metriche'!E19</f>
        <v>0</v>
      </c>
      <c r="D22" s="104"/>
      <c r="E22" s="103"/>
      <c r="F22" s="17"/>
      <c r="J22" s="14"/>
      <c r="K22" s="14"/>
      <c r="L22" s="14"/>
    </row>
    <row r="23" spans="1:12" ht="35.4" customHeight="1" x14ac:dyDescent="0.3">
      <c r="A23" s="138"/>
      <c r="B23" s="73" t="s">
        <v>49</v>
      </c>
      <c r="C23" s="18">
        <f>'Servizi e Metriche'!E30</f>
        <v>0</v>
      </c>
      <c r="D23" s="7"/>
      <c r="E23" s="103"/>
      <c r="F23" s="2"/>
    </row>
    <row r="24" spans="1:12" ht="18.45" customHeight="1" x14ac:dyDescent="0.3">
      <c r="A24" s="138"/>
      <c r="B24" s="73" t="s">
        <v>62</v>
      </c>
      <c r="C24" s="18">
        <f>'Servizi e Metriche'!E45</f>
        <v>0</v>
      </c>
      <c r="E24" s="103"/>
      <c r="F24" s="2"/>
    </row>
    <row r="25" spans="1:12" ht="17.149999999999999" customHeight="1" x14ac:dyDescent="0.3">
      <c r="A25" s="138"/>
      <c r="B25" s="73" t="s">
        <v>63</v>
      </c>
      <c r="C25" s="18">
        <f>'Servizi e Metriche'!E50</f>
        <v>0</v>
      </c>
      <c r="D25" s="5"/>
      <c r="E25" s="103"/>
      <c r="F25" s="2"/>
    </row>
    <row r="26" spans="1:12" ht="19.2" customHeight="1" x14ac:dyDescent="0.3">
      <c r="A26" s="138"/>
      <c r="B26" s="73" t="s">
        <v>61</v>
      </c>
      <c r="C26" s="18">
        <f>'Servizi e Metriche'!E38</f>
        <v>0</v>
      </c>
      <c r="E26" s="103"/>
      <c r="F26" s="2"/>
    </row>
    <row r="27" spans="1:12" s="25" customFormat="1" x14ac:dyDescent="0.3">
      <c r="A27" s="16"/>
      <c r="B27" s="6"/>
      <c r="C27" s="12"/>
      <c r="D27" s="12"/>
      <c r="E27" s="2"/>
      <c r="F27" s="7"/>
    </row>
    <row r="28" spans="1:12" x14ac:dyDescent="0.3">
      <c r="A28" s="9"/>
      <c r="B28" s="6"/>
      <c r="E28" s="104"/>
      <c r="G28" s="34"/>
      <c r="H28" s="13">
        <v>160000000</v>
      </c>
    </row>
    <row r="29" spans="1:12" ht="15.45" x14ac:dyDescent="0.3">
      <c r="A29" s="3" t="s">
        <v>3</v>
      </c>
      <c r="B29" s="5"/>
      <c r="C29" s="5"/>
      <c r="D29" s="5"/>
      <c r="E29" s="104"/>
      <c r="F29" s="5"/>
      <c r="G29" s="35"/>
      <c r="H29" s="136"/>
    </row>
    <row r="30" spans="1:12" ht="17.600000000000001" x14ac:dyDescent="0.3">
      <c r="A30" s="20"/>
      <c r="B30" s="8"/>
      <c r="C30" s="11"/>
      <c r="D30" s="10"/>
      <c r="E30" s="104"/>
      <c r="G30" s="35"/>
      <c r="H30" s="136"/>
    </row>
    <row r="31" spans="1:12" ht="15.45" x14ac:dyDescent="0.3">
      <c r="A31" s="19" t="s">
        <v>80</v>
      </c>
      <c r="B31" s="8"/>
      <c r="C31" s="8"/>
      <c r="D31" s="2"/>
      <c r="E31" s="104"/>
      <c r="F31" s="2"/>
      <c r="G31" s="35"/>
      <c r="H31" s="136"/>
    </row>
    <row r="32" spans="1:12" ht="15.45" x14ac:dyDescent="0.3">
      <c r="A32" s="111" t="s">
        <v>19</v>
      </c>
      <c r="B32" s="111" t="s">
        <v>21</v>
      </c>
      <c r="C32" s="111" t="s">
        <v>20</v>
      </c>
      <c r="D32" s="94" t="s">
        <v>89</v>
      </c>
      <c r="E32" s="104"/>
      <c r="F32" s="35"/>
      <c r="G32" s="35"/>
      <c r="H32" s="136"/>
    </row>
    <row r="33" spans="1:8" ht="23.7" customHeight="1" x14ac:dyDescent="0.3">
      <c r="A33" s="133" t="s">
        <v>82</v>
      </c>
      <c r="B33" s="106" t="str">
        <f>B17</f>
        <v xml:space="preserve">PF Ifpug 4.3.1 per obiettivi ciclo Waterfall - Legacy </v>
      </c>
      <c r="C33" s="93" t="str">
        <f>'Servizi e Metriche'!A5</f>
        <v>MEV-PF Waterfall</v>
      </c>
      <c r="D33" s="134">
        <f>'Servizi e Metriche'!G5</f>
        <v>0</v>
      </c>
      <c r="E33" s="104"/>
      <c r="F33" s="35"/>
      <c r="G33" s="35"/>
      <c r="H33" s="136"/>
    </row>
    <row r="34" spans="1:8" ht="23.7" customHeight="1" x14ac:dyDescent="0.3">
      <c r="A34" s="133"/>
      <c r="B34" s="106" t="str">
        <f>B18</f>
        <v xml:space="preserve">PF Ifpug 4.3.1 per obiettivi ciclo Agile - Legacy </v>
      </c>
      <c r="C34" s="93" t="str">
        <f>'Servizi e Metriche'!A6</f>
        <v>Mev-PF Agile</v>
      </c>
      <c r="D34" s="134"/>
      <c r="E34" s="104"/>
      <c r="F34" s="35"/>
      <c r="G34" s="35"/>
      <c r="H34" s="136"/>
    </row>
    <row r="35" spans="1:8" ht="23.7" customHeight="1" x14ac:dyDescent="0.3">
      <c r="A35" s="133"/>
      <c r="B35" s="106" t="str">
        <f>B19</f>
        <v>TO Mev Sistema Legacy NoiPA</v>
      </c>
      <c r="C35" s="93" t="str">
        <f>'Servizi e Metriche'!A7</f>
        <v>Mev-TO-Gest</v>
      </c>
      <c r="D35" s="134"/>
      <c r="E35" s="104"/>
      <c r="F35" s="35"/>
      <c r="G35" s="35"/>
      <c r="H35" s="136"/>
    </row>
    <row r="36" spans="1:8" ht="23.7" customHeight="1" x14ac:dyDescent="0.3">
      <c r="A36" s="133"/>
      <c r="B36" s="110" t="str">
        <f>B21</f>
        <v>TMP Personalizzazione e Parametrizzazione</v>
      </c>
      <c r="C36" s="93" t="str">
        <f>'Servizi e Metriche'!A8</f>
        <v>PAR-GP</v>
      </c>
      <c r="D36" s="134"/>
      <c r="E36" s="104"/>
      <c r="F36" s="35"/>
      <c r="G36" s="35"/>
      <c r="H36" s="136"/>
    </row>
    <row r="37" spans="1:8" ht="23.7" customHeight="1" x14ac:dyDescent="0.3">
      <c r="A37" s="106" t="str">
        <f>'Servizi e Metriche'!B19</f>
        <v>Manutenzione Adeguativa</v>
      </c>
      <c r="B37" s="106" t="str">
        <f>B22</f>
        <v>TMP Manutenzione Adeguativa</v>
      </c>
      <c r="C37" s="93" t="str">
        <f>'Servizi e Metriche'!A19</f>
        <v>MAD-GP</v>
      </c>
      <c r="D37" s="121">
        <f>'Servizi e Metriche'!G19</f>
        <v>0</v>
      </c>
      <c r="E37" s="104"/>
      <c r="F37" s="35"/>
      <c r="G37" s="35"/>
      <c r="H37" s="136"/>
    </row>
    <row r="38" spans="1:8" ht="15.45" customHeight="1" x14ac:dyDescent="0.3">
      <c r="A38" s="133" t="s">
        <v>16</v>
      </c>
      <c r="B38" s="110" t="str">
        <f>A20</f>
        <v>Canone per 1 PF affidato al servizio mensilmente</v>
      </c>
      <c r="C38" s="93" t="str">
        <f>'Servizi e Metriche'!A30</f>
        <v>COR-GP</v>
      </c>
      <c r="D38" s="134">
        <f>'Servizi e Metriche'!G30+'Servizi e Metriche'!G35</f>
        <v>0</v>
      </c>
      <c r="E38" s="104"/>
      <c r="F38" s="35"/>
      <c r="G38" s="36"/>
      <c r="H38" s="136"/>
    </row>
    <row r="39" spans="1:8" ht="31.75" customHeight="1" x14ac:dyDescent="0.3">
      <c r="A39" s="133"/>
      <c r="B39" s="110" t="str">
        <f>B23</f>
        <v>TMP Manutenzione Correttiva sw pregresso non in garanzia</v>
      </c>
      <c r="C39" s="93" t="str">
        <f>'Servizi e Metriche'!A35</f>
        <v>COR-CANONE</v>
      </c>
      <c r="D39" s="134"/>
      <c r="E39" s="104"/>
      <c r="F39" s="35"/>
      <c r="G39" s="35"/>
      <c r="H39" s="136"/>
    </row>
    <row r="40" spans="1:8" ht="31.75" customHeight="1" x14ac:dyDescent="0.3">
      <c r="A40" s="106" t="str">
        <f>'Servizi e Metriche'!B38</f>
        <v>Supporto Specialistico</v>
      </c>
      <c r="B40" s="110" t="str">
        <f>B26</f>
        <v>TMP Supporto Specialistico Tecnologico Tematico</v>
      </c>
      <c r="C40" s="93" t="str">
        <f>'Servizi e Metriche'!A38</f>
        <v>SS-GP</v>
      </c>
      <c r="D40" s="121">
        <f>'Servizi e Metriche'!G38</f>
        <v>0</v>
      </c>
      <c r="E40" s="104"/>
      <c r="F40" s="35"/>
      <c r="G40" s="35"/>
      <c r="H40" s="136"/>
    </row>
    <row r="41" spans="1:8" ht="15" x14ac:dyDescent="0.3">
      <c r="A41" s="133" t="s">
        <v>22</v>
      </c>
      <c r="B41" s="110" t="s">
        <v>84</v>
      </c>
      <c r="C41" s="93" t="str">
        <f>'Servizi e Metriche'!A45</f>
        <v>ASS-GP</v>
      </c>
      <c r="D41" s="121">
        <f>'Servizi e Metriche'!G45</f>
        <v>0</v>
      </c>
      <c r="E41" s="104"/>
      <c r="F41" s="35"/>
      <c r="G41" s="35"/>
      <c r="H41" s="136"/>
    </row>
    <row r="42" spans="1:8" ht="15" x14ac:dyDescent="0.3">
      <c r="A42" s="133"/>
      <c r="B42" s="110" t="s">
        <v>85</v>
      </c>
      <c r="C42" s="93" t="str">
        <f>'Servizi e Metriche'!A50</f>
        <v>CON-GP</v>
      </c>
      <c r="D42" s="121">
        <f>'Servizi e Metriche'!G50</f>
        <v>0</v>
      </c>
      <c r="E42" s="104"/>
      <c r="F42" s="35"/>
      <c r="G42" s="35"/>
      <c r="H42" s="137"/>
    </row>
    <row r="43" spans="1:8" ht="15.45" customHeight="1" x14ac:dyDescent="0.3">
      <c r="A43" s="126" t="s">
        <v>88</v>
      </c>
      <c r="B43" s="126"/>
      <c r="C43" s="109" t="s">
        <v>86</v>
      </c>
      <c r="D43" s="112">
        <f>'Servizi e Metriche'!G5+'Servizi e Metriche'!G19+'Servizi e Metriche'!G30+'Servizi e Metriche'!G35+'Servizi e Metriche'!G38+'Servizi e Metriche'!G45+'Servizi e Metriche'!G50</f>
        <v>0</v>
      </c>
      <c r="F43" s="39"/>
    </row>
    <row r="44" spans="1:8" ht="17.600000000000001" x14ac:dyDescent="0.3">
      <c r="A44" s="126"/>
      <c r="B44" s="126"/>
      <c r="C44" s="109" t="s">
        <v>71</v>
      </c>
      <c r="D44" s="113">
        <f>'Servizi e Metriche'!H5+'Servizi e Metriche'!H19+'Servizi e Metriche'!H30+'Servizi e Metriche'!H38+'Servizi e Metriche'!H45+'Servizi e Metriche'!H50</f>
        <v>74600000</v>
      </c>
      <c r="F44" s="40"/>
    </row>
    <row r="45" spans="1:8" ht="28.3" x14ac:dyDescent="0.3">
      <c r="A45" s="126"/>
      <c r="B45" s="126"/>
      <c r="C45" s="110" t="s">
        <v>87</v>
      </c>
      <c r="D45" s="125" t="s">
        <v>90</v>
      </c>
    </row>
  </sheetData>
  <sheetProtection sheet="1" selectLockedCells="1"/>
  <sortState ref="B65:B70">
    <sortCondition ref="B65"/>
  </sortState>
  <mergeCells count="14">
    <mergeCell ref="H29:H42"/>
    <mergeCell ref="A33:A36"/>
    <mergeCell ref="A21:A26"/>
    <mergeCell ref="A5:A16"/>
    <mergeCell ref="D33:D36"/>
    <mergeCell ref="A41:A42"/>
    <mergeCell ref="A43:B45"/>
    <mergeCell ref="B1:F1"/>
    <mergeCell ref="A4:B4"/>
    <mergeCell ref="A3:E3"/>
    <mergeCell ref="A17:A18"/>
    <mergeCell ref="A38:A39"/>
    <mergeCell ref="D38:D39"/>
    <mergeCell ref="C2:D2"/>
  </mergeCells>
  <dataValidations count="2">
    <dataValidation allowBlank="1" showInputMessage="1" showErrorMessage="1" error="Inserire un valore numerico positivo con 2 cifre decimali" sqref="C21"/>
    <dataValidation type="custom" allowBlank="1" showInputMessage="1" showErrorMessage="1" error="Inserire un valore numerico positivo con 2 cifre decimali" sqref="C17:C20">
      <formula1>AND(ROUNDDOWN(C17,2)=C17,C17&gt;0)</formula1>
    </dataValidation>
  </dataValidations>
  <printOptions horizontalCentered="1"/>
  <pageMargins left="0.11811023622047245" right="0.11811023622047245" top="0.31496062992125984" bottom="0.31496062992125984" header="0.51181102362204722" footer="0.51181102362204722"/>
  <pageSetup paperSize="8" scale="66" firstPageNumber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8"/>
  <sheetViews>
    <sheetView tabSelected="1" zoomScale="90" zoomScaleNormal="90" zoomScaleSheetLayoutView="90" workbookViewId="0">
      <selection activeCell="B1" sqref="A1:XFD1048576"/>
    </sheetView>
  </sheetViews>
  <sheetFormatPr defaultColWidth="9.07421875" defaultRowHeight="14.15" x14ac:dyDescent="0.3"/>
  <cols>
    <col min="1" max="1" width="19" style="1" customWidth="1"/>
    <col min="2" max="2" width="28.07421875" style="1" customWidth="1"/>
    <col min="3" max="3" width="35.3828125" style="1" customWidth="1"/>
    <col min="4" max="4" width="20.4609375" style="1" customWidth="1"/>
    <col min="5" max="5" width="22.4609375" style="1" customWidth="1"/>
    <col min="6" max="7" width="16.69140625" style="1" customWidth="1"/>
    <col min="8" max="8" width="23.84375" style="1" customWidth="1"/>
    <col min="9" max="9" width="16.4609375" style="114" hidden="1" customWidth="1"/>
    <col min="10" max="10" width="22.53515625" style="2" customWidth="1"/>
    <col min="11" max="16384" width="9.07421875" style="2"/>
  </cols>
  <sheetData>
    <row r="1" spans="1:11" ht="78.75" customHeight="1" x14ac:dyDescent="0.3">
      <c r="B1" s="127" t="s">
        <v>69</v>
      </c>
      <c r="C1" s="127"/>
      <c r="D1" s="127"/>
      <c r="E1" s="127"/>
      <c r="F1" s="127"/>
      <c r="G1" s="127"/>
      <c r="H1" s="127"/>
      <c r="I1" s="127"/>
    </row>
    <row r="2" spans="1:11" x14ac:dyDescent="0.3">
      <c r="A2" s="9"/>
      <c r="B2" s="6"/>
      <c r="C2" s="6"/>
    </row>
    <row r="3" spans="1:11" s="4" customFormat="1" ht="24" customHeight="1" thickBot="1" x14ac:dyDescent="0.35">
      <c r="A3" s="184" t="s">
        <v>7</v>
      </c>
      <c r="B3" s="184"/>
      <c r="C3" s="184"/>
      <c r="D3" s="184"/>
      <c r="E3" s="184"/>
      <c r="F3" s="184"/>
      <c r="G3" s="184"/>
      <c r="H3" s="184"/>
      <c r="I3" s="184"/>
    </row>
    <row r="4" spans="1:11" ht="49.5" customHeight="1" thickBot="1" x14ac:dyDescent="0.35">
      <c r="A4" s="33" t="s">
        <v>20</v>
      </c>
      <c r="B4" s="185" t="s">
        <v>74</v>
      </c>
      <c r="C4" s="185"/>
      <c r="D4" s="185"/>
      <c r="E4" s="32" t="s">
        <v>4</v>
      </c>
      <c r="F4" s="69" t="s">
        <v>70</v>
      </c>
      <c r="G4" s="78" t="s">
        <v>75</v>
      </c>
      <c r="H4" s="74" t="s">
        <v>71</v>
      </c>
      <c r="I4" s="115" t="s">
        <v>1</v>
      </c>
      <c r="J4" s="90" t="s">
        <v>83</v>
      </c>
    </row>
    <row r="5" spans="1:11" s="1" customFormat="1" ht="38.25" customHeight="1" x14ac:dyDescent="0.3">
      <c r="A5" s="44" t="s">
        <v>32</v>
      </c>
      <c r="B5" s="171" t="s">
        <v>72</v>
      </c>
      <c r="C5" s="171"/>
      <c r="D5" s="171"/>
      <c r="E5" s="31">
        <f>TRUNC(('Quadro di Sintesi'!C17),2)</f>
        <v>0</v>
      </c>
      <c r="F5" s="107">
        <v>12682</v>
      </c>
      <c r="G5" s="148">
        <f>E5*F5+E6*F6+E7*F7+E8*F8</f>
        <v>0</v>
      </c>
      <c r="H5" s="172">
        <v>6341000</v>
      </c>
      <c r="I5" s="176">
        <f>H5/H58</f>
        <v>8.5000000000000006E-2</v>
      </c>
      <c r="J5" s="145" t="str">
        <f>IF(G5&gt;H5,("il valore offerto supera l'importo a base d'asta"), (""))</f>
        <v/>
      </c>
    </row>
    <row r="6" spans="1:11" s="1" customFormat="1" ht="38.25" customHeight="1" thickBot="1" x14ac:dyDescent="0.35">
      <c r="A6" s="45" t="s">
        <v>33</v>
      </c>
      <c r="B6" s="171" t="s">
        <v>73</v>
      </c>
      <c r="C6" s="171"/>
      <c r="D6" s="171"/>
      <c r="E6" s="27">
        <f>TRUNC('Quadro di Sintesi'!C18,2)</f>
        <v>0</v>
      </c>
      <c r="F6" s="107">
        <v>6341</v>
      </c>
      <c r="G6" s="149"/>
      <c r="H6" s="173"/>
      <c r="I6" s="176"/>
      <c r="J6" s="146"/>
    </row>
    <row r="7" spans="1:11" ht="41.25" customHeight="1" thickBot="1" x14ac:dyDescent="0.35">
      <c r="A7" s="44" t="s">
        <v>35</v>
      </c>
      <c r="B7" s="171" t="s">
        <v>34</v>
      </c>
      <c r="C7" s="171"/>
      <c r="D7" s="171"/>
      <c r="E7" s="31">
        <f>TRUNC('Quadro di Sintesi'!C19,2)</f>
        <v>0</v>
      </c>
      <c r="F7" s="107">
        <v>6725</v>
      </c>
      <c r="G7" s="149"/>
      <c r="H7" s="173"/>
      <c r="I7" s="176"/>
      <c r="J7" s="146"/>
      <c r="K7" s="14"/>
    </row>
    <row r="8" spans="1:11" ht="17.600000000000001" customHeight="1" thickBot="1" x14ac:dyDescent="0.35">
      <c r="A8" s="165" t="s">
        <v>38</v>
      </c>
      <c r="B8" s="168" t="s">
        <v>39</v>
      </c>
      <c r="C8" s="28" t="s">
        <v>8</v>
      </c>
      <c r="D8" s="50">
        <v>0.05</v>
      </c>
      <c r="E8" s="30">
        <f>TRUNC((D8*'Quadro di Sintesi'!C5+'Servizi e Metriche'!D9*'Quadro di Sintesi'!C6+'Servizi e Metriche'!D10*'Quadro di Sintesi'!C9+'Servizi e Metriche'!D11*'Quadro di Sintesi'!C10+'Servizi e Metriche'!D12*'Quadro di Sintesi'!C12+'Servizi e Metriche'!D13*'Quadro di Sintesi'!C14+'Servizi e Metriche'!D14*'Quadro di Sintesi'!C16+'Servizi e Metriche'!D15*'Quadro di Sintesi'!C7),2)</f>
        <v>0</v>
      </c>
      <c r="F8" s="107">
        <v>1552</v>
      </c>
      <c r="G8" s="149"/>
      <c r="H8" s="173"/>
      <c r="I8" s="176"/>
      <c r="J8" s="146"/>
    </row>
    <row r="9" spans="1:11" ht="17.149999999999999" customHeight="1" x14ac:dyDescent="0.3">
      <c r="A9" s="166"/>
      <c r="B9" s="160"/>
      <c r="C9" s="26" t="s">
        <v>40</v>
      </c>
      <c r="D9" s="51">
        <v>0.1</v>
      </c>
      <c r="E9" s="25"/>
      <c r="F9" s="25"/>
      <c r="G9" s="150"/>
      <c r="H9" s="174"/>
      <c r="I9" s="116"/>
      <c r="J9" s="146"/>
    </row>
    <row r="10" spans="1:11" x14ac:dyDescent="0.3">
      <c r="A10" s="166"/>
      <c r="B10" s="160"/>
      <c r="C10" s="26" t="s">
        <v>9</v>
      </c>
      <c r="D10" s="51">
        <v>0.1</v>
      </c>
      <c r="E10" s="25"/>
      <c r="F10" s="25"/>
      <c r="G10" s="150"/>
      <c r="H10" s="174"/>
      <c r="I10" s="116"/>
      <c r="J10" s="146"/>
    </row>
    <row r="11" spans="1:11" x14ac:dyDescent="0.3">
      <c r="A11" s="166"/>
      <c r="B11" s="160"/>
      <c r="C11" s="26" t="s">
        <v>12</v>
      </c>
      <c r="D11" s="51">
        <v>0.25</v>
      </c>
      <c r="E11" s="25"/>
      <c r="F11" s="25"/>
      <c r="G11" s="150"/>
      <c r="H11" s="174"/>
      <c r="I11" s="116"/>
      <c r="J11" s="146"/>
    </row>
    <row r="12" spans="1:11" x14ac:dyDescent="0.3">
      <c r="A12" s="166"/>
      <c r="B12" s="160"/>
      <c r="C12" s="26" t="s">
        <v>41</v>
      </c>
      <c r="D12" s="51">
        <v>0.15</v>
      </c>
      <c r="E12" s="25"/>
      <c r="F12" s="25"/>
      <c r="G12" s="150"/>
      <c r="H12" s="174"/>
      <c r="I12" s="116"/>
      <c r="J12" s="146"/>
    </row>
    <row r="13" spans="1:11" ht="14.6" customHeight="1" x14ac:dyDescent="0.3">
      <c r="A13" s="166"/>
      <c r="B13" s="160"/>
      <c r="C13" s="26" t="s">
        <v>42</v>
      </c>
      <c r="D13" s="51">
        <v>0.2</v>
      </c>
      <c r="E13" s="25"/>
      <c r="F13" s="25"/>
      <c r="G13" s="150"/>
      <c r="H13" s="174"/>
      <c r="I13" s="116"/>
      <c r="J13" s="146"/>
    </row>
    <row r="14" spans="1:11" x14ac:dyDescent="0.3">
      <c r="A14" s="166"/>
      <c r="B14" s="160"/>
      <c r="C14" s="26" t="s">
        <v>28</v>
      </c>
      <c r="D14" s="51">
        <v>0.1</v>
      </c>
      <c r="E14" s="25"/>
      <c r="F14" s="25"/>
      <c r="G14" s="150"/>
      <c r="H14" s="174"/>
      <c r="I14" s="116"/>
      <c r="J14" s="146"/>
    </row>
    <row r="15" spans="1:11" ht="14.6" thickBot="1" x14ac:dyDescent="0.35">
      <c r="A15" s="167"/>
      <c r="B15" s="169"/>
      <c r="C15" s="52" t="s">
        <v>27</v>
      </c>
      <c r="D15" s="53">
        <v>0.05</v>
      </c>
      <c r="E15" s="25"/>
      <c r="F15" s="25"/>
      <c r="G15" s="151"/>
      <c r="H15" s="175"/>
      <c r="I15" s="116"/>
      <c r="J15" s="147"/>
    </row>
    <row r="16" spans="1:11" x14ac:dyDescent="0.3">
      <c r="D16" s="54"/>
      <c r="E16" s="25"/>
      <c r="F16" s="25"/>
      <c r="G16" s="25"/>
      <c r="H16" s="25"/>
      <c r="I16" s="116"/>
    </row>
    <row r="17" spans="1:10" ht="14.6" thickBot="1" x14ac:dyDescent="0.35"/>
    <row r="18" spans="1:10" ht="55.3" customHeight="1" thickBot="1" x14ac:dyDescent="0.35">
      <c r="A18" s="46" t="s">
        <v>20</v>
      </c>
      <c r="B18" s="47" t="s">
        <v>44</v>
      </c>
      <c r="C18" s="48" t="s">
        <v>0</v>
      </c>
      <c r="D18" s="49" t="s">
        <v>45</v>
      </c>
      <c r="E18" s="29" t="s">
        <v>4</v>
      </c>
      <c r="F18" s="23" t="s">
        <v>76</v>
      </c>
      <c r="G18" s="23" t="s">
        <v>77</v>
      </c>
      <c r="H18" s="86" t="s">
        <v>71</v>
      </c>
      <c r="I18" s="117" t="s">
        <v>1</v>
      </c>
      <c r="J18" s="90" t="s">
        <v>83</v>
      </c>
    </row>
    <row r="19" spans="1:10" ht="18" thickBot="1" x14ac:dyDescent="0.35">
      <c r="A19" s="165" t="s">
        <v>79</v>
      </c>
      <c r="B19" s="168" t="s">
        <v>46</v>
      </c>
      <c r="C19" s="28" t="s">
        <v>8</v>
      </c>
      <c r="D19" s="50">
        <v>0.03</v>
      </c>
      <c r="E19" s="83">
        <f>TRUNC((D19*'Quadro di Sintesi'!C5+'Servizi e Metriche'!D20*'Quadro di Sintesi'!C6+'Servizi e Metriche'!D21*'Quadro di Sintesi'!C9+'Servizi e Metriche'!D22*'Quadro di Sintesi'!C10+'Servizi e Metriche'!D23*'Quadro di Sintesi'!C12+'Servizi e Metriche'!D24*'Quadro di Sintesi'!C8+'Servizi e Metriche'!D25*'Quadro di Sintesi'!C11+'Servizi e Metriche'!D26*'Quadro di Sintesi'!C14+'Servizi e Metriche'!D27*'Quadro di Sintesi'!C7),2)</f>
        <v>0</v>
      </c>
      <c r="F19" s="107">
        <v>3008</v>
      </c>
      <c r="G19" s="87">
        <f>E19*F19</f>
        <v>0</v>
      </c>
      <c r="H19" s="85">
        <v>1119000</v>
      </c>
      <c r="I19" s="118">
        <f>H19/H58</f>
        <v>1.4999999999999999E-2</v>
      </c>
      <c r="J19" s="92" t="str">
        <f>IF(G19&gt;H19,("il valore offerto supera l'importo a base d'asta"), (""))</f>
        <v/>
      </c>
    </row>
    <row r="20" spans="1:10" x14ac:dyDescent="0.3">
      <c r="A20" s="166"/>
      <c r="B20" s="160"/>
      <c r="C20" s="26" t="s">
        <v>40</v>
      </c>
      <c r="D20" s="51">
        <v>0.05</v>
      </c>
      <c r="E20" s="25"/>
      <c r="F20" s="25"/>
      <c r="G20" s="25"/>
      <c r="H20" s="25"/>
      <c r="I20" s="116"/>
      <c r="J20" s="25"/>
    </row>
    <row r="21" spans="1:10" x14ac:dyDescent="0.3">
      <c r="A21" s="166"/>
      <c r="B21" s="160"/>
      <c r="C21" s="26" t="s">
        <v>9</v>
      </c>
      <c r="D21" s="51">
        <v>7.0000000000000007E-2</v>
      </c>
      <c r="E21" s="25"/>
      <c r="F21" s="25"/>
      <c r="G21" s="25"/>
      <c r="H21" s="25"/>
      <c r="I21" s="116"/>
      <c r="J21" s="25"/>
    </row>
    <row r="22" spans="1:10" x14ac:dyDescent="0.3">
      <c r="A22" s="166"/>
      <c r="B22" s="160"/>
      <c r="C22" s="26" t="s">
        <v>12</v>
      </c>
      <c r="D22" s="51">
        <v>0.2</v>
      </c>
      <c r="E22" s="25"/>
      <c r="F22" s="25"/>
      <c r="G22" s="25"/>
      <c r="H22" s="25"/>
      <c r="I22" s="116"/>
      <c r="J22" s="25"/>
    </row>
    <row r="23" spans="1:10" x14ac:dyDescent="0.3">
      <c r="A23" s="166"/>
      <c r="B23" s="160"/>
      <c r="C23" s="26" t="s">
        <v>41</v>
      </c>
      <c r="D23" s="51">
        <v>0.2</v>
      </c>
      <c r="E23" s="25"/>
      <c r="F23" s="25"/>
      <c r="G23" s="25"/>
      <c r="H23" s="25"/>
      <c r="I23" s="116"/>
      <c r="J23" s="25"/>
    </row>
    <row r="24" spans="1:10" x14ac:dyDescent="0.3">
      <c r="A24" s="166"/>
      <c r="B24" s="160"/>
      <c r="C24" s="26" t="s">
        <v>47</v>
      </c>
      <c r="D24" s="51">
        <v>0.1</v>
      </c>
      <c r="E24" s="25"/>
      <c r="F24" s="25"/>
      <c r="G24" s="25"/>
      <c r="H24" s="25"/>
      <c r="I24" s="116"/>
      <c r="J24" s="25"/>
    </row>
    <row r="25" spans="1:10" x14ac:dyDescent="0.3">
      <c r="A25" s="166"/>
      <c r="B25" s="160"/>
      <c r="C25" s="26" t="s">
        <v>11</v>
      </c>
      <c r="D25" s="51">
        <v>0.1</v>
      </c>
      <c r="E25" s="25"/>
      <c r="F25" s="25"/>
      <c r="G25" s="25"/>
      <c r="H25" s="25"/>
      <c r="I25" s="116"/>
      <c r="J25" s="25"/>
    </row>
    <row r="26" spans="1:10" x14ac:dyDescent="0.3">
      <c r="A26" s="166"/>
      <c r="B26" s="160"/>
      <c r="C26" s="26" t="s">
        <v>42</v>
      </c>
      <c r="D26" s="51">
        <v>0.2</v>
      </c>
      <c r="E26" s="25"/>
      <c r="F26" s="25"/>
      <c r="G26" s="25"/>
      <c r="H26" s="25"/>
      <c r="I26" s="116"/>
      <c r="J26" s="25"/>
    </row>
    <row r="27" spans="1:10" ht="14.6" thickBot="1" x14ac:dyDescent="0.35">
      <c r="A27" s="167"/>
      <c r="B27" s="169"/>
      <c r="C27" s="52" t="s">
        <v>27</v>
      </c>
      <c r="D27" s="53">
        <v>0.05</v>
      </c>
      <c r="E27" s="25"/>
      <c r="F27" s="25"/>
      <c r="G27" s="25"/>
      <c r="H27" s="25"/>
      <c r="I27" s="116"/>
      <c r="J27" s="25"/>
    </row>
    <row r="28" spans="1:10" ht="14.6" thickBot="1" x14ac:dyDescent="0.35">
      <c r="D28" s="54"/>
      <c r="E28" s="25"/>
      <c r="F28" s="25"/>
      <c r="G28" s="25"/>
      <c r="H28" s="25"/>
      <c r="I28" s="116"/>
    </row>
    <row r="29" spans="1:10" ht="56.6" x14ac:dyDescent="0.3">
      <c r="A29" s="80" t="s">
        <v>20</v>
      </c>
      <c r="B29" s="69" t="s">
        <v>58</v>
      </c>
      <c r="C29" s="81" t="s">
        <v>0</v>
      </c>
      <c r="D29" s="68" t="s">
        <v>45</v>
      </c>
      <c r="E29" s="69" t="s">
        <v>4</v>
      </c>
      <c r="F29" s="69" t="s">
        <v>76</v>
      </c>
      <c r="G29" s="69" t="s">
        <v>77</v>
      </c>
      <c r="H29" s="86" t="s">
        <v>71</v>
      </c>
      <c r="I29" s="119" t="s">
        <v>1</v>
      </c>
      <c r="J29" s="91" t="s">
        <v>83</v>
      </c>
    </row>
    <row r="30" spans="1:10" x14ac:dyDescent="0.3">
      <c r="A30" s="166" t="s">
        <v>48</v>
      </c>
      <c r="B30" s="160" t="s">
        <v>57</v>
      </c>
      <c r="C30" s="26" t="s">
        <v>9</v>
      </c>
      <c r="D30" s="76">
        <v>0.15</v>
      </c>
      <c r="E30" s="18">
        <f>TRUNC((D30*'Quadro di Sintesi'!C9+'Servizi e Metriche'!D31*'Quadro di Sintesi'!C10+'Servizi e Metriche'!D32*'Quadro di Sintesi'!C12+'Servizi e Metriche'!D33*'Quadro di Sintesi'!C11+'Servizi e Metriche'!D34*'Quadro di Sintesi'!C7),2)</f>
        <v>0</v>
      </c>
      <c r="F30" s="75">
        <v>2414</v>
      </c>
      <c r="G30" s="88">
        <f>E30*F30</f>
        <v>0</v>
      </c>
      <c r="H30" s="164">
        <v>1865000</v>
      </c>
      <c r="I30" s="183">
        <f>H30/H58</f>
        <v>2.5000000000000001E-2</v>
      </c>
      <c r="J30" s="142" t="str">
        <f>IF((G30+G35)&gt;H30,("il valore offerto supera l'importo a base d'asta"), (""))</f>
        <v/>
      </c>
    </row>
    <row r="31" spans="1:10" x14ac:dyDescent="0.3">
      <c r="A31" s="166"/>
      <c r="B31" s="160"/>
      <c r="C31" s="26" t="s">
        <v>12</v>
      </c>
      <c r="D31" s="76">
        <v>0.25</v>
      </c>
      <c r="E31" s="177"/>
      <c r="F31" s="178"/>
      <c r="G31" s="177"/>
      <c r="H31" s="164"/>
      <c r="I31" s="183"/>
      <c r="J31" s="143"/>
    </row>
    <row r="32" spans="1:10" x14ac:dyDescent="0.3">
      <c r="A32" s="166"/>
      <c r="B32" s="160"/>
      <c r="C32" s="26" t="s">
        <v>41</v>
      </c>
      <c r="D32" s="76">
        <v>0.5</v>
      </c>
      <c r="E32" s="179"/>
      <c r="F32" s="180"/>
      <c r="G32" s="179"/>
      <c r="H32" s="164"/>
      <c r="I32" s="183"/>
      <c r="J32" s="143"/>
    </row>
    <row r="33" spans="1:10" x14ac:dyDescent="0.3">
      <c r="A33" s="166"/>
      <c r="B33" s="160"/>
      <c r="C33" s="26" t="s">
        <v>11</v>
      </c>
      <c r="D33" s="76">
        <v>0.05</v>
      </c>
      <c r="E33" s="179"/>
      <c r="F33" s="180"/>
      <c r="G33" s="179"/>
      <c r="H33" s="164"/>
      <c r="I33" s="183"/>
      <c r="J33" s="143"/>
    </row>
    <row r="34" spans="1:10" x14ac:dyDescent="0.3">
      <c r="A34" s="166"/>
      <c r="B34" s="160"/>
      <c r="C34" s="70" t="s">
        <v>27</v>
      </c>
      <c r="D34" s="77">
        <v>0.05</v>
      </c>
      <c r="E34" s="181"/>
      <c r="F34" s="182"/>
      <c r="G34" s="181"/>
      <c r="H34" s="164"/>
      <c r="I34" s="183"/>
      <c r="J34" s="143"/>
    </row>
    <row r="35" spans="1:10" ht="28.75" customHeight="1" x14ac:dyDescent="0.3">
      <c r="A35" s="79" t="s">
        <v>59</v>
      </c>
      <c r="B35" s="133" t="s">
        <v>78</v>
      </c>
      <c r="C35" s="133"/>
      <c r="D35" s="170"/>
      <c r="E35" s="18">
        <f>TRUNC(('Quadro di Sintesi'!C20),2)</f>
        <v>0</v>
      </c>
      <c r="F35" s="75">
        <v>3730000</v>
      </c>
      <c r="G35" s="88">
        <f>E35*F35</f>
        <v>0</v>
      </c>
      <c r="H35" s="164"/>
      <c r="I35" s="183"/>
      <c r="J35" s="144"/>
    </row>
    <row r="36" spans="1:10" ht="14.6" thickBot="1" x14ac:dyDescent="0.35"/>
    <row r="37" spans="1:10" ht="51" customHeight="1" thickBot="1" x14ac:dyDescent="0.35">
      <c r="A37" s="71" t="s">
        <v>20</v>
      </c>
      <c r="B37" s="72" t="s">
        <v>68</v>
      </c>
      <c r="C37" s="72" t="s">
        <v>0</v>
      </c>
      <c r="D37" s="72" t="s">
        <v>2</v>
      </c>
      <c r="E37" s="42" t="s">
        <v>4</v>
      </c>
      <c r="F37" s="23" t="s">
        <v>76</v>
      </c>
      <c r="G37" s="23" t="s">
        <v>77</v>
      </c>
      <c r="H37" s="86" t="s">
        <v>71</v>
      </c>
      <c r="I37" s="117" t="s">
        <v>1</v>
      </c>
      <c r="J37" s="91" t="s">
        <v>83</v>
      </c>
    </row>
    <row r="38" spans="1:10" ht="18" thickBot="1" x14ac:dyDescent="0.35">
      <c r="A38" s="162" t="s">
        <v>17</v>
      </c>
      <c r="B38" s="163" t="s">
        <v>18</v>
      </c>
      <c r="C38" s="73" t="s">
        <v>64</v>
      </c>
      <c r="D38" s="62">
        <v>0.3</v>
      </c>
      <c r="E38" s="30">
        <f>TRUNC((D38*'Quadro di Sintesi'!C16+'Servizi e Metriche'!D39*'Quadro di Sintesi'!C14+'Servizi e Metriche'!D40*'Quadro di Sintesi'!C13+'Servizi e Metriche'!D41*'Quadro di Sintesi'!C11+'Servizi e Metriche'!D42*'Quadro di Sintesi'!C15),2)</f>
        <v>0</v>
      </c>
      <c r="F38" s="75">
        <v>35042</v>
      </c>
      <c r="G38" s="87">
        <f>E38*F38</f>
        <v>0</v>
      </c>
      <c r="H38" s="85">
        <v>16785000</v>
      </c>
      <c r="I38" s="118">
        <f>H38/H58</f>
        <v>0.22500000000000001</v>
      </c>
      <c r="J38" s="92" t="str">
        <f>IF(G38&gt;H38,("il valore offerto supera l'importo a base d'asta"), (""))</f>
        <v/>
      </c>
    </row>
    <row r="39" spans="1:10" x14ac:dyDescent="0.3">
      <c r="A39" s="162"/>
      <c r="B39" s="163"/>
      <c r="C39" s="73" t="s">
        <v>65</v>
      </c>
      <c r="D39" s="62">
        <v>0.25</v>
      </c>
      <c r="E39" s="25"/>
      <c r="F39" s="25"/>
      <c r="G39" s="25"/>
      <c r="H39" s="25"/>
      <c r="I39" s="116"/>
    </row>
    <row r="40" spans="1:10" x14ac:dyDescent="0.3">
      <c r="A40" s="162"/>
      <c r="B40" s="163"/>
      <c r="C40" s="73" t="s">
        <v>66</v>
      </c>
      <c r="D40" s="62">
        <v>0.15</v>
      </c>
      <c r="E40" s="25"/>
      <c r="F40" s="25"/>
      <c r="G40" s="25"/>
      <c r="H40" s="25"/>
      <c r="I40" s="116"/>
    </row>
    <row r="41" spans="1:10" x14ac:dyDescent="0.3">
      <c r="A41" s="162"/>
      <c r="B41" s="163"/>
      <c r="C41" s="73" t="s">
        <v>67</v>
      </c>
      <c r="D41" s="62">
        <v>0.15</v>
      </c>
      <c r="E41" s="25"/>
      <c r="F41" s="25"/>
      <c r="G41" s="25"/>
      <c r="H41" s="25"/>
      <c r="I41" s="116"/>
    </row>
    <row r="42" spans="1:10" x14ac:dyDescent="0.3">
      <c r="A42" s="162"/>
      <c r="B42" s="163"/>
      <c r="C42" s="73" t="s">
        <v>10</v>
      </c>
      <c r="D42" s="62">
        <v>0.15</v>
      </c>
      <c r="E42" s="84"/>
      <c r="F42" s="25"/>
      <c r="G42" s="25"/>
      <c r="H42" s="25"/>
      <c r="I42" s="116"/>
    </row>
    <row r="43" spans="1:10" ht="14.6" thickBot="1" x14ac:dyDescent="0.35"/>
    <row r="44" spans="1:10" ht="42.9" thickBot="1" x14ac:dyDescent="0.35">
      <c r="A44" s="67" t="s">
        <v>20</v>
      </c>
      <c r="B44" s="43" t="s">
        <v>55</v>
      </c>
      <c r="C44" s="23" t="s">
        <v>0</v>
      </c>
      <c r="D44" s="65" t="s">
        <v>2</v>
      </c>
      <c r="E44" s="66" t="s">
        <v>4</v>
      </c>
      <c r="F44" s="23" t="s">
        <v>76</v>
      </c>
      <c r="G44" s="23" t="s">
        <v>77</v>
      </c>
      <c r="H44" s="86" t="s">
        <v>71</v>
      </c>
      <c r="I44" s="117" t="s">
        <v>1</v>
      </c>
      <c r="J44" s="91" t="s">
        <v>83</v>
      </c>
    </row>
    <row r="45" spans="1:10" ht="18.45" customHeight="1" thickBot="1" x14ac:dyDescent="0.35">
      <c r="A45" s="152" t="s">
        <v>54</v>
      </c>
      <c r="B45" s="153" t="s">
        <v>51</v>
      </c>
      <c r="C45" s="55" t="s">
        <v>9</v>
      </c>
      <c r="D45" s="56">
        <v>0.4</v>
      </c>
      <c r="E45" s="30">
        <f>TRUNC((D45*'Quadro di Sintesi'!C9+'Servizi e Metriche'!D46*'Quadro di Sintesi'!C10+'Servizi e Metriche'!D47*'Quadro di Sintesi'!C8+'Servizi e Metriche'!D48*'Quadro di Sintesi'!C14+'Servizi e Metriche'!D49*'Quadro di Sintesi'!C16),2)</f>
        <v>0</v>
      </c>
      <c r="F45" s="75">
        <v>64549</v>
      </c>
      <c r="G45" s="87">
        <f>F45*E45</f>
        <v>0</v>
      </c>
      <c r="H45" s="85">
        <v>26110000</v>
      </c>
      <c r="I45" s="118">
        <f>H45/H58</f>
        <v>0.35</v>
      </c>
      <c r="J45" s="92" t="str">
        <f>IF(G45&gt;H45,("il valore offerto supera l'importo a base d'asta"), (""))</f>
        <v/>
      </c>
    </row>
    <row r="46" spans="1:10" x14ac:dyDescent="0.3">
      <c r="A46" s="152"/>
      <c r="B46" s="154"/>
      <c r="C46" s="26" t="s">
        <v>12</v>
      </c>
      <c r="D46" s="57">
        <v>0.3</v>
      </c>
      <c r="E46" s="7"/>
      <c r="F46" s="7"/>
      <c r="G46" s="25"/>
      <c r="H46" s="25"/>
    </row>
    <row r="47" spans="1:10" x14ac:dyDescent="0.3">
      <c r="A47" s="152"/>
      <c r="B47" s="154"/>
      <c r="C47" s="24" t="s">
        <v>47</v>
      </c>
      <c r="D47" s="57">
        <v>0.05</v>
      </c>
      <c r="E47" s="7"/>
      <c r="F47" s="7"/>
      <c r="G47" s="25"/>
      <c r="H47" s="25"/>
    </row>
    <row r="48" spans="1:10" x14ac:dyDescent="0.3">
      <c r="A48" s="152"/>
      <c r="B48" s="154"/>
      <c r="C48" s="24" t="s">
        <v>42</v>
      </c>
      <c r="D48" s="57">
        <v>0.05</v>
      </c>
      <c r="E48" s="7"/>
      <c r="F48" s="25"/>
      <c r="G48" s="25"/>
      <c r="H48" s="25"/>
    </row>
    <row r="49" spans="1:10" ht="14.6" thickBot="1" x14ac:dyDescent="0.35">
      <c r="A49" s="152"/>
      <c r="B49" s="155"/>
      <c r="C49" s="58" t="s">
        <v>28</v>
      </c>
      <c r="D49" s="59">
        <v>0.2</v>
      </c>
      <c r="E49" s="35"/>
      <c r="F49" s="7"/>
      <c r="G49" s="25"/>
      <c r="H49" s="25"/>
      <c r="J49" s="91" t="s">
        <v>83</v>
      </c>
    </row>
    <row r="50" spans="1:10" ht="18" thickBot="1" x14ac:dyDescent="0.35">
      <c r="A50" s="156" t="s">
        <v>56</v>
      </c>
      <c r="B50" s="159" t="s">
        <v>52</v>
      </c>
      <c r="C50" s="63" t="s">
        <v>26</v>
      </c>
      <c r="D50" s="64">
        <v>0.05</v>
      </c>
      <c r="E50" s="30">
        <f>TRUNC((D50*'Quadro di Sintesi'!C6+'Servizi e Metriche'!D51*'Quadro di Sintesi'!C9+'Servizi e Metriche'!D52*'Quadro di Sintesi'!C10+'Servizi e Metriche'!D53*'Quadro di Sintesi'!C8+'Servizi e Metriche'!D54*'Quadro di Sintesi'!C14+D55*'Quadro di Sintesi'!C16+'Servizi e Metriche'!D56*'Quadro di Sintesi'!C13),2)</f>
        <v>0</v>
      </c>
      <c r="F50" s="75">
        <v>54320</v>
      </c>
      <c r="G50" s="87">
        <f>E50*F50</f>
        <v>0</v>
      </c>
      <c r="H50" s="85">
        <v>22380000</v>
      </c>
      <c r="I50" s="118">
        <f>H50/H58</f>
        <v>0.3</v>
      </c>
      <c r="J50" s="92" t="str">
        <f>IF(G50&gt;H50,("il valore offerto supera l'importo a base d'asta"), (""))</f>
        <v/>
      </c>
    </row>
    <row r="51" spans="1:10" x14ac:dyDescent="0.3">
      <c r="A51" s="157"/>
      <c r="B51" s="160"/>
      <c r="C51" s="60" t="s">
        <v>9</v>
      </c>
      <c r="D51" s="61">
        <v>0.3</v>
      </c>
      <c r="E51" s="25"/>
      <c r="F51" s="25"/>
      <c r="G51" s="25"/>
      <c r="H51" s="25"/>
    </row>
    <row r="52" spans="1:10" x14ac:dyDescent="0.3">
      <c r="A52" s="157"/>
      <c r="B52" s="160"/>
      <c r="C52" s="26" t="s">
        <v>12</v>
      </c>
      <c r="D52" s="57">
        <v>0.3</v>
      </c>
      <c r="E52" s="25"/>
      <c r="F52" s="25"/>
      <c r="G52" s="25"/>
      <c r="H52" s="25"/>
      <c r="I52" s="120">
        <f>I5+I19+I30+I38+I45+I50</f>
        <v>1</v>
      </c>
    </row>
    <row r="53" spans="1:10" x14ac:dyDescent="0.3">
      <c r="A53" s="157"/>
      <c r="B53" s="160"/>
      <c r="C53" s="24" t="s">
        <v>47</v>
      </c>
      <c r="D53" s="57">
        <v>0.05</v>
      </c>
      <c r="E53" s="7"/>
      <c r="F53" s="7"/>
      <c r="G53" s="25"/>
      <c r="H53" s="25"/>
    </row>
    <row r="54" spans="1:10" x14ac:dyDescent="0.3">
      <c r="A54" s="157"/>
      <c r="B54" s="160"/>
      <c r="C54" s="24" t="s">
        <v>42</v>
      </c>
      <c r="D54" s="57">
        <v>0.05</v>
      </c>
      <c r="E54" s="7"/>
      <c r="F54" s="7"/>
      <c r="G54" s="108"/>
      <c r="H54" s="25"/>
    </row>
    <row r="55" spans="1:10" x14ac:dyDescent="0.3">
      <c r="A55" s="157"/>
      <c r="B55" s="160"/>
      <c r="C55" s="24" t="s">
        <v>28</v>
      </c>
      <c r="D55" s="57">
        <v>0.2</v>
      </c>
      <c r="E55" s="7"/>
      <c r="F55" s="7"/>
      <c r="G55" s="25"/>
      <c r="H55" s="25"/>
    </row>
    <row r="56" spans="1:10" ht="18" customHeight="1" thickBot="1" x14ac:dyDescent="0.35">
      <c r="A56" s="158"/>
      <c r="B56" s="161"/>
      <c r="C56" s="58" t="s">
        <v>53</v>
      </c>
      <c r="D56" s="59">
        <v>0.05</v>
      </c>
      <c r="E56" s="82"/>
      <c r="H56" s="140" t="s">
        <v>81</v>
      </c>
    </row>
    <row r="57" spans="1:10" x14ac:dyDescent="0.3">
      <c r="H57" s="141"/>
    </row>
    <row r="58" spans="1:10" ht="17.600000000000001" x14ac:dyDescent="0.3">
      <c r="H58" s="89">
        <v>74600000</v>
      </c>
    </row>
  </sheetData>
  <sheetProtection password="CA65" sheet="1" selectLockedCells="1"/>
  <mergeCells count="29">
    <mergeCell ref="B1:I1"/>
    <mergeCell ref="B7:D7"/>
    <mergeCell ref="H5:H15"/>
    <mergeCell ref="I5:I8"/>
    <mergeCell ref="E31:F34"/>
    <mergeCell ref="I30:I35"/>
    <mergeCell ref="A3:I3"/>
    <mergeCell ref="G31:G34"/>
    <mergeCell ref="A8:A15"/>
    <mergeCell ref="B8:B15"/>
    <mergeCell ref="B4:D4"/>
    <mergeCell ref="B5:D5"/>
    <mergeCell ref="B6:D6"/>
    <mergeCell ref="H56:H57"/>
    <mergeCell ref="J30:J35"/>
    <mergeCell ref="J5:J15"/>
    <mergeCell ref="G5:G15"/>
    <mergeCell ref="A45:A49"/>
    <mergeCell ref="B45:B49"/>
    <mergeCell ref="A50:A56"/>
    <mergeCell ref="B50:B56"/>
    <mergeCell ref="A38:A42"/>
    <mergeCell ref="B38:B42"/>
    <mergeCell ref="H30:H35"/>
    <mergeCell ref="A19:A27"/>
    <mergeCell ref="B19:B27"/>
    <mergeCell ref="A30:A34"/>
    <mergeCell ref="B30:B34"/>
    <mergeCell ref="B35:D35"/>
  </mergeCells>
  <conditionalFormatting sqref="D2">
    <cfRule type="cellIs" dxfId="0" priority="7" stopIfTrue="1" operator="lessThan">
      <formula>0</formula>
    </cfRule>
  </conditionalFormatting>
  <printOptions horizontalCentered="1"/>
  <pageMargins left="0.11811023622047245" right="0.11811023622047245" top="0.31496062992125984" bottom="0.31496062992125984" header="0.51181102362204722" footer="0.51181102362204722"/>
  <pageSetup paperSize="8" scale="96" firstPageNumber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Quadro di Sintesi</vt:lpstr>
      <vt:lpstr>Servizi e Metriche</vt:lpstr>
      <vt:lpstr>'Quadro di Sintesi'!Area_stampa</vt:lpstr>
      <vt:lpstr>'Servizi e Metriche'!Area_stampa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appo</cp:lastModifiedBy>
  <cp:lastPrinted>2019-12-05T15:03:59Z</cp:lastPrinted>
  <dcterms:created xsi:type="dcterms:W3CDTF">2012-03-29T13:02:21Z</dcterms:created>
  <dcterms:modified xsi:type="dcterms:W3CDTF">2021-03-03T15:31:01Z</dcterms:modified>
</cp:coreProperties>
</file>