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olo lalli\Gare\Gare INAIL\Gara Azure INAIL\DOC\"/>
    </mc:Choice>
  </mc:AlternateContent>
  <bookViews>
    <workbookView xWindow="0" yWindow="0" windowWidth="16815" windowHeight="777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E10" i="1" s="1"/>
  <c r="G4" i="1"/>
  <c r="H5" i="1"/>
  <c r="F5" i="1" s="1"/>
  <c r="H6" i="1"/>
  <c r="F6" i="1" s="1"/>
  <c r="E12" i="1" l="1"/>
  <c r="E11" i="1"/>
  <c r="H16" i="1"/>
  <c r="F4" i="1"/>
  <c r="F19" i="1"/>
  <c r="G6" i="1" l="1"/>
  <c r="G5" i="1"/>
  <c r="F7" i="1" s="1"/>
  <c r="F16" i="1" s="1"/>
  <c r="E17" i="1" s="1"/>
  <c r="G12" i="1" l="1"/>
  <c r="G11" i="1"/>
  <c r="G10" i="1"/>
  <c r="D12" i="1" l="1"/>
  <c r="F12" i="1" s="1"/>
  <c r="D11" i="1"/>
  <c r="F11" i="1" s="1"/>
  <c r="D10" i="1"/>
  <c r="F10" i="1" s="1"/>
  <c r="F13" i="1" l="1"/>
  <c r="F15" i="1" s="1"/>
</calcChain>
</file>

<file path=xl/sharedStrings.xml><?xml version="1.0" encoding="utf-8"?>
<sst xmlns="http://schemas.openxmlformats.org/spreadsheetml/2006/main" count="40" uniqueCount="23">
  <si>
    <t>Nome</t>
  </si>
  <si>
    <t>Descrizione</t>
  </si>
  <si>
    <t>Azure Monetary Commitment</t>
  </si>
  <si>
    <t>Fornitura Base per 24 mesi</t>
  </si>
  <si>
    <t>Fornitura Opzionale per 12 mesi</t>
  </si>
  <si>
    <t>Numero mesi  - G/P</t>
  </si>
  <si>
    <t>Quantità di Unit mensile</t>
  </si>
  <si>
    <t>Servizi professionali</t>
  </si>
  <si>
    <t>Architetto specialista di prodotto - Partner Microsoft Certified con le seguenti certificazioni:
- AZ301 – Microsoft Azure Architect Design
- AZ400 – Microsoft Azure DevOps</t>
  </si>
  <si>
    <t>Specialista Senior di prodotto - Partner Microsoft Certified con la seguente certificazione:
- AZ103 – Microsoft Azure Administrator</t>
  </si>
  <si>
    <t>Base d'asta</t>
  </si>
  <si>
    <t>Costi relativi alla sicurezza</t>
  </si>
  <si>
    <t>Si precisa che gli oneri per rischi interferenziali, non soggetti a ribasso d’asta, sono pari a zero</t>
  </si>
  <si>
    <t>Prezzo offerto per Unit - Tariffa G/P</t>
  </si>
  <si>
    <t>Prezzo Totale Offerto</t>
  </si>
  <si>
    <t>Prezzo Totale Offerto Fornitura Base</t>
  </si>
  <si>
    <t>Prezzo Totale Offerto Fornitura Opzionale</t>
  </si>
  <si>
    <t>Prezzo Globale offerto</t>
  </si>
  <si>
    <t>Note</t>
  </si>
  <si>
    <r>
      <t xml:space="preserve">AzureMonetaryCommit ShrdSvr ALNG SubsVL MVL Commit - Unit di tipologia </t>
    </r>
    <r>
      <rPr>
        <b/>
        <sz val="10"/>
        <color theme="1"/>
        <rFont val="Calibri"/>
        <family val="2"/>
      </rPr>
      <t>SKU: 6QK-00001</t>
    </r>
  </si>
  <si>
    <t>-</t>
  </si>
  <si>
    <t>AS SDAPA ai sensi dell’art. 55 del D.Lgs. n. 50/2016, per l’acquisizione di Servizi cloud Microsoft AZURE e servizi professionali connessi per INAIL – ID 2294</t>
  </si>
  <si>
    <t>Ribasso % praticato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</si>
</sst>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€&quot;\ #,##0.00"/>
    <numFmt numFmtId="165" formatCode="&quot;€&quot;\ #,##0.00000"/>
    <numFmt numFmtId="166" formatCode="0.00000"/>
    <numFmt numFmtId="167" formatCode="0.000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</font>
    <font>
      <sz val="1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0"/>
      <name val="Calibri"/>
      <family val="2"/>
    </font>
    <font>
      <b/>
      <sz val="14"/>
      <color rgb="FFFFFFFF"/>
      <name val="Calibri"/>
      <family val="2"/>
    </font>
    <font>
      <b/>
      <sz val="14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7" fillId="2" borderId="1" xfId="0" applyNumberFormat="1" applyFont="1" applyFill="1" applyBorder="1" applyAlignment="1" applyProtection="1">
      <alignment horizontal="right" vertical="center" wrapText="1" readingOrder="1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9" fillId="0" borderId="0" xfId="0" applyFont="1" applyAlignment="1" applyProtection="1">
      <alignment horizontal="right"/>
      <protection hidden="1"/>
    </xf>
    <xf numFmtId="0" fontId="7" fillId="4" borderId="1" xfId="0" applyFont="1" applyFill="1" applyBorder="1" applyAlignment="1" applyProtection="1">
      <alignment horizontal="center" vertical="center" wrapText="1" readingOrder="1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0" fontId="2" fillId="2" borderId="3" xfId="0" applyFont="1" applyFill="1" applyBorder="1" applyAlignment="1" applyProtection="1">
      <alignment horizontal="left" vertical="center"/>
      <protection hidden="1"/>
    </xf>
    <xf numFmtId="3" fontId="1" fillId="2" borderId="3" xfId="0" applyNumberFormat="1" applyFont="1" applyFill="1" applyBorder="1" applyAlignment="1" applyProtection="1">
      <alignment horizontal="center" vertical="center"/>
      <protection hidden="1"/>
    </xf>
    <xf numFmtId="3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vertical="center"/>
      <protection hidden="1"/>
    </xf>
    <xf numFmtId="0" fontId="8" fillId="3" borderId="4" xfId="0" applyFont="1" applyFill="1" applyBorder="1" applyAlignment="1" applyProtection="1">
      <alignment vertical="center"/>
      <protection hidden="1"/>
    </xf>
    <xf numFmtId="0" fontId="8" fillId="3" borderId="6" xfId="0" applyFont="1" applyFill="1" applyBorder="1" applyAlignment="1" applyProtection="1">
      <alignment horizontal="right" vertical="center"/>
      <protection hidden="1"/>
    </xf>
    <xf numFmtId="164" fontId="8" fillId="3" borderId="1" xfId="0" applyNumberFormat="1" applyFont="1" applyFill="1" applyBorder="1" applyAlignment="1" applyProtection="1">
      <alignment vertical="center"/>
      <protection hidden="1"/>
    </xf>
    <xf numFmtId="0" fontId="4" fillId="3" borderId="5" xfId="0" applyFont="1" applyFill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164" fontId="4" fillId="0" borderId="1" xfId="0" applyNumberFormat="1" applyFont="1" applyBorder="1" applyAlignment="1" applyProtection="1">
      <alignment horizontal="right" vertical="center"/>
      <protection locked="0"/>
    </xf>
    <xf numFmtId="164" fontId="4" fillId="0" borderId="2" xfId="0" applyNumberFormat="1" applyFont="1" applyBorder="1" applyAlignment="1" applyProtection="1">
      <alignment horizontal="right" vertical="center"/>
      <protection locked="0"/>
    </xf>
    <xf numFmtId="0" fontId="4" fillId="2" borderId="1" xfId="0" quotePrefix="1" applyFont="1" applyFill="1" applyBorder="1" applyAlignment="1" applyProtection="1">
      <alignment horizontal="center" vertical="center"/>
      <protection hidden="1"/>
    </xf>
    <xf numFmtId="164" fontId="11" fillId="3" borderId="1" xfId="0" applyNumberFormat="1" applyFont="1" applyFill="1" applyBorder="1" applyAlignment="1" applyProtection="1">
      <alignment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166" fontId="0" fillId="0" borderId="0" xfId="0" applyNumberFormat="1" applyAlignment="1" applyProtection="1">
      <alignment vertical="center"/>
      <protection hidden="1"/>
    </xf>
    <xf numFmtId="167" fontId="13" fillId="2" borderId="1" xfId="0" applyNumberFormat="1" applyFont="1" applyFill="1" applyBorder="1" applyAlignment="1" applyProtection="1">
      <alignment horizontal="right" vertical="center" wrapText="1" readingOrder="1"/>
      <protection hidden="1"/>
    </xf>
    <xf numFmtId="0" fontId="6" fillId="3" borderId="5" xfId="0" applyFont="1" applyFill="1" applyBorder="1" applyAlignment="1" applyProtection="1">
      <alignment horizontal="center" vertical="center" wrapText="1" readingOrder="1"/>
      <protection hidden="1"/>
    </xf>
    <xf numFmtId="0" fontId="6" fillId="3" borderId="4" xfId="0" applyFont="1" applyFill="1" applyBorder="1" applyAlignment="1" applyProtection="1">
      <alignment horizontal="center" vertical="center" wrapText="1" readingOrder="1"/>
      <protection hidden="1"/>
    </xf>
    <xf numFmtId="0" fontId="6" fillId="3" borderId="6" xfId="0" applyFont="1" applyFill="1" applyBorder="1" applyAlignment="1" applyProtection="1">
      <alignment horizontal="center" vertical="center" wrapText="1" readingOrder="1"/>
      <protection hidden="1"/>
    </xf>
    <xf numFmtId="0" fontId="12" fillId="3" borderId="1" xfId="0" applyFont="1" applyFill="1" applyBorder="1" applyAlignment="1" applyProtection="1">
      <alignment horizontal="center" vertical="center" wrapText="1" readingOrder="1"/>
      <protection hidden="1"/>
    </xf>
    <xf numFmtId="0" fontId="10" fillId="3" borderId="5" xfId="0" applyFont="1" applyFill="1" applyBorder="1" applyAlignment="1" applyProtection="1">
      <alignment horizontal="right"/>
      <protection hidden="1"/>
    </xf>
    <xf numFmtId="0" fontId="10" fillId="3" borderId="6" xfId="0" applyFont="1" applyFill="1" applyBorder="1" applyAlignment="1" applyProtection="1">
      <alignment horizontal="right"/>
      <protection hidden="1"/>
    </xf>
    <xf numFmtId="0" fontId="5" fillId="3" borderId="5" xfId="0" applyFont="1" applyFill="1" applyBorder="1" applyAlignment="1" applyProtection="1">
      <alignment horizontal="center"/>
      <protection hidden="1"/>
    </xf>
    <xf numFmtId="0" fontId="5" fillId="3" borderId="4" xfId="0" applyFont="1" applyFill="1" applyBorder="1" applyAlignment="1" applyProtection="1">
      <alignment horizontal="center"/>
      <protection hidden="1"/>
    </xf>
    <xf numFmtId="0" fontId="5" fillId="3" borderId="6" xfId="0" applyFont="1" applyFill="1" applyBorder="1" applyAlignment="1" applyProtection="1">
      <alignment horizontal="center"/>
      <protection hidden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80" zoomScaleNormal="80" workbookViewId="0">
      <selection activeCell="E19" sqref="E19"/>
    </sheetView>
  </sheetViews>
  <sheetFormatPr defaultRowHeight="15" x14ac:dyDescent="0.25"/>
  <cols>
    <col min="1" max="1" width="25.42578125" style="2" customWidth="1"/>
    <col min="2" max="2" width="84.28515625" style="2" customWidth="1"/>
    <col min="3" max="3" width="11.5703125" style="2" customWidth="1"/>
    <col min="4" max="4" width="10" style="2" customWidth="1"/>
    <col min="5" max="5" width="23.140625" style="2" customWidth="1"/>
    <col min="6" max="6" width="23.28515625" style="2" customWidth="1"/>
    <col min="7" max="7" width="35.28515625" style="2" customWidth="1"/>
    <col min="8" max="8" width="13.5703125" style="2" hidden="1" customWidth="1"/>
    <col min="9" max="16384" width="9.140625" style="2"/>
  </cols>
  <sheetData>
    <row r="1" spans="1:8" x14ac:dyDescent="0.25">
      <c r="A1" s="33" t="s">
        <v>21</v>
      </c>
      <c r="B1" s="34"/>
      <c r="C1" s="34"/>
      <c r="D1" s="34"/>
      <c r="E1" s="34"/>
      <c r="F1" s="35"/>
    </row>
    <row r="2" spans="1:8" x14ac:dyDescent="0.25">
      <c r="A2" s="39" t="s">
        <v>3</v>
      </c>
      <c r="B2" s="40"/>
      <c r="C2" s="40"/>
      <c r="D2" s="40"/>
      <c r="E2" s="40"/>
      <c r="F2" s="41"/>
    </row>
    <row r="3" spans="1:8" ht="25.5" x14ac:dyDescent="0.25">
      <c r="A3" s="7" t="s">
        <v>0</v>
      </c>
      <c r="B3" s="7" t="s">
        <v>1</v>
      </c>
      <c r="C3" s="6" t="s">
        <v>6</v>
      </c>
      <c r="D3" s="6" t="s">
        <v>5</v>
      </c>
      <c r="E3" s="6" t="s">
        <v>13</v>
      </c>
      <c r="F3" s="6" t="s">
        <v>14</v>
      </c>
      <c r="G3" s="6" t="s">
        <v>18</v>
      </c>
    </row>
    <row r="4" spans="1:8" ht="24.75" customHeight="1" x14ac:dyDescent="0.25">
      <c r="A4" s="8" t="s">
        <v>2</v>
      </c>
      <c r="B4" s="9" t="s">
        <v>19</v>
      </c>
      <c r="C4" s="10">
        <v>1976</v>
      </c>
      <c r="D4" s="11">
        <v>24</v>
      </c>
      <c r="E4" s="24"/>
      <c r="F4" s="12">
        <f>C4*D4*H4</f>
        <v>0</v>
      </c>
      <c r="G4" s="5" t="str">
        <f>IF(OR(ISBLANK(E4),E4=0),"Attenzione, immettere un valore positivo con al massimo due decimali",IF(ISTEXT(E4),"Attenzione carattere al posto di un numero!",IF(E4&gt;84.33,"Attenzione superata base d'asta!","OK")))</f>
        <v>Attenzione, immettere un valore positivo con al massimo due decimali</v>
      </c>
      <c r="H4" s="29">
        <f>TRUNC(E4,2)</f>
        <v>0</v>
      </c>
    </row>
    <row r="5" spans="1:8" ht="38.25" x14ac:dyDescent="0.25">
      <c r="A5" s="13" t="s">
        <v>7</v>
      </c>
      <c r="B5" s="14" t="s">
        <v>8</v>
      </c>
      <c r="C5" s="27" t="s">
        <v>20</v>
      </c>
      <c r="D5" s="15">
        <v>160</v>
      </c>
      <c r="E5" s="25"/>
      <c r="F5" s="12">
        <f>D5*H5</f>
        <v>0</v>
      </c>
      <c r="G5" s="5" t="str">
        <f>IF(OR(ISBLANK(E5),E5=0),"Attenzione, immettere un valore positivo con al massimo due decimali",IF(ISTEXT(E5),"Attenzione carattere al posto di un numero!",IF(E5&gt;1000,"Attenzione superata base d'asta!","OK")))</f>
        <v>Attenzione, immettere un valore positivo con al massimo due decimali</v>
      </c>
      <c r="H5" s="29">
        <f t="shared" ref="H5:H6" si="0">TRUNC(E5,2)</f>
        <v>0</v>
      </c>
    </row>
    <row r="6" spans="1:8" ht="25.5" x14ac:dyDescent="0.25">
      <c r="A6" s="13" t="s">
        <v>7</v>
      </c>
      <c r="B6" s="16" t="s">
        <v>9</v>
      </c>
      <c r="C6" s="27" t="s">
        <v>20</v>
      </c>
      <c r="D6" s="17">
        <v>240</v>
      </c>
      <c r="E6" s="26"/>
      <c r="F6" s="12">
        <f>D6*H6</f>
        <v>0</v>
      </c>
      <c r="G6" s="5" t="str">
        <f>IF(OR(ISBLANK(E6),E6=0),"Attenzione, immettere un valore positivo con al massimo due decimali",IF(ISTEXT(E6),"Attenzione carattere al posto di un numero!",IF(E6&gt;800,"Attenzione superata base d'asta!","OK")))</f>
        <v>Attenzione, immettere un valore positivo con al massimo due decimali</v>
      </c>
      <c r="H6" s="29">
        <f t="shared" si="0"/>
        <v>0</v>
      </c>
    </row>
    <row r="7" spans="1:8" x14ac:dyDescent="0.25">
      <c r="A7" s="18"/>
      <c r="B7" s="19"/>
      <c r="C7" s="19"/>
      <c r="D7" s="19"/>
      <c r="E7" s="20" t="s">
        <v>15</v>
      </c>
      <c r="F7" s="21" t="str">
        <f>IF(AND(G4="OK",G5="OK",G6="OK"),SUM(F4:F6),"")</f>
        <v/>
      </c>
      <c r="H7" s="30"/>
    </row>
    <row r="8" spans="1:8" x14ac:dyDescent="0.25">
      <c r="A8" s="39" t="s">
        <v>4</v>
      </c>
      <c r="B8" s="40"/>
      <c r="C8" s="40"/>
      <c r="D8" s="40"/>
      <c r="E8" s="40"/>
      <c r="F8" s="41"/>
      <c r="H8" s="30"/>
    </row>
    <row r="9" spans="1:8" ht="25.5" x14ac:dyDescent="0.25">
      <c r="A9" s="7" t="s">
        <v>0</v>
      </c>
      <c r="B9" s="7" t="s">
        <v>1</v>
      </c>
      <c r="C9" s="6" t="s">
        <v>6</v>
      </c>
      <c r="D9" s="6" t="s">
        <v>5</v>
      </c>
      <c r="E9" s="6" t="s">
        <v>13</v>
      </c>
      <c r="F9" s="6" t="s">
        <v>14</v>
      </c>
      <c r="G9" s="6" t="s">
        <v>18</v>
      </c>
      <c r="H9" s="30"/>
    </row>
    <row r="10" spans="1:8" ht="24.75" customHeight="1" x14ac:dyDescent="0.25">
      <c r="A10" s="8" t="s">
        <v>2</v>
      </c>
      <c r="B10" s="9" t="s">
        <v>19</v>
      </c>
      <c r="C10" s="10">
        <v>1976</v>
      </c>
      <c r="D10" s="11">
        <f>D4/2</f>
        <v>12</v>
      </c>
      <c r="E10" s="12">
        <f>H4</f>
        <v>0</v>
      </c>
      <c r="F10" s="12">
        <f>C10*D10*H4</f>
        <v>0</v>
      </c>
      <c r="G10" s="5" t="str">
        <f>IF(OR(ISBLANK(E10),E10=0),"Attenzione, immettere un valore positivo con al massimo due decimali",IF(ISTEXT(E10),"Attenzione carattere al posto di un numero!",IF(E10&gt;84.33,"Attenzione superata base d'asta!","OK")))</f>
        <v>Attenzione, immettere un valore positivo con al massimo due decimali</v>
      </c>
      <c r="H10" s="30"/>
    </row>
    <row r="11" spans="1:8" ht="38.25" x14ac:dyDescent="0.25">
      <c r="A11" s="13" t="s">
        <v>7</v>
      </c>
      <c r="B11" s="14" t="s">
        <v>8</v>
      </c>
      <c r="C11" s="27" t="s">
        <v>20</v>
      </c>
      <c r="D11" s="15">
        <f>D5/2</f>
        <v>80</v>
      </c>
      <c r="E11" s="12">
        <f>H5</f>
        <v>0</v>
      </c>
      <c r="F11" s="12">
        <f>D11*H5</f>
        <v>0</v>
      </c>
      <c r="G11" s="5" t="str">
        <f>IF(OR(ISBLANK(E11),E11=0),"Attenzione, immettere un valore positivo con al massimo due decimali",IF(ISTEXT(E11),"Attenzione carattere al posto di un numero!",IF(E11&gt;1000,"Attenzione superata base d'asta!","OK")))</f>
        <v>Attenzione, immettere un valore positivo con al massimo due decimali</v>
      </c>
      <c r="H11" s="30"/>
    </row>
    <row r="12" spans="1:8" ht="25.5" x14ac:dyDescent="0.25">
      <c r="A12" s="13" t="s">
        <v>7</v>
      </c>
      <c r="B12" s="16" t="s">
        <v>9</v>
      </c>
      <c r="C12" s="27" t="s">
        <v>20</v>
      </c>
      <c r="D12" s="17">
        <f>D6/2</f>
        <v>120</v>
      </c>
      <c r="E12" s="12">
        <f>H6</f>
        <v>0</v>
      </c>
      <c r="F12" s="12">
        <f>D12*H6</f>
        <v>0</v>
      </c>
      <c r="G12" s="5" t="str">
        <f>IF(OR(ISBLANK(E12),E12=0),"Attenzione, immettere un valore positivo con al massimo due decimali",IF(ISTEXT(E12),"Attenzione carattere al posto di un numero!",IF(E12&gt;800,"Attenzione superata base d'asta!","OK")))</f>
        <v>Attenzione, immettere un valore positivo con al massimo due decimali</v>
      </c>
      <c r="H12" s="30"/>
    </row>
    <row r="13" spans="1:8" x14ac:dyDescent="0.25">
      <c r="A13" s="22"/>
      <c r="B13" s="23"/>
      <c r="C13" s="23"/>
      <c r="D13" s="23"/>
      <c r="E13" s="20" t="s">
        <v>16</v>
      </c>
      <c r="F13" s="21" t="str">
        <f>IF(AND(G10="OK",G11="OK",G12="OK"),SUM(F10:F12),"")</f>
        <v/>
      </c>
      <c r="H13" s="30"/>
    </row>
    <row r="14" spans="1:8" x14ac:dyDescent="0.25">
      <c r="H14" s="30"/>
    </row>
    <row r="15" spans="1:8" ht="23.25" x14ac:dyDescent="0.35">
      <c r="D15" s="37" t="s">
        <v>17</v>
      </c>
      <c r="E15" s="38"/>
      <c r="F15" s="28" t="str">
        <f>IF(AND(G4="OK",G5="OK",G6="OK",G10="OK",G11="OK",G12="OK",F19="OK"),F7+F13,"")</f>
        <v/>
      </c>
      <c r="H15" s="30"/>
    </row>
    <row r="16" spans="1:8" ht="59.25" customHeight="1" x14ac:dyDescent="0.25">
      <c r="C16" s="33" t="s">
        <v>10</v>
      </c>
      <c r="D16" s="35"/>
      <c r="E16" s="1">
        <v>6526898.8799999999</v>
      </c>
      <c r="F16" s="5" t="str">
        <f>IF(F7="","Attenzione offerta non corretta",IF(F19="Attenzione, immettere un valore positivo con al massimo due decimali","Attenzione, immettere nei costi della sicurezza un valore positivo con al massimo due decimali","OK"))</f>
        <v>Attenzione offerta non corretta</v>
      </c>
      <c r="H16" s="31">
        <f>ROUND((84.33-H4)/84.33*100,3)</f>
        <v>100</v>
      </c>
    </row>
    <row r="17" spans="3:6" ht="43.5" customHeight="1" x14ac:dyDescent="0.25">
      <c r="C17" s="36" t="s">
        <v>22</v>
      </c>
      <c r="D17" s="36"/>
      <c r="E17" s="32" t="str">
        <f>IF(F16="Attenzione offerta non corretta","",ROUND((84.33-H4)/84.33*100,3))</f>
        <v/>
      </c>
    </row>
    <row r="18" spans="3:6" x14ac:dyDescent="0.25">
      <c r="D18" s="3"/>
      <c r="E18" s="4"/>
      <c r="F18" s="4"/>
    </row>
    <row r="19" spans="3:6" ht="48.75" customHeight="1" x14ac:dyDescent="0.25">
      <c r="C19" s="33" t="s">
        <v>11</v>
      </c>
      <c r="D19" s="35"/>
      <c r="E19" s="25"/>
      <c r="F19" s="5" t="str">
        <f>IF(E19=0,"Attenzione, immettere un valore positivo con al massimo due decimali","OK")</f>
        <v>Attenzione, immettere un valore positivo con al massimo due decimali</v>
      </c>
    </row>
    <row r="20" spans="3:6" ht="28.5" customHeight="1" x14ac:dyDescent="0.25">
      <c r="C20" s="33" t="s">
        <v>12</v>
      </c>
      <c r="D20" s="34"/>
      <c r="E20" s="34"/>
      <c r="F20" s="35"/>
    </row>
  </sheetData>
  <sheetProtection algorithmName="SHA-512" hashValue="02opgMq7a6KmL8lnM3jBPsKgpQQcl1eVMz02ACxsA+hC9MYRqXV5GnaQPRDMcVUy+M6ysU1Yhuqd+u6q1hRCTA==" saltValue="6C9BTFfVppODyMEJwU2nGA==" spinCount="100000" sheet="1" objects="1" scenarios="1"/>
  <mergeCells count="8">
    <mergeCell ref="A1:F1"/>
    <mergeCell ref="C16:D16"/>
    <mergeCell ref="C17:D17"/>
    <mergeCell ref="C19:D19"/>
    <mergeCell ref="C20:F20"/>
    <mergeCell ref="D15:E15"/>
    <mergeCell ref="A2:F2"/>
    <mergeCell ref="A8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Paolo Lalli</cp:lastModifiedBy>
  <dcterms:created xsi:type="dcterms:W3CDTF">2020-03-30T07:02:50Z</dcterms:created>
  <dcterms:modified xsi:type="dcterms:W3CDTF">2020-05-08T16:47:23Z</dcterms:modified>
</cp:coreProperties>
</file>