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ilvia.pantaleo\Documents\GARE\RCAUTO\RCAUTO 10\DOCUMENTAZIONE DI GARA\"/>
    </mc:Choice>
  </mc:AlternateContent>
  <bookViews>
    <workbookView xWindow="0" yWindow="0" windowWidth="28800" windowHeight="11700" tabRatio="847"/>
  </bookViews>
  <sheets>
    <sheet name="copertina" sheetId="4" r:id="rId1"/>
    <sheet name="n. veicoli e km" sheetId="86" r:id="rId2"/>
    <sheet name="PREMI RCA 2018" sheetId="78" r:id="rId3"/>
    <sheet name="sinistri RCA 2018" sheetId="38" r:id="rId4"/>
    <sheet name="Sinistri Cristalli 2018" sheetId="39" r:id="rId5"/>
    <sheet name="PREMI INF A 2018" sheetId="79" r:id="rId6"/>
    <sheet name="sinistri INF A 2018" sheetId="40" r:id="rId7"/>
    <sheet name="PREMI INF B" sheetId="80" r:id="rId8"/>
    <sheet name="sinistri INF B 2018" sheetId="41" r:id="rId9"/>
    <sheet name="PREMI KASKO 2018" sheetId="37" r:id="rId10"/>
    <sheet name="sinistri KASKO 2018" sheetId="42" r:id="rId11"/>
    <sheet name="PREMI RCA 2017" sheetId="36" r:id="rId12"/>
    <sheet name="sinistri RCA 2017" sheetId="48" r:id="rId13"/>
    <sheet name="Sinistri Cristalli 2017" sheetId="49" r:id="rId14"/>
    <sheet name="PREMI INF A 2017" sheetId="35" r:id="rId15"/>
    <sheet name="sinistri INF A 2017" sheetId="50" r:id="rId16"/>
    <sheet name="PREMI INF B 2017" sheetId="34" r:id="rId17"/>
    <sheet name="sinistri INF B 2017" sheetId="51" r:id="rId18"/>
    <sheet name="PREMI KASKO 2017" sheetId="30" r:id="rId19"/>
    <sheet name="sinistri KASKO 2017" sheetId="52" r:id="rId20"/>
    <sheet name="PREMI RCA 2016" sheetId="5" r:id="rId21"/>
    <sheet name="sinistri RCA 2016" sheetId="53" r:id="rId22"/>
    <sheet name="Sinistri Cristalli 2016" sheetId="54" r:id="rId23"/>
    <sheet name="PREMI INFORTUNI A 2016" sheetId="6" r:id="rId24"/>
    <sheet name="sinistri INF A 2016" sheetId="55" r:id="rId25"/>
    <sheet name="PREMI INFORTUNI B 2016" sheetId="7" r:id="rId26"/>
    <sheet name="sinistri INF B 2016" sheetId="56" r:id="rId27"/>
    <sheet name="PREMI KASKO 2016" sheetId="8" r:id="rId28"/>
    <sheet name="sinistri KASKO 2016" sheetId="57" r:id="rId29"/>
    <sheet name="PREMI RCA 2015" sheetId="9" r:id="rId30"/>
    <sheet name="sinistri RCA 2015" sheetId="58" r:id="rId31"/>
    <sheet name="Sinistri Cristalli 2015" sheetId="59" r:id="rId32"/>
    <sheet name="PREMI INFORTUNI A 2015" sheetId="11" r:id="rId33"/>
    <sheet name="sinistri INF A 2015" sheetId="60" r:id="rId34"/>
    <sheet name="PREMI INFORTUNI B 2015" sheetId="12" r:id="rId35"/>
    <sheet name="sinistri INF B 2015" sheetId="61" r:id="rId36"/>
    <sheet name="PREMI KASKO 2015" sheetId="13" r:id="rId37"/>
    <sheet name="sinistri KASKO 2015" sheetId="62" r:id="rId38"/>
    <sheet name="PREMI RCA 2014" sheetId="14" r:id="rId39"/>
    <sheet name="sinistri RCA 2014" sheetId="63" r:id="rId40"/>
    <sheet name="Sinistri Cristalli 2014" sheetId="64" r:id="rId41"/>
    <sheet name="PREMI INFORTUNI A 2014" sheetId="16" r:id="rId42"/>
    <sheet name="sinistri INF A 2014" sheetId="65" r:id="rId43"/>
    <sheet name="PREMI INFORTUNI B 2014" sheetId="18" r:id="rId44"/>
    <sheet name="sinistri INF B 2014" sheetId="66" r:id="rId45"/>
    <sheet name="PREMI KASKO 2014" sheetId="17" r:id="rId46"/>
    <sheet name="sinistri KASKO 2014" sheetId="67" r:id="rId47"/>
    <sheet name="PREMI RCA 2013" sheetId="21" r:id="rId48"/>
    <sheet name="sinistri RCA 2013" sheetId="68" r:id="rId49"/>
    <sheet name="Sinistri Cristalli 2013" sheetId="69" r:id="rId50"/>
    <sheet name="PREMI INFORTUNI A 2013" sheetId="22" r:id="rId51"/>
    <sheet name="sinistri INF A 2013" sheetId="70" r:id="rId52"/>
    <sheet name="PREMI INFORTUNI B 2013" sheetId="23" r:id="rId53"/>
    <sheet name="sinistri INF B 2013" sheetId="71" r:id="rId54"/>
    <sheet name="PREMI KASKO 2013" sheetId="24" r:id="rId55"/>
    <sheet name="sinistri KASKO 2013" sheetId="72" r:id="rId56"/>
    <sheet name="PREMI RCA 2012" sheetId="25" r:id="rId57"/>
    <sheet name="sinistri RCA 2012" sheetId="82" r:id="rId58"/>
    <sheet name="sinistri Cristalli 2012" sheetId="74" r:id="rId59"/>
    <sheet name="PREMI INFORTUNI A 2012 " sheetId="26" r:id="rId60"/>
    <sheet name="sinistri INF A 2012" sheetId="75" r:id="rId61"/>
    <sheet name="PREMI INFORTUNI B 2012" sheetId="27" r:id="rId62"/>
    <sheet name="sinistri INF B 2012" sheetId="76" r:id="rId63"/>
    <sheet name="PREMI KASKO 2012" sheetId="28" r:id="rId64"/>
    <sheet name="sinistri KASKO 2012" sheetId="77" r:id="rId65"/>
  </sheets>
  <externalReferences>
    <externalReference r:id="rId66"/>
  </externalReferences>
  <definedNames>
    <definedName name="_xlnm._FilterDatabase" localSheetId="1" hidden="1">'n. veicoli e km'!#REF!</definedName>
    <definedName name="_xlnm._FilterDatabase" localSheetId="5" hidden="1">'PREMI INF A 2018'!$A$4:$G$83</definedName>
    <definedName name="_xlnm._FilterDatabase" localSheetId="59" hidden="1">'PREMI INFORTUNI A 2012 '!$A$4:$U$106</definedName>
    <definedName name="_xlnm._FilterDatabase" localSheetId="50" hidden="1">'PREMI INFORTUNI A 2013'!$A$4:$U$107</definedName>
    <definedName name="_xlnm._FilterDatabase" localSheetId="41" hidden="1">'PREMI INFORTUNI A 2014'!$A$4:$J$109</definedName>
    <definedName name="_xlnm._FilterDatabase" localSheetId="32" hidden="1">'PREMI INFORTUNI A 2015'!$A$4:$F$109</definedName>
    <definedName name="_xlnm._FilterDatabase" localSheetId="23" hidden="1">'PREMI INFORTUNI A 2016'!$A$4:$F$41</definedName>
    <definedName name="_xlnm._FilterDatabase" localSheetId="61" hidden="1">'PREMI INFORTUNI B 2012'!$A$4:$J$38</definedName>
    <definedName name="_xlnm._FilterDatabase" localSheetId="63" hidden="1">'PREMI KASKO 2012'!$A$4:$J$39</definedName>
    <definedName name="_xlnm._FilterDatabase" localSheetId="54" hidden="1">'PREMI KASKO 2013'!$A$4:$J$4</definedName>
    <definedName name="_xlnm._FilterDatabase" localSheetId="9" hidden="1">'PREMI KASKO 2018'!$A$4:$G$85</definedName>
    <definedName name="_xlnm._FilterDatabase" localSheetId="56" hidden="1">'PREMI RCA 2012'!$A$4:$J$125</definedName>
    <definedName name="_xlnm._FilterDatabase" localSheetId="47" hidden="1">'PREMI RCA 2013'!$A$4:$G$133</definedName>
    <definedName name="_xlnm._FilterDatabase" localSheetId="38" hidden="1">'PREMI RCA 2014'!$A$4:$K$153</definedName>
    <definedName name="_xlnm._FilterDatabase" localSheetId="29" hidden="1">'PREMI RCA 2015'!$A$4:$F$170</definedName>
    <definedName name="_xlnm._FilterDatabase" localSheetId="20" hidden="1">'PREMI RCA 2016'!$A$4:$F$117</definedName>
    <definedName name="_xlnm._FilterDatabase" localSheetId="11" hidden="1">'PREMI RCA 2017'!$A$4:$F$54</definedName>
    <definedName name="_xlnm._FilterDatabase" localSheetId="2" hidden="1">'PREMI RCA 2018'!$A$4:$G$98</definedName>
    <definedName name="_xlnm._FilterDatabase" localSheetId="4" hidden="1">'Sinistri Cristalli 2018'!$A$4:$L$15</definedName>
    <definedName name="_xlnm._FilterDatabase" localSheetId="51" hidden="1">'sinistri INF A 2013'!$A$4:$J$11</definedName>
    <definedName name="_xlnm._FilterDatabase" localSheetId="57" hidden="1">'sinistri RCA 2012'!$A$1:$AM$62</definedName>
    <definedName name="_xlnm._FilterDatabase" localSheetId="48" hidden="1">'sinistri RCA 2013'!$A$5:$AM$69</definedName>
    <definedName name="_xlnm._FilterDatabase" localSheetId="39" hidden="1">'sinistri RCA 2014'!$A$5:$AL$68</definedName>
    <definedName name="_xlnm._FilterDatabase" localSheetId="30" hidden="1">'sinistri RCA 2015'!$A$5:$AM$57</definedName>
    <definedName name="_xlnm._FilterDatabase" localSheetId="21" hidden="1">'sinistri RCA 2016'!$A$5:$AM$34</definedName>
    <definedName name="_xlnm._FilterDatabase" localSheetId="3" hidden="1">'sinistri RCA 2018'!$A$5:$AN$37</definedName>
    <definedName name="anno" localSheetId="1">'[1]00.1Convalida_dati'!$B$2:$B$8</definedName>
    <definedName name="_xlnm.Print_Area" localSheetId="0">copertina!$A$1:$K$55</definedName>
    <definedName name="_xlnm.Print_Area" localSheetId="1">'n. veicoli e km'!$A$4:$AW$154</definedName>
    <definedName name="tipologia" localSheetId="1">'[1]00.1Convalida_dati'!$A$2:$A$5</definedName>
    <definedName name="_xlnm.Print_Titles" localSheetId="1">'n. veicoli e km'!$4:$5</definedName>
  </definedNames>
  <calcPr calcId="162913"/>
</workbook>
</file>

<file path=xl/calcChain.xml><?xml version="1.0" encoding="utf-8"?>
<calcChain xmlns="http://schemas.openxmlformats.org/spreadsheetml/2006/main">
  <c r="F44" i="86" l="1"/>
  <c r="B41" i="86"/>
  <c r="B10" i="86"/>
  <c r="B130" i="86"/>
  <c r="B129" i="86"/>
  <c r="B127" i="86"/>
  <c r="B123" i="86"/>
  <c r="B121" i="86"/>
  <c r="B119" i="86"/>
  <c r="B117" i="86"/>
  <c r="B115" i="86"/>
  <c r="B113" i="86"/>
  <c r="AU111" i="86"/>
  <c r="AT111" i="86"/>
  <c r="AS111" i="86"/>
  <c r="AR111" i="86"/>
  <c r="AQ111" i="86"/>
  <c r="AP111" i="86"/>
  <c r="AO111" i="86"/>
  <c r="AN111" i="86"/>
  <c r="AM111" i="86"/>
  <c r="AL111" i="86"/>
  <c r="AK111" i="86"/>
  <c r="AJ111" i="86"/>
  <c r="AI111" i="86"/>
  <c r="AH111" i="86"/>
  <c r="AG111" i="86"/>
  <c r="AF111" i="86"/>
  <c r="AE111" i="86"/>
  <c r="AD111" i="86"/>
  <c r="AC111" i="86"/>
  <c r="AB111" i="86"/>
  <c r="AA111" i="86"/>
  <c r="Z111" i="86"/>
  <c r="Y111" i="86"/>
  <c r="X111" i="86"/>
  <c r="W111" i="86"/>
  <c r="V111" i="86"/>
  <c r="U111" i="86"/>
  <c r="T111" i="86"/>
  <c r="S111" i="86"/>
  <c r="R111" i="86"/>
  <c r="Q111" i="86"/>
  <c r="P111" i="86"/>
  <c r="O111" i="86"/>
  <c r="N111" i="86"/>
  <c r="M111" i="86"/>
  <c r="L111" i="86"/>
  <c r="K111" i="86"/>
  <c r="J111" i="86"/>
  <c r="I111" i="86"/>
  <c r="H111" i="86"/>
  <c r="G111" i="86"/>
  <c r="F111" i="86"/>
  <c r="E111" i="86"/>
  <c r="D111" i="86"/>
  <c r="C111" i="86"/>
  <c r="B110" i="86"/>
  <c r="B109" i="86"/>
  <c r="B108" i="86"/>
  <c r="B107" i="86"/>
  <c r="B106" i="86"/>
  <c r="B105" i="86"/>
  <c r="B104" i="86"/>
  <c r="B103" i="86"/>
  <c r="AU100" i="86"/>
  <c r="AT100" i="86"/>
  <c r="AS100" i="86"/>
  <c r="AR100" i="86"/>
  <c r="AQ100" i="86"/>
  <c r="AP100" i="86"/>
  <c r="AO100" i="86"/>
  <c r="AN100" i="86"/>
  <c r="AM100" i="86"/>
  <c r="AL100" i="86"/>
  <c r="AK100" i="86"/>
  <c r="AJ100" i="86"/>
  <c r="AI100" i="86"/>
  <c r="AH100" i="86"/>
  <c r="AG100" i="86"/>
  <c r="AF100" i="86"/>
  <c r="AE100" i="86"/>
  <c r="AD100" i="86"/>
  <c r="AC100" i="86"/>
  <c r="AB100" i="86"/>
  <c r="AA100" i="86"/>
  <c r="Z100" i="86"/>
  <c r="Y100" i="86"/>
  <c r="X100" i="86"/>
  <c r="W100" i="86"/>
  <c r="V100" i="86"/>
  <c r="U100" i="86"/>
  <c r="T100" i="86"/>
  <c r="S100" i="86"/>
  <c r="R100" i="86"/>
  <c r="Q100" i="86"/>
  <c r="P100" i="86"/>
  <c r="O100" i="86"/>
  <c r="N100" i="86"/>
  <c r="M100" i="86"/>
  <c r="L100" i="86"/>
  <c r="K100" i="86"/>
  <c r="J100" i="86"/>
  <c r="I100" i="86"/>
  <c r="H100" i="86"/>
  <c r="G100" i="86"/>
  <c r="F100" i="86"/>
  <c r="E100" i="86"/>
  <c r="D100" i="86"/>
  <c r="C100" i="86"/>
  <c r="B99" i="86"/>
  <c r="B98" i="86"/>
  <c r="B97" i="86"/>
  <c r="AU94" i="86"/>
  <c r="AT94" i="86"/>
  <c r="AS94" i="86"/>
  <c r="AR94" i="86"/>
  <c r="AQ94" i="86"/>
  <c r="AP94" i="86"/>
  <c r="AO94" i="86"/>
  <c r="AN94" i="86"/>
  <c r="AM94" i="86"/>
  <c r="AL94" i="86"/>
  <c r="AK94" i="86"/>
  <c r="AJ94" i="86"/>
  <c r="AI94" i="86"/>
  <c r="AH94" i="86"/>
  <c r="AG94" i="86"/>
  <c r="AF94" i="86"/>
  <c r="AE94" i="86"/>
  <c r="AD94" i="86"/>
  <c r="AC94" i="86"/>
  <c r="AB94" i="86"/>
  <c r="AA94" i="86"/>
  <c r="Z94" i="86"/>
  <c r="Y94" i="86"/>
  <c r="X94" i="86"/>
  <c r="W94" i="86"/>
  <c r="V94" i="86"/>
  <c r="U94" i="86"/>
  <c r="T94" i="86"/>
  <c r="S94" i="86"/>
  <c r="R94" i="86"/>
  <c r="Q94" i="86"/>
  <c r="P94" i="86"/>
  <c r="O94" i="86"/>
  <c r="N94" i="86"/>
  <c r="M94" i="86"/>
  <c r="L94" i="86"/>
  <c r="K94" i="86"/>
  <c r="J94" i="86"/>
  <c r="I94" i="86"/>
  <c r="H94" i="86"/>
  <c r="G94" i="86"/>
  <c r="F94" i="86"/>
  <c r="E94" i="86"/>
  <c r="D94" i="86"/>
  <c r="C94" i="86"/>
  <c r="B93" i="86"/>
  <c r="B92" i="86"/>
  <c r="B91" i="86"/>
  <c r="B90" i="86"/>
  <c r="B89" i="86"/>
  <c r="B88" i="86"/>
  <c r="B87" i="86"/>
  <c r="B86" i="86"/>
  <c r="B85" i="86"/>
  <c r="B84" i="86"/>
  <c r="AU81" i="86"/>
  <c r="AT81" i="86"/>
  <c r="AS81" i="86"/>
  <c r="AR81" i="86"/>
  <c r="AQ81" i="86"/>
  <c r="AP81" i="86"/>
  <c r="AO81" i="86"/>
  <c r="AN81" i="86"/>
  <c r="AM81" i="86"/>
  <c r="AL81" i="86"/>
  <c r="AK81" i="86"/>
  <c r="AJ81" i="86"/>
  <c r="AI81" i="86"/>
  <c r="AH81" i="86"/>
  <c r="AG81" i="86"/>
  <c r="AF81" i="86"/>
  <c r="AE81" i="86"/>
  <c r="AD81" i="86"/>
  <c r="AC81" i="86"/>
  <c r="AB81" i="86"/>
  <c r="AA81" i="86"/>
  <c r="Z81" i="86"/>
  <c r="Y81" i="86"/>
  <c r="X81" i="86"/>
  <c r="W81" i="86"/>
  <c r="V81" i="86"/>
  <c r="U81" i="86"/>
  <c r="T81" i="86"/>
  <c r="S81" i="86"/>
  <c r="R81" i="86"/>
  <c r="Q81" i="86"/>
  <c r="P81" i="86"/>
  <c r="O81" i="86"/>
  <c r="N81" i="86"/>
  <c r="M81" i="86"/>
  <c r="L81" i="86"/>
  <c r="K81" i="86"/>
  <c r="J81" i="86"/>
  <c r="I81" i="86"/>
  <c r="H81" i="86"/>
  <c r="G81" i="86"/>
  <c r="F81" i="86"/>
  <c r="E81" i="86"/>
  <c r="D81" i="86"/>
  <c r="C81" i="86"/>
  <c r="B80" i="86"/>
  <c r="B79" i="86"/>
  <c r="B78" i="86"/>
  <c r="B77" i="86"/>
  <c r="B76" i="86"/>
  <c r="B75" i="86"/>
  <c r="B74" i="86"/>
  <c r="AU71" i="86"/>
  <c r="AT71" i="86"/>
  <c r="AS71" i="86"/>
  <c r="AR71" i="86"/>
  <c r="AQ71" i="86"/>
  <c r="AP71" i="86"/>
  <c r="AO71" i="86"/>
  <c r="AN71" i="86"/>
  <c r="AM71" i="86"/>
  <c r="AL71" i="86"/>
  <c r="AK71" i="86"/>
  <c r="AJ71" i="86"/>
  <c r="AI71" i="86"/>
  <c r="AH71" i="86"/>
  <c r="AG71" i="86"/>
  <c r="AF71" i="86"/>
  <c r="AE71" i="86"/>
  <c r="AD71" i="86"/>
  <c r="AC71" i="86"/>
  <c r="AB71" i="86"/>
  <c r="AA71" i="86"/>
  <c r="Z71" i="86"/>
  <c r="Y71" i="86"/>
  <c r="X71" i="86"/>
  <c r="W71" i="86"/>
  <c r="V71" i="86"/>
  <c r="U71" i="86"/>
  <c r="T71" i="86"/>
  <c r="S71" i="86"/>
  <c r="R71" i="86"/>
  <c r="Q71" i="86"/>
  <c r="P71" i="86"/>
  <c r="O71" i="86"/>
  <c r="N71" i="86"/>
  <c r="M71" i="86"/>
  <c r="L71" i="86"/>
  <c r="K71" i="86"/>
  <c r="J71" i="86"/>
  <c r="I71" i="86"/>
  <c r="H71" i="86"/>
  <c r="G71" i="86"/>
  <c r="F71" i="86"/>
  <c r="E71" i="86"/>
  <c r="D71" i="86"/>
  <c r="C71" i="86"/>
  <c r="B70" i="86"/>
  <c r="B69" i="86"/>
  <c r="B68" i="86"/>
  <c r="B67" i="86"/>
  <c r="B66" i="86"/>
  <c r="AU63" i="86"/>
  <c r="AT63" i="86"/>
  <c r="AS63" i="86"/>
  <c r="AR63" i="86"/>
  <c r="AQ63" i="86"/>
  <c r="AP63" i="86"/>
  <c r="AO63" i="86"/>
  <c r="AN63" i="86"/>
  <c r="AM63" i="86"/>
  <c r="AL63" i="86"/>
  <c r="AK63" i="86"/>
  <c r="AJ63" i="86"/>
  <c r="AI63" i="86"/>
  <c r="AH63" i="86"/>
  <c r="AG63" i="86"/>
  <c r="AF63" i="86"/>
  <c r="AE63" i="86"/>
  <c r="AD63" i="86"/>
  <c r="AC63" i="86"/>
  <c r="AB63" i="86"/>
  <c r="AA63" i="86"/>
  <c r="Z63" i="86"/>
  <c r="Y63" i="86"/>
  <c r="X63" i="86"/>
  <c r="W63" i="86"/>
  <c r="V63" i="86"/>
  <c r="U63" i="86"/>
  <c r="T63" i="86"/>
  <c r="S63" i="86"/>
  <c r="R63" i="86"/>
  <c r="Q63" i="86"/>
  <c r="P63" i="86"/>
  <c r="O63" i="86"/>
  <c r="N63" i="86"/>
  <c r="M63" i="86"/>
  <c r="L63" i="86"/>
  <c r="K63" i="86"/>
  <c r="J63" i="86"/>
  <c r="I63" i="86"/>
  <c r="H63" i="86"/>
  <c r="G63" i="86"/>
  <c r="F63" i="86"/>
  <c r="E63" i="86"/>
  <c r="D63" i="86"/>
  <c r="C63" i="86"/>
  <c r="B62" i="86"/>
  <c r="B61" i="86"/>
  <c r="B60" i="86"/>
  <c r="B59" i="86"/>
  <c r="B58" i="86"/>
  <c r="B57" i="86"/>
  <c r="AU54" i="86"/>
  <c r="AT54" i="86"/>
  <c r="AS54" i="86"/>
  <c r="AR54" i="86"/>
  <c r="AQ54" i="86"/>
  <c r="AP54" i="86"/>
  <c r="AO54" i="86"/>
  <c r="AN54" i="86"/>
  <c r="AM54" i="86"/>
  <c r="AL54" i="86"/>
  <c r="AK54" i="86"/>
  <c r="AJ54" i="86"/>
  <c r="AI54" i="86"/>
  <c r="AH54" i="86"/>
  <c r="AG54" i="86"/>
  <c r="AF54" i="86"/>
  <c r="AE54" i="86"/>
  <c r="AD54" i="86"/>
  <c r="AC54" i="86"/>
  <c r="AB54" i="86"/>
  <c r="AA54" i="86"/>
  <c r="Z54" i="86"/>
  <c r="Y54" i="86"/>
  <c r="X54" i="86"/>
  <c r="W54" i="86"/>
  <c r="V54" i="86"/>
  <c r="U54" i="86"/>
  <c r="T54" i="86"/>
  <c r="S54" i="86"/>
  <c r="R54" i="86"/>
  <c r="Q54" i="86"/>
  <c r="P54" i="86"/>
  <c r="O54" i="86"/>
  <c r="N54" i="86"/>
  <c r="M54" i="86"/>
  <c r="L54" i="86"/>
  <c r="K54" i="86"/>
  <c r="J54" i="86"/>
  <c r="I54" i="86"/>
  <c r="H54" i="86"/>
  <c r="G54" i="86"/>
  <c r="F54" i="86"/>
  <c r="E54" i="86"/>
  <c r="D54" i="86"/>
  <c r="C54" i="86"/>
  <c r="B53" i="86"/>
  <c r="B52" i="86"/>
  <c r="AU49" i="86"/>
  <c r="AT49" i="86"/>
  <c r="AS49" i="86"/>
  <c r="AR49" i="86"/>
  <c r="AQ49" i="86"/>
  <c r="AP49" i="86"/>
  <c r="AO49" i="86"/>
  <c r="AN49" i="86"/>
  <c r="AM49" i="86"/>
  <c r="AL49" i="86"/>
  <c r="AK49" i="86"/>
  <c r="AJ49" i="86"/>
  <c r="AI49" i="86"/>
  <c r="AH49" i="86"/>
  <c r="AG49" i="86"/>
  <c r="AF49" i="86"/>
  <c r="AE49" i="86"/>
  <c r="AD49" i="86"/>
  <c r="AC49" i="86"/>
  <c r="AB49" i="86"/>
  <c r="AA49" i="86"/>
  <c r="Z49" i="86"/>
  <c r="Y49" i="86"/>
  <c r="X49" i="86"/>
  <c r="W49" i="86"/>
  <c r="V49" i="86"/>
  <c r="U49" i="86"/>
  <c r="T49" i="86"/>
  <c r="S49" i="86"/>
  <c r="R49" i="86"/>
  <c r="Q49" i="86"/>
  <c r="P49" i="86"/>
  <c r="O49" i="86"/>
  <c r="N49" i="86"/>
  <c r="M49" i="86"/>
  <c r="L49" i="86"/>
  <c r="K49" i="86"/>
  <c r="J49" i="86"/>
  <c r="I49" i="86"/>
  <c r="H49" i="86"/>
  <c r="G49" i="86"/>
  <c r="F49" i="86"/>
  <c r="E49" i="86"/>
  <c r="D49" i="86"/>
  <c r="C49" i="86"/>
  <c r="B48" i="86"/>
  <c r="B47" i="86"/>
  <c r="AU44" i="86"/>
  <c r="AT44" i="86"/>
  <c r="AS44" i="86"/>
  <c r="AR44" i="86"/>
  <c r="AQ44" i="86"/>
  <c r="AP44" i="86"/>
  <c r="AO44" i="86"/>
  <c r="AN44" i="86"/>
  <c r="AM44" i="86"/>
  <c r="AL44" i="86"/>
  <c r="AK44" i="86"/>
  <c r="AJ44" i="86"/>
  <c r="AI44" i="86"/>
  <c r="AH44" i="86"/>
  <c r="AG44" i="86"/>
  <c r="AF44" i="86"/>
  <c r="AE44" i="86"/>
  <c r="AD44" i="86"/>
  <c r="AC44" i="86"/>
  <c r="AB44" i="86"/>
  <c r="AA44" i="86"/>
  <c r="Z44" i="86"/>
  <c r="Y44" i="86"/>
  <c r="X44" i="86"/>
  <c r="W44" i="86"/>
  <c r="V44" i="86"/>
  <c r="U44" i="86"/>
  <c r="T44" i="86"/>
  <c r="S44" i="86"/>
  <c r="R44" i="86"/>
  <c r="Q44" i="86"/>
  <c r="P44" i="86"/>
  <c r="O44" i="86"/>
  <c r="N44" i="86"/>
  <c r="M44" i="86"/>
  <c r="L44" i="86"/>
  <c r="K44" i="86"/>
  <c r="J44" i="86"/>
  <c r="I44" i="86"/>
  <c r="H44" i="86"/>
  <c r="G44" i="86"/>
  <c r="E44" i="86"/>
  <c r="D44" i="86"/>
  <c r="C44" i="86"/>
  <c r="B43" i="86"/>
  <c r="B42" i="86"/>
  <c r="B40" i="86"/>
  <c r="B39" i="86"/>
  <c r="B38" i="86"/>
  <c r="AU35" i="86"/>
  <c r="AT35" i="86"/>
  <c r="AS35" i="86"/>
  <c r="AR35" i="86"/>
  <c r="AQ35" i="86"/>
  <c r="AP35" i="86"/>
  <c r="AO35" i="86"/>
  <c r="AN35" i="86"/>
  <c r="AM35" i="86"/>
  <c r="AL35" i="86"/>
  <c r="AK35" i="86"/>
  <c r="AJ35" i="86"/>
  <c r="AI35" i="86"/>
  <c r="AH35" i="86"/>
  <c r="AG35" i="86"/>
  <c r="AF35" i="86"/>
  <c r="AE35" i="86"/>
  <c r="AD35" i="86"/>
  <c r="AC35" i="86"/>
  <c r="AB35" i="86"/>
  <c r="AA35" i="86"/>
  <c r="Z35" i="86"/>
  <c r="Y35" i="86"/>
  <c r="X35" i="86"/>
  <c r="W35" i="86"/>
  <c r="V35" i="86"/>
  <c r="U35" i="86"/>
  <c r="T35" i="86"/>
  <c r="S35" i="86"/>
  <c r="R35" i="86"/>
  <c r="Q35" i="86"/>
  <c r="P35" i="86"/>
  <c r="O35" i="86"/>
  <c r="N35" i="86"/>
  <c r="M35" i="86"/>
  <c r="L35" i="86"/>
  <c r="K35" i="86"/>
  <c r="J35" i="86"/>
  <c r="I35" i="86"/>
  <c r="H35" i="86"/>
  <c r="G35" i="86"/>
  <c r="F35" i="86"/>
  <c r="E35" i="86"/>
  <c r="D35" i="86"/>
  <c r="C35" i="86"/>
  <c r="B34" i="86"/>
  <c r="B33" i="86"/>
  <c r="B32" i="86"/>
  <c r="B31" i="86"/>
  <c r="B30" i="86"/>
  <c r="B29" i="86"/>
  <c r="B28" i="86"/>
  <c r="B27" i="86"/>
  <c r="B26" i="86"/>
  <c r="B25" i="86"/>
  <c r="B24" i="86"/>
  <c r="B23" i="86"/>
  <c r="B22" i="86"/>
  <c r="B21" i="86"/>
  <c r="B20" i="86"/>
  <c r="B19" i="86"/>
  <c r="B18" i="86"/>
  <c r="AU15" i="86"/>
  <c r="AT15" i="86"/>
  <c r="AS15" i="86"/>
  <c r="AR15" i="86"/>
  <c r="AQ15" i="86"/>
  <c r="AP15" i="86"/>
  <c r="AO15" i="86"/>
  <c r="AN15" i="86"/>
  <c r="AM15" i="86"/>
  <c r="AL15" i="86"/>
  <c r="AK15" i="86"/>
  <c r="AJ15" i="86"/>
  <c r="AI15" i="86"/>
  <c r="AH15" i="86"/>
  <c r="AG15" i="86"/>
  <c r="AF15" i="86"/>
  <c r="AE15" i="86"/>
  <c r="AD15" i="86"/>
  <c r="AC15" i="86"/>
  <c r="AB15" i="86"/>
  <c r="AA15" i="86"/>
  <c r="Z15" i="86"/>
  <c r="Y15" i="86"/>
  <c r="X15" i="86"/>
  <c r="W15" i="86"/>
  <c r="V15" i="86"/>
  <c r="U15" i="86"/>
  <c r="T15" i="86"/>
  <c r="S15" i="86"/>
  <c r="R15" i="86"/>
  <c r="Q15" i="86"/>
  <c r="P15" i="86"/>
  <c r="O15" i="86"/>
  <c r="N15" i="86"/>
  <c r="M15" i="86"/>
  <c r="L15" i="86"/>
  <c r="J15" i="86"/>
  <c r="I15" i="86"/>
  <c r="H15" i="86"/>
  <c r="G15" i="86"/>
  <c r="F15" i="86"/>
  <c r="E15" i="86"/>
  <c r="D15" i="86"/>
  <c r="B14" i="86"/>
  <c r="B12" i="86"/>
  <c r="B11" i="86"/>
  <c r="B9" i="86"/>
  <c r="B8" i="86"/>
  <c r="B7" i="86"/>
  <c r="B54" i="86" l="1"/>
  <c r="C15" i="86"/>
  <c r="C125" i="86" s="1"/>
  <c r="B111" i="86"/>
  <c r="B100" i="86"/>
  <c r="V125" i="86"/>
  <c r="AD125" i="86"/>
  <c r="AH125" i="86"/>
  <c r="AP125" i="86"/>
  <c r="AT125" i="86"/>
  <c r="N125" i="86"/>
  <c r="R125" i="86"/>
  <c r="Z125" i="86"/>
  <c r="AL125" i="86"/>
  <c r="D125" i="86"/>
  <c r="H125" i="86"/>
  <c r="M125" i="86"/>
  <c r="Q125" i="86"/>
  <c r="U125" i="86"/>
  <c r="Y125" i="86"/>
  <c r="AC125" i="86"/>
  <c r="AG125" i="86"/>
  <c r="AK125" i="86"/>
  <c r="AO125" i="86"/>
  <c r="AS125" i="86"/>
  <c r="B13" i="86"/>
  <c r="B15" i="86" s="1"/>
  <c r="E125" i="86"/>
  <c r="I125" i="86"/>
  <c r="B35" i="86"/>
  <c r="K125" i="86"/>
  <c r="B71" i="86"/>
  <c r="F125" i="86"/>
  <c r="J125" i="86"/>
  <c r="O125" i="86"/>
  <c r="S125" i="86"/>
  <c r="W125" i="86"/>
  <c r="AA125" i="86"/>
  <c r="AE125" i="86"/>
  <c r="AI125" i="86"/>
  <c r="AM125" i="86"/>
  <c r="AQ125" i="86"/>
  <c r="AU125" i="86"/>
  <c r="B49" i="86"/>
  <c r="B63" i="86"/>
  <c r="G125" i="86"/>
  <c r="L125" i="86"/>
  <c r="P125" i="86"/>
  <c r="T125" i="86"/>
  <c r="X125" i="86"/>
  <c r="AB125" i="86"/>
  <c r="AF125" i="86"/>
  <c r="AJ125" i="86"/>
  <c r="AN125" i="86"/>
  <c r="AR125" i="86"/>
  <c r="B94" i="86"/>
  <c r="B44" i="86"/>
  <c r="B81" i="86"/>
  <c r="B125" i="86" l="1"/>
  <c r="E13" i="70"/>
  <c r="F13" i="70"/>
  <c r="G13" i="70"/>
  <c r="H13" i="70"/>
  <c r="I13" i="70"/>
  <c r="J13" i="70"/>
  <c r="D13" i="70"/>
  <c r="E21" i="42" l="1"/>
  <c r="F89" i="37" l="1"/>
  <c r="E89" i="37"/>
  <c r="G6" i="37"/>
  <c r="G7" i="37"/>
  <c r="G8" i="37"/>
  <c r="G9" i="37"/>
  <c r="G10" i="37"/>
  <c r="G11" i="37"/>
  <c r="G12" i="37"/>
  <c r="G13" i="37"/>
  <c r="G14" i="37"/>
  <c r="G15" i="37"/>
  <c r="G16" i="37"/>
  <c r="G17" i="37"/>
  <c r="G18" i="37"/>
  <c r="G19" i="37"/>
  <c r="G20" i="37"/>
  <c r="G21" i="37"/>
  <c r="G22" i="37"/>
  <c r="G23" i="37"/>
  <c r="G24" i="37"/>
  <c r="G25" i="37"/>
  <c r="G26" i="37"/>
  <c r="G27" i="37"/>
  <c r="G28" i="37"/>
  <c r="G29" i="37"/>
  <c r="G30" i="37"/>
  <c r="G31" i="37"/>
  <c r="G32" i="37"/>
  <c r="G33" i="37"/>
  <c r="G34" i="37"/>
  <c r="G35" i="37"/>
  <c r="G36" i="37"/>
  <c r="G37" i="37"/>
  <c r="G38" i="37"/>
  <c r="G39" i="37"/>
  <c r="G40" i="37"/>
  <c r="G41" i="37"/>
  <c r="G42" i="37"/>
  <c r="G43" i="37"/>
  <c r="G44" i="37"/>
  <c r="G45" i="37"/>
  <c r="G46" i="37"/>
  <c r="G47" i="37"/>
  <c r="G48" i="37"/>
  <c r="G49" i="37"/>
  <c r="G50" i="37"/>
  <c r="G51" i="37"/>
  <c r="G52" i="37"/>
  <c r="G53" i="37"/>
  <c r="G54" i="37"/>
  <c r="G55" i="37"/>
  <c r="G56" i="37"/>
  <c r="G57" i="37"/>
  <c r="G58" i="37"/>
  <c r="G59" i="37"/>
  <c r="G60" i="37"/>
  <c r="G61" i="37"/>
  <c r="G62" i="37"/>
  <c r="G63" i="37"/>
  <c r="G64" i="37"/>
  <c r="G65" i="37"/>
  <c r="G66" i="37"/>
  <c r="G67" i="37"/>
  <c r="G68" i="37"/>
  <c r="G69" i="37"/>
  <c r="G70" i="37"/>
  <c r="G71" i="37"/>
  <c r="G72" i="37"/>
  <c r="G73" i="37"/>
  <c r="G74" i="37"/>
  <c r="G75" i="37"/>
  <c r="G76" i="37"/>
  <c r="G77" i="37"/>
  <c r="G78" i="37"/>
  <c r="G79" i="37"/>
  <c r="G80" i="37"/>
  <c r="G81" i="37"/>
  <c r="G82" i="37"/>
  <c r="G83" i="37"/>
  <c r="G84" i="37"/>
  <c r="G85" i="37"/>
  <c r="G5" i="37"/>
  <c r="F87" i="80"/>
  <c r="E87" i="80"/>
  <c r="G6" i="80"/>
  <c r="G7" i="80"/>
  <c r="G8" i="80"/>
  <c r="G9" i="80"/>
  <c r="G10" i="80"/>
  <c r="G11" i="80"/>
  <c r="G12" i="80"/>
  <c r="G13" i="80"/>
  <c r="G14" i="80"/>
  <c r="G15" i="80"/>
  <c r="G16" i="80"/>
  <c r="G17" i="80"/>
  <c r="G18" i="80"/>
  <c r="G19" i="80"/>
  <c r="G20" i="80"/>
  <c r="G21" i="80"/>
  <c r="G22" i="80"/>
  <c r="G23" i="80"/>
  <c r="G24" i="80"/>
  <c r="G25" i="80"/>
  <c r="G26" i="80"/>
  <c r="G27" i="80"/>
  <c r="G28" i="80"/>
  <c r="G29" i="80"/>
  <c r="G30" i="80"/>
  <c r="G31" i="80"/>
  <c r="G32" i="80"/>
  <c r="G33" i="80"/>
  <c r="G34" i="80"/>
  <c r="G35" i="80"/>
  <c r="G36" i="80"/>
  <c r="G37" i="80"/>
  <c r="G38" i="80"/>
  <c r="G39" i="80"/>
  <c r="G40" i="80"/>
  <c r="G41" i="80"/>
  <c r="G42" i="80"/>
  <c r="G43" i="80"/>
  <c r="G44" i="80"/>
  <c r="G45" i="80"/>
  <c r="G46" i="80"/>
  <c r="G47" i="80"/>
  <c r="G48" i="80"/>
  <c r="G49" i="80"/>
  <c r="G50" i="80"/>
  <c r="G51" i="80"/>
  <c r="G52" i="80"/>
  <c r="G53" i="80"/>
  <c r="G54" i="80"/>
  <c r="G55" i="80"/>
  <c r="G56" i="80"/>
  <c r="G57" i="80"/>
  <c r="G58" i="80"/>
  <c r="G59" i="80"/>
  <c r="G60" i="80"/>
  <c r="G61" i="80"/>
  <c r="G63" i="80"/>
  <c r="G64" i="80"/>
  <c r="G65" i="80"/>
  <c r="G66" i="80"/>
  <c r="G67" i="80"/>
  <c r="G68" i="80"/>
  <c r="G69" i="80"/>
  <c r="G70" i="80"/>
  <c r="G71" i="80"/>
  <c r="G72" i="80"/>
  <c r="G73" i="80"/>
  <c r="G74" i="80"/>
  <c r="G75" i="80"/>
  <c r="G76" i="80"/>
  <c r="G77" i="80"/>
  <c r="G78" i="80"/>
  <c r="G79" i="80"/>
  <c r="G80" i="80"/>
  <c r="G81" i="80"/>
  <c r="G82" i="80"/>
  <c r="G5" i="80"/>
  <c r="F87" i="79"/>
  <c r="E87" i="79"/>
  <c r="G6" i="79"/>
  <c r="G7" i="79"/>
  <c r="G8" i="79"/>
  <c r="G9" i="79"/>
  <c r="G10" i="79"/>
  <c r="G11" i="79"/>
  <c r="G12" i="79"/>
  <c r="G13" i="79"/>
  <c r="G14" i="79"/>
  <c r="G15" i="79"/>
  <c r="G16" i="79"/>
  <c r="G17" i="79"/>
  <c r="G18" i="79"/>
  <c r="G19" i="79"/>
  <c r="G20" i="79"/>
  <c r="G21" i="79"/>
  <c r="G22" i="79"/>
  <c r="G23" i="79"/>
  <c r="G24" i="79"/>
  <c r="G25" i="79"/>
  <c r="G26" i="79"/>
  <c r="G27" i="79"/>
  <c r="G28" i="79"/>
  <c r="G29" i="79"/>
  <c r="G30" i="79"/>
  <c r="G31" i="79"/>
  <c r="G32" i="79"/>
  <c r="G33" i="79"/>
  <c r="G34" i="79"/>
  <c r="G35" i="79"/>
  <c r="G36" i="79"/>
  <c r="G37" i="79"/>
  <c r="G38" i="79"/>
  <c r="G39" i="79"/>
  <c r="G40" i="79"/>
  <c r="G41" i="79"/>
  <c r="G42" i="79"/>
  <c r="G43" i="79"/>
  <c r="G44" i="79"/>
  <c r="G45" i="79"/>
  <c r="G46" i="79"/>
  <c r="G47" i="79"/>
  <c r="G48" i="79"/>
  <c r="G49" i="79"/>
  <c r="G50" i="79"/>
  <c r="G51" i="79"/>
  <c r="G52" i="79"/>
  <c r="G53" i="79"/>
  <c r="G54" i="79"/>
  <c r="G55" i="79"/>
  <c r="G56" i="79"/>
  <c r="G57" i="79"/>
  <c r="G58" i="79"/>
  <c r="G59" i="79"/>
  <c r="G60" i="79"/>
  <c r="G61" i="79"/>
  <c r="G62" i="79"/>
  <c r="G63" i="79"/>
  <c r="G64" i="79"/>
  <c r="G65" i="79"/>
  <c r="G66" i="79"/>
  <c r="G67" i="79"/>
  <c r="G68" i="79"/>
  <c r="G69" i="79"/>
  <c r="G70" i="79"/>
  <c r="G71" i="79"/>
  <c r="G72" i="79"/>
  <c r="G73" i="79"/>
  <c r="G74" i="79"/>
  <c r="G75" i="79"/>
  <c r="G76" i="79"/>
  <c r="G77" i="79"/>
  <c r="G78" i="79"/>
  <c r="G79" i="79"/>
  <c r="G80" i="79"/>
  <c r="G81" i="79"/>
  <c r="G82" i="79"/>
  <c r="G83" i="79"/>
  <c r="G5" i="79"/>
  <c r="E102" i="78"/>
  <c r="F102" i="78"/>
  <c r="G6" i="78"/>
  <c r="G7" i="78"/>
  <c r="G8" i="78"/>
  <c r="G9" i="78"/>
  <c r="G10" i="78"/>
  <c r="G11" i="78"/>
  <c r="G12" i="78"/>
  <c r="G13" i="78"/>
  <c r="G14" i="78"/>
  <c r="G15" i="78"/>
  <c r="G16" i="78"/>
  <c r="G17" i="78"/>
  <c r="G18" i="78"/>
  <c r="G19" i="78"/>
  <c r="G20" i="78"/>
  <c r="G21" i="78"/>
  <c r="G22" i="78"/>
  <c r="G23" i="78"/>
  <c r="G24" i="78"/>
  <c r="G25" i="78"/>
  <c r="G26" i="78"/>
  <c r="G27" i="78"/>
  <c r="G28" i="78"/>
  <c r="G29" i="78"/>
  <c r="G30" i="78"/>
  <c r="G31" i="78"/>
  <c r="G32" i="78"/>
  <c r="G33" i="78"/>
  <c r="G34" i="78"/>
  <c r="G35" i="78"/>
  <c r="G36" i="78"/>
  <c r="G37" i="78"/>
  <c r="G38" i="78"/>
  <c r="G39" i="78"/>
  <c r="G40" i="78"/>
  <c r="G41" i="78"/>
  <c r="G42" i="78"/>
  <c r="G43" i="78"/>
  <c r="G44" i="78"/>
  <c r="G45" i="78"/>
  <c r="G46" i="78"/>
  <c r="G47" i="78"/>
  <c r="G48" i="78"/>
  <c r="G49" i="78"/>
  <c r="G50" i="78"/>
  <c r="G51" i="78"/>
  <c r="G52" i="78"/>
  <c r="G53" i="78"/>
  <c r="G54" i="78"/>
  <c r="G55" i="78"/>
  <c r="G56" i="78"/>
  <c r="G57" i="78"/>
  <c r="G58" i="78"/>
  <c r="G59" i="78"/>
  <c r="G60" i="78"/>
  <c r="G61" i="78"/>
  <c r="G62" i="78"/>
  <c r="G63" i="78"/>
  <c r="G64" i="78"/>
  <c r="G65" i="78"/>
  <c r="G66" i="78"/>
  <c r="G67" i="78"/>
  <c r="G68" i="78"/>
  <c r="G69" i="78"/>
  <c r="G70" i="78"/>
  <c r="G71" i="78"/>
  <c r="G72" i="78"/>
  <c r="G73" i="78"/>
  <c r="G74" i="78"/>
  <c r="G75" i="78"/>
  <c r="G76" i="78"/>
  <c r="G77" i="78"/>
  <c r="G78" i="78"/>
  <c r="G79" i="78"/>
  <c r="G80" i="78"/>
  <c r="G81" i="78"/>
  <c r="G82" i="78"/>
  <c r="G83" i="78"/>
  <c r="G84" i="78"/>
  <c r="G85" i="78"/>
  <c r="G86" i="78"/>
  <c r="G87" i="78"/>
  <c r="G88" i="78"/>
  <c r="G89" i="78"/>
  <c r="G90" i="78"/>
  <c r="G91" i="78"/>
  <c r="G92" i="78"/>
  <c r="G93" i="78"/>
  <c r="G94" i="78"/>
  <c r="G95" i="78"/>
  <c r="G96" i="78"/>
  <c r="G97" i="78"/>
  <c r="G98" i="78"/>
  <c r="G5" i="78"/>
  <c r="G87" i="80" l="1"/>
  <c r="G89" i="37"/>
  <c r="G87" i="79"/>
  <c r="G102" i="78"/>
  <c r="E44" i="30" l="1"/>
  <c r="D44" i="30"/>
  <c r="F6" i="30"/>
  <c r="F7" i="30"/>
  <c r="F8" i="30"/>
  <c r="F9" i="30"/>
  <c r="F10" i="30"/>
  <c r="F11" i="30"/>
  <c r="F12" i="30"/>
  <c r="F13" i="30"/>
  <c r="F14" i="30"/>
  <c r="F15" i="30"/>
  <c r="F16" i="30"/>
  <c r="F17" i="30"/>
  <c r="F18" i="30"/>
  <c r="F19" i="30"/>
  <c r="F20" i="30"/>
  <c r="F21" i="30"/>
  <c r="F22" i="30"/>
  <c r="F23" i="30"/>
  <c r="F24" i="30"/>
  <c r="F25" i="30"/>
  <c r="F26" i="30"/>
  <c r="F27" i="30"/>
  <c r="F28" i="30"/>
  <c r="F29" i="30"/>
  <c r="F30" i="30"/>
  <c r="F31" i="30"/>
  <c r="F32" i="30"/>
  <c r="F33" i="30"/>
  <c r="F34" i="30"/>
  <c r="F35" i="30"/>
  <c r="F36" i="30"/>
  <c r="F37" i="30"/>
  <c r="F38" i="30"/>
  <c r="F39" i="30"/>
  <c r="F40" i="30"/>
  <c r="F5" i="30"/>
  <c r="E42" i="34"/>
  <c r="D42" i="34"/>
  <c r="F6" i="34"/>
  <c r="F7" i="34"/>
  <c r="F8" i="34"/>
  <c r="F9" i="34"/>
  <c r="F10" i="34"/>
  <c r="F11" i="34"/>
  <c r="F12" i="34"/>
  <c r="F13" i="34"/>
  <c r="F14" i="34"/>
  <c r="F15" i="34"/>
  <c r="F16" i="34"/>
  <c r="F17" i="34"/>
  <c r="F18" i="34"/>
  <c r="F19" i="34"/>
  <c r="F20" i="34"/>
  <c r="F21" i="34"/>
  <c r="F22" i="34"/>
  <c r="F23" i="34"/>
  <c r="F24" i="34"/>
  <c r="F25" i="34"/>
  <c r="F26" i="34"/>
  <c r="F27" i="34"/>
  <c r="F28" i="34"/>
  <c r="F29" i="34"/>
  <c r="F30" i="34"/>
  <c r="F31" i="34"/>
  <c r="F32" i="34"/>
  <c r="F33" i="34"/>
  <c r="F34" i="34"/>
  <c r="F35" i="34"/>
  <c r="F36" i="34"/>
  <c r="F37" i="34"/>
  <c r="F38" i="34"/>
  <c r="F5" i="34"/>
  <c r="E45" i="35"/>
  <c r="D45" i="35"/>
  <c r="F6" i="35"/>
  <c r="F7" i="35"/>
  <c r="F8" i="35"/>
  <c r="F9" i="35"/>
  <c r="F10" i="35"/>
  <c r="F11" i="35"/>
  <c r="F12" i="35"/>
  <c r="F13" i="35"/>
  <c r="F14" i="35"/>
  <c r="F15" i="35"/>
  <c r="F16" i="35"/>
  <c r="F17" i="35"/>
  <c r="F18" i="35"/>
  <c r="F19" i="35"/>
  <c r="F20" i="35"/>
  <c r="F21" i="35"/>
  <c r="F22" i="35"/>
  <c r="F23" i="35"/>
  <c r="F24" i="35"/>
  <c r="F25" i="35"/>
  <c r="F26" i="35"/>
  <c r="F27" i="35"/>
  <c r="F28" i="35"/>
  <c r="F29" i="35"/>
  <c r="F30" i="35"/>
  <c r="F31" i="35"/>
  <c r="F32" i="35"/>
  <c r="F33" i="35"/>
  <c r="F34" i="35"/>
  <c r="F35" i="35"/>
  <c r="F36" i="35"/>
  <c r="F37" i="35"/>
  <c r="F38" i="35"/>
  <c r="F39" i="35"/>
  <c r="F40" i="35"/>
  <c r="F41" i="35"/>
  <c r="F5" i="35"/>
  <c r="F45" i="35" s="1"/>
  <c r="F42" i="34" l="1"/>
  <c r="F44" i="30"/>
  <c r="E59" i="36" l="1"/>
  <c r="D59" i="36"/>
  <c r="F6" i="36"/>
  <c r="F7" i="36"/>
  <c r="F8" i="36"/>
  <c r="F9" i="36"/>
  <c r="F10" i="36"/>
  <c r="F11" i="36"/>
  <c r="F12" i="36"/>
  <c r="F13" i="36"/>
  <c r="F14" i="36"/>
  <c r="F15" i="36"/>
  <c r="F16" i="36"/>
  <c r="F17" i="36"/>
  <c r="F18" i="36"/>
  <c r="F19" i="36"/>
  <c r="F20" i="36"/>
  <c r="F21" i="36"/>
  <c r="F22" i="36"/>
  <c r="F23" i="36"/>
  <c r="F24" i="36"/>
  <c r="F25" i="36"/>
  <c r="F26" i="36"/>
  <c r="F27" i="36"/>
  <c r="F28" i="36"/>
  <c r="F29" i="36"/>
  <c r="F30" i="36"/>
  <c r="F31" i="36"/>
  <c r="F32" i="36"/>
  <c r="F33" i="36"/>
  <c r="F34" i="36"/>
  <c r="F35" i="36"/>
  <c r="F36" i="36"/>
  <c r="F37" i="36"/>
  <c r="F38" i="36"/>
  <c r="F39" i="36"/>
  <c r="F40" i="36"/>
  <c r="F41" i="36"/>
  <c r="F42" i="36"/>
  <c r="F43" i="36"/>
  <c r="F44" i="36"/>
  <c r="F45" i="36"/>
  <c r="F46" i="36"/>
  <c r="F47" i="36"/>
  <c r="F48" i="36"/>
  <c r="F49" i="36"/>
  <c r="F50" i="36"/>
  <c r="F51" i="36"/>
  <c r="F52" i="36"/>
  <c r="F53" i="36"/>
  <c r="F54" i="36"/>
  <c r="F5" i="36"/>
  <c r="F59" i="36" l="1"/>
  <c r="K7" i="77" l="1"/>
  <c r="E14" i="65"/>
  <c r="F14" i="65"/>
  <c r="G14" i="65"/>
  <c r="H14" i="65"/>
  <c r="I14" i="65"/>
  <c r="J14" i="65"/>
  <c r="F11" i="16" l="1"/>
  <c r="F16" i="14"/>
  <c r="F8" i="11"/>
  <c r="F99" i="9"/>
  <c r="C50" i="53" l="1"/>
  <c r="F21" i="42" l="1"/>
  <c r="G21" i="42"/>
  <c r="H21" i="42"/>
  <c r="I21" i="42"/>
  <c r="J21" i="42"/>
  <c r="K21" i="42"/>
  <c r="F8" i="41"/>
  <c r="G8" i="41"/>
  <c r="H8" i="41"/>
  <c r="I8" i="41"/>
  <c r="J8" i="41"/>
  <c r="K8" i="41"/>
  <c r="E8" i="41"/>
  <c r="F20" i="40"/>
  <c r="G20" i="40"/>
  <c r="H20" i="40"/>
  <c r="I20" i="40"/>
  <c r="J20" i="40"/>
  <c r="K20" i="40"/>
  <c r="E20" i="40"/>
  <c r="F28" i="39"/>
  <c r="G28" i="39"/>
  <c r="H28" i="39"/>
  <c r="I28" i="39"/>
  <c r="J28" i="39"/>
  <c r="K28" i="39"/>
  <c r="E28" i="39"/>
  <c r="F39" i="38"/>
  <c r="G39" i="38"/>
  <c r="H39" i="38"/>
  <c r="I39" i="38"/>
  <c r="J39" i="38"/>
  <c r="K39" i="38"/>
  <c r="L39" i="38"/>
  <c r="M39" i="38"/>
  <c r="N39" i="38"/>
  <c r="O39" i="38"/>
  <c r="P39" i="38"/>
  <c r="Q39" i="38"/>
  <c r="R39" i="38"/>
  <c r="S39" i="38"/>
  <c r="T39" i="38"/>
  <c r="U39" i="38"/>
  <c r="V39" i="38"/>
  <c r="W39" i="38"/>
  <c r="X39" i="38"/>
  <c r="Y39" i="38"/>
  <c r="Z39" i="38"/>
  <c r="AA39" i="38"/>
  <c r="AB39" i="38"/>
  <c r="AC39" i="38"/>
  <c r="AD39" i="38"/>
  <c r="AE39" i="38"/>
  <c r="AF39" i="38"/>
  <c r="AG39" i="38"/>
  <c r="AH39" i="38"/>
  <c r="AI39" i="38"/>
  <c r="AJ39" i="38"/>
  <c r="AK39" i="38"/>
  <c r="AL39" i="38"/>
  <c r="AM39" i="38"/>
  <c r="E39" i="38"/>
  <c r="F10" i="18"/>
  <c r="K6" i="77"/>
  <c r="K8" i="77"/>
  <c r="K5" i="77"/>
  <c r="P42" i="48" l="1"/>
  <c r="Q48" i="38"/>
  <c r="F78" i="5" l="1"/>
  <c r="C20" i="61" l="1"/>
  <c r="C51" i="53" l="1"/>
  <c r="C52" i="53"/>
  <c r="C53" i="53"/>
  <c r="C54" i="53"/>
  <c r="C55" i="53"/>
  <c r="C56" i="53"/>
  <c r="C57" i="53"/>
  <c r="C58" i="53"/>
  <c r="C59" i="53"/>
  <c r="C60" i="53"/>
  <c r="C61" i="53"/>
  <c r="C62" i="53"/>
  <c r="C63" i="53"/>
  <c r="C64" i="53"/>
  <c r="C65" i="53"/>
  <c r="C66" i="53"/>
  <c r="C67" i="53"/>
  <c r="C68" i="53"/>
  <c r="C69" i="53"/>
  <c r="C70" i="53"/>
  <c r="C71" i="53"/>
  <c r="C72" i="53"/>
  <c r="C73" i="53"/>
  <c r="C74" i="53"/>
  <c r="C75" i="53"/>
  <c r="C76" i="53"/>
  <c r="C77" i="53"/>
  <c r="E10" i="77" l="1"/>
  <c r="F10" i="77"/>
  <c r="G10" i="77"/>
  <c r="H10" i="77"/>
  <c r="I10" i="77"/>
  <c r="J10" i="77"/>
  <c r="D10" i="77"/>
  <c r="E64" i="82"/>
  <c r="F64" i="82"/>
  <c r="G64" i="82"/>
  <c r="H64" i="82"/>
  <c r="C69" i="82" s="1"/>
  <c r="I64" i="82"/>
  <c r="D69" i="82" s="1"/>
  <c r="J64" i="82"/>
  <c r="K64" i="82"/>
  <c r="L64" i="82"/>
  <c r="M64" i="82"/>
  <c r="N64" i="82"/>
  <c r="O64" i="82"/>
  <c r="E69" i="82" s="1"/>
  <c r="P64" i="82"/>
  <c r="F69" i="82" s="1"/>
  <c r="Q64" i="82"/>
  <c r="R64" i="82"/>
  <c r="S64" i="82"/>
  <c r="T64" i="82"/>
  <c r="U64" i="82"/>
  <c r="V64" i="82"/>
  <c r="G69" i="82" s="1"/>
  <c r="W64" i="82"/>
  <c r="H69" i="82" s="1"/>
  <c r="X64" i="82"/>
  <c r="Y64" i="82"/>
  <c r="I70" i="82" s="1"/>
  <c r="Z64" i="82"/>
  <c r="AA64" i="82"/>
  <c r="AB64" i="82"/>
  <c r="AC64" i="82"/>
  <c r="I69" i="82" s="1"/>
  <c r="AD64" i="82"/>
  <c r="J69" i="82" s="1"/>
  <c r="AE64" i="82"/>
  <c r="AF64" i="82"/>
  <c r="AG64" i="82"/>
  <c r="AH64" i="82"/>
  <c r="AI64" i="82"/>
  <c r="AJ64" i="82"/>
  <c r="K69" i="82" s="1"/>
  <c r="AK64" i="82"/>
  <c r="L69" i="82" s="1"/>
  <c r="AL64" i="82"/>
  <c r="D64" i="82"/>
  <c r="E9" i="66"/>
  <c r="F9" i="66"/>
  <c r="G9" i="66"/>
  <c r="H9" i="66"/>
  <c r="I9" i="66"/>
  <c r="J9" i="66"/>
  <c r="D9" i="66"/>
  <c r="E19" i="59"/>
  <c r="F19" i="59"/>
  <c r="G19" i="59"/>
  <c r="H19" i="59"/>
  <c r="I19" i="59"/>
  <c r="J19" i="59"/>
  <c r="D19" i="59"/>
  <c r="K70" i="82" l="1"/>
  <c r="K71" i="82" s="1"/>
  <c r="G70" i="82"/>
  <c r="G71" i="82" s="1"/>
  <c r="F70" i="82"/>
  <c r="F71" i="82" s="1"/>
  <c r="C68" i="82"/>
  <c r="L68" i="82"/>
  <c r="H70" i="82"/>
  <c r="H71" i="82" s="1"/>
  <c r="E70" i="82"/>
  <c r="E71" i="82" s="1"/>
  <c r="J68" i="82"/>
  <c r="I71" i="82"/>
  <c r="K68" i="82"/>
  <c r="C70" i="82"/>
  <c r="C71" i="82" s="1"/>
  <c r="I68" i="82"/>
  <c r="L70" i="82"/>
  <c r="L71" i="82" s="1"/>
  <c r="E68" i="82"/>
  <c r="D70" i="82"/>
  <c r="D71" i="82" s="1"/>
  <c r="F68" i="82"/>
  <c r="D68" i="82"/>
  <c r="J70" i="82"/>
  <c r="H68" i="82"/>
  <c r="G68" i="82"/>
  <c r="M69" i="82"/>
  <c r="N69" i="82"/>
  <c r="C16" i="77"/>
  <c r="C14" i="77"/>
  <c r="D15" i="77"/>
  <c r="C15" i="77"/>
  <c r="D16" i="77"/>
  <c r="J9" i="76"/>
  <c r="I9" i="76"/>
  <c r="D14" i="76" s="1"/>
  <c r="H9" i="76"/>
  <c r="C14" i="76" s="1"/>
  <c r="G9" i="76"/>
  <c r="F9" i="76"/>
  <c r="E9" i="76"/>
  <c r="D15" i="76" s="1"/>
  <c r="D9" i="76"/>
  <c r="J11" i="75"/>
  <c r="I11" i="75"/>
  <c r="D16" i="75" s="1"/>
  <c r="H11" i="75"/>
  <c r="C16" i="75" s="1"/>
  <c r="G11" i="75"/>
  <c r="F11" i="75"/>
  <c r="E11" i="75"/>
  <c r="D11" i="75"/>
  <c r="C17" i="75" s="1"/>
  <c r="J20" i="74"/>
  <c r="I20" i="74"/>
  <c r="D25" i="74" s="1"/>
  <c r="H20" i="74"/>
  <c r="C25" i="74" s="1"/>
  <c r="G20" i="74"/>
  <c r="F20" i="74"/>
  <c r="E20" i="74"/>
  <c r="D20" i="74"/>
  <c r="J19" i="72"/>
  <c r="I19" i="72"/>
  <c r="D24" i="72" s="1"/>
  <c r="H19" i="72"/>
  <c r="C24" i="72" s="1"/>
  <c r="G19" i="72"/>
  <c r="F19" i="72"/>
  <c r="E19" i="72"/>
  <c r="D19" i="72"/>
  <c r="J8" i="71"/>
  <c r="I8" i="71"/>
  <c r="D13" i="71" s="1"/>
  <c r="H8" i="71"/>
  <c r="C13" i="71" s="1"/>
  <c r="G8" i="71"/>
  <c r="F8" i="71"/>
  <c r="E8" i="71"/>
  <c r="D8" i="71"/>
  <c r="D18" i="70"/>
  <c r="C18" i="70"/>
  <c r="J19" i="69"/>
  <c r="I19" i="69"/>
  <c r="D24" i="69" s="1"/>
  <c r="H19" i="69"/>
  <c r="C24" i="69" s="1"/>
  <c r="G19" i="69"/>
  <c r="F19" i="69"/>
  <c r="E19" i="69"/>
  <c r="D19" i="69"/>
  <c r="C23" i="69" s="1"/>
  <c r="AL71" i="68"/>
  <c r="AK71" i="68"/>
  <c r="L78" i="68" s="1"/>
  <c r="AJ71" i="68"/>
  <c r="K78" i="68" s="1"/>
  <c r="AI71" i="68"/>
  <c r="AH71" i="68"/>
  <c r="AG71" i="68"/>
  <c r="AF71" i="68"/>
  <c r="AE71" i="68"/>
  <c r="AD71" i="68"/>
  <c r="J78" i="68" s="1"/>
  <c r="AC71" i="68"/>
  <c r="I78" i="68" s="1"/>
  <c r="AB71" i="68"/>
  <c r="AA71" i="68"/>
  <c r="Z71" i="68"/>
  <c r="Y71" i="68"/>
  <c r="X71" i="68"/>
  <c r="W71" i="68"/>
  <c r="H78" i="68" s="1"/>
  <c r="V71" i="68"/>
  <c r="G78" i="68" s="1"/>
  <c r="U71" i="68"/>
  <c r="T71" i="68"/>
  <c r="S71" i="68"/>
  <c r="H79" i="68" s="1"/>
  <c r="H80" i="68" s="1"/>
  <c r="R71" i="68"/>
  <c r="Q71" i="68"/>
  <c r="P71" i="68"/>
  <c r="F78" i="68" s="1"/>
  <c r="O71" i="68"/>
  <c r="E78" i="68" s="1"/>
  <c r="N71" i="68"/>
  <c r="M71" i="68"/>
  <c r="L71" i="68"/>
  <c r="K71" i="68"/>
  <c r="E79" i="68" s="1"/>
  <c r="E80" i="68" s="1"/>
  <c r="J71" i="68"/>
  <c r="I71" i="68"/>
  <c r="D78" i="68" s="1"/>
  <c r="H71" i="68"/>
  <c r="C78" i="68" s="1"/>
  <c r="G71" i="68"/>
  <c r="F71" i="68"/>
  <c r="E71" i="68"/>
  <c r="D71" i="68"/>
  <c r="J13" i="67"/>
  <c r="I13" i="67"/>
  <c r="D18" i="67" s="1"/>
  <c r="H13" i="67"/>
  <c r="C18" i="67" s="1"/>
  <c r="G13" i="67"/>
  <c r="F13" i="67"/>
  <c r="E13" i="67"/>
  <c r="D13" i="67"/>
  <c r="D15" i="66"/>
  <c r="D14" i="66"/>
  <c r="D13" i="66"/>
  <c r="C14" i="66"/>
  <c r="D19" i="65"/>
  <c r="C19" i="65"/>
  <c r="D14" i="65"/>
  <c r="C20" i="65" s="1"/>
  <c r="J20" i="64"/>
  <c r="I20" i="64"/>
  <c r="D25" i="64" s="1"/>
  <c r="H20" i="64"/>
  <c r="C25" i="64" s="1"/>
  <c r="G20" i="64"/>
  <c r="F20" i="64"/>
  <c r="E20" i="64"/>
  <c r="D20" i="64"/>
  <c r="AL70" i="63"/>
  <c r="AK70" i="63"/>
  <c r="L77" i="63" s="1"/>
  <c r="AJ70" i="63"/>
  <c r="K77" i="63" s="1"/>
  <c r="AI70" i="63"/>
  <c r="AH70" i="63"/>
  <c r="AG70" i="63"/>
  <c r="AF70" i="63"/>
  <c r="AE70" i="63"/>
  <c r="AD70" i="63"/>
  <c r="J77" i="63" s="1"/>
  <c r="AC70" i="63"/>
  <c r="I77" i="63" s="1"/>
  <c r="AB70" i="63"/>
  <c r="AA70" i="63"/>
  <c r="Z70" i="63"/>
  <c r="Y70" i="63"/>
  <c r="X70" i="63"/>
  <c r="W70" i="63"/>
  <c r="H77" i="63" s="1"/>
  <c r="V70" i="63"/>
  <c r="G77" i="63" s="1"/>
  <c r="U70" i="63"/>
  <c r="T70" i="63"/>
  <c r="S70" i="63"/>
  <c r="R70" i="63"/>
  <c r="Q70" i="63"/>
  <c r="P70" i="63"/>
  <c r="F77" i="63" s="1"/>
  <c r="O70" i="63"/>
  <c r="E77" i="63" s="1"/>
  <c r="N70" i="63"/>
  <c r="M70" i="63"/>
  <c r="L70" i="63"/>
  <c r="K70" i="63"/>
  <c r="J70" i="63"/>
  <c r="I70" i="63"/>
  <c r="D77" i="63" s="1"/>
  <c r="H70" i="63"/>
  <c r="C77" i="63" s="1"/>
  <c r="G70" i="63"/>
  <c r="F70" i="63"/>
  <c r="E70" i="63"/>
  <c r="D70" i="63"/>
  <c r="J15" i="62"/>
  <c r="I15" i="62"/>
  <c r="D20" i="62" s="1"/>
  <c r="H15" i="62"/>
  <c r="C20" i="62" s="1"/>
  <c r="G15" i="62"/>
  <c r="F15" i="62"/>
  <c r="E15" i="62"/>
  <c r="D19" i="62" s="1"/>
  <c r="D15" i="62"/>
  <c r="J7" i="61"/>
  <c r="I7" i="61"/>
  <c r="D12" i="61" s="1"/>
  <c r="H7" i="61"/>
  <c r="C12" i="61" s="1"/>
  <c r="G7" i="61"/>
  <c r="F7" i="61"/>
  <c r="E7" i="61"/>
  <c r="D7" i="61"/>
  <c r="C11" i="61" s="1"/>
  <c r="J16" i="60"/>
  <c r="I16" i="60"/>
  <c r="D21" i="60" s="1"/>
  <c r="D23" i="60" s="1"/>
  <c r="H16" i="60"/>
  <c r="C21" i="60" s="1"/>
  <c r="G16" i="60"/>
  <c r="F16" i="60"/>
  <c r="E16" i="60"/>
  <c r="D22" i="60" s="1"/>
  <c r="D16" i="60"/>
  <c r="C22" i="60" s="1"/>
  <c r="C24" i="59"/>
  <c r="D24" i="59"/>
  <c r="C25" i="59"/>
  <c r="AL59" i="58"/>
  <c r="AK59" i="58"/>
  <c r="L66" i="58" s="1"/>
  <c r="AJ59" i="58"/>
  <c r="K66" i="58" s="1"/>
  <c r="AI59" i="58"/>
  <c r="AH59" i="58"/>
  <c r="AG59" i="58"/>
  <c r="AF59" i="58"/>
  <c r="AE59" i="58"/>
  <c r="AD59" i="58"/>
  <c r="J66" i="58" s="1"/>
  <c r="AC59" i="58"/>
  <c r="I66" i="58" s="1"/>
  <c r="AB59" i="58"/>
  <c r="AA59" i="58"/>
  <c r="Z59" i="58"/>
  <c r="Y59" i="58"/>
  <c r="X59" i="58"/>
  <c r="W59" i="58"/>
  <c r="H66" i="58" s="1"/>
  <c r="V59" i="58"/>
  <c r="G66" i="58" s="1"/>
  <c r="U59" i="58"/>
  <c r="T59" i="58"/>
  <c r="S59" i="58"/>
  <c r="R59" i="58"/>
  <c r="Q59" i="58"/>
  <c r="P59" i="58"/>
  <c r="F66" i="58" s="1"/>
  <c r="O59" i="58"/>
  <c r="E66" i="58" s="1"/>
  <c r="N59" i="58"/>
  <c r="M59" i="58"/>
  <c r="L59" i="58"/>
  <c r="K59" i="58"/>
  <c r="J59" i="58"/>
  <c r="I59" i="58"/>
  <c r="D66" i="58" s="1"/>
  <c r="H59" i="58"/>
  <c r="C66" i="58" s="1"/>
  <c r="G59" i="58"/>
  <c r="F59" i="58"/>
  <c r="E59" i="58"/>
  <c r="D59" i="58"/>
  <c r="C22" i="57"/>
  <c r="J17" i="57"/>
  <c r="I17" i="57"/>
  <c r="D22" i="57" s="1"/>
  <c r="H17" i="57"/>
  <c r="G17" i="57"/>
  <c r="F17" i="57"/>
  <c r="E17" i="57"/>
  <c r="D17" i="57"/>
  <c r="J10" i="56"/>
  <c r="I10" i="56"/>
  <c r="D15" i="56" s="1"/>
  <c r="H10" i="56"/>
  <c r="C15" i="56" s="1"/>
  <c r="G10" i="56"/>
  <c r="F10" i="56"/>
  <c r="E10" i="56"/>
  <c r="D10" i="56"/>
  <c r="J20" i="55"/>
  <c r="I20" i="55"/>
  <c r="D25" i="55" s="1"/>
  <c r="H20" i="55"/>
  <c r="C25" i="55" s="1"/>
  <c r="G20" i="55"/>
  <c r="F20" i="55"/>
  <c r="E20" i="55"/>
  <c r="D20" i="55"/>
  <c r="C26" i="55" s="1"/>
  <c r="J17" i="54"/>
  <c r="I17" i="54"/>
  <c r="D22" i="54" s="1"/>
  <c r="H17" i="54"/>
  <c r="C22" i="54" s="1"/>
  <c r="G17" i="54"/>
  <c r="F17" i="54"/>
  <c r="E17" i="54"/>
  <c r="D23" i="54" s="1"/>
  <c r="D17" i="54"/>
  <c r="AL36" i="53"/>
  <c r="AK36" i="53"/>
  <c r="L43" i="53" s="1"/>
  <c r="AJ36" i="53"/>
  <c r="K43" i="53" s="1"/>
  <c r="AI36" i="53"/>
  <c r="AH36" i="53"/>
  <c r="AG36" i="53"/>
  <c r="AF36" i="53"/>
  <c r="AE36" i="53"/>
  <c r="AD36" i="53"/>
  <c r="J43" i="53" s="1"/>
  <c r="AC36" i="53"/>
  <c r="I43" i="53" s="1"/>
  <c r="AB36" i="53"/>
  <c r="AA36" i="53"/>
  <c r="Z36" i="53"/>
  <c r="Y36" i="53"/>
  <c r="X36" i="53"/>
  <c r="W36" i="53"/>
  <c r="H43" i="53" s="1"/>
  <c r="V36" i="53"/>
  <c r="G43" i="53" s="1"/>
  <c r="U36" i="53"/>
  <c r="T36" i="53"/>
  <c r="S36" i="53"/>
  <c r="R36" i="53"/>
  <c r="Q36" i="53"/>
  <c r="P36" i="53"/>
  <c r="F43" i="53" s="1"/>
  <c r="O36" i="53"/>
  <c r="E43" i="53" s="1"/>
  <c r="N36" i="53"/>
  <c r="M36" i="53"/>
  <c r="L36" i="53"/>
  <c r="K36" i="53"/>
  <c r="J36" i="53"/>
  <c r="I36" i="53"/>
  <c r="H36" i="53"/>
  <c r="D43" i="53" s="1"/>
  <c r="G36" i="53"/>
  <c r="F36" i="53"/>
  <c r="E36" i="53"/>
  <c r="D36" i="53"/>
  <c r="J20" i="52"/>
  <c r="I20" i="52"/>
  <c r="D25" i="52" s="1"/>
  <c r="H20" i="52"/>
  <c r="C25" i="52" s="1"/>
  <c r="G20" i="52"/>
  <c r="F20" i="52"/>
  <c r="E20" i="52"/>
  <c r="D20" i="52"/>
  <c r="J9" i="51"/>
  <c r="I9" i="51"/>
  <c r="D14" i="51" s="1"/>
  <c r="H9" i="51"/>
  <c r="C14" i="51" s="1"/>
  <c r="G9" i="51"/>
  <c r="F9" i="51"/>
  <c r="E9" i="51"/>
  <c r="D9" i="51"/>
  <c r="J15" i="50"/>
  <c r="I15" i="50"/>
  <c r="D20" i="50" s="1"/>
  <c r="H15" i="50"/>
  <c r="C20" i="50" s="1"/>
  <c r="G15" i="50"/>
  <c r="F15" i="50"/>
  <c r="E15" i="50"/>
  <c r="D21" i="50" s="1"/>
  <c r="D15" i="50"/>
  <c r="J16" i="49"/>
  <c r="I16" i="49"/>
  <c r="D21" i="49" s="1"/>
  <c r="H16" i="49"/>
  <c r="C21" i="49" s="1"/>
  <c r="G16" i="49"/>
  <c r="F16" i="49"/>
  <c r="E16" i="49"/>
  <c r="D22" i="49" s="1"/>
  <c r="D16" i="49"/>
  <c r="C22" i="49" s="1"/>
  <c r="AL33" i="48"/>
  <c r="AK33" i="48"/>
  <c r="L40" i="48" s="1"/>
  <c r="AJ33" i="48"/>
  <c r="K40" i="48" s="1"/>
  <c r="AI33" i="48"/>
  <c r="L39" i="48" s="1"/>
  <c r="AH33" i="48"/>
  <c r="AG33" i="48"/>
  <c r="AF33" i="48"/>
  <c r="AE33" i="48"/>
  <c r="AD33" i="48"/>
  <c r="J40" i="48" s="1"/>
  <c r="AC33" i="48"/>
  <c r="I40" i="48" s="1"/>
  <c r="AB33" i="48"/>
  <c r="J41" i="48" s="1"/>
  <c r="AA33" i="48"/>
  <c r="Z33" i="48"/>
  <c r="Y33" i="48"/>
  <c r="X33" i="48"/>
  <c r="W33" i="48"/>
  <c r="H40" i="48" s="1"/>
  <c r="V33" i="48"/>
  <c r="G40" i="48" s="1"/>
  <c r="U33" i="48"/>
  <c r="T33" i="48"/>
  <c r="S33" i="48"/>
  <c r="H41" i="48" s="1"/>
  <c r="H42" i="48" s="1"/>
  <c r="R33" i="48"/>
  <c r="Q33" i="48"/>
  <c r="P33" i="48"/>
  <c r="F40" i="48" s="1"/>
  <c r="O33" i="48"/>
  <c r="E40" i="48" s="1"/>
  <c r="N33" i="48"/>
  <c r="M33" i="48"/>
  <c r="L33" i="48"/>
  <c r="K33" i="48"/>
  <c r="J33" i="48"/>
  <c r="I33" i="48"/>
  <c r="D40" i="48" s="1"/>
  <c r="H33" i="48"/>
  <c r="C40" i="48" s="1"/>
  <c r="G33" i="48"/>
  <c r="D39" i="48" s="1"/>
  <c r="F33" i="48"/>
  <c r="E33" i="48"/>
  <c r="D33" i="48"/>
  <c r="E27" i="42"/>
  <c r="E26" i="42"/>
  <c r="E25" i="42"/>
  <c r="D26" i="42"/>
  <c r="E13" i="41"/>
  <c r="D13" i="41"/>
  <c r="E26" i="40"/>
  <c r="E25" i="40"/>
  <c r="E27" i="40" s="1"/>
  <c r="E24" i="40"/>
  <c r="D25" i="40"/>
  <c r="E33" i="39"/>
  <c r="D33" i="39"/>
  <c r="M46" i="38"/>
  <c r="L46" i="38"/>
  <c r="K46" i="38"/>
  <c r="J46" i="38"/>
  <c r="I46" i="38"/>
  <c r="H46" i="38"/>
  <c r="H45" i="38"/>
  <c r="G46" i="38"/>
  <c r="F46" i="38"/>
  <c r="E46" i="38"/>
  <c r="D46" i="38"/>
  <c r="L41" i="48" l="1"/>
  <c r="L42" i="48" s="1"/>
  <c r="D19" i="50"/>
  <c r="C13" i="51"/>
  <c r="D24" i="52"/>
  <c r="D21" i="54"/>
  <c r="D14" i="56"/>
  <c r="D24" i="74"/>
  <c r="C24" i="55"/>
  <c r="C27" i="55"/>
  <c r="C13" i="61"/>
  <c r="C14" i="71"/>
  <c r="C15" i="71"/>
  <c r="D25" i="72"/>
  <c r="D22" i="50"/>
  <c r="C18" i="75"/>
  <c r="D17" i="70"/>
  <c r="D41" i="48"/>
  <c r="D42" i="48" s="1"/>
  <c r="D26" i="52"/>
  <c r="D27" i="52" s="1"/>
  <c r="C25" i="69"/>
  <c r="C26" i="69" s="1"/>
  <c r="H39" i="48"/>
  <c r="C15" i="51"/>
  <c r="C16" i="51" s="1"/>
  <c r="F41" i="48"/>
  <c r="F42" i="48" s="1"/>
  <c r="J39" i="48"/>
  <c r="N40" i="48"/>
  <c r="K41" i="48"/>
  <c r="K42" i="48" s="1"/>
  <c r="C20" i="49"/>
  <c r="D16" i="56"/>
  <c r="D17" i="56" s="1"/>
  <c r="C26" i="59"/>
  <c r="D26" i="64"/>
  <c r="D27" i="64" s="1"/>
  <c r="J77" i="68"/>
  <c r="D26" i="74"/>
  <c r="D27" i="74" s="1"/>
  <c r="D24" i="54"/>
  <c r="E41" i="48"/>
  <c r="E42" i="48" s="1"/>
  <c r="I41" i="48"/>
  <c r="I42" i="48" s="1"/>
  <c r="C26" i="64"/>
  <c r="C19" i="67"/>
  <c r="C20" i="67"/>
  <c r="D79" i="68"/>
  <c r="D80" i="68" s="1"/>
  <c r="I79" i="68"/>
  <c r="I80" i="68" s="1"/>
  <c r="L79" i="68"/>
  <c r="L80" i="68" s="1"/>
  <c r="J79" i="68"/>
  <c r="J80" i="68" s="1"/>
  <c r="L77" i="68"/>
  <c r="K79" i="68"/>
  <c r="K80" i="68" s="1"/>
  <c r="C18" i="65"/>
  <c r="D19" i="70"/>
  <c r="D20" i="70" s="1"/>
  <c r="K42" i="53"/>
  <c r="C78" i="63"/>
  <c r="C79" i="63" s="1"/>
  <c r="F78" i="63"/>
  <c r="F79" i="63" s="1"/>
  <c r="K76" i="63"/>
  <c r="G78" i="63"/>
  <c r="G79" i="63" s="1"/>
  <c r="J76" i="63"/>
  <c r="G42" i="53"/>
  <c r="J44" i="53"/>
  <c r="J45" i="53" s="1"/>
  <c r="K44" i="53"/>
  <c r="K45" i="53" s="1"/>
  <c r="C42" i="53"/>
  <c r="E65" i="58"/>
  <c r="H67" i="58"/>
  <c r="H68" i="58" s="1"/>
  <c r="I67" i="58"/>
  <c r="I68" i="58" s="1"/>
  <c r="L65" i="58"/>
  <c r="H65" i="58"/>
  <c r="L67" i="58"/>
  <c r="L68" i="58" s="1"/>
  <c r="E67" i="58"/>
  <c r="E68" i="58" s="1"/>
  <c r="M66" i="58"/>
  <c r="J67" i="58"/>
  <c r="J68" i="58" s="1"/>
  <c r="K65" i="58"/>
  <c r="D67" i="58"/>
  <c r="D68" i="58" s="1"/>
  <c r="D65" i="58"/>
  <c r="E28" i="42"/>
  <c r="D14" i="41"/>
  <c r="D15" i="41" s="1"/>
  <c r="D12" i="41"/>
  <c r="N70" i="82"/>
  <c r="M70" i="82"/>
  <c r="N68" i="82"/>
  <c r="M68" i="82"/>
  <c r="D34" i="39"/>
  <c r="D35" i="39" s="1"/>
  <c r="D32" i="39"/>
  <c r="E47" i="38"/>
  <c r="E48" i="38" s="1"/>
  <c r="L45" i="38"/>
  <c r="F47" i="38"/>
  <c r="F48" i="38" s="1"/>
  <c r="I47" i="38"/>
  <c r="I48" i="38" s="1"/>
  <c r="M45" i="38"/>
  <c r="E45" i="38"/>
  <c r="D47" i="38"/>
  <c r="D48" i="38" s="1"/>
  <c r="N46" i="38"/>
  <c r="G45" i="38"/>
  <c r="H47" i="38"/>
  <c r="H48" i="38" s="1"/>
  <c r="K47" i="38"/>
  <c r="K48" i="38" s="1"/>
  <c r="J78" i="63"/>
  <c r="J79" i="63" s="1"/>
  <c r="I78" i="63"/>
  <c r="I79" i="63" s="1"/>
  <c r="L78" i="63"/>
  <c r="L79" i="63" s="1"/>
  <c r="M77" i="63"/>
  <c r="K78" i="63"/>
  <c r="K79" i="63" s="1"/>
  <c r="E76" i="63"/>
  <c r="H78" i="63"/>
  <c r="H79" i="63" s="1"/>
  <c r="L76" i="63"/>
  <c r="F44" i="53"/>
  <c r="E78" i="63"/>
  <c r="E77" i="68"/>
  <c r="D16" i="76"/>
  <c r="C17" i="77"/>
  <c r="D26" i="72"/>
  <c r="C25" i="72"/>
  <c r="D21" i="62"/>
  <c r="F45" i="53"/>
  <c r="C43" i="53"/>
  <c r="M43" i="53" s="1"/>
  <c r="C44" i="53"/>
  <c r="E44" i="53"/>
  <c r="E45" i="53" s="1"/>
  <c r="L42" i="53"/>
  <c r="G44" i="53"/>
  <c r="G45" i="53" s="1"/>
  <c r="J71" i="82"/>
  <c r="N71" i="82" s="1"/>
  <c r="M71" i="82"/>
  <c r="O46" i="38"/>
  <c r="D27" i="42"/>
  <c r="D28" i="42" s="1"/>
  <c r="D25" i="42"/>
  <c r="D45" i="38"/>
  <c r="I45" i="38"/>
  <c r="G47" i="38"/>
  <c r="G48" i="38" s="1"/>
  <c r="M47" i="38"/>
  <c r="G41" i="48"/>
  <c r="G42" i="48" s="1"/>
  <c r="G39" i="48"/>
  <c r="D23" i="49"/>
  <c r="D15" i="51"/>
  <c r="D16" i="51" s="1"/>
  <c r="D13" i="51"/>
  <c r="H44" i="53"/>
  <c r="H45" i="53" s="1"/>
  <c r="H42" i="53"/>
  <c r="D26" i="55"/>
  <c r="D27" i="55" s="1"/>
  <c r="D24" i="55"/>
  <c r="C23" i="60"/>
  <c r="C27" i="64"/>
  <c r="D17" i="77"/>
  <c r="K45" i="38"/>
  <c r="C21" i="50"/>
  <c r="C22" i="50" s="1"/>
  <c r="C19" i="50"/>
  <c r="C23" i="54"/>
  <c r="C21" i="54"/>
  <c r="D25" i="59"/>
  <c r="D26" i="59" s="1"/>
  <c r="D23" i="59"/>
  <c r="F45" i="38"/>
  <c r="J47" i="38"/>
  <c r="J48" i="38" s="1"/>
  <c r="C41" i="48"/>
  <c r="M40" i="48"/>
  <c r="K39" i="48"/>
  <c r="F39" i="48"/>
  <c r="C26" i="52"/>
  <c r="C27" i="52" s="1"/>
  <c r="D44" i="53"/>
  <c r="D45" i="53" s="1"/>
  <c r="E42" i="53"/>
  <c r="I44" i="53"/>
  <c r="I45" i="53" s="1"/>
  <c r="L44" i="53"/>
  <c r="N43" i="53"/>
  <c r="D14" i="71"/>
  <c r="D15" i="71" s="1"/>
  <c r="D12" i="71"/>
  <c r="C26" i="74"/>
  <c r="C27" i="74" s="1"/>
  <c r="C24" i="74"/>
  <c r="E34" i="39"/>
  <c r="E35" i="39" s="1"/>
  <c r="E32" i="39"/>
  <c r="J42" i="48"/>
  <c r="C24" i="54"/>
  <c r="C23" i="57"/>
  <c r="C21" i="57"/>
  <c r="C26" i="72"/>
  <c r="L47" i="38"/>
  <c r="L48" i="38" s="1"/>
  <c r="D26" i="40"/>
  <c r="D27" i="40" s="1"/>
  <c r="D24" i="40"/>
  <c r="E14" i="41"/>
  <c r="E15" i="41" s="1"/>
  <c r="E12" i="41"/>
  <c r="C23" i="49"/>
  <c r="C67" i="58"/>
  <c r="C65" i="58"/>
  <c r="F67" i="58"/>
  <c r="F68" i="58" s="1"/>
  <c r="F65" i="58"/>
  <c r="N66" i="58"/>
  <c r="F79" i="68"/>
  <c r="F80" i="68" s="1"/>
  <c r="F77" i="68"/>
  <c r="G79" i="68"/>
  <c r="G80" i="68" s="1"/>
  <c r="G77" i="68"/>
  <c r="N78" i="68"/>
  <c r="J45" i="38"/>
  <c r="C39" i="48"/>
  <c r="D20" i="49"/>
  <c r="C24" i="52"/>
  <c r="D42" i="53"/>
  <c r="C16" i="56"/>
  <c r="C17" i="56" s="1"/>
  <c r="C14" i="56"/>
  <c r="C14" i="61"/>
  <c r="I76" i="63"/>
  <c r="C21" i="65"/>
  <c r="I42" i="53"/>
  <c r="C24" i="57"/>
  <c r="G67" i="58"/>
  <c r="G68" i="58" s="1"/>
  <c r="J65" i="58"/>
  <c r="K67" i="58"/>
  <c r="K68" i="58" s="1"/>
  <c r="D13" i="61"/>
  <c r="D14" i="61" s="1"/>
  <c r="D78" i="63"/>
  <c r="D79" i="63" s="1"/>
  <c r="D76" i="63"/>
  <c r="N77" i="63"/>
  <c r="D20" i="65"/>
  <c r="D21" i="65" s="1"/>
  <c r="D19" i="67"/>
  <c r="D20" i="67" s="1"/>
  <c r="D17" i="67"/>
  <c r="C79" i="68"/>
  <c r="M78" i="68"/>
  <c r="K77" i="68"/>
  <c r="D25" i="69"/>
  <c r="D26" i="69"/>
  <c r="C19" i="70"/>
  <c r="C20" i="70" s="1"/>
  <c r="C17" i="70"/>
  <c r="D17" i="75"/>
  <c r="D18" i="75" s="1"/>
  <c r="D15" i="75"/>
  <c r="C15" i="76"/>
  <c r="C16" i="76" s="1"/>
  <c r="E39" i="48"/>
  <c r="I39" i="48"/>
  <c r="F42" i="53"/>
  <c r="J42" i="53"/>
  <c r="D23" i="57"/>
  <c r="D24" i="57" s="1"/>
  <c r="D21" i="57"/>
  <c r="C21" i="62"/>
  <c r="C22" i="62" s="1"/>
  <c r="C19" i="62"/>
  <c r="D22" i="62"/>
  <c r="C15" i="66"/>
  <c r="C16" i="66" s="1"/>
  <c r="C13" i="66"/>
  <c r="D16" i="66"/>
  <c r="I65" i="58"/>
  <c r="C20" i="60"/>
  <c r="D11" i="61"/>
  <c r="F76" i="63"/>
  <c r="C24" i="64"/>
  <c r="D18" i="65"/>
  <c r="C77" i="68"/>
  <c r="D23" i="69"/>
  <c r="C23" i="72"/>
  <c r="C13" i="76"/>
  <c r="D14" i="77"/>
  <c r="C23" i="59"/>
  <c r="D20" i="60"/>
  <c r="C76" i="63"/>
  <c r="G76" i="63"/>
  <c r="D24" i="64"/>
  <c r="C17" i="67"/>
  <c r="D77" i="68"/>
  <c r="H77" i="68"/>
  <c r="C12" i="71"/>
  <c r="D23" i="72"/>
  <c r="C15" i="75"/>
  <c r="D13" i="76"/>
  <c r="G65" i="58"/>
  <c r="H76" i="63"/>
  <c r="I77" i="68"/>
  <c r="N42" i="48" l="1"/>
  <c r="P43" i="48" s="1"/>
  <c r="N80" i="68"/>
  <c r="N39" i="48"/>
  <c r="N41" i="48"/>
  <c r="N77" i="68"/>
  <c r="N79" i="68"/>
  <c r="C45" i="53"/>
  <c r="N65" i="58"/>
  <c r="O45" i="38"/>
  <c r="N76" i="63"/>
  <c r="M76" i="63"/>
  <c r="N79" i="63"/>
  <c r="N42" i="53"/>
  <c r="E79" i="63"/>
  <c r="M78" i="63"/>
  <c r="M79" i="63" s="1"/>
  <c r="M77" i="68"/>
  <c r="M42" i="53"/>
  <c r="M44" i="53"/>
  <c r="M45" i="53" s="1"/>
  <c r="M79" i="68"/>
  <c r="M80" i="68" s="1"/>
  <c r="C80" i="68"/>
  <c r="M41" i="48"/>
  <c r="M42" i="48" s="1"/>
  <c r="C42" i="48"/>
  <c r="N67" i="58"/>
  <c r="N68" i="58"/>
  <c r="M65" i="58"/>
  <c r="N47" i="38"/>
  <c r="N48" i="38" s="1"/>
  <c r="M39" i="48"/>
  <c r="C68" i="58"/>
  <c r="M67" i="58"/>
  <c r="M68" i="58" s="1"/>
  <c r="N45" i="38"/>
  <c r="N78" i="63"/>
  <c r="N44" i="53"/>
  <c r="L45" i="53"/>
  <c r="N45" i="53" s="1"/>
  <c r="O47" i="38"/>
  <c r="M48" i="38"/>
  <c r="O48" i="38" s="1"/>
  <c r="Q49" i="38" s="1"/>
  <c r="D43" i="28"/>
  <c r="E43" i="28"/>
  <c r="C43" i="28"/>
  <c r="D42" i="27"/>
  <c r="E42" i="27"/>
  <c r="C42" i="27"/>
  <c r="F6" i="26"/>
  <c r="F7" i="26"/>
  <c r="F8" i="26"/>
  <c r="F9" i="26"/>
  <c r="F10" i="26"/>
  <c r="F11" i="26"/>
  <c r="F12" i="26"/>
  <c r="F13" i="26"/>
  <c r="F14" i="26"/>
  <c r="F15" i="26"/>
  <c r="F16" i="26"/>
  <c r="F17" i="26"/>
  <c r="F18" i="26"/>
  <c r="F19" i="26"/>
  <c r="F20" i="26"/>
  <c r="F21" i="26"/>
  <c r="F22" i="26"/>
  <c r="F23" i="26"/>
  <c r="F24" i="26"/>
  <c r="F25" i="26"/>
  <c r="F26" i="26"/>
  <c r="F27" i="26"/>
  <c r="F28" i="26"/>
  <c r="F29" i="26"/>
  <c r="F30" i="26"/>
  <c r="F31" i="26"/>
  <c r="F32" i="26"/>
  <c r="F33" i="26"/>
  <c r="F34" i="26"/>
  <c r="F35" i="26"/>
  <c r="F36" i="26"/>
  <c r="F37" i="26"/>
  <c r="F38" i="26"/>
  <c r="F39" i="26"/>
  <c r="F40" i="26"/>
  <c r="F41" i="26"/>
  <c r="F42" i="26"/>
  <c r="F43" i="26"/>
  <c r="F44" i="26"/>
  <c r="F45" i="26"/>
  <c r="F46" i="26"/>
  <c r="F47" i="26"/>
  <c r="F48" i="26"/>
  <c r="F49" i="26"/>
  <c r="F50" i="26"/>
  <c r="F51" i="26"/>
  <c r="F52" i="26"/>
  <c r="F53" i="26"/>
  <c r="F54" i="26"/>
  <c r="F55" i="26"/>
  <c r="F56" i="26"/>
  <c r="F57" i="26"/>
  <c r="F58" i="26"/>
  <c r="F59" i="26"/>
  <c r="F60" i="26"/>
  <c r="F61" i="26"/>
  <c r="F62" i="26"/>
  <c r="F63" i="26"/>
  <c r="F64" i="26"/>
  <c r="F65" i="26"/>
  <c r="F66" i="26"/>
  <c r="F67" i="26"/>
  <c r="F68" i="26"/>
  <c r="F69" i="26"/>
  <c r="F70" i="26"/>
  <c r="F71" i="26"/>
  <c r="F72" i="26"/>
  <c r="F73" i="26"/>
  <c r="F74" i="26"/>
  <c r="F75" i="26"/>
  <c r="F76" i="26"/>
  <c r="F77" i="26"/>
  <c r="F78" i="26"/>
  <c r="F79" i="26"/>
  <c r="F80" i="26"/>
  <c r="F81" i="26"/>
  <c r="F82" i="26"/>
  <c r="F83" i="26"/>
  <c r="F84" i="26"/>
  <c r="F85" i="26"/>
  <c r="F86" i="26"/>
  <c r="F87" i="26"/>
  <c r="F88" i="26"/>
  <c r="F89" i="26"/>
  <c r="F90" i="26"/>
  <c r="F91" i="26"/>
  <c r="F92" i="26"/>
  <c r="F93" i="26"/>
  <c r="F94" i="26"/>
  <c r="F95" i="26"/>
  <c r="F96" i="26"/>
  <c r="F97" i="26"/>
  <c r="F98" i="26"/>
  <c r="F99" i="26"/>
  <c r="F100" i="26"/>
  <c r="F101" i="26"/>
  <c r="F102" i="26"/>
  <c r="F103" i="26"/>
  <c r="F104" i="26"/>
  <c r="F105" i="26"/>
  <c r="F106" i="26"/>
  <c r="D110" i="26"/>
  <c r="C110" i="26"/>
  <c r="F5" i="26"/>
  <c r="D129" i="25"/>
  <c r="C129" i="25"/>
  <c r="F6" i="25"/>
  <c r="F7" i="25"/>
  <c r="F8" i="25"/>
  <c r="F9" i="25"/>
  <c r="F10" i="25"/>
  <c r="F11" i="25"/>
  <c r="F12" i="25"/>
  <c r="F13" i="25"/>
  <c r="F14" i="25"/>
  <c r="F15" i="25"/>
  <c r="F16" i="25"/>
  <c r="F17" i="25"/>
  <c r="F18" i="25"/>
  <c r="F19" i="25"/>
  <c r="F20" i="25"/>
  <c r="F21" i="25"/>
  <c r="F22" i="25"/>
  <c r="F23" i="25"/>
  <c r="F24" i="25"/>
  <c r="F25" i="25"/>
  <c r="F26" i="25"/>
  <c r="F27" i="25"/>
  <c r="F28" i="25"/>
  <c r="F29" i="25"/>
  <c r="F30" i="25"/>
  <c r="F31" i="25"/>
  <c r="F32" i="25"/>
  <c r="F33" i="25"/>
  <c r="F34" i="25"/>
  <c r="F35" i="25"/>
  <c r="F36" i="25"/>
  <c r="F37" i="25"/>
  <c r="F38" i="25"/>
  <c r="F39" i="25"/>
  <c r="F40" i="25"/>
  <c r="F41" i="25"/>
  <c r="F42" i="25"/>
  <c r="F43" i="25"/>
  <c r="F44" i="25"/>
  <c r="F45" i="25"/>
  <c r="F46" i="25"/>
  <c r="F47" i="25"/>
  <c r="F48" i="25"/>
  <c r="F49" i="25"/>
  <c r="F50" i="25"/>
  <c r="F51" i="25"/>
  <c r="F52" i="25"/>
  <c r="F53" i="25"/>
  <c r="F54" i="25"/>
  <c r="F55" i="25"/>
  <c r="F56" i="25"/>
  <c r="F57" i="25"/>
  <c r="F58" i="25"/>
  <c r="F59" i="25"/>
  <c r="F60" i="25"/>
  <c r="F61" i="25"/>
  <c r="F62" i="25"/>
  <c r="F63" i="25"/>
  <c r="F64" i="25"/>
  <c r="F65" i="25"/>
  <c r="F66" i="25"/>
  <c r="F67" i="25"/>
  <c r="F68" i="25"/>
  <c r="F69" i="25"/>
  <c r="F70" i="25"/>
  <c r="F71" i="25"/>
  <c r="F72" i="25"/>
  <c r="F73" i="25"/>
  <c r="F74" i="25"/>
  <c r="F75" i="25"/>
  <c r="F76" i="25"/>
  <c r="F77" i="25"/>
  <c r="F78" i="25"/>
  <c r="F79" i="25"/>
  <c r="F80" i="25"/>
  <c r="F81" i="25"/>
  <c r="F82" i="25"/>
  <c r="F83" i="25"/>
  <c r="F84" i="25"/>
  <c r="F85" i="25"/>
  <c r="F86" i="25"/>
  <c r="F87" i="25"/>
  <c r="F88" i="25"/>
  <c r="F89" i="25"/>
  <c r="F90" i="25"/>
  <c r="F91" i="25"/>
  <c r="F92" i="25"/>
  <c r="F93" i="25"/>
  <c r="F94" i="25"/>
  <c r="F95" i="25"/>
  <c r="F96" i="25"/>
  <c r="F97" i="25"/>
  <c r="F98" i="25"/>
  <c r="F99" i="25"/>
  <c r="F100" i="25"/>
  <c r="F101" i="25"/>
  <c r="F102" i="25"/>
  <c r="F103" i="25"/>
  <c r="F104" i="25"/>
  <c r="F105" i="25"/>
  <c r="F106" i="25"/>
  <c r="F107" i="25"/>
  <c r="F108" i="25"/>
  <c r="F109" i="25"/>
  <c r="F110" i="25"/>
  <c r="F111" i="25"/>
  <c r="F112" i="25"/>
  <c r="F113" i="25"/>
  <c r="F114" i="25"/>
  <c r="F115" i="25"/>
  <c r="F116" i="25"/>
  <c r="F117" i="25"/>
  <c r="F118" i="25"/>
  <c r="F119" i="25"/>
  <c r="F120" i="25"/>
  <c r="F121" i="25"/>
  <c r="F122" i="25"/>
  <c r="F123" i="25"/>
  <c r="F124" i="25"/>
  <c r="F125" i="25"/>
  <c r="F5" i="25"/>
  <c r="D42" i="23"/>
  <c r="C42" i="23"/>
  <c r="F6" i="23"/>
  <c r="F7" i="23"/>
  <c r="F8" i="23"/>
  <c r="F9" i="23"/>
  <c r="F10" i="23"/>
  <c r="F11" i="23"/>
  <c r="F12" i="23"/>
  <c r="F13" i="23"/>
  <c r="F14" i="23"/>
  <c r="F15" i="23"/>
  <c r="F16" i="23"/>
  <c r="F17" i="23"/>
  <c r="F18" i="23"/>
  <c r="F19" i="23"/>
  <c r="F20" i="23"/>
  <c r="F21" i="23"/>
  <c r="F22" i="23"/>
  <c r="F23" i="23"/>
  <c r="F24" i="23"/>
  <c r="F25" i="23"/>
  <c r="F26" i="23"/>
  <c r="F27" i="23"/>
  <c r="F28" i="23"/>
  <c r="F29" i="23"/>
  <c r="F30" i="23"/>
  <c r="F31" i="23"/>
  <c r="F32" i="23"/>
  <c r="F33" i="23"/>
  <c r="F34" i="23"/>
  <c r="F35" i="23"/>
  <c r="F36" i="23"/>
  <c r="F37" i="23"/>
  <c r="F38" i="23"/>
  <c r="F5" i="23"/>
  <c r="D43" i="24"/>
  <c r="C43" i="24"/>
  <c r="F6" i="24"/>
  <c r="F7" i="24"/>
  <c r="F8" i="24"/>
  <c r="F9" i="24"/>
  <c r="F10" i="24"/>
  <c r="F11" i="24"/>
  <c r="F12" i="24"/>
  <c r="F13" i="24"/>
  <c r="F14" i="24"/>
  <c r="F15" i="24"/>
  <c r="F16" i="24"/>
  <c r="F17" i="24"/>
  <c r="F18" i="24"/>
  <c r="F19" i="24"/>
  <c r="F20" i="24"/>
  <c r="F21" i="24"/>
  <c r="F22" i="24"/>
  <c r="F23" i="24"/>
  <c r="F24" i="24"/>
  <c r="F25" i="24"/>
  <c r="F26" i="24"/>
  <c r="F27" i="24"/>
  <c r="F28" i="24"/>
  <c r="F29" i="24"/>
  <c r="F30" i="24"/>
  <c r="F31" i="24"/>
  <c r="F32" i="24"/>
  <c r="F33" i="24"/>
  <c r="F34" i="24"/>
  <c r="F35" i="24"/>
  <c r="F36" i="24"/>
  <c r="F37" i="24"/>
  <c r="F38" i="24"/>
  <c r="F39" i="24"/>
  <c r="F5" i="24"/>
  <c r="D111" i="22"/>
  <c r="C111" i="22"/>
  <c r="F6" i="22"/>
  <c r="F7" i="22"/>
  <c r="F8" i="22"/>
  <c r="F9" i="22"/>
  <c r="F10" i="22"/>
  <c r="F11" i="22"/>
  <c r="F12" i="22"/>
  <c r="F13" i="22"/>
  <c r="F14" i="22"/>
  <c r="F15" i="22"/>
  <c r="F16" i="22"/>
  <c r="F17" i="22"/>
  <c r="F18" i="22"/>
  <c r="F19" i="22"/>
  <c r="F20" i="22"/>
  <c r="F21" i="22"/>
  <c r="F22" i="22"/>
  <c r="F23" i="22"/>
  <c r="F24" i="22"/>
  <c r="F25" i="22"/>
  <c r="F26" i="22"/>
  <c r="F27" i="22"/>
  <c r="F28" i="22"/>
  <c r="F29" i="22"/>
  <c r="F30" i="22"/>
  <c r="F31" i="22"/>
  <c r="F32" i="22"/>
  <c r="F33" i="22"/>
  <c r="F34" i="22"/>
  <c r="F35" i="22"/>
  <c r="F36" i="22"/>
  <c r="F37" i="22"/>
  <c r="F38" i="22"/>
  <c r="F39" i="22"/>
  <c r="F40" i="22"/>
  <c r="F41" i="22"/>
  <c r="F42" i="22"/>
  <c r="F43" i="22"/>
  <c r="F44" i="22"/>
  <c r="F45" i="22"/>
  <c r="F46" i="22"/>
  <c r="F47" i="22"/>
  <c r="F48" i="22"/>
  <c r="F49" i="22"/>
  <c r="F50" i="22"/>
  <c r="F51" i="22"/>
  <c r="F52" i="22"/>
  <c r="F53" i="22"/>
  <c r="F54" i="22"/>
  <c r="F55" i="22"/>
  <c r="F56" i="22"/>
  <c r="F57" i="22"/>
  <c r="F58" i="22"/>
  <c r="F59" i="22"/>
  <c r="F60" i="22"/>
  <c r="F61" i="22"/>
  <c r="F62" i="22"/>
  <c r="F63" i="22"/>
  <c r="F64" i="22"/>
  <c r="F65" i="22"/>
  <c r="F66" i="22"/>
  <c r="F67" i="22"/>
  <c r="F68" i="22"/>
  <c r="F69" i="22"/>
  <c r="F70" i="22"/>
  <c r="F71" i="22"/>
  <c r="F72" i="22"/>
  <c r="F73" i="22"/>
  <c r="F74" i="22"/>
  <c r="F75" i="22"/>
  <c r="F76" i="22"/>
  <c r="F77" i="22"/>
  <c r="F78" i="22"/>
  <c r="F79" i="22"/>
  <c r="F80" i="22"/>
  <c r="F81" i="22"/>
  <c r="F82" i="22"/>
  <c r="F83" i="22"/>
  <c r="F84" i="22"/>
  <c r="F85" i="22"/>
  <c r="F86" i="22"/>
  <c r="F87" i="22"/>
  <c r="F88" i="22"/>
  <c r="F89" i="22"/>
  <c r="F90" i="22"/>
  <c r="F91" i="22"/>
  <c r="F92" i="22"/>
  <c r="F93" i="22"/>
  <c r="F94" i="22"/>
  <c r="F95" i="22"/>
  <c r="F96" i="22"/>
  <c r="F97" i="22"/>
  <c r="F98" i="22"/>
  <c r="F99" i="22"/>
  <c r="F100" i="22"/>
  <c r="F101" i="22"/>
  <c r="F102" i="22"/>
  <c r="F103" i="22"/>
  <c r="F104" i="22"/>
  <c r="F105" i="22"/>
  <c r="F106" i="22"/>
  <c r="F107" i="22"/>
  <c r="F5" i="22"/>
  <c r="F132" i="21"/>
  <c r="D137" i="21"/>
  <c r="C137" i="21"/>
  <c r="F6" i="21"/>
  <c r="F7" i="21"/>
  <c r="F8" i="21"/>
  <c r="F9" i="21"/>
  <c r="F10" i="21"/>
  <c r="F11" i="21"/>
  <c r="F12" i="21"/>
  <c r="F13" i="21"/>
  <c r="F14" i="21"/>
  <c r="F15" i="21"/>
  <c r="F16" i="21"/>
  <c r="F17" i="21"/>
  <c r="F18" i="21"/>
  <c r="F19" i="21"/>
  <c r="F20" i="21"/>
  <c r="F21" i="21"/>
  <c r="F22" i="21"/>
  <c r="F23" i="21"/>
  <c r="F24" i="21"/>
  <c r="F25" i="21"/>
  <c r="F26" i="21"/>
  <c r="F27" i="21"/>
  <c r="F28" i="21"/>
  <c r="F29" i="21"/>
  <c r="F30" i="21"/>
  <c r="F31" i="21"/>
  <c r="F32" i="21"/>
  <c r="F33" i="21"/>
  <c r="F34" i="21"/>
  <c r="F35" i="21"/>
  <c r="F36" i="21"/>
  <c r="F37" i="21"/>
  <c r="F38" i="21"/>
  <c r="F39" i="21"/>
  <c r="F40" i="21"/>
  <c r="F41" i="21"/>
  <c r="F42" i="21"/>
  <c r="F43" i="21"/>
  <c r="F44" i="21"/>
  <c r="F45" i="21"/>
  <c r="F46" i="21"/>
  <c r="F47" i="21"/>
  <c r="F48" i="21"/>
  <c r="F49" i="21"/>
  <c r="F50" i="21"/>
  <c r="F51" i="21"/>
  <c r="F52" i="21"/>
  <c r="F53" i="21"/>
  <c r="F54" i="21"/>
  <c r="F55" i="21"/>
  <c r="F56" i="21"/>
  <c r="F57" i="21"/>
  <c r="F58" i="21"/>
  <c r="F59" i="21"/>
  <c r="F60" i="21"/>
  <c r="F61" i="21"/>
  <c r="F62" i="21"/>
  <c r="F63" i="21"/>
  <c r="F64" i="21"/>
  <c r="F65" i="21"/>
  <c r="F66" i="21"/>
  <c r="F67" i="21"/>
  <c r="F68" i="21"/>
  <c r="F69" i="21"/>
  <c r="F70" i="21"/>
  <c r="F71" i="21"/>
  <c r="F72" i="21"/>
  <c r="F73" i="21"/>
  <c r="F74" i="21"/>
  <c r="F75" i="21"/>
  <c r="F76" i="21"/>
  <c r="F77" i="21"/>
  <c r="F78" i="21"/>
  <c r="F79" i="21"/>
  <c r="F80" i="21"/>
  <c r="F81" i="21"/>
  <c r="F82" i="21"/>
  <c r="F83" i="21"/>
  <c r="F84" i="21"/>
  <c r="F85" i="21"/>
  <c r="F86" i="21"/>
  <c r="F87" i="21"/>
  <c r="F88" i="21"/>
  <c r="F89" i="21"/>
  <c r="F90" i="21"/>
  <c r="F91" i="21"/>
  <c r="F92" i="21"/>
  <c r="F93" i="21"/>
  <c r="F94" i="21"/>
  <c r="F95" i="21"/>
  <c r="F96" i="21"/>
  <c r="F97" i="21"/>
  <c r="F98" i="21"/>
  <c r="F99" i="21"/>
  <c r="F100" i="21"/>
  <c r="F101" i="21"/>
  <c r="F102" i="21"/>
  <c r="F103" i="21"/>
  <c r="F104" i="21"/>
  <c r="F105" i="21"/>
  <c r="F106" i="21"/>
  <c r="F107" i="21"/>
  <c r="F108" i="21"/>
  <c r="F109" i="21"/>
  <c r="F110" i="21"/>
  <c r="F111" i="21"/>
  <c r="F112" i="21"/>
  <c r="F113" i="21"/>
  <c r="F114" i="21"/>
  <c r="F115" i="21"/>
  <c r="F116" i="21"/>
  <c r="F117" i="21"/>
  <c r="F118" i="21"/>
  <c r="F119" i="21"/>
  <c r="F120" i="21"/>
  <c r="F121" i="21"/>
  <c r="F122" i="21"/>
  <c r="F123" i="21"/>
  <c r="F124" i="21"/>
  <c r="F125" i="21"/>
  <c r="F126" i="21"/>
  <c r="F127" i="21"/>
  <c r="F128" i="21"/>
  <c r="F129" i="21"/>
  <c r="F130" i="21"/>
  <c r="F131" i="21"/>
  <c r="F133" i="21"/>
  <c r="F5" i="21"/>
  <c r="D42" i="18"/>
  <c r="C42" i="18"/>
  <c r="F6" i="18"/>
  <c r="F7" i="18"/>
  <c r="F8" i="18"/>
  <c r="F9" i="18"/>
  <c r="F11" i="18"/>
  <c r="F12" i="18"/>
  <c r="F13" i="18"/>
  <c r="F14" i="18"/>
  <c r="F15" i="18"/>
  <c r="F16" i="18"/>
  <c r="F17" i="18"/>
  <c r="F18" i="18"/>
  <c r="F19" i="18"/>
  <c r="F20" i="18"/>
  <c r="F21" i="18"/>
  <c r="F22" i="18"/>
  <c r="F23" i="18"/>
  <c r="F24" i="18"/>
  <c r="F25" i="18"/>
  <c r="F26" i="18"/>
  <c r="F27" i="18"/>
  <c r="F28" i="18"/>
  <c r="F29" i="18"/>
  <c r="F30" i="18"/>
  <c r="F31" i="18"/>
  <c r="F32" i="18"/>
  <c r="F33" i="18"/>
  <c r="F34" i="18"/>
  <c r="F35" i="18"/>
  <c r="F36" i="18"/>
  <c r="F37" i="18"/>
  <c r="F38" i="18"/>
  <c r="F5" i="18"/>
  <c r="D43" i="17"/>
  <c r="C43" i="17"/>
  <c r="F6" i="17"/>
  <c r="F7" i="17"/>
  <c r="F8" i="17"/>
  <c r="F9" i="17"/>
  <c r="F10" i="17"/>
  <c r="F11" i="17"/>
  <c r="F12" i="17"/>
  <c r="F13" i="17"/>
  <c r="F14" i="17"/>
  <c r="F15" i="17"/>
  <c r="F16" i="17"/>
  <c r="F17" i="17"/>
  <c r="F18" i="17"/>
  <c r="F19" i="17"/>
  <c r="F20" i="17"/>
  <c r="F21" i="17"/>
  <c r="F22" i="17"/>
  <c r="F23" i="17"/>
  <c r="F24" i="17"/>
  <c r="F25" i="17"/>
  <c r="F26" i="17"/>
  <c r="F27" i="17"/>
  <c r="F28" i="17"/>
  <c r="F29" i="17"/>
  <c r="F30" i="17"/>
  <c r="F31" i="17"/>
  <c r="F32" i="17"/>
  <c r="F33" i="17"/>
  <c r="F34" i="17"/>
  <c r="F35" i="17"/>
  <c r="F36" i="17"/>
  <c r="F37" i="17"/>
  <c r="F38" i="17"/>
  <c r="F39" i="17"/>
  <c r="F5" i="17"/>
  <c r="D113" i="16"/>
  <c r="C113" i="16"/>
  <c r="F6" i="16"/>
  <c r="F7" i="16"/>
  <c r="F8" i="16"/>
  <c r="F9" i="16"/>
  <c r="F10" i="16"/>
  <c r="F12" i="16"/>
  <c r="F13" i="16"/>
  <c r="F14" i="16"/>
  <c r="F15" i="16"/>
  <c r="F16" i="16"/>
  <c r="F17" i="16"/>
  <c r="F18" i="16"/>
  <c r="F19" i="16"/>
  <c r="F20" i="16"/>
  <c r="F21" i="16"/>
  <c r="F22" i="16"/>
  <c r="F23" i="16"/>
  <c r="F24" i="16"/>
  <c r="F25" i="16"/>
  <c r="F26" i="16"/>
  <c r="F27" i="16"/>
  <c r="F28" i="16"/>
  <c r="F29" i="16"/>
  <c r="F30" i="16"/>
  <c r="F31" i="16"/>
  <c r="F32" i="16"/>
  <c r="F33" i="16"/>
  <c r="F34" i="16"/>
  <c r="F35" i="16"/>
  <c r="F36" i="16"/>
  <c r="F37" i="16"/>
  <c r="F38" i="16"/>
  <c r="F39" i="16"/>
  <c r="F40" i="16"/>
  <c r="F41" i="16"/>
  <c r="F42" i="16"/>
  <c r="F43" i="16"/>
  <c r="F44" i="16"/>
  <c r="F45" i="16"/>
  <c r="F46" i="16"/>
  <c r="F47" i="16"/>
  <c r="F48" i="16"/>
  <c r="F49" i="16"/>
  <c r="F50" i="16"/>
  <c r="F51" i="16"/>
  <c r="F52" i="16"/>
  <c r="F53" i="16"/>
  <c r="F54" i="16"/>
  <c r="F55" i="16"/>
  <c r="F56" i="16"/>
  <c r="F57" i="16"/>
  <c r="F58" i="16"/>
  <c r="F59" i="16"/>
  <c r="F60" i="16"/>
  <c r="F61" i="16"/>
  <c r="F62" i="16"/>
  <c r="F63" i="16"/>
  <c r="F64" i="16"/>
  <c r="F65" i="16"/>
  <c r="F66" i="16"/>
  <c r="F67" i="16"/>
  <c r="F68" i="16"/>
  <c r="F69" i="16"/>
  <c r="F70" i="16"/>
  <c r="F71" i="16"/>
  <c r="F72" i="16"/>
  <c r="F74" i="16"/>
  <c r="F75" i="16"/>
  <c r="F76" i="16"/>
  <c r="F77" i="16"/>
  <c r="F78" i="16"/>
  <c r="F79" i="16"/>
  <c r="F80" i="16"/>
  <c r="F81" i="16"/>
  <c r="F82" i="16"/>
  <c r="F83" i="16"/>
  <c r="F84" i="16"/>
  <c r="F85" i="16"/>
  <c r="F86" i="16"/>
  <c r="F87" i="16"/>
  <c r="F88" i="16"/>
  <c r="F89" i="16"/>
  <c r="F90" i="16"/>
  <c r="F91" i="16"/>
  <c r="F92" i="16"/>
  <c r="F93" i="16"/>
  <c r="F94" i="16"/>
  <c r="F95" i="16"/>
  <c r="F96" i="16"/>
  <c r="F97" i="16"/>
  <c r="F98" i="16"/>
  <c r="F99" i="16"/>
  <c r="F100" i="16"/>
  <c r="F101" i="16"/>
  <c r="F102" i="16"/>
  <c r="F103" i="16"/>
  <c r="F104" i="16"/>
  <c r="F105" i="16"/>
  <c r="F106" i="16"/>
  <c r="F107" i="16"/>
  <c r="F108" i="16"/>
  <c r="F109" i="16"/>
  <c r="F5" i="16"/>
  <c r="D157" i="14"/>
  <c r="C157" i="14"/>
  <c r="F6" i="14"/>
  <c r="F7" i="14"/>
  <c r="F8" i="14"/>
  <c r="F9" i="14"/>
  <c r="F10" i="14"/>
  <c r="F11" i="14"/>
  <c r="F12" i="14"/>
  <c r="F13" i="14"/>
  <c r="F14" i="14"/>
  <c r="F15" i="14"/>
  <c r="F17" i="14"/>
  <c r="F18" i="14"/>
  <c r="F19" i="14"/>
  <c r="F20" i="14"/>
  <c r="F21" i="14"/>
  <c r="F22" i="14"/>
  <c r="F23" i="14"/>
  <c r="F24" i="14"/>
  <c r="F25" i="14"/>
  <c r="F26" i="14"/>
  <c r="F27" i="14"/>
  <c r="F28" i="14"/>
  <c r="F29" i="14"/>
  <c r="F30" i="14"/>
  <c r="F31" i="14"/>
  <c r="F32" i="14"/>
  <c r="F33" i="14"/>
  <c r="F34" i="14"/>
  <c r="F35" i="14"/>
  <c r="F36" i="14"/>
  <c r="F37" i="14"/>
  <c r="F38" i="14"/>
  <c r="F39" i="14"/>
  <c r="F40" i="14"/>
  <c r="F41" i="14"/>
  <c r="F42" i="14"/>
  <c r="F43" i="14"/>
  <c r="F44" i="14"/>
  <c r="F45" i="14"/>
  <c r="F46" i="14"/>
  <c r="F47" i="14"/>
  <c r="F48" i="14"/>
  <c r="F49" i="14"/>
  <c r="F50" i="14"/>
  <c r="F51" i="14"/>
  <c r="F52" i="14"/>
  <c r="F53" i="14"/>
  <c r="F54" i="14"/>
  <c r="F55" i="14"/>
  <c r="F56" i="14"/>
  <c r="F57" i="14"/>
  <c r="F58" i="14"/>
  <c r="F59" i="14"/>
  <c r="F60" i="14"/>
  <c r="F61" i="14"/>
  <c r="F62" i="14"/>
  <c r="F63" i="14"/>
  <c r="F64" i="14"/>
  <c r="F65" i="14"/>
  <c r="F66" i="14"/>
  <c r="F67" i="14"/>
  <c r="F68" i="14"/>
  <c r="F69" i="14"/>
  <c r="F70" i="14"/>
  <c r="F71" i="14"/>
  <c r="F72" i="14"/>
  <c r="F73" i="14"/>
  <c r="F74" i="14"/>
  <c r="F75" i="14"/>
  <c r="F76" i="14"/>
  <c r="F77" i="14"/>
  <c r="F78" i="14"/>
  <c r="F79" i="14"/>
  <c r="F80" i="14"/>
  <c r="F81" i="14"/>
  <c r="F82" i="14"/>
  <c r="F83" i="14"/>
  <c r="F84" i="14"/>
  <c r="F85" i="14"/>
  <c r="F86" i="14"/>
  <c r="F87" i="14"/>
  <c r="F88" i="14"/>
  <c r="F89" i="14"/>
  <c r="F90" i="14"/>
  <c r="F91" i="14"/>
  <c r="F92" i="14"/>
  <c r="F93" i="14"/>
  <c r="F94" i="14"/>
  <c r="F95" i="14"/>
  <c r="F96" i="14"/>
  <c r="F97" i="14"/>
  <c r="F98" i="14"/>
  <c r="F99" i="14"/>
  <c r="F100" i="14"/>
  <c r="F101" i="14"/>
  <c r="F102" i="14"/>
  <c r="F103" i="14"/>
  <c r="F104" i="14"/>
  <c r="F105" i="14"/>
  <c r="F106" i="14"/>
  <c r="F107" i="14"/>
  <c r="F108" i="14"/>
  <c r="F109" i="14"/>
  <c r="F110" i="14"/>
  <c r="F111" i="14"/>
  <c r="F112" i="14"/>
  <c r="F113" i="14"/>
  <c r="F114" i="14"/>
  <c r="F115" i="14"/>
  <c r="F116" i="14"/>
  <c r="F117" i="14"/>
  <c r="F118" i="14"/>
  <c r="F119" i="14"/>
  <c r="F120" i="14"/>
  <c r="F121" i="14"/>
  <c r="F122" i="14"/>
  <c r="F123" i="14"/>
  <c r="F124" i="14"/>
  <c r="F125" i="14"/>
  <c r="F126" i="14"/>
  <c r="F127" i="14"/>
  <c r="F128" i="14"/>
  <c r="F129" i="14"/>
  <c r="F130" i="14"/>
  <c r="F131" i="14"/>
  <c r="F132" i="14"/>
  <c r="F133" i="14"/>
  <c r="F134" i="14"/>
  <c r="F135" i="14"/>
  <c r="F136" i="14"/>
  <c r="F137" i="14"/>
  <c r="F138" i="14"/>
  <c r="F139" i="14"/>
  <c r="F140" i="14"/>
  <c r="F141" i="14"/>
  <c r="F142" i="14"/>
  <c r="F143" i="14"/>
  <c r="F144" i="14"/>
  <c r="F145" i="14"/>
  <c r="F146" i="14"/>
  <c r="F147" i="14"/>
  <c r="F148" i="14"/>
  <c r="F149" i="14"/>
  <c r="F150" i="14"/>
  <c r="F151" i="14"/>
  <c r="F152" i="14"/>
  <c r="F153" i="14"/>
  <c r="F5" i="14"/>
  <c r="D42" i="13"/>
  <c r="C42" i="13"/>
  <c r="F6" i="13"/>
  <c r="F7" i="13"/>
  <c r="F8" i="13"/>
  <c r="F9" i="13"/>
  <c r="F10" i="13"/>
  <c r="F11" i="13"/>
  <c r="F12" i="13"/>
  <c r="F13" i="13"/>
  <c r="F14" i="13"/>
  <c r="F15" i="13"/>
  <c r="F16" i="13"/>
  <c r="F17" i="13"/>
  <c r="F18" i="13"/>
  <c r="F19" i="13"/>
  <c r="F20" i="13"/>
  <c r="F21" i="13"/>
  <c r="F22" i="13"/>
  <c r="F23" i="13"/>
  <c r="F24" i="13"/>
  <c r="F25" i="13"/>
  <c r="F26" i="13"/>
  <c r="F27" i="13"/>
  <c r="F28" i="13"/>
  <c r="F29" i="13"/>
  <c r="F30" i="13"/>
  <c r="F31" i="13"/>
  <c r="F32" i="13"/>
  <c r="F33" i="13"/>
  <c r="F34" i="13"/>
  <c r="F35" i="13"/>
  <c r="F36" i="13"/>
  <c r="F37" i="13"/>
  <c r="F38" i="13"/>
  <c r="F5" i="13"/>
  <c r="D42" i="12"/>
  <c r="C42" i="12"/>
  <c r="F6" i="12"/>
  <c r="F7" i="12"/>
  <c r="F8" i="12"/>
  <c r="F9" i="12"/>
  <c r="F10" i="12"/>
  <c r="F11" i="12"/>
  <c r="F12" i="12"/>
  <c r="F13" i="12"/>
  <c r="F14" i="12"/>
  <c r="F15" i="12"/>
  <c r="F16" i="12"/>
  <c r="F17" i="12"/>
  <c r="F18" i="12"/>
  <c r="F19" i="12"/>
  <c r="F20" i="12"/>
  <c r="F21" i="12"/>
  <c r="F22" i="12"/>
  <c r="F23" i="12"/>
  <c r="F24" i="12"/>
  <c r="F25" i="12"/>
  <c r="F26" i="12"/>
  <c r="F27" i="12"/>
  <c r="F28" i="12"/>
  <c r="F29" i="12"/>
  <c r="F30" i="12"/>
  <c r="F31" i="12"/>
  <c r="F32" i="12"/>
  <c r="F33" i="12"/>
  <c r="F34" i="12"/>
  <c r="F35" i="12"/>
  <c r="F36" i="12"/>
  <c r="F37" i="12"/>
  <c r="F38" i="12"/>
  <c r="F5" i="12"/>
  <c r="D113" i="11"/>
  <c r="C113" i="11"/>
  <c r="F6" i="11"/>
  <c r="F7" i="11"/>
  <c r="F9" i="11"/>
  <c r="F10" i="11"/>
  <c r="F11" i="11"/>
  <c r="F12" i="11"/>
  <c r="F13" i="11"/>
  <c r="F14" i="11"/>
  <c r="F15" i="11"/>
  <c r="F16" i="11"/>
  <c r="F17" i="11"/>
  <c r="F18" i="11"/>
  <c r="F19" i="11"/>
  <c r="F20" i="11"/>
  <c r="F21" i="11"/>
  <c r="F22" i="11"/>
  <c r="F23" i="11"/>
  <c r="F24" i="11"/>
  <c r="F25" i="11"/>
  <c r="F26" i="11"/>
  <c r="F27" i="11"/>
  <c r="F28" i="11"/>
  <c r="F29" i="11"/>
  <c r="F30" i="11"/>
  <c r="F31" i="11"/>
  <c r="F32" i="11"/>
  <c r="F33" i="11"/>
  <c r="F34" i="11"/>
  <c r="F35" i="11"/>
  <c r="F36" i="11"/>
  <c r="F37" i="11"/>
  <c r="F38" i="11"/>
  <c r="F39" i="11"/>
  <c r="F40" i="11"/>
  <c r="F41" i="11"/>
  <c r="F42" i="11"/>
  <c r="F43" i="11"/>
  <c r="F44" i="11"/>
  <c r="F45" i="11"/>
  <c r="F46" i="11"/>
  <c r="F47" i="11"/>
  <c r="F48" i="11"/>
  <c r="F49" i="11"/>
  <c r="F50" i="11"/>
  <c r="F51" i="11"/>
  <c r="F52" i="11"/>
  <c r="F53" i="11"/>
  <c r="F54" i="11"/>
  <c r="F55" i="11"/>
  <c r="F56" i="11"/>
  <c r="F57" i="11"/>
  <c r="F58" i="11"/>
  <c r="F59" i="11"/>
  <c r="F60" i="11"/>
  <c r="F61" i="11"/>
  <c r="F62" i="11"/>
  <c r="F63" i="11"/>
  <c r="F64" i="11"/>
  <c r="F65" i="11"/>
  <c r="F66" i="11"/>
  <c r="F67" i="11"/>
  <c r="F68" i="11"/>
  <c r="F69" i="11"/>
  <c r="F70" i="11"/>
  <c r="F71" i="11"/>
  <c r="F72" i="11"/>
  <c r="F73" i="11"/>
  <c r="F74" i="11"/>
  <c r="F75" i="11"/>
  <c r="F76" i="11"/>
  <c r="F77" i="11"/>
  <c r="F78" i="11"/>
  <c r="F79" i="11"/>
  <c r="F80" i="11"/>
  <c r="F81" i="11"/>
  <c r="F82" i="11"/>
  <c r="F83" i="11"/>
  <c r="F84" i="11"/>
  <c r="F85" i="11"/>
  <c r="F86" i="11"/>
  <c r="F87" i="11"/>
  <c r="F88" i="11"/>
  <c r="F89" i="11"/>
  <c r="F90" i="11"/>
  <c r="F91" i="11"/>
  <c r="F92" i="11"/>
  <c r="F93" i="11"/>
  <c r="F94" i="11"/>
  <c r="F95" i="11"/>
  <c r="F96" i="11"/>
  <c r="F97" i="11"/>
  <c r="F98" i="11"/>
  <c r="F99" i="11"/>
  <c r="F100" i="11"/>
  <c r="F101" i="11"/>
  <c r="F102" i="11"/>
  <c r="F103" i="11"/>
  <c r="F104" i="11"/>
  <c r="F105" i="11"/>
  <c r="F106" i="11"/>
  <c r="F107" i="11"/>
  <c r="F108" i="11"/>
  <c r="F109" i="11"/>
  <c r="F5" i="11"/>
  <c r="E42" i="12" l="1"/>
  <c r="F40" i="17"/>
  <c r="E42" i="23"/>
  <c r="E43" i="17"/>
  <c r="E42" i="13"/>
  <c r="E42" i="18"/>
  <c r="E43" i="24"/>
  <c r="E113" i="11"/>
  <c r="E111" i="22"/>
  <c r="E129" i="25"/>
  <c r="E113" i="16"/>
  <c r="E110" i="26"/>
  <c r="E137" i="21"/>
  <c r="E157" i="14"/>
  <c r="D174" i="9"/>
  <c r="C174" i="9"/>
  <c r="F6" i="9"/>
  <c r="F7" i="9"/>
  <c r="F8" i="9"/>
  <c r="F9" i="9"/>
  <c r="F10" i="9"/>
  <c r="F11" i="9"/>
  <c r="F12" i="9"/>
  <c r="F13" i="9"/>
  <c r="F14" i="9"/>
  <c r="F15" i="9"/>
  <c r="F16" i="9"/>
  <c r="F17" i="9"/>
  <c r="F18" i="9"/>
  <c r="F19" i="9"/>
  <c r="F20" i="9"/>
  <c r="F21" i="9"/>
  <c r="F22" i="9"/>
  <c r="F23" i="9"/>
  <c r="F24" i="9"/>
  <c r="F25" i="9"/>
  <c r="F26" i="9"/>
  <c r="F27" i="9"/>
  <c r="F28" i="9"/>
  <c r="F29" i="9"/>
  <c r="F30" i="9"/>
  <c r="F31" i="9"/>
  <c r="F32" i="9"/>
  <c r="F33" i="9"/>
  <c r="F34" i="9"/>
  <c r="F35" i="9"/>
  <c r="F36" i="9"/>
  <c r="F37" i="9"/>
  <c r="F38" i="9"/>
  <c r="F39" i="9"/>
  <c r="F40" i="9"/>
  <c r="F41" i="9"/>
  <c r="F42" i="9"/>
  <c r="F43" i="9"/>
  <c r="F44" i="9"/>
  <c r="F45" i="9"/>
  <c r="F46" i="9"/>
  <c r="F47" i="9"/>
  <c r="F48" i="9"/>
  <c r="F49" i="9"/>
  <c r="F50" i="9"/>
  <c r="F51" i="9"/>
  <c r="F52" i="9"/>
  <c r="F53" i="9"/>
  <c r="F54" i="9"/>
  <c r="F55" i="9"/>
  <c r="F56" i="9"/>
  <c r="F57" i="9"/>
  <c r="F58" i="9"/>
  <c r="F59" i="9"/>
  <c r="F60" i="9"/>
  <c r="F61" i="9"/>
  <c r="F62" i="9"/>
  <c r="F63" i="9"/>
  <c r="F64" i="9"/>
  <c r="F65" i="9"/>
  <c r="F66" i="9"/>
  <c r="F67" i="9"/>
  <c r="F68" i="9"/>
  <c r="F69" i="9"/>
  <c r="F70" i="9"/>
  <c r="F71" i="9"/>
  <c r="F72" i="9"/>
  <c r="F73" i="9"/>
  <c r="F74" i="9"/>
  <c r="F75" i="9"/>
  <c r="F76" i="9"/>
  <c r="F77" i="9"/>
  <c r="F78" i="9"/>
  <c r="F79" i="9"/>
  <c r="F80" i="9"/>
  <c r="F81" i="9"/>
  <c r="F82" i="9"/>
  <c r="F83" i="9"/>
  <c r="F84" i="9"/>
  <c r="F85" i="9"/>
  <c r="F86" i="9"/>
  <c r="F87" i="9"/>
  <c r="F88" i="9"/>
  <c r="F89" i="9"/>
  <c r="F90" i="9"/>
  <c r="F91" i="9"/>
  <c r="F92" i="9"/>
  <c r="F93" i="9"/>
  <c r="F94" i="9"/>
  <c r="F95" i="9"/>
  <c r="F96" i="9"/>
  <c r="F97" i="9"/>
  <c r="F98" i="9"/>
  <c r="F100" i="9"/>
  <c r="F101" i="9"/>
  <c r="F102" i="9"/>
  <c r="F103" i="9"/>
  <c r="F104" i="9"/>
  <c r="F105" i="9"/>
  <c r="F106" i="9"/>
  <c r="F107" i="9"/>
  <c r="F108" i="9"/>
  <c r="F109" i="9"/>
  <c r="F110" i="9"/>
  <c r="F111" i="9"/>
  <c r="F112" i="9"/>
  <c r="F113" i="9"/>
  <c r="F114" i="9"/>
  <c r="F115" i="9"/>
  <c r="F116" i="9"/>
  <c r="F117" i="9"/>
  <c r="F118" i="9"/>
  <c r="F119" i="9"/>
  <c r="F120" i="9"/>
  <c r="F121" i="9"/>
  <c r="F122" i="9"/>
  <c r="F123" i="9"/>
  <c r="F124" i="9"/>
  <c r="F125" i="9"/>
  <c r="F126" i="9"/>
  <c r="F127" i="9"/>
  <c r="F128" i="9"/>
  <c r="F129" i="9"/>
  <c r="F130" i="9"/>
  <c r="F131" i="9"/>
  <c r="F132" i="9"/>
  <c r="F133" i="9"/>
  <c r="F134" i="9"/>
  <c r="F135" i="9"/>
  <c r="F136" i="9"/>
  <c r="F137" i="9"/>
  <c r="F138" i="9"/>
  <c r="F139" i="9"/>
  <c r="F140" i="9"/>
  <c r="F141" i="9"/>
  <c r="F142" i="9"/>
  <c r="F143" i="9"/>
  <c r="F144" i="9"/>
  <c r="F145" i="9"/>
  <c r="F146" i="9"/>
  <c r="F147" i="9"/>
  <c r="F148" i="9"/>
  <c r="F149" i="9"/>
  <c r="F150" i="9"/>
  <c r="F151" i="9"/>
  <c r="F152" i="9"/>
  <c r="F153" i="9"/>
  <c r="F154" i="9"/>
  <c r="F155" i="9"/>
  <c r="F156" i="9"/>
  <c r="F157" i="9"/>
  <c r="F158" i="9"/>
  <c r="F159" i="9"/>
  <c r="F160" i="9"/>
  <c r="F161" i="9"/>
  <c r="F162" i="9"/>
  <c r="F163" i="9"/>
  <c r="F164" i="9"/>
  <c r="F165" i="9"/>
  <c r="F166" i="9"/>
  <c r="F167" i="9"/>
  <c r="F168" i="9"/>
  <c r="F169" i="9"/>
  <c r="F170" i="9"/>
  <c r="F5" i="9"/>
  <c r="D43" i="8"/>
  <c r="C43" i="8"/>
  <c r="F6" i="7"/>
  <c r="F7" i="7"/>
  <c r="F8" i="7"/>
  <c r="F9" i="7"/>
  <c r="F10" i="7"/>
  <c r="F11" i="7"/>
  <c r="F12" i="7"/>
  <c r="F13" i="7"/>
  <c r="F14" i="7"/>
  <c r="F15" i="7"/>
  <c r="F16" i="7"/>
  <c r="F17" i="7"/>
  <c r="F18" i="7"/>
  <c r="F19" i="7"/>
  <c r="F20" i="7"/>
  <c r="F21" i="7"/>
  <c r="F22" i="7"/>
  <c r="F23" i="7"/>
  <c r="F24" i="7"/>
  <c r="F25" i="7"/>
  <c r="F26" i="7"/>
  <c r="F27" i="7"/>
  <c r="F28" i="7"/>
  <c r="F29" i="7"/>
  <c r="F30" i="7"/>
  <c r="F31" i="7"/>
  <c r="F32" i="7"/>
  <c r="F33" i="7"/>
  <c r="F34" i="7"/>
  <c r="F35" i="7"/>
  <c r="F36" i="7"/>
  <c r="F37" i="7"/>
  <c r="F5" i="7"/>
  <c r="F6" i="8"/>
  <c r="F7" i="8"/>
  <c r="F8" i="8"/>
  <c r="F9" i="8"/>
  <c r="F10" i="8"/>
  <c r="F11" i="8"/>
  <c r="F12" i="8"/>
  <c r="F13" i="8"/>
  <c r="F14" i="8"/>
  <c r="F15" i="8"/>
  <c r="F16" i="8"/>
  <c r="F17" i="8"/>
  <c r="F18" i="8"/>
  <c r="F19" i="8"/>
  <c r="F20" i="8"/>
  <c r="F21" i="8"/>
  <c r="F22" i="8"/>
  <c r="F23" i="8"/>
  <c r="F24" i="8"/>
  <c r="F25" i="8"/>
  <c r="F26" i="8"/>
  <c r="F27" i="8"/>
  <c r="F28" i="8"/>
  <c r="F29" i="8"/>
  <c r="F30" i="8"/>
  <c r="F31" i="8"/>
  <c r="F32" i="8"/>
  <c r="F33" i="8"/>
  <c r="F34" i="8"/>
  <c r="F35" i="8"/>
  <c r="F36" i="8"/>
  <c r="F37" i="8"/>
  <c r="F38" i="8"/>
  <c r="F39" i="8"/>
  <c r="F5" i="8"/>
  <c r="D41" i="7"/>
  <c r="C41" i="7"/>
  <c r="D45" i="6"/>
  <c r="C45" i="6"/>
  <c r="F6" i="6"/>
  <c r="F7" i="6"/>
  <c r="F8" i="6"/>
  <c r="F9" i="6"/>
  <c r="F10" i="6"/>
  <c r="F11" i="6"/>
  <c r="F12" i="6"/>
  <c r="F13" i="6"/>
  <c r="F14" i="6"/>
  <c r="F15" i="6"/>
  <c r="F16" i="6"/>
  <c r="F17" i="6"/>
  <c r="F18" i="6"/>
  <c r="F19" i="6"/>
  <c r="F20" i="6"/>
  <c r="F21" i="6"/>
  <c r="F22" i="6"/>
  <c r="F23" i="6"/>
  <c r="F24" i="6"/>
  <c r="F25" i="6"/>
  <c r="F26" i="6"/>
  <c r="F27" i="6"/>
  <c r="F28" i="6"/>
  <c r="F29" i="6"/>
  <c r="F30" i="6"/>
  <c r="F31" i="6"/>
  <c r="F32" i="6"/>
  <c r="F33" i="6"/>
  <c r="F34" i="6"/>
  <c r="F35" i="6"/>
  <c r="F36" i="6"/>
  <c r="F37" i="6"/>
  <c r="F38" i="6"/>
  <c r="F39" i="6"/>
  <c r="F40" i="6"/>
  <c r="F41" i="6"/>
  <c r="F5" i="6"/>
  <c r="E121" i="5"/>
  <c r="D121" i="5"/>
  <c r="F76" i="5"/>
  <c r="F121" i="5" s="1"/>
  <c r="E43" i="8" l="1"/>
  <c r="E41" i="7"/>
  <c r="E45" i="6"/>
  <c r="E174" i="9"/>
</calcChain>
</file>

<file path=xl/sharedStrings.xml><?xml version="1.0" encoding="utf-8"?>
<sst xmlns="http://schemas.openxmlformats.org/spreadsheetml/2006/main" count="8998" uniqueCount="1696">
  <si>
    <t>ANNO</t>
  </si>
  <si>
    <t>Tipologia</t>
  </si>
  <si>
    <t>RCA</t>
  </si>
  <si>
    <t>AMMINISTRAZIONE CENTRALE DI RIF.</t>
  </si>
  <si>
    <t>AMMINISTRAZIONE CONTRAENTE (O.R.)</t>
  </si>
  <si>
    <t>N° polizza</t>
  </si>
  <si>
    <t>PP Premio Netto</t>
  </si>
  <si>
    <t>RP Premio Netto</t>
  </si>
  <si>
    <t>Totale premio netto</t>
  </si>
  <si>
    <t xml:space="preserve">MINISTERO DELLE INFRASTRUTTURE E DEI TRASPORTI </t>
  </si>
  <si>
    <t>PROVVEDITORATO INTERREGIONALE PER LE OPERE PUBBLICHE CAMPANIA E MOLISE PUGLIA BASILICATA</t>
  </si>
  <si>
    <t>00210633400845</t>
  </si>
  <si>
    <t>COMANDO GENERALE DEL CORPO DELLE CAPITANERIE DI PORTO - REPARTO V  - UFFICIO I  - MEZZI TERRESTRI</t>
  </si>
  <si>
    <t>00210633400550</t>
  </si>
  <si>
    <t>00210633400414</t>
  </si>
  <si>
    <t>00210633400551</t>
  </si>
  <si>
    <t>GESTIONE GOVERNATIVA DEI SERVIZI PUBBLICI DI NAVIGAZIONE SUI LAGHI MAGGIORE DI GARDA E DI COMO</t>
  </si>
  <si>
    <t>00210633400546</t>
  </si>
  <si>
    <t>SEGRETARIATO GENERALE DELLA PRESIDENZA DELLA REPUBBLICA</t>
  </si>
  <si>
    <t>SERVIZIO INTENDENZA</t>
  </si>
  <si>
    <t>00210633400556</t>
  </si>
  <si>
    <t>SERVIZIO TENUTA PRESIDENZIALE DI CASTELPORZIANO</t>
  </si>
  <si>
    <t>00210633400720</t>
  </si>
  <si>
    <t>DIREZIONE GENERALE TERRITORIALE PER IL NORD EST - UFFICIO ECONOMATO</t>
  </si>
  <si>
    <t>COMANDO GENERALE DELLA GUARDIA DI FINANZA</t>
  </si>
  <si>
    <t>COMANDO GENERALE DELLA GUARDIA DI FINANZA - DIREZIONE APPROVVIGIONAMENTI</t>
  </si>
  <si>
    <t>00210633400547</t>
  </si>
  <si>
    <t>00210633400412</t>
  </si>
  <si>
    <t>00210633400548</t>
  </si>
  <si>
    <t>MINISTERO DELL'INTERNO</t>
  </si>
  <si>
    <t>DIPARTIMENTO DELLA PUBBLICA SICUREZZA - DIREZIONE CENTRALE DEI SERVIZI TECNICO-LOGISTICI E DELLA GESTIONE PATRIMONIALE Ufficio Motorizzazione</t>
  </si>
  <si>
    <t>00210633400542</t>
  </si>
  <si>
    <t>00210633400415</t>
  </si>
  <si>
    <t>00210633400553</t>
  </si>
  <si>
    <t>DIREZIONE GENERALE TERRITORIALE DEL SUD - UFFICIO DI SUPPORTO 2</t>
  </si>
  <si>
    <t>1/55277/30/146685781</t>
  </si>
  <si>
    <t>Dipartimento per le Infrastutture, gli Affari Generali ed il Personale - Divisione 5 - Gestione delle Risorse Strumentali</t>
  </si>
  <si>
    <t>00210633400554</t>
  </si>
  <si>
    <t>00210633400540</t>
  </si>
  <si>
    <t>DIREZIONE GENERALE PER LA SICUREZZA STRADALE - DIVISIONE I SERVIZIO DI POLIZIA STRADALE</t>
  </si>
  <si>
    <t>00210633400541</t>
  </si>
  <si>
    <t>MINISTERO DELLE POLITICHE AGRICOLE ALIMENTARI E FORESTALI</t>
  </si>
  <si>
    <t>DIPARTIMENTO DELL'ISPETTORATO CENTRALE DELLA TUTELA DELLA QUALITA' E REPRESSIONE FRODI  - VICO III</t>
  </si>
  <si>
    <t>00210633400544</t>
  </si>
  <si>
    <t>DIPARTIMENTO DELL'ISPETTORATO CENTRALE DELLA TUTELA DELLA QUALITA' E REPRESSIONE FRODI  - Comando Carabinieri Politiche Agricole VICO III</t>
  </si>
  <si>
    <t>00201633400543</t>
  </si>
  <si>
    <t xml:space="preserve">ISPRA - Istituto Superiore per la Protezione e la Ricerca Ambientale </t>
  </si>
  <si>
    <t>Dipartimento del Personale e degli Affari Generali - Servizio per i Servizi Generali, l'Inventario, le Infrastrutture e le Manutenzioni</t>
  </si>
  <si>
    <t>1122700471362</t>
  </si>
  <si>
    <t>MINISTERO DELLO SVILUPPO ECONOMICO</t>
  </si>
  <si>
    <t xml:space="preserve">DIREZIONE GENERALE ATTIVITA' TERRITORIALI  - DIVISIONE II AFFARI GENERALI E GIURIDICI </t>
  </si>
  <si>
    <t>00210633400579</t>
  </si>
  <si>
    <t>00210633400561</t>
  </si>
  <si>
    <t>00210633400562</t>
  </si>
  <si>
    <t>00210633400563</t>
  </si>
  <si>
    <t>00210633400564</t>
  </si>
  <si>
    <t>00210633400565</t>
  </si>
  <si>
    <t>00210633400566</t>
  </si>
  <si>
    <t>00210633400567</t>
  </si>
  <si>
    <t>00210633400568</t>
  </si>
  <si>
    <t>00210633400569</t>
  </si>
  <si>
    <t>00210633400571</t>
  </si>
  <si>
    <t>00210633400572</t>
  </si>
  <si>
    <t>00210633400573</t>
  </si>
  <si>
    <t>00210633400575</t>
  </si>
  <si>
    <t>00210633400576</t>
  </si>
  <si>
    <t>00210633400578</t>
  </si>
  <si>
    <t>MINISTERO DELL'AMBIENTE E DELLA TUTELA DEL TERRITORIO E DEL MARE</t>
  </si>
  <si>
    <t>DIREZIONE GENERALE DEGLI AFFARI GENERALI E DEL PERSONALE</t>
  </si>
  <si>
    <t>00210633400560</t>
  </si>
  <si>
    <t>MINISTERO DELLA GIUSTIZIA</t>
  </si>
  <si>
    <t>Direzione Generale delle Risorse Materiali e delle Tecnologie - Ufficio IV Impianti di Sicurezza ed Autovetture DOG</t>
  </si>
  <si>
    <t>00210633400559</t>
  </si>
  <si>
    <t>Direzione Generale delle Risorse Materiali e delle Tecnologie - Ufficio IV Impianti di Sicurezza ed Autovetture - DIPARTIMENTO DELL'AMMINISTRAZIONE</t>
  </si>
  <si>
    <t>00210633400558</t>
  </si>
  <si>
    <t>Direzione Generale delle Risorse Materiali e delle Tecnologie - Ufficio IV Impianti di Sicurezza ed Autovetture - DIPARTIMENTO DELL'AMMINISTRAZIONE PENITENZIARIA</t>
  </si>
  <si>
    <t>00210633400417</t>
  </si>
  <si>
    <t>Direzione Generale delle Risorse Materiali e delle Tecnologie - Ufficio IV Impianti di Sicurezza ed Autovetture - DIPARTIMENTO GIUSTIZIA MINORILE</t>
  </si>
  <si>
    <t>00210633400557</t>
  </si>
  <si>
    <t>MINISTERO DELLA DIFESA</t>
  </si>
  <si>
    <t>DIREZIONE GENERALE DI COMMISSARIATO E DI SERVIZI GENERALI 2^ REPARTO - 3^DIVISIONE -2^ SEZIONE</t>
  </si>
  <si>
    <t>00210633400664</t>
  </si>
  <si>
    <t>00210633400665</t>
  </si>
  <si>
    <t>00210633400663</t>
  </si>
  <si>
    <t>00210633400669</t>
  </si>
  <si>
    <t>DIREZIONE GENERALE DI COMMISSARIATO E DI SERVIZI GENERALI 2^ REPARTO - 3^DIVISIONE -2^ SEZIONE (CFS)</t>
  </si>
  <si>
    <t>00210633400545</t>
  </si>
  <si>
    <t>00210633400411</t>
  </si>
  <si>
    <t>Premio Provvisorio</t>
  </si>
  <si>
    <t>Regolamento di Premio</t>
  </si>
  <si>
    <t>Totale Premio</t>
  </si>
  <si>
    <t>Netto</t>
  </si>
  <si>
    <t>TUTTI GLI OR</t>
  </si>
  <si>
    <t>DIREZIONE GENERALE DEL SUD - UFFICICO MOTORIZZAZIONE CIVILE DI NAPOLI</t>
  </si>
  <si>
    <t>8000044580-01</t>
  </si>
  <si>
    <t>INFORTUNI punto A</t>
  </si>
  <si>
    <t>00210631300589</t>
  </si>
  <si>
    <t>00210631300405</t>
  </si>
  <si>
    <t>00210631300426</t>
  </si>
  <si>
    <t>00210631300430</t>
  </si>
  <si>
    <t>00210631300410</t>
  </si>
  <si>
    <t>00210631300425</t>
  </si>
  <si>
    <t>1/55277/77/146685679</t>
  </si>
  <si>
    <t>00210631300398</t>
  </si>
  <si>
    <t>00210631300402</t>
  </si>
  <si>
    <t>00210631300406</t>
  </si>
  <si>
    <t>AVVOCATURA DELLO STATO</t>
  </si>
  <si>
    <t>AVVOCATURA GENERALE DELLO STATO</t>
  </si>
  <si>
    <t>00201631300418</t>
  </si>
  <si>
    <t>00210631300432</t>
  </si>
  <si>
    <t>00201631300431</t>
  </si>
  <si>
    <t>DIREZIONE GENERALE ATTIVITA' TERRITORIALI  - DIVISIONE II AFFARI GENERALI E GIURIDICI - CNCER</t>
  </si>
  <si>
    <t>00210631300459</t>
  </si>
  <si>
    <t>DIREZIONE GENERALE ATTIVITA' TERRITORIALI  - DIVISIONE II AFFARI GENERALI E GIURIDICI - DIP TERR. CALABRIA</t>
  </si>
  <si>
    <t>00210631300460</t>
  </si>
  <si>
    <t>DIREZIONE GENERALE ATTIVITA' TERRITORIALI  - DIVISIONE II AFFARI GENERALI E GIURIDICI - CAMPANIA</t>
  </si>
  <si>
    <t>00210631300461</t>
  </si>
  <si>
    <t>DIREZIONE GENERALE ATTIVITA' TERRITORIALI  - DIVISIONE II AFFARI GENERALI E GIURIDICI  - EMILIA ROMAGNA</t>
  </si>
  <si>
    <t>00210631300462</t>
  </si>
  <si>
    <t>DIREZIONE GENERALE ATTIVITA' TERRITORIALI  - DIVISIONE II AFFARI GENERALI E GIURIDICI - FRIULI VENEZIA GIULIA</t>
  </si>
  <si>
    <t>00210631300463</t>
  </si>
  <si>
    <t>DIREZIONE GENERALE ATTIVITA' TERRITORIALI  - DIVISIONE II AFFARI GENERALI E GIURIDICI - ABBRUZZO</t>
  </si>
  <si>
    <t>00210631300464</t>
  </si>
  <si>
    <t>DIREZIONE GENERALE ATTIVITA' TERRITORIALI  - DIVISIONE II AFFARI GENERALI E GIURIDICI - LIGURIA</t>
  </si>
  <si>
    <t>00210631300465</t>
  </si>
  <si>
    <t>DIREZIONE GENERALE ATTIVITA' TERRITORIALI  - DIVISIONE II AFFARI GENERALI E GIURIDICI - LOMBARDIA</t>
  </si>
  <si>
    <t>00210631300466</t>
  </si>
  <si>
    <t>DIREZIONE GENERALE ATTIVITA' TERRITORIALI  - DIVISIONE II AFFARI GENERALI E GIURIDICI - MARCHE E UMBRIA</t>
  </si>
  <si>
    <t>00210631300467</t>
  </si>
  <si>
    <t>DIREZIONE GENERALE ATTIVITA' TERRITORIALI  - DIVISIONE II AFFARI GENERALI E GIURIDICI - PIEMONTE VAL D'AOSTA</t>
  </si>
  <si>
    <t>00210631300468</t>
  </si>
  <si>
    <t>DIREZIONE GENERALE ATTIVITA' TERRITORIALI  - DIVISIONE II AFFARI GENERALI E GIURIDICI - PUGLIA BASILICATA E MOLISE</t>
  </si>
  <si>
    <t>00210631300469</t>
  </si>
  <si>
    <t>DIREZIONE GENERALE ATTIVITA' TERRITORIALI  - DIVISIONE II AFFARI GENERALI E GIURIDICI - SARDEGNA</t>
  </si>
  <si>
    <t>00210631300470</t>
  </si>
  <si>
    <t>DIREZIONE GENERALE ATTIVITA' TERRITORIALI  - DIVISIONE II AFFARI GENERALI E GIURIDICI - SICILIA</t>
  </si>
  <si>
    <t>00210631300471</t>
  </si>
  <si>
    <t>DIREZIONE GENERALE ATTIVITA' TERRITORIALI  - DIVISIONE II AFFARI GENERALI E GIURIDICI - TOSCANA</t>
  </si>
  <si>
    <t>00210631300472</t>
  </si>
  <si>
    <t>DIREZIONE GENERALE ATTIVITA' TERRITORIALI  - DIVISIONE II AFFARI GENERALI E GIURIDICI - TRNTINO ALTO ADIGE</t>
  </si>
  <si>
    <t>00210631300473</t>
  </si>
  <si>
    <t>DIREZIONE GENERALE ATTIVITA' TERRITORIALI  - DIVISIONE II AFFARI GENERALI E GIURIDICI - VENETO</t>
  </si>
  <si>
    <t>00210631300474</t>
  </si>
  <si>
    <t>00210631300414</t>
  </si>
  <si>
    <t>00210631300419</t>
  </si>
  <si>
    <t>00210631300421</t>
  </si>
  <si>
    <t>00210631300423</t>
  </si>
  <si>
    <t>00210631300428</t>
  </si>
  <si>
    <t>00210631300427</t>
  </si>
  <si>
    <t xml:space="preserve">DIREZIONE GENERALE DI COMMISSARIATO E DI SERVIZI GENERALI 2^ REPARTO - 3^DIVISIONE -2^ SEZIONE (CFS) </t>
  </si>
  <si>
    <t>00210631300424</t>
  </si>
  <si>
    <t xml:space="preserve"> </t>
  </si>
  <si>
    <t>INFORTUNI punto B</t>
  </si>
  <si>
    <t>DIP. PER LE POLITICHE DEL PERSONALE DELL'AMM. CIVILE E PER LE RISORSE STRUMENTALI E FINANZIARIE - DIREZIONE CENTRALE PER LE RISORSE STRUMENTALI E FINANZIARIE</t>
  </si>
  <si>
    <t>00210631300429</t>
  </si>
  <si>
    <t>MINISTERO DELL'ECONOMIA E DELLE FINANZE</t>
  </si>
  <si>
    <t>DIPARTIMENTO  TESORO</t>
  </si>
  <si>
    <t>00210631300434</t>
  </si>
  <si>
    <t>DIPARTIMENTO RAGIONERIA</t>
  </si>
  <si>
    <t>00210631300437</t>
  </si>
  <si>
    <t xml:space="preserve">DIPARTIMENTO DELL'AMMINISTRAZIONE GENERALE, DEL PERSONALE E DEI SERVIZI </t>
  </si>
  <si>
    <t>00210631300435</t>
  </si>
  <si>
    <t>DIPARTIMENTO DELLE FINANZE</t>
  </si>
  <si>
    <t>00210631300436</t>
  </si>
  <si>
    <t>COMANDO GENERALE DEL CORPO DELLE CAPITANERIE DI PORTO MILITARE - REPARTO V  - UFFICIO I  - MEZZI TERRESTRI</t>
  </si>
  <si>
    <t>00210631300413</t>
  </si>
  <si>
    <t>COMANDO GENERALE DEL CORPO DELLE CAPITANERIE DI PORTO CIVILE- REPARTO V  - UFFICIO I  - MEZZI TERRESTRI</t>
  </si>
  <si>
    <t>00210631300442</t>
  </si>
  <si>
    <t>00210631300407</t>
  </si>
  <si>
    <t>MINISTERO DELLA SALUTE</t>
  </si>
  <si>
    <t>Direzione Generale del Personale, Organizzazione e Bilancio - Ufficio 5 Acquisizione e gestione beni mobili e servizi connessi</t>
  </si>
  <si>
    <t>361122172</t>
  </si>
  <si>
    <t>Dipartimento Affari di Giustizia - Amministrazione degli Archivi Notarili - Ufficio Centrale Archivi Notarili</t>
  </si>
  <si>
    <t>00210631300420</t>
  </si>
  <si>
    <t>DIPARTIMENTO INFRASTRUTTURE AFFARI GENERALI E PERSONALE - DIREZIONE GENERALE DEL PERSONALE E DEGLI AFFARI GENERALI - 
Divisione 3 – Trattamento Economico</t>
  </si>
  <si>
    <t>00210631300399</t>
  </si>
  <si>
    <t>DIREZIONE GENERALE PER LE DIGHE E LE INFRASTRUTTURE IDRICHE ED ELETTRICHE</t>
  </si>
  <si>
    <t>00210631300412</t>
  </si>
  <si>
    <t>ISPETTORATO NAZIONALE DEL LAVORO</t>
  </si>
  <si>
    <t>DIREZIONE CENTRALE RISORSE UMANE BILANCIO E AFFARI GENERALI - UFFICIO IV - AMMINISTRAZIONE E CONTABILITA'</t>
  </si>
  <si>
    <t>00210631300400</t>
  </si>
  <si>
    <t>AVVOCATURA GENERALEDELLO STATO</t>
  </si>
  <si>
    <t>00201631300417</t>
  </si>
  <si>
    <t>DIPARTIMENTO DELLE POLITICHE COMPETITIVE DELLA QUALITA'AGROALIMENTARE IPPICHE E DELLA PESCA - DIREZIONE GENERALE DEGLI AFFARI GENERALI, DELLE RISORSE UMANE E PER I RAPPORTI CON LE REGIONI E GLI ENTI TERRITORIALI – AGRET I - Ufficio Automezzi</t>
  </si>
  <si>
    <t>00210631300438</t>
  </si>
  <si>
    <t>PRESIDENZA DEL CONSIGLIO DEI MINISTRI</t>
  </si>
  <si>
    <t>DIPARTIMENTO PER IL PERSONALE -UFFICIO TRATTAMENTO ECONOMICO</t>
  </si>
  <si>
    <t>00210631300401</t>
  </si>
  <si>
    <t>00210631300446</t>
  </si>
  <si>
    <t>DIREZIONE GENERALE ATTIVITA' TERRITORIALI  - DIVISIONE II AFFARI GENERALI E GIURIDICI - CALABRIA</t>
  </si>
  <si>
    <t>00210631300444</t>
  </si>
  <si>
    <t>00210631300445</t>
  </si>
  <si>
    <t>DIREZIONE GENERALE ATTIVITA' TERRITORIALI  - DIVISIONE II AFFARI GENERALI E GIURIDICI - EMILIA ROMAGNA</t>
  </si>
  <si>
    <t>00210631300447</t>
  </si>
  <si>
    <t>00210631300448</t>
  </si>
  <si>
    <t>DIREZIONE GENERALE ATTIVITA' TERRITORIALI  - DIVISIONE II AFFARI GENERALI E GIURIDICI - LAZIO E ABBRUZZO</t>
  </si>
  <si>
    <t>00210631300449</t>
  </si>
  <si>
    <t>00210631300450</t>
  </si>
  <si>
    <t>00210631300451</t>
  </si>
  <si>
    <t>DIREZIONE GENERALE ATTIVITA' TERRITORIALI  - DIVISIONE II AFFARI GENERALI E GIURIDICI - UMBRIA</t>
  </si>
  <si>
    <t>00210631300452</t>
  </si>
  <si>
    <t>00210631300453</t>
  </si>
  <si>
    <t>00210631300454</t>
  </si>
  <si>
    <t>DIREZIONE GENERALE ATTIVITA' TERRITORIALI  - DIVISIONE II AFFARI GENERALI E GIURIDICI -SARDEGNA</t>
  </si>
  <si>
    <t>00210631300455</t>
  </si>
  <si>
    <t>00210631300456</t>
  </si>
  <si>
    <t>00210631300457</t>
  </si>
  <si>
    <t>00210631300458</t>
  </si>
  <si>
    <t>DIREZIONE  DEI SERVIZI DEL TESORO - IV DIPARTIMENTO - UFFICIO IV</t>
  </si>
  <si>
    <t>00210631300617</t>
  </si>
  <si>
    <t>DIPARTIMENTO DELL'ORGANIZZAZIONE GIUDIZIARIA - DIREZIONE GENERALE DEL BILANCIO E DELLA CONTABILITÀ</t>
  </si>
  <si>
    <t>00210631300422</t>
  </si>
  <si>
    <t>KASKO</t>
  </si>
  <si>
    <t>00210612700026</t>
  </si>
  <si>
    <t>00210612700029</t>
  </si>
  <si>
    <t>00210612700028</t>
  </si>
  <si>
    <t>00210612700030</t>
  </si>
  <si>
    <t>00210612700027</t>
  </si>
  <si>
    <t>00210612700019</t>
  </si>
  <si>
    <t>00210612700022</t>
  </si>
  <si>
    <t>00210612700014</t>
  </si>
  <si>
    <t>Direzione Generale del Personale, dell'Organizzazione e del Bilancio - Ufficio 5 Acquisizione e gestione beni mobili e servizi connessi</t>
  </si>
  <si>
    <t>361122197</t>
  </si>
  <si>
    <t>00210612700021</t>
  </si>
  <si>
    <t>00210612700015</t>
  </si>
  <si>
    <t>00210612700017</t>
  </si>
  <si>
    <t>00210612700016</t>
  </si>
  <si>
    <t>00201612700025</t>
  </si>
  <si>
    <t>00210612700031</t>
  </si>
  <si>
    <t>ILIEK00310</t>
  </si>
  <si>
    <t>00210612700023</t>
  </si>
  <si>
    <t>00210612700038</t>
  </si>
  <si>
    <t>00210612700032</t>
  </si>
  <si>
    <t>00210612700033</t>
  </si>
  <si>
    <t>DIREZIONE GENERALE ATTIVITA' TERRITORIALI  - DIVISIONE II AFFARI GENERALI E GIURIDICI -EMILIA ROMAGNA</t>
  </si>
  <si>
    <t>00210612700034</t>
  </si>
  <si>
    <t>00210612700035</t>
  </si>
  <si>
    <t>00210612700036</t>
  </si>
  <si>
    <t>00210612700037</t>
  </si>
  <si>
    <t>00210612700039</t>
  </si>
  <si>
    <t>00210612700040</t>
  </si>
  <si>
    <t>00210612700041</t>
  </si>
  <si>
    <t>00210612700042</t>
  </si>
  <si>
    <t>00210612700043</t>
  </si>
  <si>
    <t>00210612700044</t>
  </si>
  <si>
    <t>00210612700045</t>
  </si>
  <si>
    <t>00210612700046</t>
  </si>
  <si>
    <t>0021061270020</t>
  </si>
  <si>
    <t>00210612700083</t>
  </si>
  <si>
    <t>00210612700024</t>
  </si>
  <si>
    <t>COMANDO GENERALE DELLA GUARDIA DI FINANZA - UFFICIO APPROVVIGIONAMENTI</t>
  </si>
  <si>
    <t>DIPARTIMENTO DELL'ISPETTORATO CENTRALE DELLA TUTELA DELLA QUALITA' E REPRESSIONE FRODI DEI PRODOTTI AGRO-ALIMENTARI  - DIREZIONE GENERALE DELLA VIGILANZA PER LA QUALITA' E LA TUTELA DEL CONSUMATORE - VICO III</t>
  </si>
  <si>
    <t xml:space="preserve">DIREZIONE GENERALE DI COMMISSARIATO E DI SERVIZI GENERALI III DIVISIONE </t>
  </si>
  <si>
    <t>PRESIDENZA DELLA REPUBBLICA</t>
  </si>
  <si>
    <t>CORPO FORESTALE DELLO STATO - SERVIZIO III - DIVISIONE 10^</t>
  </si>
  <si>
    <t>166/00700596/68</t>
  </si>
  <si>
    <t>1/35415/30/80429507</t>
  </si>
  <si>
    <t>01 10120NN</t>
  </si>
  <si>
    <t>01 11308UA</t>
  </si>
  <si>
    <t>TENUTA DI CASTELPORZIANO</t>
  </si>
  <si>
    <t>00210633400319</t>
  </si>
  <si>
    <t>DIPARTIMENTO DELL'ORGANIZZAZIONE GIUDIZIARIA, DEL PERSONALE E DEI SERVIZI - DIREZIONE GENERALE DELLE RISORSE MATERIALI, DEI BENI E DEI SERVIZI - "UFFICIO 3° - AUTOMEZZI" &amp; "AMMINISTRAZIONE CENTRALE"</t>
  </si>
  <si>
    <t>30/125253861</t>
  </si>
  <si>
    <t>1/55277/30/113521635</t>
  </si>
  <si>
    <t>1122700468247</t>
  </si>
  <si>
    <t>1/55277/77/113521710</t>
  </si>
  <si>
    <t xml:space="preserve">MINISTERO DEL LAVORO E DELLE POLITICHE SOCIALI </t>
  </si>
  <si>
    <t>DIREZIONE GENERALE PER L'ATTIVITA' ISPETTIVA</t>
  </si>
  <si>
    <t>Dipartimento dell'Organizzazione Giudiziaria del personale e dei servizi - Direzione Generale del Bilancio e della Contabilità</t>
  </si>
  <si>
    <t>PRESIDENZA DEL CONSIGLIO DEI MINISTRI - DIPARTIMENTO PER LE POLITICHE DI GESTIONE E DI SVILUPPO DELLE RISORSE UMANE E STRUMENTALI - UFFICIO TRATTAMENTO ECONOMICO</t>
  </si>
  <si>
    <t>00210612700861</t>
  </si>
  <si>
    <t>DIPARTIMENTO INFRASTRUTTURE AFFARI GENERALI E PERSONALE - DIREZIONE GENERALE DEL PERSONALE E DEGLI AFFARI GENERALI - Trattamento economico Divisione 3
Divisione 3 – Trattamento Economico</t>
  </si>
  <si>
    <t>00210612700865</t>
  </si>
  <si>
    <t>00210631300576</t>
  </si>
  <si>
    <t>166/90/700577</t>
  </si>
  <si>
    <t xml:space="preserve">DIREZIONE GENERALE DI COMMISSARIATO E DI SERVIZI GENERALI II REPARTO 3^ DIVISIONE </t>
  </si>
  <si>
    <t>166/90/700584</t>
  </si>
  <si>
    <t>166/90/700592</t>
  </si>
  <si>
    <t>166/90/700590</t>
  </si>
  <si>
    <t>166/90/700591</t>
  </si>
  <si>
    <t>166/90/700580</t>
  </si>
  <si>
    <t>166/90/700581</t>
  </si>
  <si>
    <t>166/90/700594</t>
  </si>
  <si>
    <t xml:space="preserve">DIPART. INFRASTRUTTURE AFFARI GENERALI E PERSONALE - DIVISIONE 5 GESTIONE DELLE RISORSE STRUMENTALI </t>
  </si>
  <si>
    <t>166/90/700596</t>
  </si>
  <si>
    <t>166/90/700598</t>
  </si>
  <si>
    <t>166/90/700597</t>
  </si>
  <si>
    <t>166/90/700595</t>
  </si>
  <si>
    <t>166/90/700588</t>
  </si>
  <si>
    <t>166/90/700589</t>
  </si>
  <si>
    <t>166/90/700578</t>
  </si>
  <si>
    <t>COMANDO GENERALE DELLA GUARDIA DI FINANZA - IV REPARTO - UFFICIO APPROVVIGIONAMENTI - Natanti fino a 50t</t>
  </si>
  <si>
    <t>166/90/700585</t>
  </si>
  <si>
    <t>166/90/700587</t>
  </si>
  <si>
    <t>166/90/700586</t>
  </si>
  <si>
    <t xml:space="preserve">DIREZIONE GENERALE PER LE ATTIVITA' TERRITORIALI  - DIVISIONE II AFFARI GENERALI E GIURIDICI </t>
  </si>
  <si>
    <t>166/90/700672</t>
  </si>
  <si>
    <t>166/90/700691</t>
  </si>
  <si>
    <t>166/90/700702</t>
  </si>
  <si>
    <t>166/90/700705</t>
  </si>
  <si>
    <t>166/90/700706</t>
  </si>
  <si>
    <t>166/90/700707</t>
  </si>
  <si>
    <t>166/90/700708</t>
  </si>
  <si>
    <t>166/90/700709</t>
  </si>
  <si>
    <t>166/90/700710</t>
  </si>
  <si>
    <t>166/90/700711</t>
  </si>
  <si>
    <t>166/90/700712</t>
  </si>
  <si>
    <t>166/90/700713</t>
  </si>
  <si>
    <t>166/90/700714</t>
  </si>
  <si>
    <t>166/90/700715</t>
  </si>
  <si>
    <t>166/90/700716</t>
  </si>
  <si>
    <t>166/90/700717</t>
  </si>
  <si>
    <t>166/90/700718</t>
  </si>
  <si>
    <t>166/90/700584 noleggiati</t>
  </si>
  <si>
    <t>DIPARTIMENTO GIUSTIZIA MINORILE - DIREZIONE GENERALE RISORSE MATERIALI, BENI E SERVIZI - Ufficio I Area II - Automezzi e Attrezzature Polizia Penitenziaria</t>
  </si>
  <si>
    <t>166/90/700582</t>
  </si>
  <si>
    <t xml:space="preserve">DIPARTIMENTO DELL'AMMINISTRAZIONE PENITENZIARIA - DIREZIONE GENERALE DELLE RISORSE MATERIALI, DEI BENI E DEI SERVIZI </t>
  </si>
  <si>
    <t>166/90/700583</t>
  </si>
  <si>
    <t>166/90/700605</t>
  </si>
  <si>
    <t>166/90/700606</t>
  </si>
  <si>
    <t>166/90/700607</t>
  </si>
  <si>
    <t>166/90/700608</t>
  </si>
  <si>
    <t>166/90/700609</t>
  </si>
  <si>
    <t>166/90/700610</t>
  </si>
  <si>
    <t>166/90/700611</t>
  </si>
  <si>
    <t>166/90/700612</t>
  </si>
  <si>
    <t>166/90/700613</t>
  </si>
  <si>
    <t>166/90/700614</t>
  </si>
  <si>
    <t>166/90/700615</t>
  </si>
  <si>
    <t>166/90/700616</t>
  </si>
  <si>
    <t>166/90/700617</t>
  </si>
  <si>
    <t>166/90/700618</t>
  </si>
  <si>
    <t>166/90/700619</t>
  </si>
  <si>
    <t>166/90/700620</t>
  </si>
  <si>
    <t>166/90/700621</t>
  </si>
  <si>
    <t>166/90/700622</t>
  </si>
  <si>
    <t>166/90/700623</t>
  </si>
  <si>
    <t>166/90/700624</t>
  </si>
  <si>
    <t>166/90/700625</t>
  </si>
  <si>
    <t>166/90/700626</t>
  </si>
  <si>
    <t>166/90/700627</t>
  </si>
  <si>
    <t>166/90/700628</t>
  </si>
  <si>
    <t>166/90/700629</t>
  </si>
  <si>
    <t>166/90/700630</t>
  </si>
  <si>
    <t>166/90/700631</t>
  </si>
  <si>
    <t>166/90/700632</t>
  </si>
  <si>
    <t>166/90/700633</t>
  </si>
  <si>
    <t>166/90/700634</t>
  </si>
  <si>
    <t>166/90/700635</t>
  </si>
  <si>
    <t>166/90/700636</t>
  </si>
  <si>
    <t>166/90/700637</t>
  </si>
  <si>
    <t>166/90/700638</t>
  </si>
  <si>
    <t>166/90/700639</t>
  </si>
  <si>
    <t>166/90/700640</t>
  </si>
  <si>
    <t>166/90/700641</t>
  </si>
  <si>
    <t>166/90/700642</t>
  </si>
  <si>
    <t>166/90/700643</t>
  </si>
  <si>
    <t>166/90/700644</t>
  </si>
  <si>
    <t>166/90/700645</t>
  </si>
  <si>
    <t>166/90/700646</t>
  </si>
  <si>
    <t>166/90/700647</t>
  </si>
  <si>
    <t>166/90/700648</t>
  </si>
  <si>
    <t>166/90/700649</t>
  </si>
  <si>
    <t>166/90/700650</t>
  </si>
  <si>
    <t>166/90/700651</t>
  </si>
  <si>
    <t>166/90/700652</t>
  </si>
  <si>
    <t>166/90/700653</t>
  </si>
  <si>
    <t>166/90/700654</t>
  </si>
  <si>
    <t>166/90/700655</t>
  </si>
  <si>
    <t>166/90/700656</t>
  </si>
  <si>
    <t>166/90/700657</t>
  </si>
  <si>
    <t>166/90/700658</t>
  </si>
  <si>
    <t>166/90/700659</t>
  </si>
  <si>
    <t>166/90/700660</t>
  </si>
  <si>
    <t>166/90/700661</t>
  </si>
  <si>
    <t>166/90/700662</t>
  </si>
  <si>
    <t>166/90/700663</t>
  </si>
  <si>
    <t>166/90/700664</t>
  </si>
  <si>
    <t>166/90/700665</t>
  </si>
  <si>
    <t>166/90/700666</t>
  </si>
  <si>
    <t>166/90/700667</t>
  </si>
  <si>
    <t>166/90/700668</t>
  </si>
  <si>
    <t>166/90/700669</t>
  </si>
  <si>
    <t>CORPO FORESTALE DELLO STATO - ISPETTORATO GENERALE - SERVIZIO III - DIVISIONE 10^</t>
  </si>
  <si>
    <t>166/90/700830</t>
  </si>
  <si>
    <t>100-03106267</t>
  </si>
  <si>
    <t>100-00438234</t>
  </si>
  <si>
    <t>35415/30/80429507</t>
  </si>
  <si>
    <t>100-00439227</t>
  </si>
  <si>
    <t>2072500491060</t>
  </si>
  <si>
    <t>01-10120NN</t>
  </si>
  <si>
    <t>100-00438236</t>
  </si>
  <si>
    <t>01-11308UA</t>
  </si>
  <si>
    <t>01 09285DO</t>
  </si>
  <si>
    <t>100-03106265</t>
  </si>
  <si>
    <t>100/00436840</t>
  </si>
  <si>
    <t>100-03106261</t>
  </si>
  <si>
    <t>100/00435123</t>
  </si>
  <si>
    <t>100-03106266</t>
  </si>
  <si>
    <t>100-00438228</t>
  </si>
  <si>
    <t>100 00442803</t>
  </si>
  <si>
    <t>100/00442801</t>
  </si>
  <si>
    <t>100-03104277</t>
  </si>
  <si>
    <t>00210633400275</t>
  </si>
  <si>
    <t>100/00441307</t>
  </si>
  <si>
    <t>435590945</t>
  </si>
  <si>
    <t>1122700094365</t>
  </si>
  <si>
    <t>stornata</t>
  </si>
  <si>
    <t>166/09/700577</t>
  </si>
  <si>
    <t>166/09/700584</t>
  </si>
  <si>
    <t>166/09/700592</t>
  </si>
  <si>
    <t>166/09/700590</t>
  </si>
  <si>
    <t>166/09/700591</t>
  </si>
  <si>
    <t>166/09/700833</t>
  </si>
  <si>
    <t>166/09/700596</t>
  </si>
  <si>
    <t>166/09/700598</t>
  </si>
  <si>
    <t>166/09/700597</t>
  </si>
  <si>
    <t>166/09/700595</t>
  </si>
  <si>
    <t>166/09/700588</t>
  </si>
  <si>
    <t>166/09/700589</t>
  </si>
  <si>
    <t>166/09/700578</t>
  </si>
  <si>
    <t>166/09/700585</t>
  </si>
  <si>
    <t>166/09/700587</t>
  </si>
  <si>
    <t>166/09/700586</t>
  </si>
  <si>
    <t>166/09/700787</t>
  </si>
  <si>
    <t>166/09/700672</t>
  </si>
  <si>
    <t>166/09/700691</t>
  </si>
  <si>
    <t>166/09/700702</t>
  </si>
  <si>
    <t>166/09/700705</t>
  </si>
  <si>
    <t>166/09/700706</t>
  </si>
  <si>
    <t>166/09/700707</t>
  </si>
  <si>
    <t>166/09/700708</t>
  </si>
  <si>
    <t>166/09/700709</t>
  </si>
  <si>
    <t>166/09/700710</t>
  </si>
  <si>
    <t>166/09/700711</t>
  </si>
  <si>
    <t>166/09/700712</t>
  </si>
  <si>
    <t>166/09/700713</t>
  </si>
  <si>
    <t>166/09/700714</t>
  </si>
  <si>
    <t>166/09/700715</t>
  </si>
  <si>
    <t>166/09/700716</t>
  </si>
  <si>
    <t>166/09/700717</t>
  </si>
  <si>
    <t>166/09/700718</t>
  </si>
  <si>
    <t>166/09/700584 noleggiati</t>
  </si>
  <si>
    <t>166/09/700582</t>
  </si>
  <si>
    <t>166/09/700583</t>
  </si>
  <si>
    <t>166/09/700605</t>
  </si>
  <si>
    <t>166/09/700606</t>
  </si>
  <si>
    <t>166/09/700607</t>
  </si>
  <si>
    <t>166/09/700608</t>
  </si>
  <si>
    <t>166/09/700609</t>
  </si>
  <si>
    <t>166/09/700610</t>
  </si>
  <si>
    <t>166/09/700611</t>
  </si>
  <si>
    <t>166/09/700612</t>
  </si>
  <si>
    <t>166/09/700613</t>
  </si>
  <si>
    <t>166/09/700614</t>
  </si>
  <si>
    <t>166/09/700615</t>
  </si>
  <si>
    <t>166/09/700616</t>
  </si>
  <si>
    <t>166/09/700617</t>
  </si>
  <si>
    <t>166/09/700618</t>
  </si>
  <si>
    <t>166/09/700619</t>
  </si>
  <si>
    <t>166/09/700620</t>
  </si>
  <si>
    <t>166/09/700621</t>
  </si>
  <si>
    <t>166/09/700622</t>
  </si>
  <si>
    <t>166/09/700623</t>
  </si>
  <si>
    <t>166/09/700624</t>
  </si>
  <si>
    <t>166/09/700625</t>
  </si>
  <si>
    <t>166/09/700626</t>
  </si>
  <si>
    <t>166/09/700627</t>
  </si>
  <si>
    <t>166/09/700628</t>
  </si>
  <si>
    <t>166/09/700629</t>
  </si>
  <si>
    <t>166/09/700630</t>
  </si>
  <si>
    <t>166/09/700631</t>
  </si>
  <si>
    <t>166/09/700632</t>
  </si>
  <si>
    <t>166/09/700633</t>
  </si>
  <si>
    <t>166/09/700634</t>
  </si>
  <si>
    <t>166/09/700635</t>
  </si>
  <si>
    <t>166/09/700636</t>
  </si>
  <si>
    <t>166/09/700637</t>
  </si>
  <si>
    <t>166/09/700638</t>
  </si>
  <si>
    <t>166/09/700639</t>
  </si>
  <si>
    <t>166/09/700640</t>
  </si>
  <si>
    <t>166/09/700641</t>
  </si>
  <si>
    <t>166/09/700642</t>
  </si>
  <si>
    <t>166/09/700643</t>
  </si>
  <si>
    <t>166/09/700644</t>
  </si>
  <si>
    <t>166/09/700645</t>
  </si>
  <si>
    <t>166/09/700646</t>
  </si>
  <si>
    <t>166/09/700647</t>
  </si>
  <si>
    <t>166/09/700648</t>
  </si>
  <si>
    <t>166/09/700649</t>
  </si>
  <si>
    <t>166/09/700650</t>
  </si>
  <si>
    <t>166/09/700651</t>
  </si>
  <si>
    <t>166/09/700652</t>
  </si>
  <si>
    <t>166/09/700653</t>
  </si>
  <si>
    <t>166/09/700654</t>
  </si>
  <si>
    <t>166/09/700655</t>
  </si>
  <si>
    <t>166/09/700656</t>
  </si>
  <si>
    <t>166/09/700657</t>
  </si>
  <si>
    <t>166/09/700658</t>
  </si>
  <si>
    <t>166/09/700659</t>
  </si>
  <si>
    <t>166/09/700660</t>
  </si>
  <si>
    <t>166/09/700661</t>
  </si>
  <si>
    <t>166/09/700662</t>
  </si>
  <si>
    <t>166/09/700663</t>
  </si>
  <si>
    <t>166/09/700664</t>
  </si>
  <si>
    <t>166/09/700665</t>
  </si>
  <si>
    <t>166/09/700666</t>
  </si>
  <si>
    <t>166/09/700667</t>
  </si>
  <si>
    <t>166/09/700668</t>
  </si>
  <si>
    <t>166/09/700669</t>
  </si>
  <si>
    <t>166/09/700830</t>
  </si>
  <si>
    <t>166/09/700781</t>
  </si>
  <si>
    <t>166/09/700775</t>
  </si>
  <si>
    <t>166/09/700783</t>
  </si>
  <si>
    <t>166/09/700773</t>
  </si>
  <si>
    <t>PRESIDENZA DEL CONSIGLIO DEI MINISTRI - DIPARTIMENTO PER LE POLITICHE DI GESTIONE E DI SVILUPPO DELLE RISORSE UMANE E STRUMENTALI</t>
  </si>
  <si>
    <t>166/09/700769</t>
  </si>
  <si>
    <t>DIPARTIMENTO INFRASTRUTTURE AFFARI GENERALI E PERSONALE - DIREZIONE GENERALE DEL PERSONALE E DEGLI AFFARI GENERALI
Divisione 3 – Trattamento Economico</t>
  </si>
  <si>
    <t>166/09/700788</t>
  </si>
  <si>
    <t>166/09/700798</t>
  </si>
  <si>
    <t>166/09/700771</t>
  </si>
  <si>
    <t>DIPARTIMENT. POLITICHE PERSONALE AMMINIST.CIVILE E PER LE RISORSE STRUMENTALI E FINANZIARIE- Direzione centrale risorse finanziarie e strumentali</t>
  </si>
  <si>
    <t>166/09/700831</t>
  </si>
  <si>
    <t>166/09/700785</t>
  </si>
  <si>
    <t>166/09/700834</t>
  </si>
  <si>
    <t>166/09/700800</t>
  </si>
  <si>
    <t>166/09/700802</t>
  </si>
  <si>
    <t>166/09/700804</t>
  </si>
  <si>
    <t>166/09/700806</t>
  </si>
  <si>
    <t>166/09/700808</t>
  </si>
  <si>
    <t>166/09/700810</t>
  </si>
  <si>
    <t>166/09/700812</t>
  </si>
  <si>
    <t>166/09/700814</t>
  </si>
  <si>
    <t>166/09/700816</t>
  </si>
  <si>
    <t>166/09/700818</t>
  </si>
  <si>
    <t>166/09/700820</t>
  </si>
  <si>
    <t>166/09/700822</t>
  </si>
  <si>
    <t>166/09/700824</t>
  </si>
  <si>
    <t>166/09/700826</t>
  </si>
  <si>
    <t>166/09/700828</t>
  </si>
  <si>
    <t>166/09/700794</t>
  </si>
  <si>
    <t>166/09/700792</t>
  </si>
  <si>
    <t>166/09/700790</t>
  </si>
  <si>
    <t>166/09/700796</t>
  </si>
  <si>
    <t>166/09/700836</t>
  </si>
  <si>
    <t>DIPATIMENTO AFFARI DI GIUSTIZIA - AMMINISTRAZIONE DEGLI ARCHIVI NOTARILI - UFFICIO CENTRALE ARCHIVI NOTARILI - Servizio Terzo</t>
  </si>
  <si>
    <t>166/09/700779</t>
  </si>
  <si>
    <t>166/09/700777</t>
  </si>
  <si>
    <t>166/09/437840</t>
  </si>
  <si>
    <t>508663</t>
  </si>
  <si>
    <t>166/09/700782</t>
  </si>
  <si>
    <t>166/09/700776</t>
  </si>
  <si>
    <t>166/09/700784</t>
  </si>
  <si>
    <t>166/09/700774</t>
  </si>
  <si>
    <t>166/09/700770</t>
  </si>
  <si>
    <t>166/09/700789</t>
  </si>
  <si>
    <t>166/09/700799</t>
  </si>
  <si>
    <t>166/09/700772</t>
  </si>
  <si>
    <t xml:space="preserve">DIPARTIMENT. POLITICHE PERSONALE AMMINIST.CIVILE E PER LE RISORSE STRUMENTALI E FINANZIARIE- Direzione centrale risorse finanziarie e strumentali </t>
  </si>
  <si>
    <t>166/09/700832</t>
  </si>
  <si>
    <t>166/09/700786</t>
  </si>
  <si>
    <t>166/09/700835</t>
  </si>
  <si>
    <t>166/09/700801</t>
  </si>
  <si>
    <t>166/09/700803</t>
  </si>
  <si>
    <t>166/09/700805</t>
  </si>
  <si>
    <t>166/09/700807</t>
  </si>
  <si>
    <t>166/09/700809</t>
  </si>
  <si>
    <t>166/09/700811</t>
  </si>
  <si>
    <t>166/09/700813</t>
  </si>
  <si>
    <t>166/09/700815</t>
  </si>
  <si>
    <t>166/09/700817</t>
  </si>
  <si>
    <t>166/09/700819</t>
  </si>
  <si>
    <t>166/09/700821</t>
  </si>
  <si>
    <t>166/09/700823</t>
  </si>
  <si>
    <t>166/09/700825</t>
  </si>
  <si>
    <t>166/09/700827</t>
  </si>
  <si>
    <t>166/09/700829</t>
  </si>
  <si>
    <t>166/09/700795</t>
  </si>
  <si>
    <t>166/09/700793</t>
  </si>
  <si>
    <t>166/09/700791</t>
  </si>
  <si>
    <t>166/09/700797</t>
  </si>
  <si>
    <t>166/09/700837</t>
  </si>
  <si>
    <t>166/09/700780</t>
  </si>
  <si>
    <t>166/09/700778</t>
  </si>
  <si>
    <t>166/09/437837</t>
  </si>
  <si>
    <t>00 436091</t>
  </si>
  <si>
    <t>01 07885PL</t>
  </si>
  <si>
    <t>100 00431618</t>
  </si>
  <si>
    <t>100 00431743</t>
  </si>
  <si>
    <t>100 00435105</t>
  </si>
  <si>
    <t>100 00435119</t>
  </si>
  <si>
    <t>100 00435120</t>
  </si>
  <si>
    <t>100 00435121</t>
  </si>
  <si>
    <t>100 00435125</t>
  </si>
  <si>
    <t>100 00435126</t>
  </si>
  <si>
    <t>100 00435128</t>
  </si>
  <si>
    <t>100 00436090</t>
  </si>
  <si>
    <t>100 03101518</t>
  </si>
  <si>
    <t>100/00430494</t>
  </si>
  <si>
    <t>100/00430507</t>
  </si>
  <si>
    <t>100-00423446</t>
  </si>
  <si>
    <t>DIPART. INFRASTRUTTURE AFFARI GENERALI E PERSONALE - DIREZIONE GENERALE DEL PERSONALE E DEGLI AFFARI GENERALI DIVISIONE 1</t>
  </si>
  <si>
    <t>166/90/700599</t>
  </si>
  <si>
    <t>DIPARTIMENTO PER LE COMUNICAZIONI - DIREZIONE GENERALE PER LA PIANIFICAZIONE E LA GESTIONE DELLO SPETTRO RADIOELETTRICO</t>
  </si>
  <si>
    <t>195411118/06</t>
  </si>
  <si>
    <t>210633400233</t>
  </si>
  <si>
    <t>452957842</t>
  </si>
  <si>
    <t>17058893308</t>
  </si>
  <si>
    <t>166/09/700756</t>
  </si>
  <si>
    <t>166/09/700755</t>
  </si>
  <si>
    <t>166/09/700599</t>
  </si>
  <si>
    <t>DIPARTIMENTO DELLE POLITICHE COMPETITIVE DEL MONDO RURALE E DELLA QUALITA'AGROALIMENTARE E DELLA PESCA - DIREZIONE GENERALE DEGLI AFFARI GENERALI, DELLE RISORSE UMANE E PER I RAPPORTI CON LE REGIONI E GLI ENTI TERRITORIALI – AGRET I - Ufficio Automezzi</t>
  </si>
  <si>
    <t>166/09/700735</t>
  </si>
  <si>
    <t>166/09/700741</t>
  </si>
  <si>
    <t>166/09/700727</t>
  </si>
  <si>
    <t>166/09/700729</t>
  </si>
  <si>
    <t>166/09/700723</t>
  </si>
  <si>
    <t>166/09/700725</t>
  </si>
  <si>
    <t>166/09/700737</t>
  </si>
  <si>
    <t>166/09/700739</t>
  </si>
  <si>
    <t>166/09/700743</t>
  </si>
  <si>
    <t>166/09/700745</t>
  </si>
  <si>
    <t>166/09/700674</t>
  </si>
  <si>
    <t>166/09/700676</t>
  </si>
  <si>
    <t>166/09/700678</t>
  </si>
  <si>
    <t>166/09/700680</t>
  </si>
  <si>
    <t>166/09/700682</t>
  </si>
  <si>
    <t>166/09/700684</t>
  </si>
  <si>
    <t>166/09/700686</t>
  </si>
  <si>
    <t>166/09/700688</t>
  </si>
  <si>
    <t>166/09/700690</t>
  </si>
  <si>
    <t>166/09/700693</t>
  </si>
  <si>
    <t>166/09/700695</t>
  </si>
  <si>
    <t>166/09/700697</t>
  </si>
  <si>
    <t>166/09/700699</t>
  </si>
  <si>
    <t>166/09/700701</t>
  </si>
  <si>
    <t>166/09/700704</t>
  </si>
  <si>
    <t>DIPARTIMENTO DELL'AMMINISTRAZIONE GENERALE, DEL PERSONALE E DEI SERVIZI - DIREZIONE CENTRALE PER I SERVIZI AL PERSONALE - UFFICIO IX</t>
  </si>
  <si>
    <t>166/09/700752</t>
  </si>
  <si>
    <t>DIPARTIMENTO DELL'AMMINISTRAZIONE GENERALE, DEL PERSONALE E DEI SERVIZI DEL TESORO - DIPARTIMENTO RAGIONERIA</t>
  </si>
  <si>
    <t>166/09/700750</t>
  </si>
  <si>
    <t>DIPARTIMENTO DELL'AMMINISTRAZIONE GENERALE, DEL PERSONALE E DEI SERVIZI DEL TESORO - IV DIPARTIMENTO (Ex- DIREZIONE CENTRALE PER I SERVIZI AL PERSONALE )</t>
  </si>
  <si>
    <t>166/09/700748</t>
  </si>
  <si>
    <t>DIPARTIMENTO DELL'AMMINISTRAZIONE GENERALE, DEL PERSONALE E DEI SERVIZI DIREZIONE CENTRALE PERSONALE - UFFICIO X - COMPETENZA DIPARTIMENTO FINANZE</t>
  </si>
  <si>
    <t>166/09/700754</t>
  </si>
  <si>
    <t>DIPARTIMENTO DELL'AMMINISTRAZIONE GENERALE DEL PERSONALE E DEI SERVIZI DEL TESORO - DIREZIONE CENTRALE DEI SERVIZI DEL TESORO - IV DIPARTIMENTO - UFFICIO IV</t>
  </si>
  <si>
    <t>166/09/700759</t>
  </si>
  <si>
    <t xml:space="preserve">PRESIDENZA DEL CONSIGLIO DEI MINISTRI - SEGREATARIATO GENERALE DIPARTIMENTO PER LE POLITICHE DI GESTIONE E DI SVILUPPO DELLE RISORSE UMANE </t>
  </si>
  <si>
    <t>166/09/700721</t>
  </si>
  <si>
    <t>DIPARTIMENT. POLITICHE PERSONALE AMMINIST.CIVILE - Direzione centrale risorse finanziarie e strumentali - Ufficio Missioni</t>
  </si>
  <si>
    <t>166/09/700762</t>
  </si>
  <si>
    <t>166/09/700731</t>
  </si>
  <si>
    <t>100/00434052</t>
  </si>
  <si>
    <t>166/09/700734</t>
  </si>
  <si>
    <t>166/09/700740</t>
  </si>
  <si>
    <t>166/09/700726</t>
  </si>
  <si>
    <t>166/09/700728</t>
  </si>
  <si>
    <t>166/09/700722</t>
  </si>
  <si>
    <t>166/09/700724</t>
  </si>
  <si>
    <t>166/09/700736</t>
  </si>
  <si>
    <t>166/09/700738</t>
  </si>
  <si>
    <t>166/09/700742</t>
  </si>
  <si>
    <t>166/09/700744</t>
  </si>
  <si>
    <t>166/09/700673</t>
  </si>
  <si>
    <t>166/09/700675</t>
  </si>
  <si>
    <t>166/09/700677</t>
  </si>
  <si>
    <t>166/09/700679</t>
  </si>
  <si>
    <t>166/09/700681</t>
  </si>
  <si>
    <t>166/09/700683</t>
  </si>
  <si>
    <t>166/09/700685</t>
  </si>
  <si>
    <t>166/09/700687</t>
  </si>
  <si>
    <t>166/09/700689</t>
  </si>
  <si>
    <t>166/09/700692</t>
  </si>
  <si>
    <t>166/09/700694</t>
  </si>
  <si>
    <t>166/09/700696</t>
  </si>
  <si>
    <t>166/09/700698</t>
  </si>
  <si>
    <t>166/09/700700</t>
  </si>
  <si>
    <t>166/09/700703</t>
  </si>
  <si>
    <t>166/09/700751</t>
  </si>
  <si>
    <t>166/09/700749</t>
  </si>
  <si>
    <t>166/09/700747</t>
  </si>
  <si>
    <t>166/09/700753</t>
  </si>
  <si>
    <t>166/09/700758</t>
  </si>
  <si>
    <t>166/09/700720</t>
  </si>
  <si>
    <t>166/09/700761</t>
  </si>
  <si>
    <t>166/09/700730</t>
  </si>
  <si>
    <t xml:space="preserve">DIREZIONE ARMAMENTI TERRESTRI - III° REPARTO </t>
  </si>
  <si>
    <t>166/90/700083</t>
  </si>
  <si>
    <t>166/90/700185</t>
  </si>
  <si>
    <t>166/90/700072</t>
  </si>
  <si>
    <t>166/90/700097</t>
  </si>
  <si>
    <t>166/90/700098</t>
  </si>
  <si>
    <t>166/90/700081</t>
  </si>
  <si>
    <t>166/90/700335</t>
  </si>
  <si>
    <t>166/90/700338</t>
  </si>
  <si>
    <t>166/90/700082</t>
  </si>
  <si>
    <t>166/90/700078</t>
  </si>
  <si>
    <t>166/90/700079</t>
  </si>
  <si>
    <t>166/90/700268</t>
  </si>
  <si>
    <t>166/90/700074</t>
  </si>
  <si>
    <t>166/90/700337</t>
  </si>
  <si>
    <t>166/90/700339</t>
  </si>
  <si>
    <t>COMANDO GENERALE DELLA GUARDIA DI FINANZA - IV REPARTO - UFFICIO APPROVVIGIONAMENTI - Veicoli terrestri</t>
  </si>
  <si>
    <t>166/90/700084</t>
  </si>
  <si>
    <t>166/90/700085</t>
  </si>
  <si>
    <t>COMANDO GENERALE DELLA GUARDIA DI FINANZA - IV REPARTO - UFFICIO APPROVVIGIONAMENTI - Natanti superiori a 50t</t>
  </si>
  <si>
    <t>166/90/700086</t>
  </si>
  <si>
    <t>166/90/700093</t>
  </si>
  <si>
    <t>166/90/700092</t>
  </si>
  <si>
    <t>100/00420920</t>
  </si>
  <si>
    <t>100/00420908</t>
  </si>
  <si>
    <t>100/00420931</t>
  </si>
  <si>
    <t>100/00421067</t>
  </si>
  <si>
    <t>100/00421053</t>
  </si>
  <si>
    <t>100/00420904</t>
  </si>
  <si>
    <t>100/00421055</t>
  </si>
  <si>
    <t>100/00421054</t>
  </si>
  <si>
    <t>100/00420885</t>
  </si>
  <si>
    <t>100/00421066</t>
  </si>
  <si>
    <t>100/00420917</t>
  </si>
  <si>
    <t>100/00420907</t>
  </si>
  <si>
    <t>100/00420912</t>
  </si>
  <si>
    <t>100/00420906</t>
  </si>
  <si>
    <t>100/00421056</t>
  </si>
  <si>
    <t>100/00421007</t>
  </si>
  <si>
    <t>100/00420890</t>
  </si>
  <si>
    <t>166/90/700269</t>
  </si>
  <si>
    <t>166/90/700270</t>
  </si>
  <si>
    <t>166/90/700271</t>
  </si>
  <si>
    <t>166/90/700272</t>
  </si>
  <si>
    <t>166/90/700273</t>
  </si>
  <si>
    <t>166/90/700274</t>
  </si>
  <si>
    <t>166/90/700275</t>
  </si>
  <si>
    <t>166/90/700276</t>
  </si>
  <si>
    <t>166/90/700277</t>
  </si>
  <si>
    <t>166/90/700278</t>
  </si>
  <si>
    <t>166/90/700279</t>
  </si>
  <si>
    <t>166/90/700280</t>
  </si>
  <si>
    <t>166/90/700281</t>
  </si>
  <si>
    <t>166/90/700282</t>
  </si>
  <si>
    <t>166/90/700283</t>
  </si>
  <si>
    <t>166/90/700284</t>
  </si>
  <si>
    <t>166/90/700285</t>
  </si>
  <si>
    <t>166/90/700286</t>
  </si>
  <si>
    <t>166/90/700287</t>
  </si>
  <si>
    <t>166/90/700288</t>
  </si>
  <si>
    <t>166/90/700289</t>
  </si>
  <si>
    <t>166/90/700290</t>
  </si>
  <si>
    <t>166/90/700291</t>
  </si>
  <si>
    <t>166/90/700292</t>
  </si>
  <si>
    <t>166/90/700293</t>
  </si>
  <si>
    <t>166/90/700294</t>
  </si>
  <si>
    <t>166/90/700295</t>
  </si>
  <si>
    <t>166/90/700296</t>
  </si>
  <si>
    <t>166/90/700297</t>
  </si>
  <si>
    <t>166/90/700299</t>
  </si>
  <si>
    <t>166/90/700300</t>
  </si>
  <si>
    <t>166/90/700301</t>
  </si>
  <si>
    <t>166/90/700302</t>
  </si>
  <si>
    <t>166/90/700303</t>
  </si>
  <si>
    <t>166/90/700304</t>
  </si>
  <si>
    <t>166/90/700305</t>
  </si>
  <si>
    <t>166/90/700306</t>
  </si>
  <si>
    <t>166/90/700307</t>
  </si>
  <si>
    <t>166/90/700308</t>
  </si>
  <si>
    <t>166/90/700309</t>
  </si>
  <si>
    <t>166/90/700310</t>
  </si>
  <si>
    <t>166/90/700311</t>
  </si>
  <si>
    <t>166/90/700312</t>
  </si>
  <si>
    <t>166/90/700313</t>
  </si>
  <si>
    <t>166/90/700314</t>
  </si>
  <si>
    <t>166/90/700315</t>
  </si>
  <si>
    <t>166/90/700316</t>
  </si>
  <si>
    <t>166/90/700317</t>
  </si>
  <si>
    <t>166/90/700318</t>
  </si>
  <si>
    <t>166/90/700319</t>
  </si>
  <si>
    <t>166/90/700320</t>
  </si>
  <si>
    <t>166/90/700321</t>
  </si>
  <si>
    <t>166/90/700322</t>
  </si>
  <si>
    <t>166/90/700323</t>
  </si>
  <si>
    <t>166/90/700324</t>
  </si>
  <si>
    <t>166/90/700325</t>
  </si>
  <si>
    <t>166/90/700326</t>
  </si>
  <si>
    <t>166/90/700327</t>
  </si>
  <si>
    <t>166/90/700328</t>
  </si>
  <si>
    <t>166/90/700329</t>
  </si>
  <si>
    <t>166/90/700330</t>
  </si>
  <si>
    <t>166/90/700331</t>
  </si>
  <si>
    <t>166/90/700340</t>
  </si>
  <si>
    <t>166/90/700341</t>
  </si>
  <si>
    <t>166/90/700342</t>
  </si>
  <si>
    <t>166/90/700343</t>
  </si>
  <si>
    <t>00210633400199</t>
  </si>
  <si>
    <t>100/430726</t>
  </si>
  <si>
    <t>17057627802</t>
  </si>
  <si>
    <t>166/09/700185</t>
  </si>
  <si>
    <t>166/09/700083</t>
  </si>
  <si>
    <t>166/09/700072</t>
  </si>
  <si>
    <t>166/09/700504</t>
  </si>
  <si>
    <t>166/09/700097</t>
  </si>
  <si>
    <t>166/09/700098</t>
  </si>
  <si>
    <t>166/09/700081</t>
  </si>
  <si>
    <t>166/09/700335</t>
  </si>
  <si>
    <t>166/09/700338</t>
  </si>
  <si>
    <t>166/09/700082</t>
  </si>
  <si>
    <t>166/09/700074</t>
  </si>
  <si>
    <t>166/09/700337</t>
  </si>
  <si>
    <t>166/09/700339</t>
  </si>
  <si>
    <t>166/09/700085</t>
  </si>
  <si>
    <t>166/09/700086</t>
  </si>
  <si>
    <t>166/09/700093</t>
  </si>
  <si>
    <t>166/09/700092</t>
  </si>
  <si>
    <t>100/00422911</t>
  </si>
  <si>
    <t>100/00422909</t>
  </si>
  <si>
    <t>100/00422924</t>
  </si>
  <si>
    <t>100/00422879</t>
  </si>
  <si>
    <t>100/00422887</t>
  </si>
  <si>
    <t>100/00422900</t>
  </si>
  <si>
    <t>100/00422836</t>
  </si>
  <si>
    <t>100/00422867</t>
  </si>
  <si>
    <t>100/00422894</t>
  </si>
  <si>
    <t>100/00422765</t>
  </si>
  <si>
    <t>100/00422915</t>
  </si>
  <si>
    <t>100/00422921</t>
  </si>
  <si>
    <t>100/00422918</t>
  </si>
  <si>
    <t>100/00422906</t>
  </si>
  <si>
    <t>100/00422767</t>
  </si>
  <si>
    <t>100/00422825</t>
  </si>
  <si>
    <t>100/00422905</t>
  </si>
  <si>
    <t>166/09/700269</t>
  </si>
  <si>
    <t>166/09/700270</t>
  </si>
  <si>
    <t>166/09/700271</t>
  </si>
  <si>
    <t>166/09/700272</t>
  </si>
  <si>
    <t>166/09/700273</t>
  </si>
  <si>
    <t>166/09/700274</t>
  </si>
  <si>
    <t>166/09/700275</t>
  </si>
  <si>
    <t>166/09/700276</t>
  </si>
  <si>
    <t>166/09/700277</t>
  </si>
  <si>
    <t>166/09/700278</t>
  </si>
  <si>
    <t>166/09/700279</t>
  </si>
  <si>
    <t>166/09/700280</t>
  </si>
  <si>
    <t>166/09/700281</t>
  </si>
  <si>
    <t>166/09/700282</t>
  </si>
  <si>
    <t>166/09/700283</t>
  </si>
  <si>
    <t>166/09/700284</t>
  </si>
  <si>
    <t>166/09/700285</t>
  </si>
  <si>
    <t>166/09/700286</t>
  </si>
  <si>
    <t>166/09/700287</t>
  </si>
  <si>
    <t>166/09/700288</t>
  </si>
  <si>
    <t>166/09/700289</t>
  </si>
  <si>
    <t>166/09/700290</t>
  </si>
  <si>
    <t>166/09/700291</t>
  </si>
  <si>
    <t>166/09/700292</t>
  </si>
  <si>
    <t>166/09/700293</t>
  </si>
  <si>
    <t>166/09/700294</t>
  </si>
  <si>
    <t>166/09/700295</t>
  </si>
  <si>
    <t>166/09/700296</t>
  </si>
  <si>
    <t>166/09/700297</t>
  </si>
  <si>
    <t>166/09/700299</t>
  </si>
  <si>
    <t>166/09/700300</t>
  </si>
  <si>
    <t>166/09/700301</t>
  </si>
  <si>
    <t>166/09/700302</t>
  </si>
  <si>
    <t>166/09/700303</t>
  </si>
  <si>
    <t>166/09/700304</t>
  </si>
  <si>
    <t>166/09/700305</t>
  </si>
  <si>
    <t>166/09/700306</t>
  </si>
  <si>
    <t>166/09/700307</t>
  </si>
  <si>
    <t>166/09/700308</t>
  </si>
  <si>
    <t>166/09/700309</t>
  </si>
  <si>
    <t>166/09/700310</t>
  </si>
  <si>
    <t>166/09/700311</t>
  </si>
  <si>
    <t>166/09/700312</t>
  </si>
  <si>
    <t>166/09/700313</t>
  </si>
  <si>
    <t>166/09/700314</t>
  </si>
  <si>
    <t>166/09/700315</t>
  </si>
  <si>
    <t>166/09/700316</t>
  </si>
  <si>
    <t>166/09/700317</t>
  </si>
  <si>
    <t>166/09/700318</t>
  </si>
  <si>
    <t>166/09/700319</t>
  </si>
  <si>
    <t>166/09/700320</t>
  </si>
  <si>
    <t>166/09/700321</t>
  </si>
  <si>
    <t>166/09/700322</t>
  </si>
  <si>
    <t>166/09/700323</t>
  </si>
  <si>
    <t>166/09/700324</t>
  </si>
  <si>
    <t>166/09/700325</t>
  </si>
  <si>
    <t>166/09/700326</t>
  </si>
  <si>
    <t>166/09/700327</t>
  </si>
  <si>
    <t>166/09/700328</t>
  </si>
  <si>
    <t>166/09/700329</t>
  </si>
  <si>
    <t>166/09/700330</t>
  </si>
  <si>
    <t>166/09/700331</t>
  </si>
  <si>
    <t>166/09/700340</t>
  </si>
  <si>
    <t>166/09/700341</t>
  </si>
  <si>
    <t>166/09/700342</t>
  </si>
  <si>
    <t>166/09/700084</t>
  </si>
  <si>
    <t>166/09/700343</t>
  </si>
  <si>
    <t>166/09/700481</t>
  </si>
  <si>
    <t>166/09/700487</t>
  </si>
  <si>
    <t>166/09/700493</t>
  </si>
  <si>
    <t>166/09/700479</t>
  </si>
  <si>
    <t>166/09/700495</t>
  </si>
  <si>
    <t>166/09/700510</t>
  </si>
  <si>
    <t>166/09/700499</t>
  </si>
  <si>
    <t>166/09/700506</t>
  </si>
  <si>
    <t>166/09/700508</t>
  </si>
  <si>
    <t>166/09/700497</t>
  </si>
  <si>
    <t>166/09/700503</t>
  </si>
  <si>
    <t>100/00422912</t>
  </si>
  <si>
    <t>100/00422910</t>
  </si>
  <si>
    <t>100/00422925</t>
  </si>
  <si>
    <t>100/00422881</t>
  </si>
  <si>
    <t>100/00422890</t>
  </si>
  <si>
    <t>100/00422901</t>
  </si>
  <si>
    <t>100/00422835</t>
  </si>
  <si>
    <t>100/00422868</t>
  </si>
  <si>
    <t>100/00422895</t>
  </si>
  <si>
    <t>100/00422766</t>
  </si>
  <si>
    <t>100/00422916</t>
  </si>
  <si>
    <t>100/00422922</t>
  </si>
  <si>
    <t>100/00422919</t>
  </si>
  <si>
    <t>100/00422907</t>
  </si>
  <si>
    <t>100/00422829</t>
  </si>
  <si>
    <t>166/09/700485</t>
  </si>
  <si>
    <t>166/09/700501</t>
  </si>
  <si>
    <t>POLIZZA NON CONTRATTA NEL 2012</t>
  </si>
  <si>
    <t>166/09/700475</t>
  </si>
  <si>
    <t>166/09/700489</t>
  </si>
  <si>
    <t>100/00422052</t>
  </si>
  <si>
    <t>166/09/700480</t>
  </si>
  <si>
    <t>166/09/700486</t>
  </si>
  <si>
    <t>166/09/700492</t>
  </si>
  <si>
    <t>166/09/700478</t>
  </si>
  <si>
    <t>166/09/700494</t>
  </si>
  <si>
    <t>166/09/700509</t>
  </si>
  <si>
    <t>166/09/700498</t>
  </si>
  <si>
    <t>166/09/700505</t>
  </si>
  <si>
    <t>166/09/700507</t>
  </si>
  <si>
    <t>166/09/700496</t>
  </si>
  <si>
    <t>166/09/700502</t>
  </si>
  <si>
    <t>100/00422913</t>
  </si>
  <si>
    <t>100/00422081</t>
  </si>
  <si>
    <t>100/00422923</t>
  </si>
  <si>
    <t>100/00422883</t>
  </si>
  <si>
    <t>100/00422892</t>
  </si>
  <si>
    <t>100/00422902</t>
  </si>
  <si>
    <t>100/00422837</t>
  </si>
  <si>
    <t>100/00422869</t>
  </si>
  <si>
    <t>100/00422896</t>
  </si>
  <si>
    <t>100/00422756</t>
  </si>
  <si>
    <t>100/00422914</t>
  </si>
  <si>
    <t>100/00422920</t>
  </si>
  <si>
    <t>100/00422917</t>
  </si>
  <si>
    <t>100/00422908</t>
  </si>
  <si>
    <t>100/00422831</t>
  </si>
  <si>
    <t>166/09/700484</t>
  </si>
  <si>
    <t>166/09/700500</t>
  </si>
  <si>
    <t>166/09/700474</t>
  </si>
  <si>
    <t>166/09/700488</t>
  </si>
  <si>
    <t xml:space="preserve">Gestionari </t>
  </si>
  <si>
    <t xml:space="preserve">Debitori </t>
  </si>
  <si>
    <t xml:space="preserve">no card </t>
  </si>
  <si>
    <t xml:space="preserve">concorsuali </t>
  </si>
  <si>
    <t xml:space="preserve">misti </t>
  </si>
  <si>
    <t>Amministrazione Centrale</t>
  </si>
  <si>
    <t>Organo Responsabile</t>
  </si>
  <si>
    <t xml:space="preserve">N. Polizza </t>
  </si>
  <si>
    <t xml:space="preserve">Pagati (N.) </t>
  </si>
  <si>
    <t xml:space="preserve">Pagati (€) </t>
  </si>
  <si>
    <t xml:space="preserve">Pag. parziale (N) </t>
  </si>
  <si>
    <t xml:space="preserve">Pag. parziale (€) </t>
  </si>
  <si>
    <t xml:space="preserve">Riservati (N) </t>
  </si>
  <si>
    <t xml:space="preserve">Riservati (€) </t>
  </si>
  <si>
    <t xml:space="preserve">S/seguito (N) </t>
  </si>
  <si>
    <t>COMANDO GENERALE DEL CORPO DELLE CAPITANERIE DI PORTO - REPARTO V - UFFICIO I</t>
  </si>
  <si>
    <t>DIPARTIMENTO GIUSTIZIA MINORILE - DIREZIONE GENERALE RISORSE MATERIALI, BENI E SERVIZI - UFFICIO I AREA II - AUTOMEZZI E ATTREZZATURE POLIZIA PENITENZIARIA</t>
  </si>
  <si>
    <t>DIPARTIMENTO DELL'AMMINISTRAZIONE PENITENZIARIA - DIREZIONE GENERALE DELLE RISORSE MATERIALI, DEI BENI E DEI SERVIZI</t>
  </si>
  <si>
    <t>DIREZIONE GENERALE DI COMMISSARIATO E DEI SERVIZI GENERALI</t>
  </si>
  <si>
    <t>UFFICIO APPROVVIGIONAMENTI</t>
  </si>
  <si>
    <t>DIPARTIMENTO DELL'ISPETTORATO CENTRALE DELLA TUTELA DELLA QUALITA' E REPRESSIONE FRODI DEI PRODOTTI AGRO-ALIMENTARI -  DIREZIONE GENERALE PER IL RICONOSCIMENTO DEGLI ORGANISMI DI CONTROLLO E CERTIFICAZIONE E TUTELA DEL CONSUMATORE - VICO III</t>
  </si>
  <si>
    <t>DIPARTIMENTO DELLA PUBBLICA SICUREZZA - DIREZIONE CENTRALE DEI SERVIZI TECNICO-LOGISTICI E DELLA GESTIONE PATRIMONIALE - UFFICIO MOTORIZZAZIONE</t>
  </si>
  <si>
    <t>UFFICIO III- SERVIZIO INTENDENZA</t>
  </si>
  <si>
    <t>DIPARTIMENTO PER I TRASPORTI, LA NAVIGAZIONE ED I SISTEMI INFORMATIVI E STATISTICI - DIREZIONE GENERALE PER LA SICUREZZA STRADALE</t>
  </si>
  <si>
    <t>DIPARTIMENTO DELL'ORGANIZZAZIONE GIUDIZIARIA, DEL PERSONALE E DEI SERVIZI - DIREZIONE GENERALE DELLE RISORSE MATERIALI, DEI BENI E DEI SERVIZI - UFFICIO III - AUTOMEZZI E AMMINISTRAZIONE CENTRALE</t>
  </si>
  <si>
    <t>ISPRA</t>
  </si>
  <si>
    <t>DIP.TO AFFARI GENERALI E PERSONALE SERVIZIO PER I SERVIZI</t>
  </si>
  <si>
    <t>TOTALI</t>
  </si>
  <si>
    <t>Gestionari</t>
  </si>
  <si>
    <t>Debitori</t>
  </si>
  <si>
    <t>No Card</t>
  </si>
  <si>
    <t>Concorsuali</t>
  </si>
  <si>
    <t>Misti</t>
  </si>
  <si>
    <t>Totali</t>
  </si>
  <si>
    <t>Tutti gli OR</t>
  </si>
  <si>
    <t>N.</t>
  </si>
  <si>
    <t>€</t>
  </si>
  <si>
    <t>Totale sinistri Pag. Parz.+Riserv.+Pagati+Senza Seguito</t>
  </si>
  <si>
    <t>Totale sinistri Riservati</t>
  </si>
  <si>
    <t>Totale sinistri Pagati Parzialmente e Pagati</t>
  </si>
  <si>
    <t>Totale sinistri Pag.Parz+Pagati+Riservati</t>
  </si>
  <si>
    <t>Tipologia di rischio</t>
  </si>
  <si>
    <t>CRISTALLI</t>
  </si>
  <si>
    <t>Dati riferiti all'anno</t>
  </si>
  <si>
    <t>N.Pagati (N)</t>
  </si>
  <si>
    <t>Costo Pagati (€)</t>
  </si>
  <si>
    <t>N. Pagati Parziali (N)</t>
  </si>
  <si>
    <t>Costo Pag.Parziali (€)</t>
  </si>
  <si>
    <t>N. Riservati (N)</t>
  </si>
  <si>
    <t>Costo  Riservati (€)</t>
  </si>
  <si>
    <t>N. Senza Seguito (N)</t>
  </si>
  <si>
    <t>MIT</t>
  </si>
  <si>
    <t>COMANDO GENERALE DEL CORPO DELLE CAPITANERIE DI PORTO - REPARTO 5° - UFFICIO 1°</t>
  </si>
  <si>
    <t xml:space="preserve">DIP.TO INFRASTRUTTURE, AFFARI GENERALI E PERSONALE - AFFARI GENERALI </t>
  </si>
  <si>
    <t>MISE</t>
  </si>
  <si>
    <t>ISP TERRIT.SARDEGNA</t>
  </si>
  <si>
    <t>ISP TERRIT.SICILIA</t>
  </si>
  <si>
    <t xml:space="preserve">DIREZIONE CENTRALE DELLE RISORSE UMANE BILANCIO E AFFARI GENERALI </t>
  </si>
  <si>
    <t>DIREZIONE GENERALE DEL PERSONALE DELL'ORGANIZZAZIONE  E DEL BILANCIO (DGPOB)</t>
  </si>
  <si>
    <t>Comando Generale Della Guardia Di Finanza</t>
  </si>
  <si>
    <t>00210633400921</t>
  </si>
  <si>
    <t>00210633400923</t>
  </si>
  <si>
    <t>Ministero Della Difesa</t>
  </si>
  <si>
    <t>Dir.Generale Di Comm.To E Di Servizi Generali (Altre Forze Armate)</t>
  </si>
  <si>
    <t>00210633400930</t>
  </si>
  <si>
    <t>Dir.Generale Di Comm.To E Di Servizi Generali (CARABINIERI)</t>
  </si>
  <si>
    <t>00210633400932</t>
  </si>
  <si>
    <t>Ministero Della Giustizia</t>
  </si>
  <si>
    <t>DIP. Amministrazione Penitenziaria (DAP)</t>
  </si>
  <si>
    <t>00210633400934</t>
  </si>
  <si>
    <t>00210633400936</t>
  </si>
  <si>
    <t>DIP. Organizzazione giudiziaria  Beni e Servizi (DOG)</t>
  </si>
  <si>
    <t>00210633400937</t>
  </si>
  <si>
    <t>Dipartimento Giustizia Minorile</t>
  </si>
  <si>
    <t>00210633400938</t>
  </si>
  <si>
    <t>Ministero delle Infrastrutture e dei Trasporti</t>
  </si>
  <si>
    <t>Comando Gener.D/Corpo Capitanerie</t>
  </si>
  <si>
    <t>00210633400939</t>
  </si>
  <si>
    <t>00210633400940</t>
  </si>
  <si>
    <t>Direzione Generale Territoriale del Nord Est</t>
  </si>
  <si>
    <t>00210633400941</t>
  </si>
  <si>
    <t>Gest. Navigaz.Laghi Maggiore Garda E Como</t>
  </si>
  <si>
    <t>00210633400946</t>
  </si>
  <si>
    <t>infrastrutture gli affari generali ed il personale gestione della risorse strumentali - DIV. 5</t>
  </si>
  <si>
    <t>00210633400947</t>
  </si>
  <si>
    <t>Ministero Delle Politiche Agricole Alimentari E Forestali</t>
  </si>
  <si>
    <t>DIR GENERALE PER RICONOSCIMENTO ORGANISMI DI CONTROLLO E CERTIFICAZIONE E TUTELA CONSUMATORE- VICO III</t>
  </si>
  <si>
    <t>00210633400948</t>
  </si>
  <si>
    <t>Ministero Dell'Interno</t>
  </si>
  <si>
    <t>Pubblica sicurezza direzione centrale tecnico logistici e della gestione patrimoniale- POLIZIA</t>
  </si>
  <si>
    <t>00210633400966</t>
  </si>
  <si>
    <t>Segretariaro Generale della Presidenza della Repubblica</t>
  </si>
  <si>
    <t>divisione tecnico agraria Tenuta Castelporziano</t>
  </si>
  <si>
    <t>00210633400969</t>
  </si>
  <si>
    <t>00210633400945</t>
  </si>
  <si>
    <t>Ministero della Difesa</t>
  </si>
  <si>
    <t>Mezzi di propr. CARABINIERI</t>
  </si>
  <si>
    <t>00210631300683</t>
  </si>
  <si>
    <t>Mezzi di prpr. Altre Forze Armate</t>
  </si>
  <si>
    <t>00210631300684</t>
  </si>
  <si>
    <t>Comando Generale della Guardia di Finanza</t>
  </si>
  <si>
    <t>00210631300687</t>
  </si>
  <si>
    <t xml:space="preserve">               -  </t>
  </si>
  <si>
    <t>00210631300688</t>
  </si>
  <si>
    <t>00210631300690</t>
  </si>
  <si>
    <t>Ministero delle Politiche Agricole Alimentari e Forestali</t>
  </si>
  <si>
    <t>00210631300703</t>
  </si>
  <si>
    <t xml:space="preserve">              -  </t>
  </si>
  <si>
    <t>00210631300704</t>
  </si>
  <si>
    <t>Ministero del lavoro e delle politiche sociali</t>
  </si>
  <si>
    <t xml:space="preserve"> Dir. Generale per l'attività Ispettiva</t>
  </si>
  <si>
    <t>00210631300655</t>
  </si>
  <si>
    <t xml:space="preserve">            -  </t>
  </si>
  <si>
    <t>Comando Gener.D/Corpo Capitanerie- MILITARE</t>
  </si>
  <si>
    <t>00210631300659</t>
  </si>
  <si>
    <t>AMM.NE ARCHIVI NOTARILI</t>
  </si>
  <si>
    <t>00210612700050</t>
  </si>
  <si>
    <t xml:space="preserve">Ministero Dello Sviluppo Economico </t>
  </si>
  <si>
    <t xml:space="preserve"> Dipartimento Per Le Comunicazioni isp. Terr. Sicilia</t>
  </si>
  <si>
    <t>00210612700052</t>
  </si>
  <si>
    <t xml:space="preserve"> Dipartimento Per Le Comunicazioni isp. Terr. Emilia Romagna</t>
  </si>
  <si>
    <t>00210612700055</t>
  </si>
  <si>
    <t xml:space="preserve"> Dipartimento Per Le Comunicazioni isp. Terr. Friuli Venezia Giulia</t>
  </si>
  <si>
    <t>00210612700056</t>
  </si>
  <si>
    <t xml:space="preserve"> Dipartimento Per Le Comunicazioni isp. Terr. Liguria</t>
  </si>
  <si>
    <t>00210612700057</t>
  </si>
  <si>
    <t xml:space="preserve"> Dipartimento Per Le Comunicazioni isp. Terr. Lombardia</t>
  </si>
  <si>
    <t>00210612700058</t>
  </si>
  <si>
    <t xml:space="preserve"> Dipartimento Per Le Comunicazioni isp. Terr. Marche Umbria</t>
  </si>
  <si>
    <t>00210612700059</t>
  </si>
  <si>
    <t>00210612700065</t>
  </si>
  <si>
    <t xml:space="preserve"> Dipartimento Dell'Organizzazione Giudiziaria (DOG BILANCIO)</t>
  </si>
  <si>
    <t>00210612700066</t>
  </si>
  <si>
    <t>Dipartimento per le Infrastrutture, gli Affari Generali e il Personale - Direzione Generale per il Personale e gli Affari Generali- DIV.3</t>
  </si>
  <si>
    <t>00210612700068</t>
  </si>
  <si>
    <t>Ministero dell'Economia e della Finanza</t>
  </si>
  <si>
    <t>Dipartimento Ragioneria Generale dello Stato</t>
  </si>
  <si>
    <t>00210612700076</t>
  </si>
  <si>
    <t>Dip. AA.GG. del personale e dei servizi</t>
  </si>
  <si>
    <t>00210612700078</t>
  </si>
  <si>
    <t>00210612700080</t>
  </si>
  <si>
    <t>Ministero della Salute</t>
  </si>
  <si>
    <t>00210612700081</t>
  </si>
  <si>
    <t>00210633400784</t>
  </si>
  <si>
    <t>00210633400785</t>
  </si>
  <si>
    <t>00210633400790</t>
  </si>
  <si>
    <t>00210633400793</t>
  </si>
  <si>
    <t>00210633400794</t>
  </si>
  <si>
    <t>00210633400795</t>
  </si>
  <si>
    <t>00210633400796</t>
  </si>
  <si>
    <t>00210633400797</t>
  </si>
  <si>
    <t>00210633400798</t>
  </si>
  <si>
    <t>00210633400799</t>
  </si>
  <si>
    <t>00210633400801</t>
  </si>
  <si>
    <t>00210633400802</t>
  </si>
  <si>
    <t xml:space="preserve">Dip. direzione generale per la sicurezza stradale - DIV. 1 </t>
  </si>
  <si>
    <t>00210633400803</t>
  </si>
  <si>
    <t>00210633400804</t>
  </si>
  <si>
    <t>00210633400805</t>
  </si>
  <si>
    <t>00210633400807</t>
  </si>
  <si>
    <t>00210633400808</t>
  </si>
  <si>
    <t>dell'ispettorato centrale della tutela della qualità e repressioni frodi- COMANDO DEI CARABINIERI</t>
  </si>
  <si>
    <t>00210633400809</t>
  </si>
  <si>
    <t>00210633400810</t>
  </si>
  <si>
    <t>Pubblica sicurezza direzione centrale tecnico logistici e della gestione patrimoniale- (Natanti) POLIZIA</t>
  </si>
  <si>
    <t>00210633400811</t>
  </si>
  <si>
    <t>00210633400812</t>
  </si>
  <si>
    <t xml:space="preserve"> Dipartimento Per Le Comunicazioni isp. Terr. Campania</t>
  </si>
  <si>
    <t>00210633400815</t>
  </si>
  <si>
    <t>00210633400819</t>
  </si>
  <si>
    <t>00210633400820</t>
  </si>
  <si>
    <t>00210633400825</t>
  </si>
  <si>
    <t>00210633400835</t>
  </si>
  <si>
    <t>00210631300529</t>
  </si>
  <si>
    <t xml:space="preserve">                      -  </t>
  </si>
  <si>
    <t>00210631300530</t>
  </si>
  <si>
    <t>00210631300501</t>
  </si>
  <si>
    <t>00210631300504</t>
  </si>
  <si>
    <t>00210631300537</t>
  </si>
  <si>
    <t>00210631300535</t>
  </si>
  <si>
    <t>00210631300572</t>
  </si>
  <si>
    <t>00210631300533</t>
  </si>
  <si>
    <t>00210631300563</t>
  </si>
  <si>
    <t>00210631300520</t>
  </si>
  <si>
    <t>00210631300518</t>
  </si>
  <si>
    <t>00210631300517</t>
  </si>
  <si>
    <t>00210633400418</t>
  </si>
  <si>
    <t>Corpo Forestale Dello Stato</t>
  </si>
  <si>
    <t xml:space="preserve"> Dipartimento Per Le Comunicazioni isp. Terr. Sardegna</t>
  </si>
  <si>
    <t xml:space="preserve"> Dipartimento Per Le Comunicazioni isp. Terr. Toscana</t>
  </si>
  <si>
    <t xml:space="preserve"> Dipartimento Per Le Comunicazioni isp. Terr. Trentino Alto Adige</t>
  </si>
  <si>
    <t>Dir.Generale Di Comm.To E Di Servizi Generali (Mezzi bellici)</t>
  </si>
  <si>
    <t>Ministero dell' Ambiente e della Tutela del territorio e del Mare</t>
  </si>
  <si>
    <t>Corpo Forestale dello Stato</t>
  </si>
  <si>
    <t xml:space="preserve"> Dir Generale per le dighe e le Infrastrutture Idriche ed Elettriche - Divisione 1</t>
  </si>
  <si>
    <t xml:space="preserve"> Dipartimento Per Le Comunicazioni isp. CNCER</t>
  </si>
  <si>
    <t>DIREZIONE GENERALE DEGLI AFFARI GENERALI E DEL PERSONALE - DIVISIONE I</t>
  </si>
  <si>
    <t>GESTIONE GOVERNATIVA DEI SERVIZI PUBBLICI DI NAVIGAZIONE SUI LAGHI MAGGIORE DI GARDA E DI COMO - AREA RISORSE UMANE</t>
  </si>
  <si>
    <t>DIPARTIMENTO INFRASTRUTTURE AFFARI GENERALI E PERSONALE - DIREZIONE GENERALE DEL PERSONALE E DEGLI AFFARI GENERALI - DIVISIONE I – AFFARI GENERALI, RELAZIONI SINDACALI, SERVIZI COMUNI</t>
  </si>
  <si>
    <t>MIN POLITICHE AGRICOLE ALIM. E FORESTALI</t>
  </si>
  <si>
    <t>CORPO FORESTALE DELLO STATO</t>
  </si>
  <si>
    <t>MINISTERO DEL LAVORO E DELLE POLITICHE SOCIALI</t>
  </si>
  <si>
    <t>DIREZIONE GENERALE PER L'ATTIVITA' ISPETTIVA - DIVISIONE I - AFFARI GENERALI E DI SEGRETERIA, FORMAZIONE DEL PERSONALE ISPETTIVO, ATTIVITÀ INTERNAZIONALI, PROGETTI INNOVATIVI</t>
  </si>
  <si>
    <t>DIPARTIMENTO DELL'ORGANIZZAZIONE GIUDIZIARIA DEL PERSONALE E DEI SERVIZI -DIREZIONE DEL BILANCIO E DELLA CONTABILITA'</t>
  </si>
  <si>
    <t>DIPARTIMENTO AFFARI DI GIUSTIZIA - AMMINISTRAZIONE DEGLI ARCHIVI NOTARILI - UFFICIO CENTRALE ARCHIVI NOTARILI - SERVIZIO TERZO</t>
  </si>
  <si>
    <t>DIPARTIMENTO INFRASTRUTTURE AFFARI GENERALI E PERSONALE - DIREZIONE GENERALE DEL PERSONALE E DEGLI AFFARI GENERALI - DIVISIONE III – TRATTAMENTO ECONOMICO E PENSIONISTICO DEL PERSONALE</t>
  </si>
  <si>
    <t>DIPARTIMENTO PER LE POLITICHE DEL PERSONALE DELL’AMMINISTRAZIONE CIVILE E PER LE RISORSE STRUMENTALI E FINANZIARIE - DIREZIONE CENTRALE RISORSE FINANZIARIE E STRUMENTALI - UFFICIO  II AREA V</t>
  </si>
  <si>
    <t>DIPARTIMENTO DELLE POLITICHE COMPETITIVE DEL MONDO RURALE E DELLA QUALITA' AGROALIMENTARE E DELLA PESCA - DIREZIONE GENERALE DEGLI AFFARI GENERALI, DELLE RISORSE UMANE E PER I RAPPORTI CON LE REGIONI E GLI ENTI TERRITORIALI  - AGRET I –  UFFICIO AUTOMEZZI</t>
  </si>
  <si>
    <t>DIPARTIMENTO INFRASTRUTTURE AFFARI GENERALI E PERSONALE - DIREZIONE GENERALE PER LE DIGHE E LE INFRASTRUTTURE IDRICHE ED ELETTRICHE - DIVISIONE I</t>
  </si>
  <si>
    <t>DIPARTIMENTO DELL'AMMINISTRAZIONE PENITENZIARIA - DIREZIONE GENERALE DELLE RISORSE MATERIALI, DEI BENI E DEI SERVIZI </t>
  </si>
  <si>
    <t>ALTRE OR</t>
  </si>
  <si>
    <t>MINISTERO DIFESA</t>
  </si>
  <si>
    <t>II sem</t>
  </si>
  <si>
    <t>I sem</t>
  </si>
  <si>
    <t>Semestre</t>
  </si>
  <si>
    <t>00210633400783</t>
  </si>
  <si>
    <t>00210633400786</t>
  </si>
  <si>
    <t>DIPARTIMENTO DELL'AMMINISTRAZIONE PENITENZIARIA</t>
  </si>
  <si>
    <t>DIPARTIMENTO DELLA GIUSTIZIA MINORILE E DI COMUNITà</t>
  </si>
  <si>
    <t>00210633400813</t>
  </si>
  <si>
    <t>00210633400791</t>
  </si>
  <si>
    <t>DIPARTIMENTO DEI TRASPORTI TERRESTRI - UFFICIO ECONOMATO DGT NE</t>
  </si>
  <si>
    <r>
      <t xml:space="preserve">DIPARTIMENTO DELLA PUBBLICA SICUREZZA - DIREZIONE CENTRALE DEI SERVIZI TECNICO-LOGISTICI E DELLA GESTIONE PATRIMONIALE </t>
    </r>
    <r>
      <rPr>
        <sz val="11"/>
        <rFont val="Calibri"/>
        <family val="2"/>
        <scheme val="minor"/>
      </rPr>
      <t>Ufficio Motorizzazione</t>
    </r>
  </si>
  <si>
    <t>00210633400792</t>
  </si>
  <si>
    <t>MINISTERO DELLE POLITICHE AGRICOLE ALIMENTARI E FORESTALI E DEL TURISMO</t>
  </si>
  <si>
    <t>DIPARTIMENTO DELL'ISPETTORATO CENTRALE DELLA TUTELA DELLA QUALITA' E REPRESSIONE FRODI DEI PRODOTTI AGROALIMENTARI - VICO III</t>
  </si>
  <si>
    <t>00210633400854</t>
  </si>
  <si>
    <t>00210633400855</t>
  </si>
  <si>
    <t>00210633400829</t>
  </si>
  <si>
    <t>00210633400814</t>
  </si>
  <si>
    <t>00210633400816</t>
  </si>
  <si>
    <t>00210633400817</t>
  </si>
  <si>
    <t>00210633400818</t>
  </si>
  <si>
    <t>00210633400821</t>
  </si>
  <si>
    <t>00210633400822</t>
  </si>
  <si>
    <t>00210633400823</t>
  </si>
  <si>
    <t>00210633400824</t>
  </si>
  <si>
    <t>00210633400826</t>
  </si>
  <si>
    <t>00210633400827</t>
  </si>
  <si>
    <t>00210633400828</t>
  </si>
  <si>
    <t>1122700474745</t>
  </si>
  <si>
    <t>00210631300538</t>
  </si>
  <si>
    <t>00210631300521</t>
  </si>
  <si>
    <t>00210631300508</t>
  </si>
  <si>
    <t>00210631300506</t>
  </si>
  <si>
    <t>00210631300507</t>
  </si>
  <si>
    <t>00210631300512</t>
  </si>
  <si>
    <t>00210631300575</t>
  </si>
  <si>
    <t>00210631300574</t>
  </si>
  <si>
    <t>00210631300531</t>
  </si>
  <si>
    <t>00210631300594</t>
  </si>
  <si>
    <t>00210631300510</t>
  </si>
  <si>
    <t>00210631300556</t>
  </si>
  <si>
    <t>00210631300558</t>
  </si>
  <si>
    <t>00210631300559</t>
  </si>
  <si>
    <t>00210631300560</t>
  </si>
  <si>
    <t>00210631300561</t>
  </si>
  <si>
    <t>00210631300557</t>
  </si>
  <si>
    <t>00210631300562</t>
  </si>
  <si>
    <t>00210631300564</t>
  </si>
  <si>
    <t>00210631300565</t>
  </si>
  <si>
    <t>00210631300566</t>
  </si>
  <si>
    <t>00210631300567</t>
  </si>
  <si>
    <t>00210631300568</t>
  </si>
  <si>
    <t>00210631300569</t>
  </si>
  <si>
    <t>00210631300570</t>
  </si>
  <si>
    <t>00210631300571</t>
  </si>
  <si>
    <t>00210631300532</t>
  </si>
  <si>
    <t>00210631300539</t>
  </si>
  <si>
    <t>DIREZIONE GENERALE DEL BILANCIO E DELLA CONTABILITà - DIPARTIMENTO DELL'ORGANIZZAZIONE GIUDIZIARIA, DEL PERSONALE E DEI SERVIZI</t>
  </si>
  <si>
    <t>00210631300540</t>
  </si>
  <si>
    <t>00210631300527</t>
  </si>
  <si>
    <t>00210631300528</t>
  </si>
  <si>
    <t>00210631300509</t>
  </si>
  <si>
    <t>00210631300522</t>
  </si>
  <si>
    <t>00210631300516</t>
  </si>
  <si>
    <t>00210631300514</t>
  </si>
  <si>
    <t>00210631300515</t>
  </si>
  <si>
    <t>00210631300583</t>
  </si>
  <si>
    <t>00210631300519</t>
  </si>
  <si>
    <t>00210631300573</t>
  </si>
  <si>
    <t>00210631300511</t>
  </si>
  <si>
    <t>00210631300541</t>
  </si>
  <si>
    <t>00210631300544</t>
  </si>
  <si>
    <t>00210631300545</t>
  </si>
  <si>
    <t>00210631300546</t>
  </si>
  <si>
    <t>00210631300547</t>
  </si>
  <si>
    <t>00210631300542</t>
  </si>
  <si>
    <t>00210631300548</t>
  </si>
  <si>
    <t>00210631300549</t>
  </si>
  <si>
    <t>00210631300550</t>
  </si>
  <si>
    <t>00210631300551</t>
  </si>
  <si>
    <t>00210631300552</t>
  </si>
  <si>
    <t>00210631300553</t>
  </si>
  <si>
    <t>00210631300554</t>
  </si>
  <si>
    <t>00210631300555</t>
  </si>
  <si>
    <t>00210631300543</t>
  </si>
  <si>
    <t>00210631300577</t>
  </si>
  <si>
    <t>00210612700067</t>
  </si>
  <si>
    <t>00210612700071</t>
  </si>
  <si>
    <t>00210612700072</t>
  </si>
  <si>
    <t>00210612700070</t>
  </si>
  <si>
    <t>00210612700069</t>
  </si>
  <si>
    <t>00210612700075</t>
  </si>
  <si>
    <t>00210612700077</t>
  </si>
  <si>
    <t>00210612700082</t>
  </si>
  <si>
    <t>00210612700074</t>
  </si>
  <si>
    <t>00210612700079</t>
  </si>
  <si>
    <t>00210612700073</t>
  </si>
  <si>
    <t>00210612700048</t>
  </si>
  <si>
    <t>00210612700049</t>
  </si>
  <si>
    <t>00210612700053</t>
  </si>
  <si>
    <t>00210612700054</t>
  </si>
  <si>
    <t>00210612700051</t>
  </si>
  <si>
    <t>00210612700060</t>
  </si>
  <si>
    <t>00210612700061</t>
  </si>
  <si>
    <t>00210612700062</t>
  </si>
  <si>
    <t>00210612700063</t>
  </si>
  <si>
    <t>00210612700064</t>
  </si>
  <si>
    <t>ILIEK00789</t>
  </si>
  <si>
    <t>2018 1 SEM</t>
  </si>
  <si>
    <t>2745/30/160-112773</t>
  </si>
  <si>
    <t xml:space="preserve">00210633400921 </t>
  </si>
  <si>
    <t xml:space="preserve">00210633400922 </t>
  </si>
  <si>
    <t xml:space="preserve">00210633400923 </t>
  </si>
  <si>
    <t>00210633400924</t>
  </si>
  <si>
    <t xml:space="preserve">00210633400935 </t>
  </si>
  <si>
    <t xml:space="preserve">00210633400948 </t>
  </si>
  <si>
    <t xml:space="preserve">00210633400930 </t>
  </si>
  <si>
    <t xml:space="preserve">00210633400947 </t>
  </si>
  <si>
    <t xml:space="preserve">00210633400946 </t>
  </si>
  <si>
    <t>00210633400988 </t>
  </si>
  <si>
    <t xml:space="preserve">00210633400949 </t>
  </si>
  <si>
    <t xml:space="preserve">00210633400940 </t>
  </si>
  <si>
    <t xml:space="preserve">00210633400928 </t>
  </si>
  <si>
    <t xml:space="preserve">00210633400941 </t>
  </si>
  <si>
    <t xml:space="preserve">00210633400937 </t>
  </si>
  <si>
    <t xml:space="preserve">00210633400932 </t>
  </si>
  <si>
    <t xml:space="preserve">00210633400944 </t>
  </si>
  <si>
    <t xml:space="preserve">00210633400933 </t>
  </si>
  <si>
    <t xml:space="preserve">00210633400967 </t>
  </si>
  <si>
    <t xml:space="preserve">00210633400966 </t>
  </si>
  <si>
    <t xml:space="preserve">00210633400938 </t>
  </si>
  <si>
    <t xml:space="preserve">00210633400927 </t>
  </si>
  <si>
    <t xml:space="preserve">00210633400939 </t>
  </si>
  <si>
    <t xml:space="preserve">00210633400934 </t>
  </si>
  <si>
    <t xml:space="preserve">00210633400929 </t>
  </si>
  <si>
    <t xml:space="preserve">00210633400943 </t>
  </si>
  <si>
    <t xml:space="preserve">00210633400945 </t>
  </si>
  <si>
    <t xml:space="preserve">00210633400970 </t>
  </si>
  <si>
    <t xml:space="preserve">00210633400965 </t>
  </si>
  <si>
    <t xml:space="preserve">00210633400950 </t>
  </si>
  <si>
    <t xml:space="preserve">00210633400951 </t>
  </si>
  <si>
    <t xml:space="preserve">00210633400952 </t>
  </si>
  <si>
    <t xml:space="preserve">00210633400953 </t>
  </si>
  <si>
    <t xml:space="preserve">00210633400954 </t>
  </si>
  <si>
    <t xml:space="preserve">00210633400955 </t>
  </si>
  <si>
    <t xml:space="preserve">00210633400956 </t>
  </si>
  <si>
    <t xml:space="preserve">00210633400957 </t>
  </si>
  <si>
    <t xml:space="preserve">00210633400958 </t>
  </si>
  <si>
    <t xml:space="preserve">00210633400959 </t>
  </si>
  <si>
    <t xml:space="preserve">00210633400960 </t>
  </si>
  <si>
    <t xml:space="preserve">00210633400961 </t>
  </si>
  <si>
    <t xml:space="preserve">00210633400962 </t>
  </si>
  <si>
    <t xml:space="preserve">00210633400963 </t>
  </si>
  <si>
    <t xml:space="preserve">00210633400964 </t>
  </si>
  <si>
    <t>2018 2 SEM</t>
  </si>
  <si>
    <t>700937</t>
  </si>
  <si>
    <t>700938</t>
  </si>
  <si>
    <t>700929</t>
  </si>
  <si>
    <t>700908</t>
  </si>
  <si>
    <t>700909</t>
  </si>
  <si>
    <t>700912</t>
  </si>
  <si>
    <t>700946</t>
  </si>
  <si>
    <t>700931</t>
  </si>
  <si>
    <t>700930</t>
  </si>
  <si>
    <t>700944</t>
  </si>
  <si>
    <t>700945</t>
  </si>
  <si>
    <t>700943</t>
  </si>
  <si>
    <t>700961</t>
  </si>
  <si>
    <t>700935</t>
  </si>
  <si>
    <t>700942</t>
  </si>
  <si>
    <t>700947</t>
  </si>
  <si>
    <t>700916</t>
  </si>
  <si>
    <t>700914</t>
  </si>
  <si>
    <t>700915</t>
  </si>
  <si>
    <t>700917</t>
  </si>
  <si>
    <t>700918</t>
  </si>
  <si>
    <t>700919</t>
  </si>
  <si>
    <t>700920</t>
  </si>
  <si>
    <t>700921</t>
  </si>
  <si>
    <t>700922</t>
  </si>
  <si>
    <t>700923</t>
  </si>
  <si>
    <t>700924</t>
  </si>
  <si>
    <t>700928</t>
  </si>
  <si>
    <t>700925</t>
  </si>
  <si>
    <t>700926</t>
  </si>
  <si>
    <t>700913</t>
  </si>
  <si>
    <t>700927</t>
  </si>
  <si>
    <t>700936</t>
  </si>
  <si>
    <t>Anno/Semestre</t>
  </si>
  <si>
    <t>2745/77/160112734</t>
  </si>
  <si>
    <t>00210631300702</t>
  </si>
  <si>
    <t>00210631300689</t>
  </si>
  <si>
    <t>00210631300691</t>
  </si>
  <si>
    <t>00210631300694</t>
  </si>
  <si>
    <t>00210631300695</t>
  </si>
  <si>
    <t>00210631300693</t>
  </si>
  <si>
    <t>00210631300692</t>
  </si>
  <si>
    <t>00210631300696</t>
  </si>
  <si>
    <t>00210631300701</t>
  </si>
  <si>
    <t>00210631300700</t>
  </si>
  <si>
    <t>00210631300698</t>
  </si>
  <si>
    <t>00210631300697</t>
  </si>
  <si>
    <t>00210631300686</t>
  </si>
  <si>
    <t>00210631300705</t>
  </si>
  <si>
    <t>00210631300706</t>
  </si>
  <si>
    <t>00210631300707</t>
  </si>
  <si>
    <t>00210631300708</t>
  </si>
  <si>
    <t>00210631300709</t>
  </si>
  <si>
    <t>00210631300710</t>
  </si>
  <si>
    <t>00210631300711</t>
  </si>
  <si>
    <t>00210631300712</t>
  </si>
  <si>
    <t>00210631300713</t>
  </si>
  <si>
    <t>00210631300714</t>
  </si>
  <si>
    <t>00210631300715</t>
  </si>
  <si>
    <t>00210631300716</t>
  </si>
  <si>
    <t>00210631300717</t>
  </si>
  <si>
    <t>00210631300718</t>
  </si>
  <si>
    <t>00210631300719</t>
  </si>
  <si>
    <t>00210631300720</t>
  </si>
  <si>
    <t>701011</t>
  </si>
  <si>
    <t>700965</t>
  </si>
  <si>
    <t>00210631300667</t>
  </si>
  <si>
    <t>00210631300656</t>
  </si>
  <si>
    <t>00210631300657</t>
  </si>
  <si>
    <t>00210631300660</t>
  </si>
  <si>
    <t>00210631300721</t>
  </si>
  <si>
    <t>00210631300724</t>
  </si>
  <si>
    <t>00210631300725</t>
  </si>
  <si>
    <t>00210631300664</t>
  </si>
  <si>
    <t>00210631300652</t>
  </si>
  <si>
    <t>00210631300650</t>
  </si>
  <si>
    <t>00210631300651</t>
  </si>
  <si>
    <t>00210631300653</t>
  </si>
  <si>
    <t>00210631300666</t>
  </si>
  <si>
    <t>00210631300662</t>
  </si>
  <si>
    <t>00210631300665</t>
  </si>
  <si>
    <t>00210631300654</t>
  </si>
  <si>
    <t>00210631300668</t>
  </si>
  <si>
    <t>00210631300669</t>
  </si>
  <si>
    <t>00210631300670</t>
  </si>
  <si>
    <t>00210631300671</t>
  </si>
  <si>
    <t>00210631300672</t>
  </si>
  <si>
    <t>00210631300673</t>
  </si>
  <si>
    <t>00210631300674</t>
  </si>
  <si>
    <t>00210631300675</t>
  </si>
  <si>
    <t>00210631300676</t>
  </si>
  <si>
    <t>00210631300677</t>
  </si>
  <si>
    <t>00210631300678</t>
  </si>
  <si>
    <t>00210631300679</t>
  </si>
  <si>
    <t>00210631300680</t>
  </si>
  <si>
    <t>00210631300681</t>
  </si>
  <si>
    <t>00210631300682</t>
  </si>
  <si>
    <t>00210631300661</t>
  </si>
  <si>
    <t>MINISTERO DELLE INFRASTRUTTURE E DEI TRASPORTI</t>
  </si>
  <si>
    <t>MINISTERO DELLE INFRASTRUTTURE E DEI TRASPORTI (EX - MINISTERO DEI TRASPORTI) - DIREZIONE GENERALE DEL SUD - MOTORIZZAZIONE CIVILE DI REGGIO CALABRIA e sez. di COSENZA,CATANZARO,CROTONE,VIBO VALENTIA</t>
  </si>
  <si>
    <t>701017</t>
  </si>
  <si>
    <t>701027</t>
  </si>
  <si>
    <t>701029</t>
  </si>
  <si>
    <t>700967</t>
  </si>
  <si>
    <t>700952</t>
  </si>
  <si>
    <t>700962</t>
  </si>
  <si>
    <t>700957</t>
  </si>
  <si>
    <t>701044</t>
  </si>
  <si>
    <t>701039</t>
  </si>
  <si>
    <t>701010</t>
  </si>
  <si>
    <t>701006</t>
  </si>
  <si>
    <t>701037</t>
  </si>
  <si>
    <t>MINISTERO DELLE INFRASTRUTTURE E DEI TRASPORTI (EX - MINISTERO DEI TRASPORTI) - DIREZIONE GENERALE DEL SUD - UFFICIO MOTORIZZAZIONE CIVILE DI LECCE</t>
  </si>
  <si>
    <t>DIPARTIMENTO TRASPORTI TERRESTRI/DGT DEL SUD - UFFICIO MOTORIZZAZIONE CIVILE BARI</t>
  </si>
  <si>
    <t>701013</t>
  </si>
  <si>
    <t>DIREZIONE GENERALE DEL SUD - UFFICIO MOTORIZZAZIONE CIVILE DI  SALERNO</t>
  </si>
  <si>
    <t>701025</t>
  </si>
  <si>
    <t>701021</t>
  </si>
  <si>
    <t>701019</t>
  </si>
  <si>
    <t>701023</t>
  </si>
  <si>
    <t>700959</t>
  </si>
  <si>
    <t>701046</t>
  </si>
  <si>
    <t>700964</t>
  </si>
  <si>
    <t>700975</t>
  </si>
  <si>
    <t>700971</t>
  </si>
  <si>
    <t>700973</t>
  </si>
  <si>
    <t>700977</t>
  </si>
  <si>
    <t>700979</t>
  </si>
  <si>
    <t>700981</t>
  </si>
  <si>
    <t>700983</t>
  </si>
  <si>
    <t>700985</t>
  </si>
  <si>
    <t>700987</t>
  </si>
  <si>
    <t>700989</t>
  </si>
  <si>
    <t>700991</t>
  </si>
  <si>
    <t>700993</t>
  </si>
  <si>
    <t>700995</t>
  </si>
  <si>
    <t>700997</t>
  </si>
  <si>
    <t>700999</t>
  </si>
  <si>
    <t>701004</t>
  </si>
  <si>
    <t>MINISTERO DEI BENI E DELLE ATTIVITA' CULTURALI E DEL TURISMO</t>
  </si>
  <si>
    <t>Direzione generale Organizzazione - Ufficio contratti</t>
  </si>
  <si>
    <t>copertura non attivata</t>
  </si>
  <si>
    <t>00210612700107</t>
  </si>
  <si>
    <t>00210612700087</t>
  </si>
  <si>
    <t>700951</t>
  </si>
  <si>
    <t>00210612700102</t>
  </si>
  <si>
    <t>700960</t>
  </si>
  <si>
    <t>00210612700103</t>
  </si>
  <si>
    <t>00210612700108</t>
  </si>
  <si>
    <t>00210612700109</t>
  </si>
  <si>
    <t>700956</t>
  </si>
  <si>
    <t>00210612700106</t>
  </si>
  <si>
    <t>701043</t>
  </si>
  <si>
    <t>00210612700104</t>
  </si>
  <si>
    <t>701038</t>
  </si>
  <si>
    <t>701009</t>
  </si>
  <si>
    <t>00210612700105</t>
  </si>
  <si>
    <t>701005</t>
  </si>
  <si>
    <t>701036</t>
  </si>
  <si>
    <t>701016</t>
  </si>
  <si>
    <t>701026</t>
  </si>
  <si>
    <t>701028</t>
  </si>
  <si>
    <t>701012</t>
  </si>
  <si>
    <t>00210612700112</t>
  </si>
  <si>
    <t>701024</t>
  </si>
  <si>
    <t>00210612700114</t>
  </si>
  <si>
    <t xml:space="preserve">00210612700115 </t>
  </si>
  <si>
    <t>701018</t>
  </si>
  <si>
    <t>00210612700113</t>
  </si>
  <si>
    <t>701022</t>
  </si>
  <si>
    <t>00210612700111</t>
  </si>
  <si>
    <t>700966</t>
  </si>
  <si>
    <t>00210612700116</t>
  </si>
  <si>
    <t>700958</t>
  </si>
  <si>
    <t>701045</t>
  </si>
  <si>
    <t>00210612700110</t>
  </si>
  <si>
    <t>00210612700085</t>
  </si>
  <si>
    <t>700963</t>
  </si>
  <si>
    <t>00210612700086</t>
  </si>
  <si>
    <t>00210612700090</t>
  </si>
  <si>
    <t>00210612700091</t>
  </si>
  <si>
    <t>00210612700092</t>
  </si>
  <si>
    <t>00210612700093</t>
  </si>
  <si>
    <t xml:space="preserve">00210612700088 </t>
  </si>
  <si>
    <t>00210612700094</t>
  </si>
  <si>
    <t>00210612700095</t>
  </si>
  <si>
    <t>00210612700096</t>
  </si>
  <si>
    <t>00210612700097</t>
  </si>
  <si>
    <t>00210612700098</t>
  </si>
  <si>
    <t>00210612700099</t>
  </si>
  <si>
    <t>00210612700089</t>
  </si>
  <si>
    <t>00210612700100</t>
  </si>
  <si>
    <t>00210612700101</t>
  </si>
  <si>
    <t>700974</t>
  </si>
  <si>
    <t>700970</t>
  </si>
  <si>
    <t>700972</t>
  </si>
  <si>
    <t>700976</t>
  </si>
  <si>
    <t>700978</t>
  </si>
  <si>
    <t>700980</t>
  </si>
  <si>
    <t>700982</t>
  </si>
  <si>
    <t>700984</t>
  </si>
  <si>
    <t>700986</t>
  </si>
  <si>
    <t>700988</t>
  </si>
  <si>
    <t>700990</t>
  </si>
  <si>
    <t>700992</t>
  </si>
  <si>
    <t>700994</t>
  </si>
  <si>
    <t>700996</t>
  </si>
  <si>
    <t>700998</t>
  </si>
  <si>
    <t>701003</t>
  </si>
  <si>
    <t>MINISTERO DELLE INFRASTRUTTURE E TRASPORTI</t>
  </si>
  <si>
    <t>MINISTERO DEL LAVORO</t>
  </si>
  <si>
    <t>MINISTERO DELLE INFRASTRUTTURE E TRASPORTI RISCHIO COMANDATO</t>
  </si>
  <si>
    <t>MINISTERO DELLA GIUSTIZIA - DIPARTIMENTO DELL'ORGANIZZAZIONE GIUDIZIARIA</t>
  </si>
  <si>
    <t>MIN.SVIL.ECON.DIP.COM.ISP.TERR.LIGURIA</t>
  </si>
  <si>
    <t>MIN.SVIL.ECON.DIP.COM.ISP.TERR.SARDEGNA</t>
  </si>
  <si>
    <t>MIN.SVIL.ECON.DIP.COM.ISP.TERR.TOSCANA</t>
  </si>
  <si>
    <t>MIN.SVIL.ECON.DIP.COM.ISP.TERR.PUGLIA BASILICATA E MOLISE</t>
  </si>
  <si>
    <t>diventa amm penitenziaria</t>
  </si>
  <si>
    <t>accorpata a 06_03 (CHE DIVENTA AUTOMEZZI + AMM.CENTRALE)</t>
  </si>
  <si>
    <t>TOTALE AMMINISTRAZIONI</t>
  </si>
  <si>
    <t>AGENZIA DEL TERRITORIO</t>
  </si>
  <si>
    <t>DIREZIONE CENTRALE RISORSE UMANE E ORGANIZZAZIONE - Area Acquisti</t>
  </si>
  <si>
    <t>COMANDO GENERALE DEL CORPO DELLE CAPITANERIE DI PORTO - REPARTO V - Ufficio I</t>
  </si>
  <si>
    <t>Direzione Generale del Personale e degli Affari Generali
DIV. V^ - Gestione delle Risorse Strumentali *</t>
  </si>
  <si>
    <t>PROVVEDITORATO INTERREGIONALE PER LE OPERE PUBBLICHE CAMPANIA MOLISE PUGLIA BASILICATA- Economato</t>
  </si>
  <si>
    <t>Gestione Governativa Navigazione Laghi Maggiore, di Garda e di Como - AREA RISORSE UMANE</t>
  </si>
  <si>
    <t>DIREZIONE GENERALE TERRITORIALE DEL SUD - UFFICIO DI DIRETTA COLLABORAZIONE (EX US2) - BARI</t>
  </si>
  <si>
    <t>DIREZIONE GENERALE DEL SUD - UFFICIO MOTORIZZAZIONE CIVILE DI NAPOLI</t>
  </si>
  <si>
    <t>DIREZIONE GENERALE DEL SUD - MOTORIZZAZIONE CIVILE DI REGGIO CALABRIA e sez. di COSENZA,CATANZARO,CROTONE,VIBO VALENTIA</t>
  </si>
  <si>
    <t xml:space="preserve">DIREZIONE GENERALE TERRITORIALE DEL NORD OVEST </t>
  </si>
  <si>
    <t>DIREZIONE GENERALE DEL SUD - USTIF DI BARI SEZIONE DI PALERMO</t>
  </si>
  <si>
    <t xml:space="preserve">DIPARTIMENTO DELL'AMMINISTRAZIONE GENERALE, DEL PERSONALE E DEI SERVIZI  </t>
  </si>
  <si>
    <t xml:space="preserve"> DIPARTIMENTO TESORO</t>
  </si>
  <si>
    <t xml:space="preserve"> DIPARTIMENTO RAGIONERIA</t>
  </si>
  <si>
    <t>AMMINISTRAZIONE AUTONOMA DEI MONOPOLI DI STATO - DIREZIONE GENERALE-DIREZIONE PER L'ORGANIZZAZIONE E LA GESTIONE DELLE RISORSE - Ufficio relazioni sindacali, logistica e forniture</t>
  </si>
  <si>
    <t xml:space="preserve"> DIPARTIMENTO FINANZE</t>
  </si>
  <si>
    <t>DIPARTIMENTO DELL'AMMINISTRAZIONE GENERALE, DEL PERSONALE E DEI SERVIZI DEL TESORO - D.C.L.A.
Ufficio VIII</t>
  </si>
  <si>
    <t>DIPARTIMENTO DELL'AMMINISTRAZIONE GENERALE DEL PERSONALE E DEI SERVIZI - Direzione dei servizi del Tesoro - Ufficio IV</t>
  </si>
  <si>
    <t>DIREZIONE  APPROVVIGIONAMENTI</t>
  </si>
  <si>
    <t>DIPARTIMENTO DELL'ORGANIZZAZIONE GIUDIZIARIA, DEL PERSONALE E DEI SERVIZI - DIREZIONE GENERALE DELLE RISORSE MATERIALI, DEI BENI E DEI SERVIZI -  "AMMINISTRAZIONE CENTRALE"</t>
  </si>
  <si>
    <t>Direzione Generale delle Risorse Materiali e delle Tecnologie - Ufficio IV Impianti di Sicurezza ed Autovetture**</t>
  </si>
  <si>
    <t>*SCUOLA SUPERIORE DELLA MAGISTRATURA</t>
  </si>
  <si>
    <t>DIP. PER LE POLITICHE DEL PERSONALE DELL'AMM. CIVILE E PER LE RISORSE STRUMENTALI E FINANZIARIE - DIREZIONE CENTRALE PER LE RISORSE STRUMENTALI E FINANZIARIE - Area V</t>
  </si>
  <si>
    <t xml:space="preserve">DIPARTIMENTO DELLA PUBBLICA SICUREZZA - DIREZIONE CENTRALE DEI SERVIZI TECNICO-LOGISTICI E DELLA GESTIONE PATRIMONIALE </t>
  </si>
  <si>
    <t xml:space="preserve">DIPARTIMENTO PER IL PERSONALE - UFFICIO TRATTAMENTO ECONOMICO </t>
  </si>
  <si>
    <t>Dipartimento delle politiche competitive, della qualità agroalimentare, ippiche e della pesca - DG AA.GG., risorse umane e rapporti con le regioni e gli enti territoriali - AGRET I Ufficio automezzi</t>
  </si>
  <si>
    <t>DIPARTIMENTO DELL'ISPETTORATO CENTRALE DELLA TUTELA DELLA QUALITA' E REPRESSIONE FRODI DEI PRODOTTI AGROALIMENTARI   Vico III</t>
  </si>
  <si>
    <t xml:space="preserve">DIREZIONE GENERALE DEGLI AFFARI GENERALI E DEL PERSONALE - DIVISIONE I LOGISTICA E APPROVVIGIONAMENTI  </t>
  </si>
  <si>
    <t>AVVOCATURA GENERALE DELLO STATO  - Ufficio III Ragioneria</t>
  </si>
  <si>
    <t>AUTOVETTURE</t>
  </si>
  <si>
    <t>fino a cv 8</t>
  </si>
  <si>
    <t>da 9 a 10</t>
  </si>
  <si>
    <t>da 11 a 12</t>
  </si>
  <si>
    <t>da 13 a 14</t>
  </si>
  <si>
    <t>da 15 a 16</t>
  </si>
  <si>
    <t>da 17 a 18</t>
  </si>
  <si>
    <t>da 19 a 20</t>
  </si>
  <si>
    <t>oltre 20</t>
  </si>
  <si>
    <t>TOTALE AUTOVETTURE</t>
  </si>
  <si>
    <t>AUTOBUS</t>
  </si>
  <si>
    <t>fino a 10 posti</t>
  </si>
  <si>
    <t>11 posti</t>
  </si>
  <si>
    <t>12 posti</t>
  </si>
  <si>
    <t>13 posti</t>
  </si>
  <si>
    <t>14 posti</t>
  </si>
  <si>
    <t>15 posti</t>
  </si>
  <si>
    <t>da 16 a 17</t>
  </si>
  <si>
    <t>da 18 a 19</t>
  </si>
  <si>
    <t>20 posti</t>
  </si>
  <si>
    <t>da 21 a 24 posti</t>
  </si>
  <si>
    <t>da 25 a 29 posti</t>
  </si>
  <si>
    <t>da 30 a 40 posti</t>
  </si>
  <si>
    <t>da 41 a 47 posti</t>
  </si>
  <si>
    <t>48 posti</t>
  </si>
  <si>
    <t>da 49 a 50 posti</t>
  </si>
  <si>
    <t>da 51 a 60 posti</t>
  </si>
  <si>
    <t>oltre 60 posti</t>
  </si>
  <si>
    <t>TOTALE AUTOBUS</t>
  </si>
  <si>
    <t>AUTOCARRI</t>
  </si>
  <si>
    <t>fino a 15 q.li</t>
  </si>
  <si>
    <t>da 16 a 25</t>
  </si>
  <si>
    <t>da 26 a 35</t>
  </si>
  <si>
    <t>da 36 a 70</t>
  </si>
  <si>
    <t>da 71 a 360</t>
  </si>
  <si>
    <t>oltre 360</t>
  </si>
  <si>
    <t>TOTALE AUTOCARRI</t>
  </si>
  <si>
    <t>AUTOCARRI AD USO SPECIALE</t>
  </si>
  <si>
    <t>fino ai 60 q.li</t>
  </si>
  <si>
    <t>oltre i 60 q.li</t>
  </si>
  <si>
    <t>TOTALE AUTOCARRI AD USO SPECIALE</t>
  </si>
  <si>
    <t>ALTRI AUTOCARRI AD USO SPECIALE</t>
  </si>
  <si>
    <t>TOTALE ALTRI AUTOCARRI AD USO SPECIALE</t>
  </si>
  <si>
    <t>AUTOCARRI ADIBITI A TRASPORTI SPECIALI</t>
  </si>
  <si>
    <t>Trasporto esplosivi e gas tossici fino ai 60 q.li</t>
  </si>
  <si>
    <t>Trasporto esplosivi e gas tossici oltre i 60 q.li</t>
  </si>
  <si>
    <t>Trasporto sostanze radioattive fino ai 60 q.li</t>
  </si>
  <si>
    <t>Trasporto sostanze radioattive oltre i 60 q.li</t>
  </si>
  <si>
    <t>Trasporto sostanze tossiche fino ai 60 q.li</t>
  </si>
  <si>
    <t>Trasporto sostanze tossiche oltre i 60 q.li</t>
  </si>
  <si>
    <t>TOTALE AUTOCARRI ADIBITI A TRASPORTI SPECIALI</t>
  </si>
  <si>
    <t>MOTOVEICOLI TRASP.COSE</t>
  </si>
  <si>
    <t>fino a 50 cc</t>
  </si>
  <si>
    <t>da 51 a 150</t>
  </si>
  <si>
    <t>da 151 a 250</t>
  </si>
  <si>
    <t>da 251 a 750</t>
  </si>
  <si>
    <t>oltre 750</t>
  </si>
  <si>
    <t>TOTALE MOTOVEICOLI TRASP.COSE</t>
  </si>
  <si>
    <t>CICLOMOTORI E MOTOCICLI</t>
  </si>
  <si>
    <t>da 151 a 400</t>
  </si>
  <si>
    <t>oltre 400</t>
  </si>
  <si>
    <t>Quadricicli elettrici C.B.C.</t>
  </si>
  <si>
    <t>Melex 743</t>
  </si>
  <si>
    <t>Motoslitte</t>
  </si>
  <si>
    <t>TOTALE CICLOMOTORI E MOTOCICLI</t>
  </si>
  <si>
    <t>NATANTI (FINO A 50 t di stazza lorda)- MOTO D'ACQUA e HOVERCRAFT</t>
  </si>
  <si>
    <t>fino a 5 cv</t>
  </si>
  <si>
    <t>da 6 a 19</t>
  </si>
  <si>
    <t>da 20 a 50</t>
  </si>
  <si>
    <t>da 51 a 90</t>
  </si>
  <si>
    <t>da 91 a 150</t>
  </si>
  <si>
    <t>da 151 a 200</t>
  </si>
  <si>
    <t>da 201 a 300</t>
  </si>
  <si>
    <t>da 301 a 500</t>
  </si>
  <si>
    <t>oltre 500</t>
  </si>
  <si>
    <t>Barche a vela non dotate di motore</t>
  </si>
  <si>
    <t>TOTALE NATANTI(FINO A 50 t)</t>
  </si>
  <si>
    <t>NATANTI (OLTRE 50 t)</t>
  </si>
  <si>
    <t>Da 50 a 170 t</t>
  </si>
  <si>
    <t>Da 171 a 600</t>
  </si>
  <si>
    <t>oltre 600</t>
  </si>
  <si>
    <t>TOTALE NATANTI(oltre 50 t)</t>
  </si>
  <si>
    <t>VEICOLI SPECIALI- MACCHINE OPERATRICI- CARRELLI</t>
  </si>
  <si>
    <t>Gommati fino a 25 q.li</t>
  </si>
  <si>
    <t>Gommati da 26 a 50</t>
  </si>
  <si>
    <t>Gommati da 51 a 150</t>
  </si>
  <si>
    <t>Gommati oltre 150</t>
  </si>
  <si>
    <t>Cingolati fino a 25 q.li</t>
  </si>
  <si>
    <t>Cingolati da 26 a 50</t>
  </si>
  <si>
    <t>Cingolati da 51 a 150</t>
  </si>
  <si>
    <t>Cingolati oltre 150</t>
  </si>
  <si>
    <t>TOTALE VEICOLI SPECIALI</t>
  </si>
  <si>
    <t>RULLI COMPRESSORI</t>
  </si>
  <si>
    <t>MACCHINE AGRICOLE</t>
  </si>
  <si>
    <t>RIMORCHI</t>
  </si>
  <si>
    <t>RIMORCHI PER AUTOCARRI</t>
  </si>
  <si>
    <t>TARGHE PROVA AUTOVEICOLI</t>
  </si>
  <si>
    <t>TARGHE PROVA MOTO</t>
  </si>
  <si>
    <t xml:space="preserve">KASKO: km percorsi </t>
  </si>
  <si>
    <t>INFORTUNI: veicoli/conducenti nel caso presenza natanti - PUNTO A</t>
  </si>
  <si>
    <t>INFORTUNI: km percorsi - PUNTO B</t>
  </si>
  <si>
    <t>*</t>
  </si>
  <si>
    <t>* LA DELEGA AGGREGA PER QUESTA EDIZIONE I SEGUENTI DIPARTIMENTI:</t>
  </si>
  <si>
    <t>Div. V^ - Gestione delle Risorse Strumentali</t>
  </si>
  <si>
    <t>DIV. III^ - Trattamento Economico</t>
  </si>
  <si>
    <t>DG per le Dighe e le Infrastrutture Idriche ed Elettriche - Div. I^</t>
  </si>
  <si>
    <t>DG per la Sicurezza Stradale Div. I^ - Servizio di Polizia Stradale</t>
  </si>
  <si>
    <t>** LA DELEGA AGGREGA PER QUESTA EDIZIONE I SEGUENTI DIPARTIMENTI:</t>
  </si>
  <si>
    <t>DIPARTIMENTO DELL'ORGANIZZAZIONE GIUDIZIARIA, DEL PERSONALE E DEI SERVIZI - DIREZIONE GENERALE DELLE RISORSE MATERIALI E DELLE TECNOLOGIE</t>
  </si>
  <si>
    <t>DIPARTIMENTO GIUSTIZIA MINORILE  E DI COMUNITA'</t>
  </si>
  <si>
    <t>DIPARTIMENTO DELL'ORGANIZZAZIONE GIUDIZIARIA, DEL PERSONALE E DEI SERVIZI -DIREZIONE GENERALE DEL BILANCIO E DELLA CONTABILITA'</t>
  </si>
  <si>
    <t>**</t>
  </si>
  <si>
    <t>***</t>
  </si>
  <si>
    <t>INSERIRE SINISTRO 2014 KASKO ISPRA</t>
  </si>
  <si>
    <t>****</t>
  </si>
  <si>
    <t>***I VEICOLI DI TALE AMMINISTRAZIONI NEI PRECEDENTI CONTRATTI ASSICURATIVI ERANO RICOMPRESI NELLA DELEGA DEL DIPARTIMENTO DELL'ISPETTORATO CENTRALE DELLA TUTELA DELLA QUALITA' E REPRESSIONE FRODI   Vico III</t>
  </si>
  <si>
    <t>DIREZIONE GENERALE DI COMMISSARIATO E DI SERVIZI GENERALI - 3^DIVISIONE -2^ SEZIONE + ARMA DEI CARABINIERI
Comando Unità Forestali, Ambientali e Agroalimentari Carabinieri - Servizio Amministrativo ***</t>
  </si>
  <si>
    <t>MINISTERO DELLE INFRASTRUTTRE E DEI TRASPORTI</t>
  </si>
  <si>
    <t>MINISTERO DELL'AMBIENTE E DELLA  TUTELA DEL TERRITORIO E DEL MARE</t>
  </si>
  <si>
    <t>AVVOCATURA  DELLO STATO</t>
  </si>
  <si>
    <t>DIREZIONE GENERALE DEL SUD - UFFICIO MOTORIZZAZIONE CIVILE DI LECCE e Sezioni Di Taranto e Brindisi.</t>
  </si>
  <si>
    <t>DIREZIONE CENTRALE RISORSE UMANE, FINANZIARIE E LOGISTICA.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</si>
</sst>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8" formatCode="&quot;€&quot;\ #,##0.00;[Red]\-&quot;€&quot;\ #,##0.00"/>
    <numFmt numFmtId="42" formatCode="_-&quot;€&quot;\ * #,##0_-;\-&quot;€&quot;\ * #,##0_-;_-&quot;€&quot;\ * &quot;-&quot;_-;_-@_-"/>
    <numFmt numFmtId="41" formatCode="_-* #,##0_-;\-* #,##0_-;_-* &quot;-&quot;_-;_-@_-"/>
    <numFmt numFmtId="44" formatCode="_-&quot;€&quot;\ * #,##0.00_-;\-&quot;€&quot;\ * #,##0.00_-;_-&quot;€&quot;\ * &quot;-&quot;??_-;_-@_-"/>
    <numFmt numFmtId="43" formatCode="_-* #,##0.00_-;\-* #,##0.00_-;_-* &quot;-&quot;??_-;_-@_-"/>
    <numFmt numFmtId="164" formatCode="_-[$€-2]\ * #,##0.00_-;\-[$€-2]\ * #,##0.00_-;_-[$€-2]\ * &quot;-&quot;??_-"/>
    <numFmt numFmtId="165" formatCode="_(* #,##0.00_);_(* \(#,##0.00\);_(* &quot;-&quot;??_);_(@_)"/>
    <numFmt numFmtId="166" formatCode="_(&quot;$&quot;* #,##0.00_);_(&quot;$&quot;* \(#,##0.00\);_(&quot;$&quot;* &quot;-&quot;??_);_(@_)"/>
    <numFmt numFmtId="167" formatCode="_-* #,##0.00\ &quot;€&quot;_-;\-* #,##0.00\ &quot;€&quot;_-;_-* &quot;-&quot;??\ &quot;€&quot;_-;_-@_-"/>
    <numFmt numFmtId="168" formatCode="&quot;€&quot;\ #,##0.00"/>
    <numFmt numFmtId="169" formatCode="[$-410]General"/>
    <numFmt numFmtId="170" formatCode="_-* #,##0.00\ _€_-;\-* #,##0.00\ _€_-;_-* &quot;-&quot;??\ _€_-;_-@_-"/>
    <numFmt numFmtId="171" formatCode="_-* #,##0_-;\-* #,##0_-;_-* &quot;-&quot;??_-;_-@_-"/>
    <numFmt numFmtId="172" formatCode="_-[$€-410]\ * #,##0.00_-;\-[$€-410]\ * #,##0.00_-;_-[$€-410]\ * &quot;-&quot;??_-;_-@_-"/>
    <numFmt numFmtId="173" formatCode="#,##0.0"/>
  </numFmts>
  <fonts count="3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b/>
      <sz val="9"/>
      <color theme="0"/>
      <name val="Trebuchet MS"/>
      <family val="2"/>
    </font>
    <font>
      <sz val="9"/>
      <color theme="1"/>
      <name val="Trebuchet MS"/>
      <family val="2"/>
    </font>
    <font>
      <sz val="11"/>
      <color rgb="FF000000"/>
      <name val="Calibri"/>
      <family val="2"/>
    </font>
    <font>
      <u/>
      <sz val="11"/>
      <color theme="10"/>
      <name val="Calibri"/>
      <family val="2"/>
      <scheme val="minor"/>
    </font>
    <font>
      <u/>
      <sz val="11"/>
      <color theme="10"/>
      <name val="Calibri"/>
      <family val="2"/>
    </font>
    <font>
      <b/>
      <sz val="10"/>
      <color indexed="9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b/>
      <sz val="10"/>
      <color theme="1"/>
      <name val="Calibri"/>
      <family val="2"/>
      <scheme val="minor"/>
    </font>
    <font>
      <sz val="9"/>
      <name val="Trebuchet MS"/>
      <family val="2"/>
    </font>
    <font>
      <b/>
      <sz val="9"/>
      <color theme="1"/>
      <name val="Trebuchet MS"/>
      <family val="2"/>
    </font>
    <font>
      <sz val="10"/>
      <color rgb="FF000000"/>
      <name val="Arial"/>
      <family val="2"/>
    </font>
    <font>
      <sz val="10"/>
      <name val="Trebuchet MS"/>
      <family val="2"/>
    </font>
    <font>
      <sz val="10"/>
      <color theme="1"/>
      <name val="Trebuchet MS"/>
      <family val="2"/>
    </font>
    <font>
      <b/>
      <sz val="10"/>
      <name val="Trebuchet MS"/>
      <family val="2"/>
    </font>
    <font>
      <b/>
      <sz val="10"/>
      <color theme="1"/>
      <name val="Trebuchet MS"/>
      <family val="2"/>
    </font>
    <font>
      <b/>
      <sz val="8"/>
      <color theme="0"/>
      <name val="Calibri"/>
      <family val="2"/>
      <scheme val="minor"/>
    </font>
    <font>
      <sz val="8"/>
      <name val="Calibri"/>
      <family val="2"/>
      <scheme val="minor"/>
    </font>
    <font>
      <b/>
      <sz val="8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8"/>
      <color indexed="9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rgb="FF000000"/>
      <name val="Calibri"/>
      <family val="2"/>
      <scheme val="minor"/>
    </font>
    <font>
      <b/>
      <sz val="8"/>
      <color rgb="FF000000"/>
      <name val="Calibri"/>
      <family val="2"/>
      <scheme val="minor"/>
    </font>
    <font>
      <sz val="1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249977111117893"/>
        <bgColor indexed="64"/>
      </patternFill>
    </fill>
  </fills>
  <borders count="22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/>
      <right style="thin">
        <color theme="0"/>
      </right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/>
      <top style="thin">
        <color indexed="9"/>
      </top>
      <bottom style="thin">
        <color indexed="9"/>
      </bottom>
      <diagonal/>
    </border>
    <border>
      <left/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/>
      <top style="thin">
        <color indexed="9"/>
      </top>
      <bottom style="thin">
        <color theme="0"/>
      </bottom>
      <diagonal/>
    </border>
    <border>
      <left/>
      <right/>
      <top style="thin">
        <color indexed="9"/>
      </top>
      <bottom style="thin">
        <color theme="0"/>
      </bottom>
      <diagonal/>
    </border>
    <border>
      <left style="thin">
        <color indexed="9"/>
      </left>
      <right/>
      <top style="thin">
        <color indexed="9"/>
      </top>
      <bottom/>
      <diagonal/>
    </border>
    <border>
      <left style="thin">
        <color indexed="9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04">
    <xf numFmtId="0" fontId="0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1" fillId="0" borderId="0"/>
    <xf numFmtId="164" fontId="1" fillId="0" borderId="0"/>
    <xf numFmtId="164" fontId="1" fillId="0" borderId="0"/>
    <xf numFmtId="164" fontId="1" fillId="0" borderId="0"/>
    <xf numFmtId="0" fontId="2" fillId="0" borderId="0"/>
    <xf numFmtId="0" fontId="2" fillId="0" borderId="0"/>
    <xf numFmtId="164" fontId="2" fillId="0" borderId="0"/>
    <xf numFmtId="164" fontId="2" fillId="0" borderId="0"/>
    <xf numFmtId="164" fontId="2" fillId="0" borderId="0"/>
    <xf numFmtId="164" fontId="2" fillId="0" borderId="0"/>
    <xf numFmtId="0" fontId="2" fillId="0" borderId="0"/>
    <xf numFmtId="0" fontId="2" fillId="0" borderId="0"/>
    <xf numFmtId="164" fontId="2" fillId="0" borderId="0"/>
    <xf numFmtId="164" fontId="2" fillId="0" borderId="0"/>
    <xf numFmtId="0" fontId="2" fillId="0" borderId="0"/>
    <xf numFmtId="164" fontId="2" fillId="0" borderId="0"/>
    <xf numFmtId="164" fontId="2" fillId="0" borderId="0"/>
    <xf numFmtId="0" fontId="2" fillId="0" borderId="0"/>
    <xf numFmtId="0" fontId="1" fillId="0" borderId="0"/>
    <xf numFmtId="164" fontId="2" fillId="0" borderId="0"/>
    <xf numFmtId="0" fontId="2" fillId="0" borderId="0"/>
    <xf numFmtId="0" fontId="2" fillId="0" borderId="0"/>
    <xf numFmtId="164" fontId="2" fillId="0" borderId="0"/>
    <xf numFmtId="164" fontId="2" fillId="0" borderId="0"/>
    <xf numFmtId="164" fontId="2" fillId="0" borderId="0"/>
    <xf numFmtId="0" fontId="2" fillId="0" borderId="0"/>
    <xf numFmtId="164" fontId="2" fillId="0" borderId="0"/>
    <xf numFmtId="164" fontId="2" fillId="0" borderId="0"/>
    <xf numFmtId="0" fontId="2" fillId="0" borderId="0"/>
    <xf numFmtId="164" fontId="2" fillId="0" borderId="0"/>
    <xf numFmtId="164" fontId="2" fillId="0" borderId="0"/>
    <xf numFmtId="164" fontId="2" fillId="0" borderId="0"/>
    <xf numFmtId="164" fontId="3" fillId="0" borderId="0"/>
    <xf numFmtId="164" fontId="1" fillId="0" borderId="0"/>
    <xf numFmtId="9" fontId="2" fillId="0" borderId="0" applyFont="0" applyFill="0" applyBorder="0" applyAlignment="0" applyProtection="0"/>
    <xf numFmtId="9" fontId="3" fillId="0" borderId="0" applyFont="0" applyFill="0" applyBorder="0" applyAlignment="0" applyProtection="0"/>
    <xf numFmtId="42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44" fontId="3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44" fontId="3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" fillId="0" borderId="0"/>
    <xf numFmtId="169" fontId="6" fillId="0" borderId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164" fontId="1" fillId="0" borderId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164" fontId="3" fillId="0" borderId="0"/>
    <xf numFmtId="0" fontId="6" fillId="0" borderId="0"/>
    <xf numFmtId="43" fontId="3" fillId="0" borderId="0" applyFont="0" applyFill="0" applyBorder="0" applyAlignment="0" applyProtection="0"/>
    <xf numFmtId="164" fontId="1" fillId="0" borderId="0"/>
    <xf numFmtId="0" fontId="3" fillId="0" borderId="0"/>
    <xf numFmtId="0" fontId="6" fillId="0" borderId="0"/>
    <xf numFmtId="44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4" fillId="0" borderId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0" fontId="19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6" fontId="2" fillId="0" borderId="0" applyFont="0" applyFill="0" applyBorder="0" applyAlignment="0" applyProtection="0"/>
  </cellStyleXfs>
  <cellXfs count="290">
    <xf numFmtId="0" fontId="0" fillId="0" borderId="0" xfId="0"/>
    <xf numFmtId="0" fontId="4" fillId="2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right" vertical="center" wrapText="1"/>
    </xf>
    <xf numFmtId="0" fontId="5" fillId="3" borderId="1" xfId="0" applyFont="1" applyFill="1" applyBorder="1" applyAlignment="1">
      <alignment horizontal="left" vertical="center"/>
    </xf>
    <xf numFmtId="0" fontId="5" fillId="3" borderId="1" xfId="0" applyFont="1" applyFill="1" applyBorder="1" applyAlignment="1">
      <alignment vertical="center"/>
    </xf>
    <xf numFmtId="168" fontId="5" fillId="3" borderId="1" xfId="0" applyNumberFormat="1" applyFont="1" applyFill="1" applyBorder="1" applyAlignment="1">
      <alignment vertical="center"/>
    </xf>
    <xf numFmtId="4" fontId="5" fillId="0" borderId="0" xfId="0" applyNumberFormat="1" applyFont="1" applyAlignment="1">
      <alignment horizontal="right" vertical="center" wrapText="1"/>
    </xf>
    <xf numFmtId="0" fontId="4" fillId="2" borderId="2" xfId="0" applyFont="1" applyFill="1" applyBorder="1" applyAlignment="1">
      <alignment vertical="center" wrapText="1"/>
    </xf>
    <xf numFmtId="4" fontId="5" fillId="0" borderId="0" xfId="0" applyNumberFormat="1" applyFont="1" applyAlignment="1">
      <alignment horizontal="center" vertical="center" wrapText="1"/>
    </xf>
    <xf numFmtId="0" fontId="0" fillId="0" borderId="0" xfId="0" applyAlignment="1">
      <alignment horizontal="center"/>
    </xf>
    <xf numFmtId="0" fontId="4" fillId="2" borderId="2" xfId="0" applyFont="1" applyFill="1" applyBorder="1" applyAlignment="1">
      <alignment horizontal="center" vertical="center" wrapText="1"/>
    </xf>
    <xf numFmtId="168" fontId="5" fillId="3" borderId="1" xfId="0" applyNumberFormat="1" applyFont="1" applyFill="1" applyBorder="1" applyAlignment="1">
      <alignment horizontal="center" vertical="center"/>
    </xf>
    <xf numFmtId="0" fontId="5" fillId="4" borderId="1" xfId="0" applyFont="1" applyFill="1" applyBorder="1" applyAlignment="1">
      <alignment vertical="center"/>
    </xf>
    <xf numFmtId="0" fontId="5" fillId="4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/>
    </xf>
    <xf numFmtId="168" fontId="5" fillId="4" borderId="1" xfId="0" applyNumberFormat="1" applyFont="1" applyFill="1" applyBorder="1" applyAlignment="1">
      <alignment vertical="center"/>
    </xf>
    <xf numFmtId="168" fontId="0" fillId="0" borderId="0" xfId="0" applyNumberFormat="1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1" fontId="5" fillId="3" borderId="1" xfId="0" applyNumberFormat="1" applyFont="1" applyFill="1" applyBorder="1" applyAlignment="1">
      <alignment horizontal="center" vertical="center"/>
    </xf>
    <xf numFmtId="0" fontId="0" fillId="0" borderId="0" xfId="0"/>
    <xf numFmtId="168" fontId="0" fillId="0" borderId="0" xfId="0" applyNumberFormat="1"/>
    <xf numFmtId="0" fontId="0" fillId="0" borderId="0" xfId="0"/>
    <xf numFmtId="168" fontId="0" fillId="0" borderId="0" xfId="0" applyNumberFormat="1"/>
    <xf numFmtId="168" fontId="0" fillId="0" borderId="0" xfId="0" applyNumberFormat="1" applyAlignment="1">
      <alignment horizontal="center"/>
    </xf>
    <xf numFmtId="0" fontId="0" fillId="0" borderId="0" xfId="0"/>
    <xf numFmtId="1" fontId="5" fillId="4" borderId="1" xfId="0" applyNumberFormat="1" applyFont="1" applyFill="1" applyBorder="1" applyAlignment="1">
      <alignment horizontal="center" vertical="center"/>
    </xf>
    <xf numFmtId="0" fontId="5" fillId="4" borderId="1" xfId="0" applyFont="1" applyFill="1" applyBorder="1" applyAlignment="1">
      <alignment vertical="center" wrapText="1"/>
    </xf>
    <xf numFmtId="0" fontId="0" fillId="0" borderId="0" xfId="0"/>
    <xf numFmtId="0" fontId="9" fillId="2" borderId="3" xfId="0" applyFont="1" applyFill="1" applyBorder="1" applyAlignment="1">
      <alignment horizontal="center" vertical="center" wrapText="1"/>
    </xf>
    <xf numFmtId="1" fontId="10" fillId="3" borderId="1" xfId="0" applyNumberFormat="1" applyFont="1" applyFill="1" applyBorder="1" applyAlignment="1">
      <alignment horizontal="center" vertical="center" wrapText="1"/>
    </xf>
    <xf numFmtId="0" fontId="10" fillId="0" borderId="0" xfId="0" applyFont="1"/>
    <xf numFmtId="0" fontId="10" fillId="0" borderId="0" xfId="0" applyFont="1" applyAlignment="1">
      <alignment horizontal="center"/>
    </xf>
    <xf numFmtId="44" fontId="10" fillId="0" borderId="0" xfId="76" applyFont="1" applyAlignment="1">
      <alignment horizontal="center"/>
    </xf>
    <xf numFmtId="0" fontId="10" fillId="0" borderId="0" xfId="0" applyFont="1" applyAlignment="1">
      <alignment horizontal="left"/>
    </xf>
    <xf numFmtId="0" fontId="11" fillId="2" borderId="6" xfId="0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left"/>
    </xf>
    <xf numFmtId="0" fontId="10" fillId="3" borderId="1" xfId="0" applyFont="1" applyFill="1" applyBorder="1" applyAlignment="1">
      <alignment horizontal="right"/>
    </xf>
    <xf numFmtId="0" fontId="10" fillId="3" borderId="1" xfId="0" applyNumberFormat="1" applyFont="1" applyFill="1" applyBorder="1" applyAlignment="1">
      <alignment horizontal="center"/>
    </xf>
    <xf numFmtId="8" fontId="10" fillId="3" borderId="1" xfId="76" applyNumberFormat="1" applyFont="1" applyFill="1" applyBorder="1" applyAlignment="1">
      <alignment horizontal="center"/>
    </xf>
    <xf numFmtId="44" fontId="10" fillId="3" borderId="1" xfId="76" applyFont="1" applyFill="1" applyBorder="1" applyAlignment="1">
      <alignment horizontal="center"/>
    </xf>
    <xf numFmtId="44" fontId="10" fillId="0" borderId="7" xfId="76" applyFont="1" applyBorder="1" applyAlignment="1">
      <alignment horizontal="center"/>
    </xf>
    <xf numFmtId="0" fontId="10" fillId="3" borderId="0" xfId="0" applyFont="1" applyFill="1" applyBorder="1" applyAlignment="1">
      <alignment horizontal="left"/>
    </xf>
    <xf numFmtId="3" fontId="10" fillId="3" borderId="1" xfId="0" applyNumberFormat="1" applyFont="1" applyFill="1" applyBorder="1" applyAlignment="1">
      <alignment horizontal="center"/>
    </xf>
    <xf numFmtId="44" fontId="10" fillId="3" borderId="5" xfId="76" applyFont="1" applyFill="1" applyBorder="1" applyAlignment="1">
      <alignment horizontal="center"/>
    </xf>
    <xf numFmtId="0" fontId="12" fillId="0" borderId="8" xfId="21" applyNumberFormat="1" applyFont="1" applyFill="1" applyBorder="1" applyAlignment="1">
      <alignment horizontal="left" vertical="center" wrapText="1"/>
    </xf>
    <xf numFmtId="1" fontId="11" fillId="2" borderId="1" xfId="0" applyNumberFormat="1" applyFont="1" applyFill="1" applyBorder="1" applyAlignment="1">
      <alignment horizontal="center" vertical="center" wrapText="1"/>
    </xf>
    <xf numFmtId="1" fontId="11" fillId="2" borderId="1" xfId="0" applyNumberFormat="1" applyFont="1" applyFill="1" applyBorder="1" applyAlignment="1">
      <alignment horizontal="right" vertical="center" wrapText="1"/>
    </xf>
    <xf numFmtId="3" fontId="10" fillId="3" borderId="1" xfId="85" applyNumberFormat="1" applyFont="1" applyFill="1" applyBorder="1" applyAlignment="1">
      <alignment horizontal="center" vertical="center" wrapText="1"/>
    </xf>
    <xf numFmtId="168" fontId="10" fillId="3" borderId="1" xfId="0" applyNumberFormat="1" applyFont="1" applyFill="1" applyBorder="1" applyAlignment="1">
      <alignment horizontal="center" vertical="center" wrapText="1"/>
    </xf>
    <xf numFmtId="3" fontId="10" fillId="0" borderId="0" xfId="0" applyNumberFormat="1" applyFont="1"/>
    <xf numFmtId="44" fontId="10" fillId="0" borderId="0" xfId="0" applyNumberFormat="1" applyFont="1"/>
    <xf numFmtId="1" fontId="10" fillId="3" borderId="1" xfId="85" applyNumberFormat="1" applyFont="1" applyFill="1" applyBorder="1" applyAlignment="1">
      <alignment horizontal="center" vertical="center" wrapText="1"/>
    </xf>
    <xf numFmtId="1" fontId="13" fillId="0" borderId="0" xfId="21" applyNumberFormat="1" applyFont="1" applyFill="1" applyAlignment="1">
      <alignment horizontal="center" vertical="center" wrapText="1"/>
    </xf>
    <xf numFmtId="1" fontId="13" fillId="0" borderId="0" xfId="85" applyNumberFormat="1" applyFont="1" applyFill="1" applyAlignment="1">
      <alignment horizontal="center" vertical="center" wrapText="1"/>
    </xf>
    <xf numFmtId="168" fontId="13" fillId="0" borderId="0" xfId="21" applyNumberFormat="1" applyFont="1" applyFill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168" fontId="13" fillId="0" borderId="0" xfId="13" applyNumberFormat="1" applyFont="1" applyAlignment="1">
      <alignment horizontal="center" vertical="center" wrapText="1"/>
    </xf>
    <xf numFmtId="1" fontId="13" fillId="0" borderId="0" xfId="21" applyNumberFormat="1" applyFont="1" applyAlignment="1">
      <alignment horizontal="center" vertical="center" wrapText="1"/>
    </xf>
    <xf numFmtId="168" fontId="13" fillId="0" borderId="0" xfId="21" applyNumberFormat="1" applyFont="1" applyAlignment="1">
      <alignment horizontal="center" vertical="center" wrapText="1"/>
    </xf>
    <xf numFmtId="0" fontId="13" fillId="0" borderId="0" xfId="21" applyFont="1" applyAlignment="1">
      <alignment vertical="center" wrapText="1"/>
    </xf>
    <xf numFmtId="0" fontId="12" fillId="0" borderId="0" xfId="21" applyFont="1" applyAlignment="1">
      <alignment horizontal="center" vertical="center" wrapText="1"/>
    </xf>
    <xf numFmtId="0" fontId="13" fillId="0" borderId="0" xfId="21" applyNumberFormat="1" applyFont="1" applyAlignment="1">
      <alignment horizontal="center" vertical="center" wrapText="1"/>
    </xf>
    <xf numFmtId="0" fontId="14" fillId="0" borderId="0" xfId="86"/>
    <xf numFmtId="0" fontId="13" fillId="3" borderId="1" xfId="0" applyFont="1" applyFill="1" applyBorder="1" applyAlignment="1">
      <alignment horizontal="left" vertical="center" wrapText="1"/>
    </xf>
    <xf numFmtId="0" fontId="13" fillId="3" borderId="1" xfId="0" applyFont="1" applyFill="1" applyBorder="1" applyAlignment="1">
      <alignment horizontal="right" vertical="center" wrapText="1"/>
    </xf>
    <xf numFmtId="1" fontId="13" fillId="3" borderId="1" xfId="0" applyNumberFormat="1" applyFont="1" applyFill="1" applyBorder="1" applyAlignment="1">
      <alignment horizontal="center" vertical="center" wrapText="1"/>
    </xf>
    <xf numFmtId="168" fontId="13" fillId="3" borderId="1" xfId="0" applyNumberFormat="1" applyFont="1" applyFill="1" applyBorder="1" applyAlignment="1">
      <alignment horizontal="center" vertical="center" wrapText="1"/>
    </xf>
    <xf numFmtId="8" fontId="13" fillId="3" borderId="1" xfId="76" applyNumberFormat="1" applyFont="1" applyFill="1" applyBorder="1" applyAlignment="1">
      <alignment horizontal="center" vertical="center" wrapText="1"/>
    </xf>
    <xf numFmtId="44" fontId="13" fillId="3" borderId="1" xfId="76" applyFont="1" applyFill="1" applyBorder="1" applyAlignment="1">
      <alignment horizontal="center" vertical="center" wrapText="1"/>
    </xf>
    <xf numFmtId="0" fontId="15" fillId="0" borderId="0" xfId="86" applyFont="1" applyAlignment="1">
      <alignment horizontal="center"/>
    </xf>
    <xf numFmtId="0" fontId="16" fillId="3" borderId="1" xfId="0" applyFont="1" applyFill="1" applyBorder="1" applyAlignment="1">
      <alignment horizontal="center" vertical="center" wrapText="1"/>
    </xf>
    <xf numFmtId="1" fontId="16" fillId="3" borderId="1" xfId="0" applyNumberFormat="1" applyFont="1" applyFill="1" applyBorder="1" applyAlignment="1">
      <alignment horizontal="center" vertical="center" wrapText="1"/>
    </xf>
    <xf numFmtId="44" fontId="16" fillId="3" borderId="1" xfId="76" applyFont="1" applyFill="1" applyBorder="1" applyAlignment="1">
      <alignment horizontal="center" vertical="center" wrapText="1"/>
    </xf>
    <xf numFmtId="0" fontId="12" fillId="0" borderId="1" xfId="21" applyNumberFormat="1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right" vertical="center" wrapText="1"/>
    </xf>
    <xf numFmtId="0" fontId="13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vertical="center" wrapText="1"/>
    </xf>
    <xf numFmtId="0" fontId="17" fillId="3" borderId="1" xfId="0" applyFont="1" applyFill="1" applyBorder="1" applyAlignment="1">
      <alignment vertical="center" wrapText="1"/>
    </xf>
    <xf numFmtId="0" fontId="18" fillId="3" borderId="1" xfId="0" applyFont="1" applyFill="1" applyBorder="1" applyAlignment="1">
      <alignment horizontal="center" vertical="center" wrapText="1"/>
    </xf>
    <xf numFmtId="1" fontId="5" fillId="3" borderId="1" xfId="0" applyNumberFormat="1" applyFont="1" applyFill="1" applyBorder="1" applyAlignment="1">
      <alignment horizontal="center" vertical="center" wrapText="1"/>
    </xf>
    <xf numFmtId="168" fontId="5" fillId="3" borderId="1" xfId="0" applyNumberFormat="1" applyFont="1" applyFill="1" applyBorder="1" applyAlignment="1">
      <alignment horizontal="center" vertical="center" wrapText="1"/>
    </xf>
    <xf numFmtId="0" fontId="17" fillId="3" borderId="1" xfId="0" applyFont="1" applyFill="1" applyBorder="1" applyAlignment="1">
      <alignment horizontal="center" vertical="center" wrapText="1"/>
    </xf>
    <xf numFmtId="1" fontId="17" fillId="3" borderId="1" xfId="0" applyNumberFormat="1" applyFont="1" applyFill="1" applyBorder="1" applyAlignment="1">
      <alignment horizontal="center" vertical="center" wrapText="1"/>
    </xf>
    <xf numFmtId="168" fontId="17" fillId="3" borderId="1" xfId="0" applyNumberFormat="1" applyFont="1" applyFill="1" applyBorder="1" applyAlignment="1">
      <alignment horizontal="center" vertical="center" wrapText="1"/>
    </xf>
    <xf numFmtId="0" fontId="0" fillId="0" borderId="0" xfId="0"/>
    <xf numFmtId="0" fontId="5" fillId="3" borderId="1" xfId="0" applyFont="1" applyFill="1" applyBorder="1" applyAlignment="1">
      <alignment horizontal="center" vertical="center"/>
    </xf>
    <xf numFmtId="3" fontId="21" fillId="0" borderId="0" xfId="0" applyNumberFormat="1" applyFont="1" applyFill="1" applyBorder="1" applyAlignment="1">
      <alignment horizontal="center" vertical="center" wrapText="1"/>
    </xf>
    <xf numFmtId="168" fontId="21" fillId="0" borderId="0" xfId="0" applyNumberFormat="1" applyFont="1" applyFill="1" applyBorder="1" applyAlignment="1">
      <alignment horizontal="center" vertical="center" wrapText="1"/>
    </xf>
    <xf numFmtId="1" fontId="21" fillId="0" borderId="0" xfId="85" applyNumberFormat="1" applyFont="1" applyFill="1" applyBorder="1" applyAlignment="1">
      <alignment horizontal="center" vertical="center" wrapText="1"/>
    </xf>
    <xf numFmtId="1" fontId="21" fillId="0" borderId="0" xfId="0" applyNumberFormat="1" applyFont="1" applyFill="1" applyBorder="1" applyAlignment="1">
      <alignment horizontal="center" vertical="center" wrapText="1"/>
    </xf>
    <xf numFmtId="1" fontId="20" fillId="0" borderId="0" xfId="21" applyNumberFormat="1" applyFont="1" applyFill="1" applyBorder="1" applyAlignment="1">
      <alignment horizontal="center" vertical="center" wrapText="1"/>
    </xf>
    <xf numFmtId="0" fontId="2" fillId="0" borderId="0" xfId="21" applyFont="1" applyFill="1" applyBorder="1" applyAlignment="1">
      <alignment vertical="center" wrapText="1"/>
    </xf>
    <xf numFmtId="4" fontId="2" fillId="0" borderId="0" xfId="21" applyNumberFormat="1" applyFont="1" applyFill="1" applyBorder="1" applyAlignment="1">
      <alignment vertical="center" wrapText="1"/>
    </xf>
    <xf numFmtId="168" fontId="23" fillId="0" borderId="0" xfId="0" applyNumberFormat="1" applyFont="1" applyFill="1" applyBorder="1" applyAlignment="1">
      <alignment horizontal="center" vertical="center" wrapText="1"/>
    </xf>
    <xf numFmtId="1" fontId="23" fillId="0" borderId="0" xfId="0" applyNumberFormat="1" applyFont="1" applyFill="1" applyBorder="1" applyAlignment="1">
      <alignment horizontal="center" vertical="center" wrapText="1"/>
    </xf>
    <xf numFmtId="0" fontId="20" fillId="0" borderId="0" xfId="21" applyFont="1" applyFill="1" applyBorder="1" applyAlignment="1">
      <alignment horizontal="left" vertical="center" wrapText="1"/>
    </xf>
    <xf numFmtId="168" fontId="22" fillId="0" borderId="0" xfId="21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0" xfId="0" applyFont="1"/>
    <xf numFmtId="44" fontId="11" fillId="2" borderId="1" xfId="76" applyFont="1" applyFill="1" applyBorder="1" applyAlignment="1">
      <alignment horizontal="center" vertical="center" wrapText="1"/>
    </xf>
    <xf numFmtId="44" fontId="0" fillId="0" borderId="0" xfId="76" applyFont="1"/>
    <xf numFmtId="44" fontId="22" fillId="0" borderId="0" xfId="76" applyFont="1" applyFill="1" applyBorder="1" applyAlignment="1">
      <alignment horizontal="center" vertical="center" wrapText="1"/>
    </xf>
    <xf numFmtId="171" fontId="10" fillId="0" borderId="0" xfId="85" applyNumberFormat="1" applyFont="1" applyAlignment="1">
      <alignment horizontal="center"/>
    </xf>
    <xf numFmtId="171" fontId="11" fillId="2" borderId="1" xfId="85" applyNumberFormat="1" applyFont="1" applyFill="1" applyBorder="1" applyAlignment="1">
      <alignment horizontal="center" vertical="center" wrapText="1"/>
    </xf>
    <xf numFmtId="171" fontId="10" fillId="3" borderId="1" xfId="85" applyNumberFormat="1" applyFont="1" applyFill="1" applyBorder="1" applyAlignment="1">
      <alignment horizontal="center"/>
    </xf>
    <xf numFmtId="171" fontId="0" fillId="0" borderId="0" xfId="85" applyNumberFormat="1" applyFont="1"/>
    <xf numFmtId="171" fontId="10" fillId="3" borderId="5" xfId="85" applyNumberFormat="1" applyFont="1" applyFill="1" applyBorder="1" applyAlignment="1">
      <alignment horizontal="center"/>
    </xf>
    <xf numFmtId="171" fontId="22" fillId="0" borderId="0" xfId="85" applyNumberFormat="1" applyFont="1" applyFill="1" applyBorder="1" applyAlignment="1">
      <alignment horizontal="center" vertical="center" wrapText="1"/>
    </xf>
    <xf numFmtId="171" fontId="0" fillId="0" borderId="0" xfId="85" applyNumberFormat="1" applyFont="1" applyAlignment="1">
      <alignment horizontal="center"/>
    </xf>
    <xf numFmtId="44" fontId="22" fillId="0" borderId="0" xfId="76" applyFont="1" applyFill="1" applyAlignment="1">
      <alignment horizontal="center" vertical="center" wrapText="1"/>
    </xf>
    <xf numFmtId="44" fontId="10" fillId="3" borderId="1" xfId="76" applyFont="1" applyFill="1" applyBorder="1" applyAlignment="1">
      <alignment horizontal="center" vertical="center" wrapText="1"/>
    </xf>
    <xf numFmtId="0" fontId="17" fillId="3" borderId="1" xfId="0" applyFont="1" applyFill="1" applyBorder="1" applyAlignment="1">
      <alignment vertical="center" wrapText="1"/>
    </xf>
    <xf numFmtId="1" fontId="17" fillId="3" borderId="1" xfId="0" applyNumberFormat="1" applyFont="1" applyFill="1" applyBorder="1" applyAlignment="1">
      <alignment horizontal="center" vertical="center" wrapText="1"/>
    </xf>
    <xf numFmtId="168" fontId="17" fillId="3" borderId="1" xfId="0" applyNumberFormat="1" applyFont="1" applyFill="1" applyBorder="1" applyAlignment="1">
      <alignment horizontal="center" vertical="center" wrapText="1"/>
    </xf>
    <xf numFmtId="0" fontId="10" fillId="5" borderId="0" xfId="0" applyFont="1" applyFill="1" applyAlignment="1">
      <alignment horizontal="center"/>
    </xf>
    <xf numFmtId="49" fontId="10" fillId="0" borderId="0" xfId="0" applyNumberFormat="1" applyFont="1" applyAlignment="1">
      <alignment horizontal="right"/>
    </xf>
    <xf numFmtId="0" fontId="10" fillId="3" borderId="1" xfId="0" applyFont="1" applyFill="1" applyBorder="1" applyAlignment="1">
      <alignment horizontal="center"/>
    </xf>
    <xf numFmtId="0" fontId="10" fillId="3" borderId="0" xfId="0" applyFont="1" applyFill="1" applyBorder="1" applyAlignment="1">
      <alignment horizontal="center"/>
    </xf>
    <xf numFmtId="8" fontId="10" fillId="0" borderId="0" xfId="0" applyNumberFormat="1" applyFont="1"/>
    <xf numFmtId="44" fontId="10" fillId="0" borderId="0" xfId="76" applyFont="1"/>
    <xf numFmtId="168" fontId="10" fillId="0" borderId="0" xfId="0" applyNumberFormat="1" applyFont="1"/>
    <xf numFmtId="8" fontId="14" fillId="0" borderId="0" xfId="86" applyNumberFormat="1"/>
    <xf numFmtId="44" fontId="14" fillId="0" borderId="0" xfId="76" applyFont="1"/>
    <xf numFmtId="168" fontId="14" fillId="0" borderId="0" xfId="86" applyNumberFormat="1"/>
    <xf numFmtId="168" fontId="5" fillId="3" borderId="1" xfId="0" applyNumberFormat="1" applyFont="1" applyFill="1" applyBorder="1" applyAlignment="1">
      <alignment horizontal="right" vertical="center"/>
    </xf>
    <xf numFmtId="0" fontId="12" fillId="0" borderId="13" xfId="21" applyNumberFormat="1" applyFont="1" applyFill="1" applyBorder="1" applyAlignment="1">
      <alignment horizontal="left" vertical="center" wrapText="1"/>
    </xf>
    <xf numFmtId="0" fontId="12" fillId="0" borderId="0" xfId="21" applyNumberFormat="1" applyFont="1" applyFill="1" applyBorder="1" applyAlignment="1">
      <alignment horizontal="left" vertical="center" wrapText="1"/>
    </xf>
    <xf numFmtId="0" fontId="9" fillId="2" borderId="14" xfId="0" applyFont="1" applyFill="1" applyBorder="1" applyAlignment="1">
      <alignment horizontal="right" vertical="center" wrapText="1"/>
    </xf>
    <xf numFmtId="0" fontId="9" fillId="2" borderId="7" xfId="0" applyFont="1" applyFill="1" applyBorder="1" applyAlignment="1">
      <alignment horizontal="right" vertical="center" wrapText="1"/>
    </xf>
    <xf numFmtId="44" fontId="5" fillId="3" borderId="1" xfId="76" applyFont="1" applyFill="1" applyBorder="1" applyAlignment="1">
      <alignment horizontal="center" vertical="center" wrapText="1"/>
    </xf>
    <xf numFmtId="44" fontId="15" fillId="0" borderId="0" xfId="76" applyFont="1" applyAlignment="1">
      <alignment horizontal="center"/>
    </xf>
    <xf numFmtId="0" fontId="24" fillId="2" borderId="1" xfId="0" applyFont="1" applyFill="1" applyBorder="1" applyAlignment="1">
      <alignment horizontal="center" vertical="center" wrapText="1"/>
    </xf>
    <xf numFmtId="0" fontId="25" fillId="3" borderId="1" xfId="0" applyFont="1" applyFill="1" applyBorder="1" applyAlignment="1">
      <alignment horizontal="center" vertical="center" wrapText="1"/>
    </xf>
    <xf numFmtId="168" fontId="25" fillId="0" borderId="0" xfId="13" applyNumberFormat="1" applyFont="1" applyAlignment="1">
      <alignment horizontal="center" vertical="center" wrapText="1"/>
    </xf>
    <xf numFmtId="1" fontId="25" fillId="0" borderId="0" xfId="21" applyNumberFormat="1" applyFont="1" applyAlignment="1">
      <alignment horizontal="center" vertical="center" wrapText="1"/>
    </xf>
    <xf numFmtId="168" fontId="25" fillId="0" borderId="0" xfId="21" applyNumberFormat="1" applyFont="1" applyAlignment="1">
      <alignment horizontal="center" vertical="center" wrapText="1"/>
    </xf>
    <xf numFmtId="0" fontId="25" fillId="0" borderId="0" xfId="21" applyFont="1" applyAlignment="1">
      <alignment vertical="center" wrapText="1"/>
    </xf>
    <xf numFmtId="0" fontId="26" fillId="0" borderId="0" xfId="21" applyFont="1" applyAlignment="1">
      <alignment horizontal="center" vertical="center" wrapText="1"/>
    </xf>
    <xf numFmtId="0" fontId="25" fillId="0" borderId="0" xfId="21" applyNumberFormat="1" applyFont="1" applyAlignment="1">
      <alignment horizontal="center" vertical="center" wrapText="1"/>
    </xf>
    <xf numFmtId="0" fontId="27" fillId="3" borderId="1" xfId="0" applyFont="1" applyFill="1" applyBorder="1" applyAlignment="1">
      <alignment horizontal="center" vertical="center" wrapText="1"/>
    </xf>
    <xf numFmtId="1" fontId="27" fillId="3" borderId="1" xfId="0" applyNumberFormat="1" applyFont="1" applyFill="1" applyBorder="1" applyAlignment="1">
      <alignment horizontal="center" vertical="center" wrapText="1"/>
    </xf>
    <xf numFmtId="0" fontId="26" fillId="0" borderId="1" xfId="21" applyNumberFormat="1" applyFont="1" applyFill="1" applyBorder="1" applyAlignment="1">
      <alignment horizontal="left" vertical="center" wrapText="1"/>
    </xf>
    <xf numFmtId="0" fontId="28" fillId="2" borderId="10" xfId="0" applyFont="1" applyFill="1" applyBorder="1" applyAlignment="1">
      <alignment horizontal="center" vertical="center" wrapText="1"/>
    </xf>
    <xf numFmtId="0" fontId="28" fillId="2" borderId="3" xfId="0" applyFont="1" applyFill="1" applyBorder="1" applyAlignment="1">
      <alignment horizontal="center" vertical="center" wrapText="1"/>
    </xf>
    <xf numFmtId="0" fontId="28" fillId="2" borderId="3" xfId="0" applyFont="1" applyFill="1" applyBorder="1" applyAlignment="1">
      <alignment horizontal="right" vertical="center" wrapText="1"/>
    </xf>
    <xf numFmtId="1" fontId="29" fillId="3" borderId="1" xfId="85" applyNumberFormat="1" applyFont="1" applyFill="1" applyBorder="1" applyAlignment="1">
      <alignment horizontal="center" vertical="center" wrapText="1"/>
    </xf>
    <xf numFmtId="168" fontId="29" fillId="3" borderId="1" xfId="0" applyNumberFormat="1" applyFont="1" applyFill="1" applyBorder="1" applyAlignment="1">
      <alignment horizontal="center" vertical="center" wrapText="1"/>
    </xf>
    <xf numFmtId="0" fontId="29" fillId="0" borderId="0" xfId="0" applyFont="1"/>
    <xf numFmtId="44" fontId="29" fillId="0" borderId="0" xfId="76" applyFont="1"/>
    <xf numFmtId="168" fontId="29" fillId="0" borderId="0" xfId="0" applyNumberFormat="1" applyFont="1"/>
    <xf numFmtId="0" fontId="30" fillId="0" borderId="0" xfId="86" applyFont="1"/>
    <xf numFmtId="0" fontId="29" fillId="3" borderId="1" xfId="0" applyFont="1" applyFill="1" applyBorder="1" applyAlignment="1">
      <alignment vertical="center"/>
    </xf>
    <xf numFmtId="0" fontId="25" fillId="3" borderId="1" xfId="0" applyFont="1" applyFill="1" applyBorder="1" applyAlignment="1">
      <alignment vertical="center" wrapText="1"/>
    </xf>
    <xf numFmtId="0" fontId="29" fillId="3" borderId="1" xfId="0" applyFont="1" applyFill="1" applyBorder="1" applyAlignment="1">
      <alignment horizontal="center" vertical="center"/>
    </xf>
    <xf numFmtId="1" fontId="25" fillId="3" borderId="1" xfId="0" applyNumberFormat="1" applyFont="1" applyFill="1" applyBorder="1" applyAlignment="1">
      <alignment horizontal="center" vertical="center" wrapText="1"/>
    </xf>
    <xf numFmtId="168" fontId="25" fillId="3" borderId="1" xfId="0" applyNumberFormat="1" applyFont="1" applyFill="1" applyBorder="1" applyAlignment="1">
      <alignment horizontal="center" vertical="center" wrapText="1"/>
    </xf>
    <xf numFmtId="168" fontId="30" fillId="0" borderId="0" xfId="86" applyNumberFormat="1" applyFont="1"/>
    <xf numFmtId="0" fontId="31" fillId="0" borderId="0" xfId="86" applyFont="1" applyAlignment="1">
      <alignment horizontal="center"/>
    </xf>
    <xf numFmtId="0" fontId="11" fillId="2" borderId="2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right" vertical="center" wrapText="1"/>
    </xf>
    <xf numFmtId="0" fontId="10" fillId="3" borderId="1" xfId="0" applyFont="1" applyFill="1" applyBorder="1" applyAlignment="1">
      <alignment horizontal="left" vertical="center"/>
    </xf>
    <xf numFmtId="0" fontId="10" fillId="3" borderId="1" xfId="0" applyFont="1" applyFill="1" applyBorder="1" applyAlignment="1">
      <alignment vertical="center"/>
    </xf>
    <xf numFmtId="168" fontId="10" fillId="3" borderId="1" xfId="0" applyNumberFormat="1" applyFont="1" applyFill="1" applyBorder="1" applyAlignment="1">
      <alignment horizontal="center" vertical="center"/>
    </xf>
    <xf numFmtId="4" fontId="10" fillId="0" borderId="0" xfId="0" applyNumberFormat="1" applyFont="1" applyAlignment="1">
      <alignment horizontal="righ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0" fillId="0" borderId="0" xfId="0" applyAlignment="1"/>
    <xf numFmtId="172" fontId="5" fillId="3" borderId="1" xfId="0" applyNumberFormat="1" applyFont="1" applyFill="1" applyBorder="1" applyAlignment="1">
      <alignment horizontal="center" vertical="center"/>
    </xf>
    <xf numFmtId="0" fontId="5" fillId="3" borderId="1" xfId="0" applyNumberFormat="1" applyFont="1" applyFill="1" applyBorder="1" applyAlignment="1">
      <alignment horizontal="center" vertical="center"/>
    </xf>
    <xf numFmtId="0" fontId="10" fillId="0" borderId="0" xfId="0" applyFont="1" applyAlignment="1"/>
    <xf numFmtId="0" fontId="11" fillId="2" borderId="1" xfId="0" applyFont="1" applyFill="1" applyBorder="1" applyAlignment="1">
      <alignment vertical="center" wrapText="1"/>
    </xf>
    <xf numFmtId="173" fontId="10" fillId="0" borderId="0" xfId="0" applyNumberFormat="1" applyFont="1"/>
    <xf numFmtId="1" fontId="13" fillId="0" borderId="0" xfId="13" applyNumberFormat="1" applyFont="1" applyAlignment="1">
      <alignment horizontal="center" vertical="center" wrapText="1"/>
    </xf>
    <xf numFmtId="1" fontId="15" fillId="0" borderId="0" xfId="86" applyNumberFormat="1" applyFont="1" applyAlignment="1">
      <alignment horizontal="center"/>
    </xf>
    <xf numFmtId="1" fontId="9" fillId="2" borderId="3" xfId="0" applyNumberFormat="1" applyFont="1" applyFill="1" applyBorder="1" applyAlignment="1">
      <alignment horizontal="center" vertical="center" wrapText="1"/>
    </xf>
    <xf numFmtId="1" fontId="14" fillId="0" borderId="0" xfId="86" applyNumberFormat="1"/>
    <xf numFmtId="0" fontId="14" fillId="0" borderId="0" xfId="86" applyFill="1"/>
    <xf numFmtId="0" fontId="0" fillId="0" borderId="0" xfId="0"/>
    <xf numFmtId="0" fontId="4" fillId="2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0" fontId="17" fillId="3" borderId="1" xfId="0" applyFont="1" applyFill="1" applyBorder="1" applyAlignment="1">
      <alignment horizontal="center" vertical="center" wrapText="1"/>
    </xf>
    <xf numFmtId="1" fontId="5" fillId="3" borderId="1" xfId="0" applyNumberFormat="1" applyFont="1" applyFill="1" applyBorder="1" applyAlignment="1">
      <alignment horizontal="center" vertical="center" wrapText="1"/>
    </xf>
    <xf numFmtId="168" fontId="5" fillId="3" borderId="1" xfId="0" applyNumberFormat="1" applyFont="1" applyFill="1" applyBorder="1" applyAlignment="1">
      <alignment horizontal="center" vertical="center" wrapText="1"/>
    </xf>
    <xf numFmtId="1" fontId="18" fillId="3" borderId="1" xfId="0" applyNumberFormat="1" applyFont="1" applyFill="1" applyBorder="1" applyAlignment="1">
      <alignment horizontal="center" vertical="center" wrapText="1"/>
    </xf>
    <xf numFmtId="0" fontId="21" fillId="3" borderId="1" xfId="0" applyFont="1" applyFill="1" applyBorder="1" applyAlignment="1">
      <alignment vertical="center" wrapText="1"/>
    </xf>
    <xf numFmtId="0" fontId="20" fillId="3" borderId="1" xfId="0" applyFont="1" applyFill="1" applyBorder="1" applyAlignment="1">
      <alignment vertical="center" wrapText="1"/>
    </xf>
    <xf numFmtId="0" fontId="23" fillId="3" borderId="1" xfId="0" applyFont="1" applyFill="1" applyBorder="1" applyAlignment="1">
      <alignment horizontal="center" vertical="center" wrapText="1"/>
    </xf>
    <xf numFmtId="0" fontId="10" fillId="0" borderId="0" xfId="0" applyFont="1"/>
    <xf numFmtId="0" fontId="33" fillId="0" borderId="0" xfId="38" applyFont="1" applyFill="1" applyBorder="1" applyAlignment="1">
      <alignment horizontal="right"/>
    </xf>
    <xf numFmtId="0" fontId="33" fillId="0" borderId="0" xfId="38" applyFont="1" applyFill="1" applyBorder="1"/>
    <xf numFmtId="3" fontId="33" fillId="0" borderId="0" xfId="38" applyNumberFormat="1" applyFont="1" applyFill="1" applyBorder="1" applyAlignment="1">
      <alignment horizontal="right"/>
    </xf>
    <xf numFmtId="0" fontId="33" fillId="0" borderId="0" xfId="38" applyFont="1" applyFill="1" applyBorder="1" applyAlignment="1">
      <alignment horizontal="left"/>
    </xf>
    <xf numFmtId="3" fontId="33" fillId="0" borderId="0" xfId="38" applyNumberFormat="1" applyFont="1" applyFill="1" applyBorder="1" applyAlignment="1">
      <alignment horizontal="center" vertical="center"/>
    </xf>
    <xf numFmtId="3" fontId="34" fillId="0" borderId="0" xfId="38" applyNumberFormat="1" applyFont="1" applyFill="1" applyBorder="1" applyAlignment="1">
      <alignment horizontal="center" vertical="center"/>
    </xf>
    <xf numFmtId="3" fontId="33" fillId="0" borderId="0" xfId="38" applyNumberFormat="1" applyFont="1" applyFill="1" applyBorder="1" applyAlignment="1">
      <alignment horizontal="center" vertical="center" wrapText="1"/>
    </xf>
    <xf numFmtId="0" fontId="33" fillId="0" borderId="0" xfId="38" applyFont="1" applyFill="1" applyBorder="1" applyAlignment="1">
      <alignment horizontal="center" vertical="center" wrapText="1"/>
    </xf>
    <xf numFmtId="0" fontId="34" fillId="0" borderId="0" xfId="38" applyFont="1" applyFill="1" applyBorder="1" applyAlignment="1">
      <alignment horizontal="center" vertical="center" wrapText="1"/>
    </xf>
    <xf numFmtId="0" fontId="33" fillId="0" borderId="0" xfId="38" applyFont="1" applyFill="1" applyBorder="1" applyAlignment="1">
      <alignment vertical="center"/>
    </xf>
    <xf numFmtId="0" fontId="33" fillId="0" borderId="15" xfId="38" applyFont="1" applyFill="1" applyBorder="1" applyAlignment="1">
      <alignment horizontal="center" vertical="center" wrapText="1"/>
    </xf>
    <xf numFmtId="0" fontId="33" fillId="6" borderId="15" xfId="38" applyFont="1" applyFill="1" applyBorder="1" applyAlignment="1">
      <alignment horizontal="center" vertical="center" wrapText="1"/>
    </xf>
    <xf numFmtId="0" fontId="33" fillId="0" borderId="16" xfId="38" applyFont="1" applyFill="1" applyBorder="1" applyAlignment="1">
      <alignment horizontal="center" vertical="center" wrapText="1"/>
    </xf>
    <xf numFmtId="0" fontId="33" fillId="6" borderId="16" xfId="38" applyFont="1" applyFill="1" applyBorder="1" applyAlignment="1">
      <alignment horizontal="center" vertical="center" wrapText="1"/>
    </xf>
    <xf numFmtId="3" fontId="34" fillId="7" borderId="15" xfId="38" applyNumberFormat="1" applyFont="1" applyFill="1" applyBorder="1" applyAlignment="1">
      <alignment horizontal="right"/>
    </xf>
    <xf numFmtId="3" fontId="33" fillId="7" borderId="15" xfId="38" applyNumberFormat="1" applyFont="1" applyFill="1" applyBorder="1" applyAlignment="1">
      <alignment horizontal="center" vertical="center"/>
    </xf>
    <xf numFmtId="3" fontId="33" fillId="6" borderId="15" xfId="21" applyNumberFormat="1" applyFont="1" applyFill="1" applyBorder="1" applyAlignment="1">
      <alignment horizontal="center" vertical="center"/>
    </xf>
    <xf numFmtId="3" fontId="33" fillId="7" borderId="21" xfId="38" applyNumberFormat="1" applyFont="1" applyFill="1" applyBorder="1" applyAlignment="1">
      <alignment horizontal="center" vertical="center"/>
    </xf>
    <xf numFmtId="3" fontId="33" fillId="7" borderId="20" xfId="38" applyNumberFormat="1" applyFont="1" applyFill="1" applyBorder="1" applyAlignment="1">
      <alignment horizontal="center" vertical="center"/>
    </xf>
    <xf numFmtId="3" fontId="33" fillId="6" borderId="20" xfId="38" applyNumberFormat="1" applyFont="1" applyFill="1" applyBorder="1" applyAlignment="1">
      <alignment horizontal="center" vertical="center"/>
    </xf>
    <xf numFmtId="3" fontId="33" fillId="6" borderId="15" xfId="38" applyNumberFormat="1" applyFont="1" applyFill="1" applyBorder="1" applyAlignment="1">
      <alignment horizontal="center" vertical="center"/>
    </xf>
    <xf numFmtId="3" fontId="33" fillId="0" borderId="0" xfId="38" applyNumberFormat="1" applyFont="1" applyFill="1"/>
    <xf numFmtId="3" fontId="33" fillId="0" borderId="15" xfId="38" applyNumberFormat="1" applyFont="1" applyFill="1" applyBorder="1" applyAlignment="1">
      <alignment horizontal="right"/>
    </xf>
    <xf numFmtId="3" fontId="33" fillId="0" borderId="15" xfId="38" applyNumberFormat="1" applyFont="1" applyFill="1" applyBorder="1" applyAlignment="1">
      <alignment horizontal="center" vertical="center"/>
    </xf>
    <xf numFmtId="3" fontId="33" fillId="0" borderId="15" xfId="21" applyNumberFormat="1" applyFont="1" applyBorder="1" applyAlignment="1" applyProtection="1">
      <alignment horizontal="center" vertical="center"/>
      <protection locked="0"/>
    </xf>
    <xf numFmtId="3" fontId="33" fillId="0" borderId="17" xfId="21" applyNumberFormat="1" applyFont="1" applyBorder="1" applyAlignment="1" applyProtection="1">
      <alignment horizontal="center" vertical="center"/>
      <protection locked="0"/>
    </xf>
    <xf numFmtId="3" fontId="33" fillId="0" borderId="15" xfId="21" applyNumberFormat="1" applyFont="1" applyBorder="1" applyAlignment="1">
      <alignment horizontal="center"/>
    </xf>
    <xf numFmtId="3" fontId="33" fillId="0" borderId="16" xfId="21" applyNumberFormat="1" applyFont="1" applyBorder="1" applyAlignment="1" applyProtection="1">
      <alignment horizontal="center" vertical="center"/>
      <protection locked="0"/>
    </xf>
    <xf numFmtId="3" fontId="33" fillId="0" borderId="16" xfId="21" applyNumberFormat="1" applyFont="1" applyBorder="1" applyAlignment="1">
      <alignment horizontal="center"/>
    </xf>
    <xf numFmtId="3" fontId="34" fillId="0" borderId="15" xfId="38" applyNumberFormat="1" applyFont="1" applyFill="1" applyBorder="1" applyAlignment="1">
      <alignment horizontal="right" wrapText="1"/>
    </xf>
    <xf numFmtId="3" fontId="34" fillId="0" borderId="15" xfId="21" applyNumberFormat="1" applyFont="1" applyFill="1" applyBorder="1" applyAlignment="1">
      <alignment horizontal="center" vertical="center"/>
    </xf>
    <xf numFmtId="3" fontId="34" fillId="0" borderId="15" xfId="38" applyNumberFormat="1" applyFont="1" applyFill="1" applyBorder="1" applyAlignment="1">
      <alignment horizontal="center" vertical="center"/>
    </xf>
    <xf numFmtId="3" fontId="34" fillId="6" borderId="15" xfId="21" applyNumberFormat="1" applyFont="1" applyFill="1" applyBorder="1" applyAlignment="1">
      <alignment horizontal="center" vertical="center"/>
    </xf>
    <xf numFmtId="3" fontId="34" fillId="0" borderId="17" xfId="38" applyNumberFormat="1" applyFont="1" applyFill="1" applyBorder="1" applyAlignment="1">
      <alignment horizontal="center" vertical="center"/>
    </xf>
    <xf numFmtId="3" fontId="34" fillId="6" borderId="15" xfId="38" applyNumberFormat="1" applyFont="1" applyFill="1" applyBorder="1" applyAlignment="1">
      <alignment horizontal="center" vertical="center"/>
    </xf>
    <xf numFmtId="3" fontId="33" fillId="0" borderId="15" xfId="38" applyNumberFormat="1" applyFont="1" applyFill="1" applyBorder="1" applyAlignment="1">
      <alignment horizontal="right" wrapText="1"/>
    </xf>
    <xf numFmtId="3" fontId="33" fillId="0" borderId="17" xfId="38" applyNumberFormat="1" applyFont="1" applyFill="1" applyBorder="1" applyAlignment="1">
      <alignment horizontal="center" vertical="center"/>
    </xf>
    <xf numFmtId="3" fontId="33" fillId="0" borderId="0" xfId="38" applyNumberFormat="1" applyFont="1" applyFill="1" applyBorder="1"/>
    <xf numFmtId="3" fontId="33" fillId="7" borderId="17" xfId="38" applyNumberFormat="1" applyFont="1" applyFill="1" applyBorder="1" applyAlignment="1">
      <alignment horizontal="center" vertical="center"/>
    </xf>
    <xf numFmtId="3" fontId="33" fillId="6" borderId="15" xfId="21" applyNumberFormat="1" applyFont="1" applyFill="1" applyBorder="1" applyAlignment="1" applyProtection="1">
      <alignment horizontal="center" vertical="center"/>
      <protection locked="0"/>
    </xf>
    <xf numFmtId="3" fontId="34" fillId="0" borderId="0" xfId="38" applyNumberFormat="1" applyFont="1" applyFill="1"/>
    <xf numFmtId="3" fontId="33" fillId="0" borderId="15" xfId="38" applyNumberFormat="1" applyFont="1" applyFill="1" applyBorder="1" applyAlignment="1">
      <alignment horizontal="right" vertical="center"/>
    </xf>
    <xf numFmtId="3" fontId="33" fillId="0" borderId="15" xfId="21" applyNumberFormat="1" applyFont="1" applyFill="1" applyBorder="1" applyAlignment="1" applyProtection="1">
      <alignment horizontal="center" vertical="center"/>
      <protection locked="0"/>
    </xf>
    <xf numFmtId="3" fontId="33" fillId="0" borderId="0" xfId="38" applyNumberFormat="1" applyFont="1" applyFill="1" applyAlignment="1">
      <alignment vertical="center"/>
    </xf>
    <xf numFmtId="3" fontId="34" fillId="0" borderId="15" xfId="38" applyNumberFormat="1" applyFont="1" applyFill="1" applyBorder="1" applyAlignment="1">
      <alignment horizontal="right" vertical="center" wrapText="1"/>
    </xf>
    <xf numFmtId="3" fontId="34" fillId="0" borderId="0" xfId="38" applyNumberFormat="1" applyFont="1" applyFill="1" applyAlignment="1">
      <alignment vertical="center"/>
    </xf>
    <xf numFmtId="3" fontId="34" fillId="0" borderId="17" xfId="21" applyNumberFormat="1" applyFont="1" applyFill="1" applyBorder="1" applyAlignment="1">
      <alignment horizontal="center" vertical="center"/>
    </xf>
    <xf numFmtId="3" fontId="33" fillId="0" borderId="15" xfId="38" applyNumberFormat="1" applyFont="1" applyFill="1" applyBorder="1" applyAlignment="1">
      <alignment horizontal="right" vertical="center" wrapText="1"/>
    </xf>
    <xf numFmtId="3" fontId="33" fillId="0" borderId="0" xfId="38" applyNumberFormat="1" applyFont="1" applyFill="1" applyBorder="1" applyAlignment="1">
      <alignment vertical="center"/>
    </xf>
    <xf numFmtId="3" fontId="34" fillId="7" borderId="15" xfId="38" applyNumberFormat="1" applyFont="1" applyFill="1" applyBorder="1" applyAlignment="1">
      <alignment horizontal="left"/>
    </xf>
    <xf numFmtId="3" fontId="34" fillId="0" borderId="15" xfId="38" applyNumberFormat="1" applyFont="1" applyFill="1" applyBorder="1" applyAlignment="1">
      <alignment horizontal="right" vertical="center"/>
    </xf>
    <xf numFmtId="3" fontId="34" fillId="0" borderId="0" xfId="38" applyNumberFormat="1" applyFont="1" applyFill="1" applyBorder="1" applyAlignment="1">
      <alignment vertical="center"/>
    </xf>
    <xf numFmtId="3" fontId="33" fillId="0" borderId="15" xfId="21" applyNumberFormat="1" applyFont="1" applyBorder="1" applyAlignment="1">
      <alignment horizontal="center" vertical="top"/>
    </xf>
    <xf numFmtId="3" fontId="33" fillId="0" borderId="20" xfId="21" applyNumberFormat="1" applyFont="1" applyBorder="1" applyAlignment="1" applyProtection="1">
      <alignment horizontal="center" vertical="center"/>
      <protection locked="0"/>
    </xf>
    <xf numFmtId="3" fontId="33" fillId="0" borderId="15" xfId="21" applyNumberFormat="1" applyFont="1" applyFill="1" applyBorder="1" applyAlignment="1">
      <alignment horizontal="center" vertical="center"/>
    </xf>
    <xf numFmtId="3" fontId="33" fillId="0" borderId="17" xfId="21" applyNumberFormat="1" applyFont="1" applyFill="1" applyBorder="1" applyAlignment="1">
      <alignment horizontal="center" vertical="center"/>
    </xf>
    <xf numFmtId="3" fontId="33" fillId="0" borderId="15" xfId="21" applyNumberFormat="1" applyFont="1" applyFill="1" applyBorder="1" applyAlignment="1">
      <alignment horizontal="center" vertical="center" wrapText="1"/>
    </xf>
    <xf numFmtId="3" fontId="33" fillId="6" borderId="15" xfId="21" applyNumberFormat="1" applyFont="1" applyFill="1" applyBorder="1" applyAlignment="1">
      <alignment horizontal="center" vertical="center" wrapText="1"/>
    </xf>
    <xf numFmtId="3" fontId="33" fillId="0" borderId="17" xfId="21" applyNumberFormat="1" applyFont="1" applyFill="1" applyBorder="1" applyAlignment="1">
      <alignment horizontal="center" vertical="center" wrapText="1"/>
    </xf>
    <xf numFmtId="3" fontId="33" fillId="6" borderId="15" xfId="38" applyNumberFormat="1" applyFont="1" applyFill="1" applyBorder="1" applyAlignment="1">
      <alignment horizontal="center" vertical="center" wrapText="1"/>
    </xf>
    <xf numFmtId="3" fontId="34" fillId="7" borderId="15" xfId="38" applyNumberFormat="1" applyFont="1" applyFill="1" applyBorder="1" applyAlignment="1">
      <alignment horizontal="center" vertical="center"/>
    </xf>
    <xf numFmtId="3" fontId="34" fillId="7" borderId="15" xfId="21" applyNumberFormat="1" applyFont="1" applyFill="1" applyBorder="1" applyAlignment="1">
      <alignment horizontal="center" vertical="center"/>
    </xf>
    <xf numFmtId="3" fontId="34" fillId="7" borderId="17" xfId="21" applyNumberFormat="1" applyFont="1" applyFill="1" applyBorder="1" applyAlignment="1">
      <alignment horizontal="center" vertical="center"/>
    </xf>
    <xf numFmtId="3" fontId="34" fillId="7" borderId="17" xfId="38" applyNumberFormat="1" applyFont="1" applyFill="1" applyBorder="1" applyAlignment="1">
      <alignment horizontal="center" vertical="center"/>
    </xf>
    <xf numFmtId="3" fontId="34" fillId="0" borderId="0" xfId="38" applyNumberFormat="1" applyFont="1" applyFill="1" applyAlignment="1">
      <alignment horizontal="center"/>
    </xf>
    <xf numFmtId="3" fontId="34" fillId="7" borderId="15" xfId="38" applyNumberFormat="1" applyFont="1" applyFill="1" applyBorder="1" applyAlignment="1">
      <alignment horizontal="right" vertical="center" wrapText="1"/>
    </xf>
    <xf numFmtId="3" fontId="34" fillId="0" borderId="0" xfId="38" applyNumberFormat="1" applyFont="1" applyFill="1" applyBorder="1" applyAlignment="1">
      <alignment horizontal="right"/>
    </xf>
    <xf numFmtId="3" fontId="34" fillId="0" borderId="0" xfId="38" applyNumberFormat="1" applyFont="1" applyFill="1" applyBorder="1" applyAlignment="1">
      <alignment horizontal="left" vertical="center"/>
    </xf>
    <xf numFmtId="0" fontId="33" fillId="0" borderId="0" xfId="38" applyFont="1" applyFill="1" applyBorder="1" applyAlignment="1">
      <alignment horizontal="right" vertical="center"/>
    </xf>
    <xf numFmtId="0" fontId="33" fillId="5" borderId="0" xfId="38" applyFont="1" applyFill="1" applyBorder="1" applyAlignment="1">
      <alignment horizontal="left" vertical="center"/>
    </xf>
    <xf numFmtId="0" fontId="33" fillId="0" borderId="0" xfId="38" applyFont="1" applyFill="1" applyBorder="1" applyAlignment="1">
      <alignment horizontal="left" vertical="center"/>
    </xf>
    <xf numFmtId="0" fontId="34" fillId="0" borderId="0" xfId="0" applyFont="1" applyFill="1" applyAlignment="1">
      <alignment horizontal="left" vertical="center"/>
    </xf>
    <xf numFmtId="3" fontId="34" fillId="0" borderId="0" xfId="38" applyNumberFormat="1" applyFont="1" applyFill="1" applyBorder="1" applyAlignment="1">
      <alignment horizontal="center" vertical="center" wrapText="1"/>
    </xf>
    <xf numFmtId="0" fontId="33" fillId="0" borderId="0" xfId="38" applyFont="1" applyFill="1" applyBorder="1" applyAlignment="1">
      <alignment horizontal="center" vertical="center"/>
    </xf>
    <xf numFmtId="0" fontId="34" fillId="0" borderId="17" xfId="38" applyFont="1" applyFill="1" applyBorder="1" applyAlignment="1">
      <alignment horizontal="center" vertical="center" wrapText="1"/>
    </xf>
    <xf numFmtId="0" fontId="34" fillId="0" borderId="15" xfId="38" applyFont="1" applyFill="1" applyBorder="1" applyAlignment="1">
      <alignment horizontal="center" vertical="center" wrapText="1"/>
    </xf>
    <xf numFmtId="3" fontId="33" fillId="0" borderId="15" xfId="0" applyNumberFormat="1" applyFont="1" applyBorder="1"/>
    <xf numFmtId="3" fontId="34" fillId="0" borderId="0" xfId="38" applyNumberFormat="1" applyFont="1" applyFill="1" applyBorder="1" applyAlignment="1">
      <alignment horizontal="center" vertical="center" wrapText="1"/>
    </xf>
    <xf numFmtId="0" fontId="33" fillId="0" borderId="0" xfId="38" applyFont="1" applyFill="1" applyBorder="1" applyAlignment="1">
      <alignment horizontal="center" vertical="center"/>
    </xf>
    <xf numFmtId="0" fontId="34" fillId="0" borderId="16" xfId="38" applyFont="1" applyFill="1" applyBorder="1" applyAlignment="1">
      <alignment horizontal="center" vertical="center" wrapText="1"/>
    </xf>
    <xf numFmtId="0" fontId="34" fillId="0" borderId="19" xfId="38" applyFont="1" applyFill="1" applyBorder="1" applyAlignment="1">
      <alignment horizontal="center" vertical="center" wrapText="1"/>
    </xf>
    <xf numFmtId="0" fontId="34" fillId="0" borderId="17" xfId="38" applyFont="1" applyFill="1" applyBorder="1" applyAlignment="1">
      <alignment horizontal="center" vertical="center" wrapText="1"/>
    </xf>
    <xf numFmtId="0" fontId="34" fillId="0" borderId="18" xfId="38" applyFont="1" applyFill="1" applyBorder="1" applyAlignment="1">
      <alignment horizontal="center" vertical="center" wrapText="1"/>
    </xf>
    <xf numFmtId="0" fontId="34" fillId="0" borderId="15" xfId="38" applyFont="1" applyFill="1" applyBorder="1" applyAlignment="1">
      <alignment horizontal="center" vertical="center" wrapText="1"/>
    </xf>
    <xf numFmtId="0" fontId="34" fillId="0" borderId="0" xfId="38" applyFont="1" applyFill="1" applyBorder="1" applyAlignment="1">
      <alignment horizontal="left" vertical="center"/>
    </xf>
    <xf numFmtId="0" fontId="34" fillId="3" borderId="0" xfId="38" applyFont="1" applyFill="1" applyBorder="1" applyAlignment="1">
      <alignment horizontal="left" vertical="center"/>
    </xf>
    <xf numFmtId="1" fontId="11" fillId="2" borderId="2" xfId="0" applyNumberFormat="1" applyFont="1" applyFill="1" applyBorder="1" applyAlignment="1">
      <alignment horizontal="right" vertical="center" wrapText="1"/>
    </xf>
    <xf numFmtId="1" fontId="11" fillId="2" borderId="5" xfId="0" applyNumberFormat="1" applyFont="1" applyFill="1" applyBorder="1" applyAlignment="1">
      <alignment horizontal="right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right" vertical="center" wrapText="1"/>
    </xf>
    <xf numFmtId="0" fontId="9" fillId="2" borderId="7" xfId="0" applyFont="1" applyFill="1" applyBorder="1" applyAlignment="1">
      <alignment horizontal="right" vertical="center" wrapText="1"/>
    </xf>
  </cellXfs>
  <cellStyles count="104">
    <cellStyle name="Collegamento ipertestuale 2" xfId="64"/>
    <cellStyle name="Collegamento ipertestuale 3" xfId="65"/>
    <cellStyle name="Comma 2" xfId="68"/>
    <cellStyle name="Currency 2" xfId="69"/>
    <cellStyle name="Euro" xfId="1"/>
    <cellStyle name="Euro 2" xfId="2"/>
    <cellStyle name="Euro 2 2" xfId="3"/>
    <cellStyle name="Euro 3" xfId="4"/>
    <cellStyle name="Euro 3 2" xfId="5"/>
    <cellStyle name="Excel Built-in Normal" xfId="63"/>
    <cellStyle name="Migliaia" xfId="85" builtinId="3"/>
    <cellStyle name="Migliaia [0] 2" xfId="6"/>
    <cellStyle name="Migliaia [0] 2 2" xfId="7"/>
    <cellStyle name="Migliaia [0] 2 2 2" xfId="8"/>
    <cellStyle name="Migliaia [0] 3" xfId="9"/>
    <cellStyle name="Migliaia 10" xfId="80"/>
    <cellStyle name="Migliaia 11" xfId="81"/>
    <cellStyle name="Migliaia 12" xfId="82"/>
    <cellStyle name="Migliaia 13" xfId="83"/>
    <cellStyle name="Migliaia 14" xfId="84"/>
    <cellStyle name="Migliaia 15" xfId="87"/>
    <cellStyle name="Migliaia 16" xfId="88"/>
    <cellStyle name="Migliaia 17" xfId="89"/>
    <cellStyle name="Migliaia 18" xfId="90"/>
    <cellStyle name="Migliaia 19" xfId="91"/>
    <cellStyle name="Migliaia 2" xfId="10"/>
    <cellStyle name="Migliaia 2 2" xfId="11"/>
    <cellStyle name="Migliaia 2 3" xfId="12"/>
    <cellStyle name="Migliaia 2 4" xfId="103"/>
    <cellStyle name="Migliaia 20" xfId="92"/>
    <cellStyle name="Migliaia 21" xfId="93"/>
    <cellStyle name="Migliaia 22" xfId="94"/>
    <cellStyle name="Migliaia 3" xfId="13"/>
    <cellStyle name="Migliaia 3 2" xfId="14"/>
    <cellStyle name="Migliaia 3 3" xfId="72"/>
    <cellStyle name="Migliaia 4" xfId="15"/>
    <cellStyle name="Migliaia 5" xfId="16"/>
    <cellStyle name="Migliaia 6" xfId="67"/>
    <cellStyle name="Migliaia 7" xfId="77"/>
    <cellStyle name="Migliaia 8" xfId="78"/>
    <cellStyle name="Migliaia 9" xfId="79"/>
    <cellStyle name="Normal 2" xfId="66"/>
    <cellStyle name="Normale" xfId="0" builtinId="0"/>
    <cellStyle name="Normale 10" xfId="17"/>
    <cellStyle name="Normale 11" xfId="18"/>
    <cellStyle name="Normale 11 2" xfId="75"/>
    <cellStyle name="Normale 11 3" xfId="73"/>
    <cellStyle name="Normale 11 4" xfId="71"/>
    <cellStyle name="Normale 12" xfId="19"/>
    <cellStyle name="Normale 13" xfId="20"/>
    <cellStyle name="Normale 14" xfId="86"/>
    <cellStyle name="Normale 15" xfId="95"/>
    <cellStyle name="Normale 15 2" xfId="96"/>
    <cellStyle name="Normale 2" xfId="21"/>
    <cellStyle name="Normale 2 10" xfId="97"/>
    <cellStyle name="Normale 2 2" xfId="22"/>
    <cellStyle name="Normale 2 2 2" xfId="23"/>
    <cellStyle name="Normale 2 2 3" xfId="24"/>
    <cellStyle name="Normale 2 2 4" xfId="25"/>
    <cellStyle name="Normale 2 2_BA_Pesi_Criterio_RcAuto4_v17042012_0.1(1)Lara" xfId="26"/>
    <cellStyle name="Normale 2 3" xfId="27"/>
    <cellStyle name="Normale 2 3 2" xfId="28"/>
    <cellStyle name="Normale 2 3 3" xfId="29"/>
    <cellStyle name="Normale 2 4" xfId="30"/>
    <cellStyle name="Normale 2 5" xfId="98"/>
    <cellStyle name="Normale 2 6" xfId="99"/>
    <cellStyle name="Normale 2 7" xfId="100"/>
    <cellStyle name="Normale 2 8" xfId="101"/>
    <cellStyle name="Normale 2 9" xfId="102"/>
    <cellStyle name="Normale 3" xfId="31"/>
    <cellStyle name="Normale 3 2" xfId="32"/>
    <cellStyle name="Normale 3 3" xfId="33"/>
    <cellStyle name="Normale 4" xfId="34"/>
    <cellStyle name="Normale 4 2" xfId="35"/>
    <cellStyle name="Normale 4 3" xfId="36"/>
    <cellStyle name="Normale 5" xfId="37"/>
    <cellStyle name="Normale 5 2" xfId="38"/>
    <cellStyle name="Normale 5 2 2" xfId="39"/>
    <cellStyle name="Normale 5 3" xfId="40"/>
    <cellStyle name="Normale 5 4" xfId="41"/>
    <cellStyle name="Normale 6" xfId="42"/>
    <cellStyle name="Normale 6 2" xfId="43"/>
    <cellStyle name="Normale 6 3" xfId="44"/>
    <cellStyle name="Normale 7" xfId="45"/>
    <cellStyle name="Normale 7 2" xfId="46"/>
    <cellStyle name="Normale 7 3" xfId="47"/>
    <cellStyle name="Normale 7_BA_Pesi_Criterio_RcAuto4_v17042012_0.1(1)Lara" xfId="48"/>
    <cellStyle name="Normale 8" xfId="49"/>
    <cellStyle name="Normale 8 2" xfId="70"/>
    <cellStyle name="Normale 8 3" xfId="74"/>
    <cellStyle name="Normale 8 4" xfId="62"/>
    <cellStyle name="Normale 9" xfId="50"/>
    <cellStyle name="Percentuale 2" xfId="51"/>
    <cellStyle name="Percentuale 3" xfId="52"/>
    <cellStyle name="Valuta" xfId="76" builtinId="4"/>
    <cellStyle name="Valuta [0] 2" xfId="53"/>
    <cellStyle name="Valuta 2" xfId="54"/>
    <cellStyle name="Valuta 2 2" xfId="55"/>
    <cellStyle name="Valuta 2 3" xfId="56"/>
    <cellStyle name="Valuta 2 4" xfId="57"/>
    <cellStyle name="Valuta 3" xfId="58"/>
    <cellStyle name="Valuta 4" xfId="59"/>
    <cellStyle name="Valuta 4 2" xfId="60"/>
    <cellStyle name="Valuta 5" xfId="61"/>
  </cellStyles>
  <dxfs count="431"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63" Type="http://schemas.openxmlformats.org/officeDocument/2006/relationships/worksheet" Target="worksheets/sheet63.xml"/><Relationship Id="rId68" Type="http://schemas.openxmlformats.org/officeDocument/2006/relationships/styles" Target="style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6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61" Type="http://schemas.openxmlformats.org/officeDocument/2006/relationships/worksheet" Target="worksheets/sheet61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worksheet" Target="worksheets/sheet64.xml"/><Relationship Id="rId69" Type="http://schemas.openxmlformats.org/officeDocument/2006/relationships/sharedStrings" Target="sharedString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theme" Target="theme/theme1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7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9" Type="http://schemas.openxmlformats.org/officeDocument/2006/relationships/worksheet" Target="worksheets/sheet39.xml"/><Relationship Id="rId34" Type="http://schemas.openxmlformats.org/officeDocument/2006/relationships/worksheet" Target="worksheets/sheet34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241300</xdr:colOff>
      <xdr:row>0</xdr:row>
      <xdr:rowOff>114300</xdr:rowOff>
    </xdr:from>
    <xdr:to>
      <xdr:col>10</xdr:col>
      <xdr:colOff>200025</xdr:colOff>
      <xdr:row>51</xdr:row>
      <xdr:rowOff>123825</xdr:rowOff>
    </xdr:to>
    <xdr:sp macro="" textlink="">
      <xdr:nvSpPr>
        <xdr:cNvPr id="2" name="CasellaDiTesto 1"/>
        <xdr:cNvSpPr txBox="1"/>
      </xdr:nvSpPr>
      <xdr:spPr>
        <a:xfrm>
          <a:off x="241300" y="114300"/>
          <a:ext cx="6074778" cy="97250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it-IT" sz="1100" cap="all">
            <a:ln>
              <a:noFill/>
            </a:ln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it-IT" sz="1100" cap="all">
            <a:ln>
              <a:noFill/>
            </a:ln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it-IT" sz="1100" cap="all">
            <a:ln>
              <a:noFill/>
            </a:ln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it-IT" sz="1100" cap="all">
            <a:ln>
              <a:noFill/>
            </a:ln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it-IT" sz="1100" cap="all">
            <a:ln>
              <a:noFill/>
            </a:ln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it-IT" sz="1100" cap="all">
            <a:ln>
              <a:noFill/>
            </a:ln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it-IT" sz="1100" cap="all">
            <a:ln>
              <a:noFill/>
            </a:ln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it-IT" sz="1100" cap="all">
            <a:ln>
              <a:noFill/>
            </a:ln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it-IT" sz="1100" cap="all">
            <a:ln>
              <a:noFill/>
            </a:ln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it-IT" sz="1000" cap="all">
            <a:ln>
              <a:noFill/>
            </a:ln>
            <a:solidFill>
              <a:schemeClr val="dk1"/>
            </a:solidFill>
            <a:effectLst/>
            <a:latin typeface="Trebuchet MS" panose="020B0603020202020204" pitchFamily="34" charset="0"/>
            <a:ea typeface="+mn-ea"/>
            <a:cs typeface="+mn-cs"/>
          </a:endParaRPr>
        </a:p>
        <a:p>
          <a:r>
            <a:rPr lang="it-IT" sz="1400" b="1" cap="all">
              <a:ln>
                <a:noFill/>
              </a:ln>
              <a:solidFill>
                <a:schemeClr val="dk1"/>
              </a:solidFill>
              <a:effectLst/>
              <a:latin typeface="Trebuchet MS" panose="020B0603020202020204" pitchFamily="34" charset="0"/>
              <a:ea typeface="+mn-ea"/>
              <a:cs typeface="+mn-cs"/>
            </a:rPr>
            <a:t>ALLEGATO 5 </a:t>
          </a:r>
        </a:p>
        <a:p>
          <a:r>
            <a:rPr lang="it-IT" sz="1400" b="1" cap="all">
              <a:ln>
                <a:noFill/>
              </a:ln>
              <a:solidFill>
                <a:schemeClr val="dk1"/>
              </a:solidFill>
              <a:effectLst/>
              <a:latin typeface="Trebuchet MS" panose="020B0603020202020204" pitchFamily="34" charset="0"/>
              <a:ea typeface="+mn-ea"/>
              <a:cs typeface="+mn-cs"/>
            </a:rPr>
            <a:t>Elementi DI DETERMINAZIONE DEI PREMI</a:t>
          </a:r>
        </a:p>
        <a:p>
          <a:endParaRPr lang="it-IT" sz="1100">
            <a:ln>
              <a:noFill/>
            </a:ln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it-IT" sz="1100">
            <a:ln>
              <a:noFill/>
            </a:ln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it-IT" sz="1100">
            <a:ln>
              <a:noFill/>
            </a:ln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it-IT" sz="1100">
            <a:ln>
              <a:noFill/>
            </a:ln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it-IT" sz="1100">
            <a:ln>
              <a:noFill/>
            </a:ln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it-IT" sz="1100">
            <a:ln>
              <a:noFill/>
            </a:ln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it-IT" sz="1100">
            <a:ln>
              <a:noFill/>
            </a:ln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it-IT" sz="1100">
            <a:ln>
              <a:noFill/>
            </a:ln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it-IT" sz="1100">
            <a:ln>
              <a:noFill/>
            </a:ln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it-IT" sz="1100">
            <a:ln>
              <a:noFill/>
            </a:ln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it-IT" sz="1100">
            <a:ln>
              <a:noFill/>
            </a:ln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it-IT" sz="1100">
            <a:ln>
              <a:noFill/>
            </a:ln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it-IT" sz="1100">
            <a:ln>
              <a:noFill/>
            </a:ln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it-IT" sz="1100">
            <a:ln>
              <a:noFill/>
            </a:ln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it-IT" sz="1100">
            <a:ln>
              <a:noFill/>
            </a:ln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it-IT" sz="1100">
            <a:ln>
              <a:noFill/>
            </a:ln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it-IT" sz="1100">
            <a:ln>
              <a:noFill/>
            </a:ln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it-IT" sz="1100">
            <a:ln>
              <a:noFill/>
            </a:ln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it-IT" sz="1100">
            <a:ln>
              <a:noFill/>
            </a:ln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it-IT" sz="1100">
            <a:ln>
              <a:noFill/>
            </a:ln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it-IT" sz="1100">
            <a:ln>
              <a:noFill/>
            </a:ln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it-IT" sz="1100">
            <a:ln>
              <a:noFill/>
            </a:ln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it-IT" sz="1100">
            <a:ln>
              <a:noFill/>
            </a:ln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it-IT" sz="900">
            <a:ln>
              <a:noFill/>
            </a:ln>
            <a:solidFill>
              <a:schemeClr val="dk1"/>
            </a:solidFill>
            <a:effectLst/>
            <a:latin typeface="Trebuchet MS" panose="020B0603020202020204" pitchFamily="34" charset="0"/>
            <a:ea typeface="+mn-ea"/>
            <a:cs typeface="+mn-cs"/>
          </a:endParaRPr>
        </a:p>
        <a:p>
          <a:endParaRPr lang="it-IT" sz="900">
            <a:ln>
              <a:noFill/>
            </a:ln>
            <a:solidFill>
              <a:schemeClr val="dk1"/>
            </a:solidFill>
            <a:effectLst/>
            <a:latin typeface="Trebuchet MS" panose="020B0603020202020204" pitchFamily="34" charset="0"/>
            <a:ea typeface="+mn-ea"/>
            <a:cs typeface="+mn-cs"/>
          </a:endParaRPr>
        </a:p>
        <a:p>
          <a:endParaRPr lang="it-IT" sz="900">
            <a:ln>
              <a:noFill/>
            </a:ln>
            <a:solidFill>
              <a:schemeClr val="dk1"/>
            </a:solidFill>
            <a:effectLst/>
            <a:latin typeface="Trebuchet MS" panose="020B0603020202020204" pitchFamily="34" charset="0"/>
            <a:ea typeface="+mn-ea"/>
            <a:cs typeface="+mn-cs"/>
          </a:endParaRPr>
        </a:p>
        <a:p>
          <a:endParaRPr lang="it-IT" sz="900">
            <a:ln>
              <a:noFill/>
            </a:ln>
            <a:solidFill>
              <a:schemeClr val="dk1"/>
            </a:solidFill>
            <a:effectLst/>
            <a:latin typeface="Trebuchet MS" panose="020B0603020202020204" pitchFamily="34" charset="0"/>
            <a:ea typeface="+mn-ea"/>
            <a:cs typeface="+mn-cs"/>
          </a:endParaRPr>
        </a:p>
        <a:p>
          <a:endParaRPr lang="it-IT" sz="900">
            <a:ln>
              <a:noFill/>
            </a:ln>
            <a:solidFill>
              <a:schemeClr val="dk1"/>
            </a:solidFill>
            <a:effectLst/>
            <a:latin typeface="Trebuchet MS" panose="020B0603020202020204" pitchFamily="34" charset="0"/>
            <a:ea typeface="+mn-ea"/>
            <a:cs typeface="+mn-cs"/>
          </a:endParaRPr>
        </a:p>
        <a:p>
          <a:endParaRPr lang="it-IT" sz="900">
            <a:ln>
              <a:noFill/>
            </a:ln>
            <a:solidFill>
              <a:schemeClr val="dk1"/>
            </a:solidFill>
            <a:effectLst/>
            <a:latin typeface="Trebuchet MS" panose="020B0603020202020204" pitchFamily="34" charset="0"/>
            <a:ea typeface="+mn-ea"/>
            <a:cs typeface="+mn-cs"/>
          </a:endParaRPr>
        </a:p>
        <a:p>
          <a:endParaRPr lang="it-IT" sz="900">
            <a:ln>
              <a:noFill/>
            </a:ln>
            <a:solidFill>
              <a:schemeClr val="dk1"/>
            </a:solidFill>
            <a:effectLst/>
            <a:latin typeface="Trebuchet MS" panose="020B0603020202020204" pitchFamily="34" charset="0"/>
            <a:ea typeface="+mn-ea"/>
            <a:cs typeface="+mn-cs"/>
          </a:endParaRPr>
        </a:p>
        <a:p>
          <a:endParaRPr lang="it-IT" sz="900">
            <a:ln>
              <a:noFill/>
            </a:ln>
            <a:solidFill>
              <a:schemeClr val="dk1"/>
            </a:solidFill>
            <a:effectLst/>
            <a:latin typeface="Trebuchet MS" panose="020B0603020202020204" pitchFamily="34" charset="0"/>
            <a:ea typeface="+mn-ea"/>
            <a:cs typeface="+mn-cs"/>
          </a:endParaRPr>
        </a:p>
        <a:p>
          <a:endParaRPr lang="it-IT" sz="900">
            <a:ln>
              <a:noFill/>
            </a:ln>
            <a:solidFill>
              <a:schemeClr val="dk1"/>
            </a:solidFill>
            <a:effectLst/>
            <a:latin typeface="Trebuchet MS" panose="020B0603020202020204" pitchFamily="34" charset="0"/>
            <a:ea typeface="+mn-ea"/>
            <a:cs typeface="+mn-cs"/>
          </a:endParaRPr>
        </a:p>
        <a:p>
          <a:endParaRPr lang="it-IT" sz="900">
            <a:ln>
              <a:noFill/>
            </a:ln>
            <a:solidFill>
              <a:schemeClr val="dk1"/>
            </a:solidFill>
            <a:effectLst/>
            <a:latin typeface="Trebuchet MS" panose="020B0603020202020204" pitchFamily="34" charset="0"/>
            <a:ea typeface="+mn-ea"/>
            <a:cs typeface="+mn-cs"/>
          </a:endParaRPr>
        </a:p>
        <a:p>
          <a:endParaRPr lang="it-IT" sz="900">
            <a:ln>
              <a:noFill/>
            </a:ln>
            <a:solidFill>
              <a:schemeClr val="dk1"/>
            </a:solidFill>
            <a:effectLst/>
            <a:latin typeface="Trebuchet MS" panose="020B0603020202020204" pitchFamily="34" charset="0"/>
            <a:ea typeface="+mn-ea"/>
            <a:cs typeface="+mn-cs"/>
          </a:endParaRPr>
        </a:p>
        <a:p>
          <a:endParaRPr lang="it-IT" sz="900">
            <a:ln>
              <a:noFill/>
            </a:ln>
            <a:solidFill>
              <a:schemeClr val="dk1"/>
            </a:solidFill>
            <a:effectLst/>
            <a:latin typeface="Trebuchet MS" panose="020B0603020202020204" pitchFamily="34" charset="0"/>
            <a:ea typeface="+mn-ea"/>
            <a:cs typeface="+mn-cs"/>
          </a:endParaRPr>
        </a:p>
        <a:p>
          <a:endParaRPr lang="it-IT" sz="900">
            <a:ln>
              <a:noFill/>
            </a:ln>
            <a:solidFill>
              <a:schemeClr val="dk1"/>
            </a:solidFill>
            <a:effectLst/>
            <a:latin typeface="Trebuchet MS" panose="020B0603020202020204" pitchFamily="34" charset="0"/>
            <a:ea typeface="+mn-ea"/>
            <a:cs typeface="+mn-cs"/>
          </a:endParaRPr>
        </a:p>
        <a:p>
          <a:endParaRPr lang="it-IT" sz="900">
            <a:ln>
              <a:noFill/>
            </a:ln>
            <a:solidFill>
              <a:schemeClr val="dk1"/>
            </a:solidFill>
            <a:effectLst/>
            <a:latin typeface="Trebuchet MS" panose="020B0603020202020204" pitchFamily="34" charset="0"/>
            <a:ea typeface="+mn-ea"/>
            <a:cs typeface="+mn-cs"/>
          </a:endParaRPr>
        </a:p>
        <a:p>
          <a:endParaRPr lang="it-IT" sz="900">
            <a:ln>
              <a:noFill/>
            </a:ln>
            <a:solidFill>
              <a:schemeClr val="dk1"/>
            </a:solidFill>
            <a:effectLst/>
            <a:latin typeface="Trebuchet MS" panose="020B0603020202020204" pitchFamily="34" charset="0"/>
            <a:ea typeface="+mn-ea"/>
            <a:cs typeface="+mn-cs"/>
          </a:endParaRPr>
        </a:p>
        <a:p>
          <a:endParaRPr lang="it-IT" sz="900">
            <a:ln>
              <a:noFill/>
            </a:ln>
            <a:solidFill>
              <a:schemeClr val="dk1"/>
            </a:solidFill>
            <a:effectLst/>
            <a:latin typeface="Trebuchet MS" panose="020B0603020202020204" pitchFamily="34" charset="0"/>
            <a:ea typeface="+mn-ea"/>
            <a:cs typeface="+mn-cs"/>
          </a:endParaRPr>
        </a:p>
        <a:p>
          <a:endParaRPr lang="it-IT" sz="900">
            <a:ln>
              <a:noFill/>
            </a:ln>
            <a:solidFill>
              <a:schemeClr val="dk1"/>
            </a:solidFill>
            <a:effectLst/>
            <a:latin typeface="Trebuchet MS" panose="020B0603020202020204" pitchFamily="34" charset="0"/>
            <a:ea typeface="+mn-ea"/>
            <a:cs typeface="+mn-cs"/>
          </a:endParaRPr>
        </a:p>
        <a:p>
          <a:endParaRPr lang="it-IT" sz="900">
            <a:ln>
              <a:noFill/>
            </a:ln>
            <a:solidFill>
              <a:schemeClr val="dk1"/>
            </a:solidFill>
            <a:effectLst/>
            <a:latin typeface="Trebuchet MS" panose="020B0603020202020204" pitchFamily="34" charset="0"/>
            <a:ea typeface="+mn-ea"/>
            <a:cs typeface="+mn-cs"/>
          </a:endParaRPr>
        </a:p>
        <a:p>
          <a:endParaRPr lang="it-IT" sz="900">
            <a:ln>
              <a:noFill/>
            </a:ln>
            <a:solidFill>
              <a:schemeClr val="dk1"/>
            </a:solidFill>
            <a:effectLst/>
            <a:latin typeface="Trebuchet MS" panose="020B0603020202020204" pitchFamily="34" charset="0"/>
            <a:ea typeface="+mn-ea"/>
            <a:cs typeface="+mn-cs"/>
          </a:endParaRPr>
        </a:p>
        <a:p>
          <a:r>
            <a:rPr lang="it-IT" sz="9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Classificazione del documento: Consip Public </a:t>
          </a:r>
        </a:p>
        <a:p>
          <a:endParaRPr lang="it-IT" sz="9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it-IT" sz="9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Appalto Specifico indetto da Consip S.p.A. per la prestazione dei servizi inerenti le coperture assicurative dei rischi connessi alla circolazione dei veicoli e dei natanti delle Amministrazioni dello Stato nell’ambito dello SDA della Pubblica Amministrazione per la prestazione di servizi assicurativi </a:t>
          </a:r>
          <a:r>
            <a:rPr lang="it-IT" sz="900" i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– </a:t>
          </a:r>
          <a:r>
            <a:rPr lang="it-IT" sz="9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ID 2167</a:t>
          </a:r>
        </a:p>
        <a:p>
          <a:r>
            <a:rPr lang="it-IT" sz="900">
              <a:ln>
                <a:noFill/>
              </a:ln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</a:p>
        <a:p>
          <a:r>
            <a:rPr lang="it-IT" sz="900">
              <a:ln>
                <a:noFill/>
              </a:ln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Allegato 5 – Elementi di determinazione dei premi</a:t>
          </a:r>
        </a:p>
        <a:p>
          <a:endParaRPr lang="it-IT" sz="1100">
            <a:ln>
              <a:noFill/>
            </a:ln>
          </a:endParaRPr>
        </a:p>
      </xdr:txBody>
    </xdr:sp>
    <xdr:clientData/>
  </xdr:twoCellAnchor>
  <xdr:twoCellAnchor>
    <xdr:from>
      <xdr:col>0</xdr:col>
      <xdr:colOff>261818</xdr:colOff>
      <xdr:row>45</xdr:row>
      <xdr:rowOff>69223</xdr:rowOff>
    </xdr:from>
    <xdr:to>
      <xdr:col>9</xdr:col>
      <xdr:colOff>468883</xdr:colOff>
      <xdr:row>45</xdr:row>
      <xdr:rowOff>83028</xdr:rowOff>
    </xdr:to>
    <xdr:cxnSp macro="">
      <xdr:nvCxnSpPr>
        <xdr:cNvPr id="3" name="Connettore 1 2"/>
        <xdr:cNvCxnSpPr/>
      </xdr:nvCxnSpPr>
      <xdr:spPr>
        <a:xfrm>
          <a:off x="261818" y="8641723"/>
          <a:ext cx="5711512" cy="13805"/>
        </a:xfrm>
        <a:prstGeom prst="line">
          <a:avLst/>
        </a:prstGeom>
        <a:ln>
          <a:solidFill>
            <a:srgbClr val="777777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oneCell">
    <xdr:from>
      <xdr:col>0</xdr:col>
      <xdr:colOff>152400</xdr:colOff>
      <xdr:row>0</xdr:row>
      <xdr:rowOff>0</xdr:rowOff>
    </xdr:from>
    <xdr:to>
      <xdr:col>3</xdr:col>
      <xdr:colOff>314325</xdr:colOff>
      <xdr:row>5</xdr:row>
      <xdr:rowOff>114300</xdr:rowOff>
    </xdr:to>
    <xdr:pic>
      <xdr:nvPicPr>
        <xdr:cNvPr id="4" name="Immagine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3550"/>
        <a:stretch>
          <a:fillRect/>
        </a:stretch>
      </xdr:blipFill>
      <xdr:spPr bwMode="auto">
        <a:xfrm>
          <a:off x="152400" y="0"/>
          <a:ext cx="1990725" cy="10668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ilvia.pantaleo/Documents/GARE/RCAUTO/RCAUTO%2010/DATI%20RICEVUTI%20DA%20PA/Database%20premi_2019_06_21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a di distribuzione"/>
      <sheetName val="Deleghe 2004-2018"/>
      <sheetName val="Comunicazioni"/>
      <sheetName val="check mit edizione 9"/>
      <sheetName val="n. veicoli"/>
      <sheetName val="pivot CHECK PREMI"/>
      <sheetName val="Premi OR 2004-2018"/>
      <sheetName val="Premi Assicuratore 2004-2018"/>
      <sheetName val="Imposte"/>
      <sheetName val="00.pvt"/>
      <sheetName val="00.1Convalida_dati"/>
      <sheetName val="Display_premi"/>
      <sheetName val="difesa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2">
          <cell r="A2" t="str">
            <v>INFORTUNI punto A</v>
          </cell>
          <cell r="B2">
            <v>2004</v>
          </cell>
        </row>
        <row r="3">
          <cell r="A3" t="str">
            <v>INFORTUNI punto B</v>
          </cell>
          <cell r="B3">
            <v>2005</v>
          </cell>
        </row>
        <row r="4">
          <cell r="A4" t="str">
            <v>KASKO</v>
          </cell>
          <cell r="B4">
            <v>2006</v>
          </cell>
        </row>
        <row r="5">
          <cell r="A5" t="str">
            <v>RCA</v>
          </cell>
          <cell r="B5">
            <v>2007</v>
          </cell>
        </row>
        <row r="6">
          <cell r="B6">
            <v>2008</v>
          </cell>
        </row>
        <row r="7">
          <cell r="B7">
            <v>2009</v>
          </cell>
        </row>
        <row r="8">
          <cell r="B8">
            <v>2010</v>
          </cell>
        </row>
      </sheetData>
      <sheetData sheetId="11" refreshError="1"/>
      <sheetData sheetId="12" refreshError="1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5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5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6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6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view="pageBreakPreview" zoomScale="95" zoomScaleNormal="69" zoomScaleSheetLayoutView="95" workbookViewId="0">
      <selection activeCell="M50" sqref="M50"/>
    </sheetView>
  </sheetViews>
  <sheetFormatPr defaultRowHeight="15" x14ac:dyDescent="0.25"/>
  <sheetData/>
  <pageMargins left="0.7" right="0.7" top="0.75" bottom="0.75" header="0.3" footer="0.3"/>
  <pageSetup paperSize="9" scale="86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9"/>
  <sheetViews>
    <sheetView topLeftCell="A64" workbookViewId="0">
      <selection activeCell="A90" sqref="A90:XFD91"/>
    </sheetView>
  </sheetViews>
  <sheetFormatPr defaultRowHeight="15" x14ac:dyDescent="0.25"/>
  <cols>
    <col min="1" max="1" width="44.85546875" customWidth="1"/>
    <col min="2" max="2" width="49.28515625" style="171" customWidth="1"/>
    <col min="3" max="3" width="22.140625" style="10" customWidth="1"/>
    <col min="4" max="4" width="19.28515625" bestFit="1" customWidth="1"/>
    <col min="5" max="6" width="11.5703125" bestFit="1" customWidth="1"/>
    <col min="7" max="7" width="13.140625" bestFit="1" customWidth="1"/>
  </cols>
  <sheetData>
    <row r="1" spans="1:7" s="103" customFormat="1" ht="12.75" x14ac:dyDescent="0.2">
      <c r="A1" s="37" t="s">
        <v>0</v>
      </c>
      <c r="B1" s="166">
        <v>2018</v>
      </c>
    </row>
    <row r="2" spans="1:7" s="103" customFormat="1" ht="12.75" x14ac:dyDescent="0.2">
      <c r="A2" s="37" t="s">
        <v>1</v>
      </c>
      <c r="B2" s="167" t="s">
        <v>212</v>
      </c>
    </row>
    <row r="3" spans="1:7" s="103" customFormat="1" ht="12.75" x14ac:dyDescent="0.2">
      <c r="B3" s="174"/>
      <c r="C3" s="102"/>
    </row>
    <row r="4" spans="1:7" s="103" customFormat="1" ht="25.5" x14ac:dyDescent="0.2">
      <c r="A4" s="38" t="s">
        <v>3</v>
      </c>
      <c r="B4" s="175" t="s">
        <v>4</v>
      </c>
      <c r="C4" s="38" t="s">
        <v>1358</v>
      </c>
      <c r="D4" s="38" t="s">
        <v>5</v>
      </c>
      <c r="E4" s="38" t="s">
        <v>6</v>
      </c>
      <c r="F4" s="38" t="s">
        <v>7</v>
      </c>
      <c r="G4" s="38" t="s">
        <v>8</v>
      </c>
    </row>
    <row r="5" spans="1:7" s="89" customFormat="1" x14ac:dyDescent="0.25">
      <c r="A5" s="5" t="s">
        <v>46</v>
      </c>
      <c r="B5" s="5" t="s">
        <v>47</v>
      </c>
      <c r="C5" s="90">
        <v>2018</v>
      </c>
      <c r="D5" s="173" t="s">
        <v>1277</v>
      </c>
      <c r="E5" s="172">
        <v>3059.03</v>
      </c>
      <c r="F5" s="172">
        <v>0</v>
      </c>
      <c r="G5" s="172">
        <f>E5+F5</f>
        <v>3059.03</v>
      </c>
    </row>
    <row r="6" spans="1:7" s="89" customFormat="1" x14ac:dyDescent="0.25">
      <c r="A6" s="5" t="s">
        <v>178</v>
      </c>
      <c r="B6" s="5" t="s">
        <v>179</v>
      </c>
      <c r="C6" s="90" t="s">
        <v>1278</v>
      </c>
      <c r="D6" s="173" t="s">
        <v>1467</v>
      </c>
      <c r="E6" s="172">
        <v>174000</v>
      </c>
      <c r="F6" s="172">
        <v>15398.94</v>
      </c>
      <c r="G6" s="172">
        <f t="shared" ref="G6:G69" si="0">E6+F6</f>
        <v>189398.94</v>
      </c>
    </row>
    <row r="7" spans="1:7" s="89" customFormat="1" x14ac:dyDescent="0.25">
      <c r="A7" s="5" t="s">
        <v>70</v>
      </c>
      <c r="B7" s="5" t="s">
        <v>172</v>
      </c>
      <c r="C7" s="90" t="s">
        <v>1278</v>
      </c>
      <c r="D7" s="173" t="s">
        <v>1468</v>
      </c>
      <c r="E7" s="172">
        <v>9208.99</v>
      </c>
      <c r="F7" s="172">
        <v>-4117.6462536000008</v>
      </c>
      <c r="G7" s="172">
        <f t="shared" si="0"/>
        <v>5091.343746399999</v>
      </c>
    </row>
    <row r="8" spans="1:7" s="89" customFormat="1" x14ac:dyDescent="0.25">
      <c r="A8" s="5" t="s">
        <v>70</v>
      </c>
      <c r="B8" s="5" t="s">
        <v>1227</v>
      </c>
      <c r="C8" s="90" t="s">
        <v>1278</v>
      </c>
      <c r="D8" s="173" t="s">
        <v>1470</v>
      </c>
      <c r="E8" s="172">
        <v>10150</v>
      </c>
      <c r="F8" s="172">
        <v>1661.7579999999998</v>
      </c>
      <c r="G8" s="172">
        <f t="shared" si="0"/>
        <v>11811.758</v>
      </c>
    </row>
    <row r="9" spans="1:7" s="89" customFormat="1" x14ac:dyDescent="0.25">
      <c r="A9" s="5" t="s">
        <v>67</v>
      </c>
      <c r="B9" s="5" t="s">
        <v>68</v>
      </c>
      <c r="C9" s="90" t="s">
        <v>1278</v>
      </c>
      <c r="D9" s="173" t="s">
        <v>1472</v>
      </c>
      <c r="E9" s="172">
        <v>203</v>
      </c>
      <c r="F9" s="172">
        <v>-203</v>
      </c>
      <c r="G9" s="172">
        <f t="shared" si="0"/>
        <v>0</v>
      </c>
    </row>
    <row r="10" spans="1:7" s="89" customFormat="1" x14ac:dyDescent="0.25">
      <c r="A10" s="5" t="s">
        <v>9</v>
      </c>
      <c r="B10" s="5" t="s">
        <v>12</v>
      </c>
      <c r="C10" s="90" t="s">
        <v>1278</v>
      </c>
      <c r="D10" s="173" t="s">
        <v>1473</v>
      </c>
      <c r="E10" s="172">
        <v>101.5</v>
      </c>
      <c r="F10" s="172">
        <v>-36.54</v>
      </c>
      <c r="G10" s="172">
        <f t="shared" si="0"/>
        <v>64.960000000000008</v>
      </c>
    </row>
    <row r="11" spans="1:7" s="89" customFormat="1" x14ac:dyDescent="0.25">
      <c r="A11" s="5" t="s">
        <v>9</v>
      </c>
      <c r="B11" s="5" t="s">
        <v>12</v>
      </c>
      <c r="C11" s="90" t="s">
        <v>1278</v>
      </c>
      <c r="D11" s="173" t="s">
        <v>1474</v>
      </c>
      <c r="E11" s="172">
        <v>14.5</v>
      </c>
      <c r="F11" s="172">
        <v>-14.5</v>
      </c>
      <c r="G11" s="172">
        <f t="shared" si="0"/>
        <v>0</v>
      </c>
    </row>
    <row r="12" spans="1:7" s="89" customFormat="1" x14ac:dyDescent="0.25">
      <c r="A12" s="5" t="s">
        <v>9</v>
      </c>
      <c r="B12" s="5" t="s">
        <v>16</v>
      </c>
      <c r="C12" s="90" t="s">
        <v>1278</v>
      </c>
      <c r="D12" s="173" t="s">
        <v>1476</v>
      </c>
      <c r="E12" s="172">
        <v>203</v>
      </c>
      <c r="F12" s="172">
        <v>170.55</v>
      </c>
      <c r="G12" s="172">
        <f t="shared" si="0"/>
        <v>373.55</v>
      </c>
    </row>
    <row r="13" spans="1:7" s="89" customFormat="1" x14ac:dyDescent="0.25">
      <c r="A13" s="5" t="s">
        <v>9</v>
      </c>
      <c r="B13" s="5" t="s">
        <v>517</v>
      </c>
      <c r="C13" s="90" t="s">
        <v>1278</v>
      </c>
      <c r="D13" s="173" t="s">
        <v>1478</v>
      </c>
      <c r="E13" s="172">
        <v>87000</v>
      </c>
      <c r="F13" s="172">
        <v>112091.15</v>
      </c>
      <c r="G13" s="172">
        <f t="shared" si="0"/>
        <v>199091.15</v>
      </c>
    </row>
    <row r="14" spans="1:7" s="89" customFormat="1" x14ac:dyDescent="0.25">
      <c r="A14" s="5" t="s">
        <v>9</v>
      </c>
      <c r="B14" s="5" t="s">
        <v>176</v>
      </c>
      <c r="C14" s="90" t="s">
        <v>1278</v>
      </c>
      <c r="D14" s="173" t="s">
        <v>1481</v>
      </c>
      <c r="E14" s="172">
        <v>1305</v>
      </c>
      <c r="F14" s="172">
        <v>268.04700000000003</v>
      </c>
      <c r="G14" s="172">
        <f t="shared" si="0"/>
        <v>1573.047</v>
      </c>
    </row>
    <row r="15" spans="1:7" s="89" customFormat="1" x14ac:dyDescent="0.25">
      <c r="A15" s="5" t="s">
        <v>9</v>
      </c>
      <c r="B15" s="5" t="s">
        <v>1179</v>
      </c>
      <c r="C15" s="90" t="s">
        <v>1278</v>
      </c>
      <c r="D15" s="173" t="s">
        <v>1098</v>
      </c>
      <c r="E15" s="172">
        <v>4060</v>
      </c>
      <c r="F15" s="172">
        <v>43.85</v>
      </c>
      <c r="G15" s="172">
        <f t="shared" si="0"/>
        <v>4103.8500000000004</v>
      </c>
    </row>
    <row r="16" spans="1:7" s="89" customFormat="1" x14ac:dyDescent="0.25">
      <c r="A16" s="5" t="s">
        <v>155</v>
      </c>
      <c r="B16" s="5" t="s">
        <v>162</v>
      </c>
      <c r="C16" s="90" t="s">
        <v>1278</v>
      </c>
      <c r="D16" s="173" t="s">
        <v>1488</v>
      </c>
      <c r="E16" s="172">
        <v>4.3499999999999996</v>
      </c>
      <c r="F16" s="172">
        <v>-4.3499999999999996</v>
      </c>
      <c r="G16" s="172">
        <f t="shared" si="0"/>
        <v>0</v>
      </c>
    </row>
    <row r="17" spans="1:7" s="89" customFormat="1" x14ac:dyDescent="0.25">
      <c r="A17" s="5" t="s">
        <v>155</v>
      </c>
      <c r="B17" s="5" t="s">
        <v>156</v>
      </c>
      <c r="C17" s="90" t="s">
        <v>1278</v>
      </c>
      <c r="D17" s="173" t="s">
        <v>1490</v>
      </c>
      <c r="E17" s="172">
        <v>7.25</v>
      </c>
      <c r="F17" s="172">
        <v>20.59</v>
      </c>
      <c r="G17" s="172">
        <f t="shared" si="0"/>
        <v>27.84</v>
      </c>
    </row>
    <row r="18" spans="1:7" s="89" customFormat="1" x14ac:dyDescent="0.25">
      <c r="A18" s="5" t="s">
        <v>155</v>
      </c>
      <c r="B18" s="5" t="s">
        <v>160</v>
      </c>
      <c r="C18" s="90" t="s">
        <v>1278</v>
      </c>
      <c r="D18" s="173" t="s">
        <v>1491</v>
      </c>
      <c r="E18" s="172">
        <v>4.3499999999999996</v>
      </c>
      <c r="F18" s="172">
        <v>-4.3499999999999996</v>
      </c>
      <c r="G18" s="172">
        <f t="shared" si="0"/>
        <v>0</v>
      </c>
    </row>
    <row r="19" spans="1:7" s="89" customFormat="1" x14ac:dyDescent="0.25">
      <c r="A19" s="5" t="s">
        <v>155</v>
      </c>
      <c r="B19" s="5" t="s">
        <v>158</v>
      </c>
      <c r="C19" s="90" t="s">
        <v>1278</v>
      </c>
      <c r="D19" s="173" t="s">
        <v>1493</v>
      </c>
      <c r="E19" s="172">
        <v>14.5</v>
      </c>
      <c r="F19" s="172">
        <v>1945.4360000000001</v>
      </c>
      <c r="G19" s="172">
        <f t="shared" si="0"/>
        <v>1959.9360000000001</v>
      </c>
    </row>
    <row r="20" spans="1:7" s="89" customFormat="1" x14ac:dyDescent="0.25">
      <c r="A20" s="5" t="s">
        <v>155</v>
      </c>
      <c r="B20" s="5" t="s">
        <v>208</v>
      </c>
      <c r="C20" s="90" t="s">
        <v>1278</v>
      </c>
      <c r="D20" s="173" t="s">
        <v>1263</v>
      </c>
      <c r="E20" s="172">
        <v>870</v>
      </c>
      <c r="F20" s="172">
        <v>296.58</v>
      </c>
      <c r="G20" s="172">
        <f t="shared" si="0"/>
        <v>1166.58</v>
      </c>
    </row>
    <row r="21" spans="1:7" s="89" customFormat="1" x14ac:dyDescent="0.25">
      <c r="A21" s="5" t="s">
        <v>29</v>
      </c>
      <c r="B21" s="5" t="s">
        <v>153</v>
      </c>
      <c r="C21" s="90" t="s">
        <v>1278</v>
      </c>
      <c r="D21" s="173" t="s">
        <v>1495</v>
      </c>
      <c r="E21" s="172">
        <v>1450</v>
      </c>
      <c r="F21" s="172">
        <v>31.13</v>
      </c>
      <c r="G21" s="172">
        <f t="shared" si="0"/>
        <v>1481.13</v>
      </c>
    </row>
    <row r="22" spans="1:7" s="89" customFormat="1" x14ac:dyDescent="0.25">
      <c r="A22" s="5" t="s">
        <v>185</v>
      </c>
      <c r="B22" s="5" t="s">
        <v>186</v>
      </c>
      <c r="C22" s="90" t="s">
        <v>1278</v>
      </c>
      <c r="D22" s="173" t="s">
        <v>1497</v>
      </c>
      <c r="E22" s="172">
        <v>72.5</v>
      </c>
      <c r="F22" s="172">
        <v>-58</v>
      </c>
      <c r="G22" s="172">
        <f t="shared" si="0"/>
        <v>14.5</v>
      </c>
    </row>
    <row r="23" spans="1:7" s="89" customFormat="1" x14ac:dyDescent="0.25">
      <c r="A23" s="5" t="s">
        <v>41</v>
      </c>
      <c r="B23" s="5" t="s">
        <v>183</v>
      </c>
      <c r="C23" s="90" t="s">
        <v>1278</v>
      </c>
      <c r="D23" s="173" t="s">
        <v>1500</v>
      </c>
      <c r="E23" s="172">
        <v>11.603524229074889</v>
      </c>
      <c r="F23" s="172">
        <v>0</v>
      </c>
      <c r="G23" s="172">
        <f t="shared" si="0"/>
        <v>11.603524229074889</v>
      </c>
    </row>
    <row r="24" spans="1:7" s="89" customFormat="1" x14ac:dyDescent="0.25">
      <c r="A24" s="5" t="s">
        <v>106</v>
      </c>
      <c r="B24" s="5" t="s">
        <v>181</v>
      </c>
      <c r="C24" s="90" t="s">
        <v>1278</v>
      </c>
      <c r="D24" s="173" t="s">
        <v>1501</v>
      </c>
      <c r="E24" s="172">
        <v>87.22</v>
      </c>
      <c r="F24" s="172">
        <v>693.95</v>
      </c>
      <c r="G24" s="172">
        <f t="shared" si="0"/>
        <v>781.17000000000007</v>
      </c>
    </row>
    <row r="25" spans="1:7" s="89" customFormat="1" x14ac:dyDescent="0.25">
      <c r="A25" s="5" t="s">
        <v>49</v>
      </c>
      <c r="B25" s="5" t="s">
        <v>111</v>
      </c>
      <c r="C25" s="90" t="s">
        <v>1278</v>
      </c>
      <c r="D25" s="173" t="s">
        <v>1503</v>
      </c>
      <c r="E25" s="172">
        <v>7.27</v>
      </c>
      <c r="F25" s="172">
        <v>11.05</v>
      </c>
      <c r="G25" s="172">
        <f t="shared" si="0"/>
        <v>18.32</v>
      </c>
    </row>
    <row r="26" spans="1:7" s="89" customFormat="1" x14ac:dyDescent="0.25">
      <c r="A26" s="5" t="s">
        <v>49</v>
      </c>
      <c r="B26" s="5" t="s">
        <v>189</v>
      </c>
      <c r="C26" s="90" t="s">
        <v>1278</v>
      </c>
      <c r="D26" s="173" t="s">
        <v>1504</v>
      </c>
      <c r="E26" s="172">
        <v>276.17</v>
      </c>
      <c r="F26" s="172">
        <v>334.12</v>
      </c>
      <c r="G26" s="172">
        <f t="shared" si="0"/>
        <v>610.29</v>
      </c>
    </row>
    <row r="27" spans="1:7" s="89" customFormat="1" x14ac:dyDescent="0.25">
      <c r="A27" s="5" t="s">
        <v>49</v>
      </c>
      <c r="B27" s="5" t="s">
        <v>115</v>
      </c>
      <c r="C27" s="90" t="s">
        <v>1278</v>
      </c>
      <c r="D27" s="173" t="s">
        <v>1505</v>
      </c>
      <c r="E27" s="172">
        <v>275.5</v>
      </c>
      <c r="F27" s="172">
        <v>-159.5</v>
      </c>
      <c r="G27" s="172">
        <f t="shared" si="0"/>
        <v>116</v>
      </c>
    </row>
    <row r="28" spans="1:7" s="89" customFormat="1" x14ac:dyDescent="0.25">
      <c r="A28" s="5" t="s">
        <v>49</v>
      </c>
      <c r="B28" s="5" t="s">
        <v>234</v>
      </c>
      <c r="C28" s="90" t="s">
        <v>1278</v>
      </c>
      <c r="D28" s="173" t="s">
        <v>1506</v>
      </c>
      <c r="E28" s="172">
        <v>174</v>
      </c>
      <c r="F28" s="172">
        <v>-27.46</v>
      </c>
      <c r="G28" s="172">
        <f t="shared" si="0"/>
        <v>146.54</v>
      </c>
    </row>
    <row r="29" spans="1:7" s="89" customFormat="1" x14ac:dyDescent="0.25">
      <c r="A29" s="5" t="s">
        <v>49</v>
      </c>
      <c r="B29" s="5" t="s">
        <v>119</v>
      </c>
      <c r="C29" s="90" t="s">
        <v>1278</v>
      </c>
      <c r="D29" s="173" t="s">
        <v>1507</v>
      </c>
      <c r="E29" s="172">
        <v>72.5</v>
      </c>
      <c r="F29" s="172">
        <v>16.3</v>
      </c>
      <c r="G29" s="172">
        <f t="shared" si="0"/>
        <v>88.8</v>
      </c>
    </row>
    <row r="30" spans="1:7" s="89" customFormat="1" x14ac:dyDescent="0.25">
      <c r="A30" s="5" t="s">
        <v>49</v>
      </c>
      <c r="B30" s="5" t="s">
        <v>195</v>
      </c>
      <c r="C30" s="90" t="s">
        <v>1278</v>
      </c>
      <c r="D30" s="173" t="s">
        <v>1508</v>
      </c>
      <c r="E30" s="172">
        <v>305.24</v>
      </c>
      <c r="F30" s="172">
        <v>-3.31</v>
      </c>
      <c r="G30" s="172">
        <f t="shared" si="0"/>
        <v>301.93</v>
      </c>
    </row>
    <row r="31" spans="1:7" s="89" customFormat="1" x14ac:dyDescent="0.25">
      <c r="A31" s="5" t="s">
        <v>49</v>
      </c>
      <c r="B31" s="5" t="s">
        <v>123</v>
      </c>
      <c r="C31" s="90" t="s">
        <v>1278</v>
      </c>
      <c r="D31" s="173" t="s">
        <v>1509</v>
      </c>
      <c r="E31" s="172">
        <v>319</v>
      </c>
      <c r="F31" s="172">
        <v>59.33</v>
      </c>
      <c r="G31" s="172">
        <f t="shared" si="0"/>
        <v>378.33</v>
      </c>
    </row>
    <row r="32" spans="1:7" s="89" customFormat="1" x14ac:dyDescent="0.25">
      <c r="A32" s="5" t="s">
        <v>49</v>
      </c>
      <c r="B32" s="5" t="s">
        <v>125</v>
      </c>
      <c r="C32" s="90" t="s">
        <v>1278</v>
      </c>
      <c r="D32" s="173" t="s">
        <v>1510</v>
      </c>
      <c r="E32" s="172">
        <v>2030</v>
      </c>
      <c r="F32" s="172">
        <v>-783</v>
      </c>
      <c r="G32" s="172">
        <f t="shared" si="0"/>
        <v>1247</v>
      </c>
    </row>
    <row r="33" spans="1:7" s="89" customFormat="1" x14ac:dyDescent="0.25">
      <c r="A33" s="5" t="s">
        <v>49</v>
      </c>
      <c r="B33" s="5" t="s">
        <v>127</v>
      </c>
      <c r="C33" s="90" t="s">
        <v>1278</v>
      </c>
      <c r="D33" s="173" t="s">
        <v>1511</v>
      </c>
      <c r="E33" s="172">
        <v>362.5</v>
      </c>
      <c r="F33" s="172">
        <v>-151.38</v>
      </c>
      <c r="G33" s="172">
        <f t="shared" si="0"/>
        <v>211.12</v>
      </c>
    </row>
    <row r="34" spans="1:7" s="89" customFormat="1" x14ac:dyDescent="0.25">
      <c r="A34" s="5" t="s">
        <v>49</v>
      </c>
      <c r="B34" s="5" t="s">
        <v>129</v>
      </c>
      <c r="C34" s="90" t="s">
        <v>1278</v>
      </c>
      <c r="D34" s="173" t="s">
        <v>1512</v>
      </c>
      <c r="E34" s="172">
        <v>36.25</v>
      </c>
      <c r="F34" s="172">
        <v>20.91</v>
      </c>
      <c r="G34" s="172">
        <f t="shared" si="0"/>
        <v>57.16</v>
      </c>
    </row>
    <row r="35" spans="1:7" s="89" customFormat="1" x14ac:dyDescent="0.25">
      <c r="A35" s="5" t="s">
        <v>49</v>
      </c>
      <c r="B35" s="5" t="s">
        <v>131</v>
      </c>
      <c r="C35" s="90" t="s">
        <v>1278</v>
      </c>
      <c r="D35" s="173" t="s">
        <v>1513</v>
      </c>
      <c r="E35" s="172">
        <v>1450</v>
      </c>
      <c r="F35" s="172">
        <v>-916.05</v>
      </c>
      <c r="G35" s="172">
        <f t="shared" si="0"/>
        <v>533.95000000000005</v>
      </c>
    </row>
    <row r="36" spans="1:7" s="89" customFormat="1" x14ac:dyDescent="0.25">
      <c r="A36" s="5" t="s">
        <v>49</v>
      </c>
      <c r="B36" s="5" t="s">
        <v>133</v>
      </c>
      <c r="C36" s="90" t="s">
        <v>1278</v>
      </c>
      <c r="D36" s="173" t="s">
        <v>1514</v>
      </c>
      <c r="E36" s="172">
        <v>870</v>
      </c>
      <c r="F36" s="172">
        <v>26.3</v>
      </c>
      <c r="G36" s="172">
        <f t="shared" si="0"/>
        <v>896.3</v>
      </c>
    </row>
    <row r="37" spans="1:7" s="89" customFormat="1" x14ac:dyDescent="0.25">
      <c r="A37" s="5" t="s">
        <v>49</v>
      </c>
      <c r="B37" s="5" t="s">
        <v>135</v>
      </c>
      <c r="C37" s="90" t="s">
        <v>1278</v>
      </c>
      <c r="D37" s="173" t="s">
        <v>1515</v>
      </c>
      <c r="E37" s="172">
        <v>2950.69</v>
      </c>
      <c r="F37" s="172">
        <v>-347.31</v>
      </c>
      <c r="G37" s="172">
        <f t="shared" si="0"/>
        <v>2603.38</v>
      </c>
    </row>
    <row r="38" spans="1:7" s="89" customFormat="1" x14ac:dyDescent="0.25">
      <c r="A38" s="5" t="s">
        <v>49</v>
      </c>
      <c r="B38" s="5" t="s">
        <v>137</v>
      </c>
      <c r="C38" s="90" t="s">
        <v>1278</v>
      </c>
      <c r="D38" s="173" t="s">
        <v>1516</v>
      </c>
      <c r="E38" s="172">
        <v>652.5</v>
      </c>
      <c r="F38" s="172">
        <v>175.62</v>
      </c>
      <c r="G38" s="172">
        <f t="shared" si="0"/>
        <v>828.12</v>
      </c>
    </row>
    <row r="39" spans="1:7" s="89" customFormat="1" x14ac:dyDescent="0.25">
      <c r="A39" s="5" t="s">
        <v>49</v>
      </c>
      <c r="B39" s="5" t="s">
        <v>141</v>
      </c>
      <c r="C39" s="90" t="s">
        <v>1278</v>
      </c>
      <c r="D39" s="173" t="s">
        <v>1517</v>
      </c>
      <c r="E39" s="172">
        <v>340.75</v>
      </c>
      <c r="F39" s="172">
        <v>-57.19</v>
      </c>
      <c r="G39" s="172">
        <f t="shared" si="0"/>
        <v>283.56</v>
      </c>
    </row>
    <row r="40" spans="1:7" s="89" customFormat="1" x14ac:dyDescent="0.25">
      <c r="A40" s="5" t="s">
        <v>169</v>
      </c>
      <c r="B40" s="5" t="s">
        <v>221</v>
      </c>
      <c r="C40" s="90" t="s">
        <v>1278</v>
      </c>
      <c r="D40" s="173" t="s">
        <v>1100</v>
      </c>
      <c r="E40" s="172">
        <v>4274.2700000000004</v>
      </c>
      <c r="F40" s="172">
        <v>445.17</v>
      </c>
      <c r="G40" s="172">
        <f t="shared" si="0"/>
        <v>4719.4400000000005</v>
      </c>
    </row>
    <row r="41" spans="1:7" s="89" customFormat="1" x14ac:dyDescent="0.25">
      <c r="A41" s="5" t="s">
        <v>178</v>
      </c>
      <c r="B41" s="5" t="s">
        <v>179</v>
      </c>
      <c r="C41" s="90" t="s">
        <v>1324</v>
      </c>
      <c r="D41" s="173">
        <v>701001</v>
      </c>
      <c r="E41" s="172">
        <v>166356.16740088107</v>
      </c>
      <c r="F41" s="172">
        <v>-23853.17</v>
      </c>
      <c r="G41" s="172">
        <f t="shared" si="0"/>
        <v>142502.99740088108</v>
      </c>
    </row>
    <row r="42" spans="1:7" s="89" customFormat="1" x14ac:dyDescent="0.25">
      <c r="A42" s="5" t="s">
        <v>70</v>
      </c>
      <c r="B42" s="5" t="s">
        <v>172</v>
      </c>
      <c r="C42" s="90" t="s">
        <v>1324</v>
      </c>
      <c r="D42" s="173" t="s">
        <v>1469</v>
      </c>
      <c r="E42" s="172">
        <v>3515.6651982378858</v>
      </c>
      <c r="F42" s="172">
        <v>269.91800000000001</v>
      </c>
      <c r="G42" s="172">
        <f t="shared" si="0"/>
        <v>3785.5831982378859</v>
      </c>
    </row>
    <row r="43" spans="1:7" s="89" customFormat="1" x14ac:dyDescent="0.25">
      <c r="A43" s="5" t="s">
        <v>70</v>
      </c>
      <c r="B43" s="5" t="s">
        <v>1227</v>
      </c>
      <c r="C43" s="90" t="s">
        <v>1324</v>
      </c>
      <c r="D43" s="173" t="s">
        <v>1471</v>
      </c>
      <c r="E43" s="172">
        <v>7763.2951541850225</v>
      </c>
      <c r="F43" s="172">
        <v>-655.97399999999993</v>
      </c>
      <c r="G43" s="172">
        <f t="shared" si="0"/>
        <v>7107.3211541850224</v>
      </c>
    </row>
    <row r="44" spans="1:7" s="89" customFormat="1" x14ac:dyDescent="0.25">
      <c r="A44" s="5" t="s">
        <v>9</v>
      </c>
      <c r="B44" s="5" t="s">
        <v>12</v>
      </c>
      <c r="C44" s="90" t="s">
        <v>1324</v>
      </c>
      <c r="D44" s="173" t="s">
        <v>1475</v>
      </c>
      <c r="E44" s="172">
        <v>55.453744493392065</v>
      </c>
      <c r="F44" s="172">
        <v>-17.335999999999999</v>
      </c>
      <c r="G44" s="172">
        <f t="shared" si="0"/>
        <v>38.117744493392067</v>
      </c>
    </row>
    <row r="45" spans="1:7" s="89" customFormat="1" x14ac:dyDescent="0.25">
      <c r="A45" s="5" t="s">
        <v>9</v>
      </c>
      <c r="B45" s="5" t="s">
        <v>16</v>
      </c>
      <c r="C45" s="90" t="s">
        <v>1324</v>
      </c>
      <c r="D45" s="173" t="s">
        <v>1477</v>
      </c>
      <c r="E45" s="172">
        <v>155.27753303964758</v>
      </c>
      <c r="F45" s="172">
        <v>197.01</v>
      </c>
      <c r="G45" s="172">
        <f t="shared" si="0"/>
        <v>352.28753303964754</v>
      </c>
    </row>
    <row r="46" spans="1:7" s="89" customFormat="1" x14ac:dyDescent="0.25">
      <c r="A46" s="5" t="s">
        <v>9</v>
      </c>
      <c r="B46" s="5" t="s">
        <v>517</v>
      </c>
      <c r="C46" s="90" t="s">
        <v>1324</v>
      </c>
      <c r="D46" s="173" t="s">
        <v>1479</v>
      </c>
      <c r="E46" s="172">
        <v>81325.982378854635</v>
      </c>
      <c r="F46" s="172">
        <v>91961.833118356168</v>
      </c>
      <c r="G46" s="172">
        <f t="shared" si="0"/>
        <v>173287.8154972108</v>
      </c>
    </row>
    <row r="47" spans="1:7" s="89" customFormat="1" x14ac:dyDescent="0.25">
      <c r="A47" s="5" t="s">
        <v>9</v>
      </c>
      <c r="B47" s="5" t="s">
        <v>176</v>
      </c>
      <c r="C47" s="90" t="s">
        <v>1324</v>
      </c>
      <c r="D47" s="173" t="s">
        <v>1480</v>
      </c>
      <c r="E47" s="172">
        <v>1497.215859030837</v>
      </c>
      <c r="F47" s="172">
        <v>-807.84</v>
      </c>
      <c r="G47" s="172">
        <f t="shared" si="0"/>
        <v>689.37585903083698</v>
      </c>
    </row>
    <row r="48" spans="1:7" s="89" customFormat="1" x14ac:dyDescent="0.25">
      <c r="A48" s="5" t="s">
        <v>9</v>
      </c>
      <c r="B48" s="5" t="s">
        <v>34</v>
      </c>
      <c r="C48" s="90" t="s">
        <v>1324</v>
      </c>
      <c r="D48" s="173" t="s">
        <v>1482</v>
      </c>
      <c r="E48" s="172">
        <v>166.36</v>
      </c>
      <c r="F48" s="172">
        <v>26.355999999999998</v>
      </c>
      <c r="G48" s="172">
        <f t="shared" si="0"/>
        <v>192.71600000000001</v>
      </c>
    </row>
    <row r="49" spans="1:7" s="89" customFormat="1" x14ac:dyDescent="0.25">
      <c r="A49" s="5" t="s">
        <v>9</v>
      </c>
      <c r="B49" s="5" t="s">
        <v>93</v>
      </c>
      <c r="C49" s="90" t="s">
        <v>1324</v>
      </c>
      <c r="D49" s="173" t="s">
        <v>1483</v>
      </c>
      <c r="E49" s="172">
        <v>517.55066079295148</v>
      </c>
      <c r="F49" s="172">
        <v>601.65599999999995</v>
      </c>
      <c r="G49" s="172">
        <f t="shared" si="0"/>
        <v>1119.2066607929514</v>
      </c>
    </row>
    <row r="50" spans="1:7" s="89" customFormat="1" x14ac:dyDescent="0.25">
      <c r="A50" s="5" t="s">
        <v>1423</v>
      </c>
      <c r="B50" s="5" t="s">
        <v>1437</v>
      </c>
      <c r="C50" s="90" t="s">
        <v>1324</v>
      </c>
      <c r="D50" s="173">
        <v>701014</v>
      </c>
      <c r="E50" s="172">
        <v>776.33480176211447</v>
      </c>
      <c r="F50" s="172">
        <v>47.717999999999996</v>
      </c>
      <c r="G50" s="172">
        <f t="shared" si="0"/>
        <v>824.05280176211443</v>
      </c>
    </row>
    <row r="51" spans="1:7" s="89" customFormat="1" x14ac:dyDescent="0.25">
      <c r="A51" s="5" t="s">
        <v>1423</v>
      </c>
      <c r="B51" s="5" t="s">
        <v>1424</v>
      </c>
      <c r="C51" s="90" t="s">
        <v>1324</v>
      </c>
      <c r="D51" s="173" t="s">
        <v>1484</v>
      </c>
      <c r="E51" s="172">
        <v>112.01762114537445</v>
      </c>
      <c r="F51" s="172">
        <v>-63.052</v>
      </c>
      <c r="G51" s="172">
        <f t="shared" si="0"/>
        <v>48.965621145374449</v>
      </c>
    </row>
    <row r="52" spans="1:7" s="89" customFormat="1" x14ac:dyDescent="0.25">
      <c r="A52" s="5" t="s">
        <v>1423</v>
      </c>
      <c r="B52" s="5" t="s">
        <v>1424</v>
      </c>
      <c r="C52" s="90" t="s">
        <v>1324</v>
      </c>
      <c r="D52" s="173" t="s">
        <v>1485</v>
      </c>
      <c r="E52" s="172">
        <v>739.36563876651974</v>
      </c>
      <c r="F52" s="172">
        <v>-470.69</v>
      </c>
      <c r="G52" s="172">
        <f t="shared" si="0"/>
        <v>268.67563876651974</v>
      </c>
    </row>
    <row r="53" spans="1:7" s="89" customFormat="1" x14ac:dyDescent="0.25">
      <c r="A53" s="5" t="s">
        <v>1423</v>
      </c>
      <c r="B53" s="5" t="s">
        <v>1424</v>
      </c>
      <c r="C53" s="90" t="s">
        <v>1324</v>
      </c>
      <c r="D53" s="173" t="s">
        <v>1486</v>
      </c>
      <c r="E53" s="172">
        <v>162.66079295154185</v>
      </c>
      <c r="F53" s="172">
        <v>-60.302</v>
      </c>
      <c r="G53" s="172">
        <f t="shared" si="0"/>
        <v>102.35879295154186</v>
      </c>
    </row>
    <row r="54" spans="1:7" s="89" customFormat="1" x14ac:dyDescent="0.25">
      <c r="A54" s="5" t="s">
        <v>1423</v>
      </c>
      <c r="B54" s="5" t="s">
        <v>1424</v>
      </c>
      <c r="C54" s="90" t="s">
        <v>1324</v>
      </c>
      <c r="D54" s="173">
        <v>701040</v>
      </c>
      <c r="E54" s="172">
        <v>486.21145374449338</v>
      </c>
      <c r="F54" s="172">
        <v>-364.04499999999996</v>
      </c>
      <c r="G54" s="172">
        <f t="shared" si="0"/>
        <v>122.16645374449342</v>
      </c>
    </row>
    <row r="55" spans="1:7" s="89" customFormat="1" x14ac:dyDescent="0.25">
      <c r="A55" s="5" t="s">
        <v>1423</v>
      </c>
      <c r="B55" s="5" t="s">
        <v>1438</v>
      </c>
      <c r="C55" s="90" t="s">
        <v>1324</v>
      </c>
      <c r="D55" s="173" t="s">
        <v>1487</v>
      </c>
      <c r="E55" s="172">
        <v>1608.1145374449338</v>
      </c>
      <c r="F55" s="172">
        <v>-709.93999999999994</v>
      </c>
      <c r="G55" s="172">
        <f t="shared" si="0"/>
        <v>898.17453744493389</v>
      </c>
    </row>
    <row r="56" spans="1:7" s="89" customFormat="1" x14ac:dyDescent="0.25">
      <c r="A56" s="5" t="s">
        <v>1423</v>
      </c>
      <c r="B56" s="5" t="s">
        <v>1440</v>
      </c>
      <c r="C56" s="90" t="s">
        <v>1324</v>
      </c>
      <c r="D56" s="173">
        <v>701030</v>
      </c>
      <c r="E56" s="172">
        <v>25.964757709251099</v>
      </c>
      <c r="F56" s="172">
        <v>-26.106666666666666</v>
      </c>
      <c r="G56" s="172">
        <f t="shared" si="0"/>
        <v>-0.14190895741556631</v>
      </c>
    </row>
    <row r="57" spans="1:7" s="89" customFormat="1" x14ac:dyDescent="0.25">
      <c r="A57" s="5" t="s">
        <v>1423</v>
      </c>
      <c r="B57" s="5" t="s">
        <v>1440</v>
      </c>
      <c r="C57" s="90" t="s">
        <v>1324</v>
      </c>
      <c r="D57" s="173">
        <v>701032</v>
      </c>
      <c r="E57" s="172">
        <v>170.95154185022025</v>
      </c>
      <c r="F57" s="172">
        <v>-57.713333333333324</v>
      </c>
      <c r="G57" s="172">
        <f t="shared" si="0"/>
        <v>113.23820851688693</v>
      </c>
    </row>
    <row r="58" spans="1:7" s="89" customFormat="1" x14ac:dyDescent="0.25">
      <c r="A58" s="5" t="s">
        <v>1423</v>
      </c>
      <c r="B58" s="5" t="s">
        <v>1440</v>
      </c>
      <c r="C58" s="90" t="s">
        <v>1324</v>
      </c>
      <c r="D58" s="173">
        <v>701034</v>
      </c>
      <c r="E58" s="172">
        <v>240.6784140969163</v>
      </c>
      <c r="F58" s="172">
        <v>26.047999999999998</v>
      </c>
      <c r="G58" s="172">
        <f t="shared" si="0"/>
        <v>266.7264140969163</v>
      </c>
    </row>
    <row r="59" spans="1:7" s="89" customFormat="1" x14ac:dyDescent="0.25">
      <c r="A59" s="5" t="s">
        <v>155</v>
      </c>
      <c r="B59" s="5" t="s">
        <v>162</v>
      </c>
      <c r="C59" s="90" t="s">
        <v>1324</v>
      </c>
      <c r="D59" s="173" t="s">
        <v>1489</v>
      </c>
      <c r="E59" s="172">
        <v>1.66</v>
      </c>
      <c r="F59" s="172">
        <v>286.86</v>
      </c>
      <c r="G59" s="172">
        <f t="shared" si="0"/>
        <v>288.52000000000004</v>
      </c>
    </row>
    <row r="60" spans="1:7" s="89" customFormat="1" x14ac:dyDescent="0.25">
      <c r="A60" s="5" t="s">
        <v>155</v>
      </c>
      <c r="B60" s="5" t="s">
        <v>156</v>
      </c>
      <c r="C60" s="90" t="s">
        <v>1324</v>
      </c>
      <c r="D60" s="173">
        <v>701020</v>
      </c>
      <c r="E60" s="172">
        <v>2.7753303964757707</v>
      </c>
      <c r="F60" s="172">
        <v>15.026</v>
      </c>
      <c r="G60" s="172">
        <f t="shared" si="0"/>
        <v>17.80133039647577</v>
      </c>
    </row>
    <row r="61" spans="1:7" s="89" customFormat="1" x14ac:dyDescent="0.25">
      <c r="A61" s="5" t="s">
        <v>155</v>
      </c>
      <c r="B61" s="5" t="s">
        <v>160</v>
      </c>
      <c r="C61" s="90" t="s">
        <v>1324</v>
      </c>
      <c r="D61" s="173" t="s">
        <v>1492</v>
      </c>
      <c r="E61" s="172">
        <v>1.6651982378854624</v>
      </c>
      <c r="F61" s="172">
        <v>6.8419999999999996</v>
      </c>
      <c r="G61" s="172">
        <f t="shared" si="0"/>
        <v>8.5071982378854614</v>
      </c>
    </row>
    <row r="62" spans="1:7" s="89" customFormat="1" x14ac:dyDescent="0.25">
      <c r="A62" s="5" t="s">
        <v>155</v>
      </c>
      <c r="B62" s="5" t="s">
        <v>158</v>
      </c>
      <c r="C62" s="90" t="s">
        <v>1324</v>
      </c>
      <c r="D62" s="173" t="s">
        <v>1494</v>
      </c>
      <c r="E62" s="172">
        <v>1663.568281938326</v>
      </c>
      <c r="F62" s="172">
        <v>320.56199999999995</v>
      </c>
      <c r="G62" s="172">
        <f t="shared" si="0"/>
        <v>1984.1302819383259</v>
      </c>
    </row>
    <row r="63" spans="1:7" s="89" customFormat="1" x14ac:dyDescent="0.25">
      <c r="A63" s="5" t="s">
        <v>155</v>
      </c>
      <c r="B63" s="5" t="s">
        <v>208</v>
      </c>
      <c r="C63" s="90" t="s">
        <v>1324</v>
      </c>
      <c r="D63" s="173" t="s">
        <v>1466</v>
      </c>
      <c r="E63" s="172"/>
      <c r="F63" s="172"/>
      <c r="G63" s="172">
        <f t="shared" si="0"/>
        <v>0</v>
      </c>
    </row>
    <row r="64" spans="1:7" s="89" customFormat="1" x14ac:dyDescent="0.25">
      <c r="A64" s="5" t="s">
        <v>29</v>
      </c>
      <c r="B64" s="5" t="s">
        <v>153</v>
      </c>
      <c r="C64" s="90" t="s">
        <v>1324</v>
      </c>
      <c r="D64" s="173" t="s">
        <v>1496</v>
      </c>
      <c r="E64" s="172">
        <v>1109.0484581497797</v>
      </c>
      <c r="F64" s="172">
        <v>462.286</v>
      </c>
      <c r="G64" s="172">
        <f t="shared" si="0"/>
        <v>1571.3344581497797</v>
      </c>
    </row>
    <row r="65" spans="1:7" s="89" customFormat="1" x14ac:dyDescent="0.25">
      <c r="A65" s="5" t="s">
        <v>185</v>
      </c>
      <c r="B65" s="5" t="s">
        <v>186</v>
      </c>
      <c r="C65" s="90" t="s">
        <v>1324</v>
      </c>
      <c r="D65" s="173" t="s">
        <v>1498</v>
      </c>
      <c r="E65" s="172">
        <v>55.453744493392065</v>
      </c>
      <c r="F65" s="172">
        <v>-55</v>
      </c>
      <c r="G65" s="172">
        <f t="shared" si="0"/>
        <v>0.45374449339206535</v>
      </c>
    </row>
    <row r="66" spans="1:7" s="89" customFormat="1" x14ac:dyDescent="0.25">
      <c r="A66" s="5" t="s">
        <v>1182</v>
      </c>
      <c r="B66" s="5" t="s">
        <v>1183</v>
      </c>
      <c r="C66" s="90" t="s">
        <v>1324</v>
      </c>
      <c r="D66" s="173">
        <v>700954</v>
      </c>
      <c r="E66" s="172">
        <v>2495.3480176211451</v>
      </c>
      <c r="F66" s="172">
        <v>-2495.35</v>
      </c>
      <c r="G66" s="172">
        <f t="shared" si="0"/>
        <v>-1.9823788547910226E-3</v>
      </c>
    </row>
    <row r="67" spans="1:7" s="89" customFormat="1" x14ac:dyDescent="0.25">
      <c r="A67" s="5" t="s">
        <v>41</v>
      </c>
      <c r="B67" s="5" t="s">
        <v>183</v>
      </c>
      <c r="C67" s="90" t="s">
        <v>1324</v>
      </c>
      <c r="D67" s="173" t="s">
        <v>1499</v>
      </c>
      <c r="E67" s="172">
        <v>14.79295154185022</v>
      </c>
      <c r="F67" s="172">
        <v>-3.6629999999999998</v>
      </c>
      <c r="G67" s="172">
        <f t="shared" si="0"/>
        <v>11.12995154185022</v>
      </c>
    </row>
    <row r="68" spans="1:7" s="89" customFormat="1" x14ac:dyDescent="0.25">
      <c r="A68" s="5" t="s">
        <v>106</v>
      </c>
      <c r="B68" s="5" t="s">
        <v>181</v>
      </c>
      <c r="C68" s="90" t="s">
        <v>1324</v>
      </c>
      <c r="D68" s="173" t="s">
        <v>1502</v>
      </c>
      <c r="E68" s="172">
        <v>232.90748898678416</v>
      </c>
      <c r="F68" s="172">
        <v>-2.1779999999999999</v>
      </c>
      <c r="G68" s="172">
        <f t="shared" si="0"/>
        <v>230.72948898678416</v>
      </c>
    </row>
    <row r="69" spans="1:7" s="89" customFormat="1" x14ac:dyDescent="0.25">
      <c r="A69" s="5" t="s">
        <v>49</v>
      </c>
      <c r="B69" s="5" t="s">
        <v>111</v>
      </c>
      <c r="C69" s="90" t="s">
        <v>1324</v>
      </c>
      <c r="D69" s="173" t="s">
        <v>1518</v>
      </c>
      <c r="E69" s="172">
        <v>5.55</v>
      </c>
      <c r="F69" s="172">
        <v>-2.42</v>
      </c>
      <c r="G69" s="172">
        <f t="shared" si="0"/>
        <v>3.13</v>
      </c>
    </row>
    <row r="70" spans="1:7" s="89" customFormat="1" x14ac:dyDescent="0.25">
      <c r="A70" s="5" t="s">
        <v>49</v>
      </c>
      <c r="B70" s="5" t="s">
        <v>189</v>
      </c>
      <c r="C70" s="90" t="s">
        <v>1324</v>
      </c>
      <c r="D70" s="173" t="s">
        <v>1519</v>
      </c>
      <c r="E70" s="172">
        <v>210.72</v>
      </c>
      <c r="F70" s="172">
        <v>295.35000000000002</v>
      </c>
      <c r="G70" s="172">
        <f t="shared" ref="G70:G85" si="1">E70+F70</f>
        <v>506.07000000000005</v>
      </c>
    </row>
    <row r="71" spans="1:7" s="89" customFormat="1" x14ac:dyDescent="0.25">
      <c r="A71" s="5" t="s">
        <v>49</v>
      </c>
      <c r="B71" s="5" t="s">
        <v>115</v>
      </c>
      <c r="C71" s="90" t="s">
        <v>1324</v>
      </c>
      <c r="D71" s="173" t="s">
        <v>1520</v>
      </c>
      <c r="E71" s="172">
        <v>210.72</v>
      </c>
      <c r="F71" s="172">
        <v>0</v>
      </c>
      <c r="G71" s="172">
        <f t="shared" si="1"/>
        <v>210.72</v>
      </c>
    </row>
    <row r="72" spans="1:7" s="89" customFormat="1" x14ac:dyDescent="0.25">
      <c r="A72" s="5" t="s">
        <v>49</v>
      </c>
      <c r="B72" s="5" t="s">
        <v>234</v>
      </c>
      <c r="C72" s="90" t="s">
        <v>1324</v>
      </c>
      <c r="D72" s="173" t="s">
        <v>1521</v>
      </c>
      <c r="E72" s="172">
        <v>133.08000000000001</v>
      </c>
      <c r="F72" s="172">
        <v>-31.09</v>
      </c>
      <c r="G72" s="172">
        <f t="shared" si="1"/>
        <v>101.99000000000001</v>
      </c>
    </row>
    <row r="73" spans="1:7" s="89" customFormat="1" x14ac:dyDescent="0.25">
      <c r="A73" s="5" t="s">
        <v>49</v>
      </c>
      <c r="B73" s="5" t="s">
        <v>119</v>
      </c>
      <c r="C73" s="90" t="s">
        <v>1324</v>
      </c>
      <c r="D73" s="173" t="s">
        <v>1522</v>
      </c>
      <c r="E73" s="172">
        <v>55.45</v>
      </c>
      <c r="F73" s="172">
        <v>-42.55</v>
      </c>
      <c r="G73" s="172">
        <f t="shared" si="1"/>
        <v>12.900000000000006</v>
      </c>
    </row>
    <row r="74" spans="1:7" s="89" customFormat="1" x14ac:dyDescent="0.25">
      <c r="A74" s="5" t="s">
        <v>49</v>
      </c>
      <c r="B74" s="5" t="s">
        <v>195</v>
      </c>
      <c r="C74" s="90" t="s">
        <v>1324</v>
      </c>
      <c r="D74" s="173" t="s">
        <v>1523</v>
      </c>
      <c r="E74" s="172">
        <v>232.9</v>
      </c>
      <c r="F74" s="172">
        <v>-1.54</v>
      </c>
      <c r="G74" s="172">
        <f t="shared" si="1"/>
        <v>231.36</v>
      </c>
    </row>
    <row r="75" spans="1:7" s="89" customFormat="1" x14ac:dyDescent="0.25">
      <c r="A75" s="5" t="s">
        <v>49</v>
      </c>
      <c r="B75" s="5" t="s">
        <v>123</v>
      </c>
      <c r="C75" s="90" t="s">
        <v>1324</v>
      </c>
      <c r="D75" s="173" t="s">
        <v>1524</v>
      </c>
      <c r="E75" s="172">
        <v>243.99</v>
      </c>
      <c r="F75" s="172">
        <v>29.5</v>
      </c>
      <c r="G75" s="172">
        <f t="shared" si="1"/>
        <v>273.49</v>
      </c>
    </row>
    <row r="76" spans="1:7" s="89" customFormat="1" x14ac:dyDescent="0.25">
      <c r="A76" s="5" t="s">
        <v>49</v>
      </c>
      <c r="B76" s="5" t="s">
        <v>125</v>
      </c>
      <c r="C76" s="90" t="s">
        <v>1324</v>
      </c>
      <c r="D76" s="173" t="s">
        <v>1525</v>
      </c>
      <c r="E76" s="172">
        <v>1552.66</v>
      </c>
      <c r="F76" s="172">
        <v>-1248.68</v>
      </c>
      <c r="G76" s="172">
        <f t="shared" si="1"/>
        <v>303.98</v>
      </c>
    </row>
    <row r="77" spans="1:7" s="89" customFormat="1" x14ac:dyDescent="0.25">
      <c r="A77" s="5" t="s">
        <v>49</v>
      </c>
      <c r="B77" s="5" t="s">
        <v>127</v>
      </c>
      <c r="C77" s="90" t="s">
        <v>1324</v>
      </c>
      <c r="D77" s="173" t="s">
        <v>1526</v>
      </c>
      <c r="E77" s="172">
        <v>277.26</v>
      </c>
      <c r="F77" s="172">
        <v>-126.28</v>
      </c>
      <c r="G77" s="172">
        <f t="shared" si="1"/>
        <v>150.97999999999999</v>
      </c>
    </row>
    <row r="78" spans="1:7" s="89" customFormat="1" x14ac:dyDescent="0.25">
      <c r="A78" s="5" t="s">
        <v>49</v>
      </c>
      <c r="B78" s="5" t="s">
        <v>129</v>
      </c>
      <c r="C78" s="90" t="s">
        <v>1324</v>
      </c>
      <c r="D78" s="173" t="s">
        <v>1527</v>
      </c>
      <c r="E78" s="172">
        <v>27.73</v>
      </c>
      <c r="F78" s="172">
        <v>100.91</v>
      </c>
      <c r="G78" s="172">
        <f t="shared" si="1"/>
        <v>128.63999999999999</v>
      </c>
    </row>
    <row r="79" spans="1:7" s="89" customFormat="1" x14ac:dyDescent="0.25">
      <c r="A79" s="5" t="s">
        <v>49</v>
      </c>
      <c r="B79" s="5" t="s">
        <v>131</v>
      </c>
      <c r="C79" s="90" t="s">
        <v>1324</v>
      </c>
      <c r="D79" s="173" t="s">
        <v>1528</v>
      </c>
      <c r="E79" s="172">
        <v>1109.04</v>
      </c>
      <c r="F79" s="172">
        <v>-362.87</v>
      </c>
      <c r="G79" s="172">
        <f t="shared" si="1"/>
        <v>746.17</v>
      </c>
    </row>
    <row r="80" spans="1:7" s="89" customFormat="1" x14ac:dyDescent="0.25">
      <c r="A80" s="5" t="s">
        <v>49</v>
      </c>
      <c r="B80" s="5" t="s">
        <v>133</v>
      </c>
      <c r="C80" s="90" t="s">
        <v>1324</v>
      </c>
      <c r="D80" s="173" t="s">
        <v>1529</v>
      </c>
      <c r="E80" s="172">
        <v>665.42</v>
      </c>
      <c r="F80" s="172">
        <v>109.58</v>
      </c>
      <c r="G80" s="172">
        <f t="shared" si="1"/>
        <v>775</v>
      </c>
    </row>
    <row r="81" spans="1:7" s="89" customFormat="1" x14ac:dyDescent="0.25">
      <c r="A81" s="5" t="s">
        <v>49</v>
      </c>
      <c r="B81" s="5" t="s">
        <v>135</v>
      </c>
      <c r="C81" s="90" t="s">
        <v>1324</v>
      </c>
      <c r="D81" s="173" t="s">
        <v>1530</v>
      </c>
      <c r="E81" s="172">
        <v>2251.35</v>
      </c>
      <c r="F81" s="172">
        <v>-1770.82</v>
      </c>
      <c r="G81" s="172">
        <f t="shared" si="1"/>
        <v>480.53</v>
      </c>
    </row>
    <row r="82" spans="1:7" s="89" customFormat="1" x14ac:dyDescent="0.25">
      <c r="A82" s="5" t="s">
        <v>49</v>
      </c>
      <c r="B82" s="5" t="s">
        <v>137</v>
      </c>
      <c r="C82" s="90" t="s">
        <v>1324</v>
      </c>
      <c r="D82" s="173" t="s">
        <v>1531</v>
      </c>
      <c r="E82" s="172">
        <v>499.07</v>
      </c>
      <c r="F82" s="172">
        <v>87.1</v>
      </c>
      <c r="G82" s="172">
        <f t="shared" si="1"/>
        <v>586.16999999999996</v>
      </c>
    </row>
    <row r="83" spans="1:7" s="89" customFormat="1" x14ac:dyDescent="0.25">
      <c r="A83" s="5" t="s">
        <v>49</v>
      </c>
      <c r="B83" s="5" t="s">
        <v>141</v>
      </c>
      <c r="C83" s="90" t="s">
        <v>1324</v>
      </c>
      <c r="D83" s="173" t="s">
        <v>1532</v>
      </c>
      <c r="E83" s="172">
        <v>260.62</v>
      </c>
      <c r="F83" s="172">
        <v>138.82</v>
      </c>
      <c r="G83" s="172">
        <f t="shared" si="1"/>
        <v>399.44</v>
      </c>
    </row>
    <row r="84" spans="1:7" s="89" customFormat="1" x14ac:dyDescent="0.25">
      <c r="A84" s="5" t="s">
        <v>169</v>
      </c>
      <c r="B84" s="5" t="s">
        <v>221</v>
      </c>
      <c r="C84" s="90" t="s">
        <v>1324</v>
      </c>
      <c r="D84" s="173" t="s">
        <v>1533</v>
      </c>
      <c r="E84" s="172">
        <v>5489.75</v>
      </c>
      <c r="F84" s="172">
        <v>-2295.8759999999997</v>
      </c>
      <c r="G84" s="172">
        <f t="shared" si="1"/>
        <v>3193.8740000000003</v>
      </c>
    </row>
    <row r="85" spans="1:7" s="89" customFormat="1" x14ac:dyDescent="0.25">
      <c r="A85" s="5" t="s">
        <v>1464</v>
      </c>
      <c r="B85" s="5" t="s">
        <v>1465</v>
      </c>
      <c r="C85" s="90" t="s">
        <v>1324</v>
      </c>
      <c r="D85" s="173" t="s">
        <v>1466</v>
      </c>
      <c r="E85" s="172"/>
      <c r="F85" s="172"/>
      <c r="G85" s="172">
        <f t="shared" si="1"/>
        <v>0</v>
      </c>
    </row>
    <row r="86" spans="1:7" x14ac:dyDescent="0.25">
      <c r="D86" s="10"/>
    </row>
    <row r="87" spans="1:7" ht="25.5" x14ac:dyDescent="0.25">
      <c r="D87" s="169"/>
      <c r="E87" s="163" t="s">
        <v>88</v>
      </c>
      <c r="F87" s="163" t="s">
        <v>89</v>
      </c>
      <c r="G87" s="163" t="s">
        <v>90</v>
      </c>
    </row>
    <row r="88" spans="1:7" x14ac:dyDescent="0.25">
      <c r="D88" s="169"/>
      <c r="E88" s="38" t="s">
        <v>91</v>
      </c>
      <c r="F88" s="38" t="s">
        <v>91</v>
      </c>
      <c r="G88" s="38" t="s">
        <v>91</v>
      </c>
    </row>
    <row r="89" spans="1:7" x14ac:dyDescent="0.25">
      <c r="D89" s="165" t="s">
        <v>92</v>
      </c>
      <c r="E89" s="168">
        <f>SUM(E4:E85)</f>
        <v>590701.23048458144</v>
      </c>
      <c r="F89" s="168">
        <f t="shared" ref="F89:G89" si="2">SUM(F4:F85)</f>
        <v>186286.08386475613</v>
      </c>
      <c r="G89" s="168">
        <f t="shared" si="2"/>
        <v>776987.31434933771</v>
      </c>
    </row>
  </sheetData>
  <autoFilter ref="A4:G85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9"/>
  <sheetViews>
    <sheetView zoomScale="85" zoomScaleNormal="85" workbookViewId="0">
      <selection activeCell="L1" sqref="L1:P1048576"/>
    </sheetView>
  </sheetViews>
  <sheetFormatPr defaultRowHeight="12.75" x14ac:dyDescent="0.2"/>
  <cols>
    <col min="1" max="1" width="52" style="66" bestFit="1" customWidth="1"/>
    <col min="2" max="2" width="42.5703125" style="66" customWidth="1"/>
    <col min="3" max="3" width="10" style="66" bestFit="1" customWidth="1"/>
    <col min="4" max="4" width="15.140625" style="66" bestFit="1" customWidth="1"/>
    <col min="5" max="5" width="12.5703125" style="66" bestFit="1" customWidth="1"/>
    <col min="6" max="6" width="12.140625" style="66" bestFit="1" customWidth="1"/>
    <col min="7" max="7" width="16.28515625" style="66" bestFit="1" customWidth="1"/>
    <col min="8" max="8" width="16" style="66" bestFit="1" customWidth="1"/>
    <col min="9" max="9" width="12.42578125" style="66" bestFit="1" customWidth="1"/>
    <col min="10" max="10" width="12.140625" style="66" bestFit="1" customWidth="1"/>
    <col min="11" max="11" width="13.140625" style="66" bestFit="1" customWidth="1"/>
    <col min="12" max="12" width="11.7109375" style="66" bestFit="1" customWidth="1"/>
    <col min="13" max="13" width="9.140625" style="66"/>
    <col min="14" max="14" width="11.7109375" style="66" bestFit="1" customWidth="1"/>
    <col min="15" max="15" width="9.140625" style="66"/>
    <col min="16" max="16" width="13.140625" style="66" bestFit="1" customWidth="1"/>
    <col min="17" max="16384" width="9.140625" style="66"/>
  </cols>
  <sheetData>
    <row r="1" spans="1:16" s="63" customFormat="1" x14ac:dyDescent="0.25">
      <c r="A1" s="38" t="s">
        <v>999</v>
      </c>
      <c r="B1" s="59" t="s">
        <v>212</v>
      </c>
      <c r="C1" s="60"/>
      <c r="D1" s="60"/>
      <c r="E1" s="60"/>
      <c r="F1" s="61"/>
      <c r="G1" s="62"/>
      <c r="H1" s="61"/>
      <c r="I1" s="61"/>
      <c r="J1" s="62"/>
    </row>
    <row r="2" spans="1:16" s="63" customFormat="1" x14ac:dyDescent="0.25">
      <c r="A2" s="38" t="s">
        <v>1001</v>
      </c>
      <c r="B2" s="59">
        <v>2018</v>
      </c>
      <c r="C2" s="60"/>
      <c r="D2" s="60"/>
      <c r="E2" s="60"/>
      <c r="F2" s="61"/>
      <c r="G2" s="62"/>
      <c r="H2" s="61"/>
      <c r="I2" s="61"/>
      <c r="J2" s="62"/>
    </row>
    <row r="3" spans="1:16" s="63" customFormat="1" x14ac:dyDescent="0.25">
      <c r="A3" s="64"/>
      <c r="B3" s="64"/>
      <c r="C3" s="64"/>
      <c r="D3" s="64"/>
      <c r="E3" s="65"/>
      <c r="F3" s="65"/>
      <c r="G3" s="65"/>
      <c r="H3" s="65"/>
      <c r="I3" s="65"/>
      <c r="J3" s="65"/>
    </row>
    <row r="4" spans="1:16" ht="25.5" x14ac:dyDescent="0.2">
      <c r="A4" s="38" t="s">
        <v>963</v>
      </c>
      <c r="B4" s="38" t="s">
        <v>964</v>
      </c>
      <c r="C4" s="37" t="s">
        <v>1172</v>
      </c>
      <c r="D4" s="38" t="s">
        <v>965</v>
      </c>
      <c r="E4" s="38" t="s">
        <v>1002</v>
      </c>
      <c r="F4" s="38" t="s">
        <v>1003</v>
      </c>
      <c r="G4" s="38" t="s">
        <v>1004</v>
      </c>
      <c r="H4" s="38" t="s">
        <v>1005</v>
      </c>
      <c r="I4" s="38" t="s">
        <v>1006</v>
      </c>
      <c r="J4" s="38" t="s">
        <v>1007</v>
      </c>
      <c r="K4" s="38" t="s">
        <v>1008</v>
      </c>
    </row>
    <row r="5" spans="1:16" ht="25.5" x14ac:dyDescent="0.2">
      <c r="A5" s="67" t="s">
        <v>1009</v>
      </c>
      <c r="B5" s="67" t="s">
        <v>1010</v>
      </c>
      <c r="C5" s="67" t="s">
        <v>1170</v>
      </c>
      <c r="D5" s="67">
        <v>700956</v>
      </c>
      <c r="E5" s="69">
        <v>1</v>
      </c>
      <c r="F5" s="70">
        <v>7.93</v>
      </c>
      <c r="G5" s="69"/>
      <c r="H5" s="70"/>
      <c r="I5" s="69"/>
      <c r="J5" s="72"/>
      <c r="K5" s="69"/>
      <c r="L5" s="128"/>
    </row>
    <row r="6" spans="1:16" ht="25.5" x14ac:dyDescent="0.2">
      <c r="A6" s="67" t="s">
        <v>1009</v>
      </c>
      <c r="B6" s="67" t="s">
        <v>1011</v>
      </c>
      <c r="C6" s="67" t="s">
        <v>1170</v>
      </c>
      <c r="D6" s="67">
        <v>701038</v>
      </c>
      <c r="E6" s="69">
        <v>49</v>
      </c>
      <c r="F6" s="70">
        <v>54039.43</v>
      </c>
      <c r="G6" s="69"/>
      <c r="H6" s="70"/>
      <c r="I6" s="69">
        <v>23</v>
      </c>
      <c r="J6" s="71">
        <v>36117.599999999999</v>
      </c>
      <c r="K6" s="69"/>
      <c r="L6" s="128"/>
    </row>
    <row r="7" spans="1:16" x14ac:dyDescent="0.2">
      <c r="A7" s="67" t="s">
        <v>1012</v>
      </c>
      <c r="B7" s="67" t="s">
        <v>1013</v>
      </c>
      <c r="C7" s="67" t="s">
        <v>1170</v>
      </c>
      <c r="D7" s="67">
        <v>700992</v>
      </c>
      <c r="E7" s="69"/>
      <c r="F7" s="70"/>
      <c r="G7" s="69"/>
      <c r="H7" s="70"/>
      <c r="I7" s="69">
        <v>2</v>
      </c>
      <c r="J7" s="71">
        <v>438.11</v>
      </c>
      <c r="K7" s="69"/>
      <c r="L7" s="128"/>
    </row>
    <row r="8" spans="1:16" x14ac:dyDescent="0.2">
      <c r="A8" s="67" t="s">
        <v>1012</v>
      </c>
      <c r="B8" s="67" t="s">
        <v>1014</v>
      </c>
      <c r="C8" s="67" t="s">
        <v>1170</v>
      </c>
      <c r="D8" s="67">
        <v>700994</v>
      </c>
      <c r="E8" s="69"/>
      <c r="F8" s="70"/>
      <c r="G8" s="69"/>
      <c r="H8" s="70"/>
      <c r="I8" s="69">
        <v>1</v>
      </c>
      <c r="J8" s="71">
        <v>1092.0899999999999</v>
      </c>
      <c r="K8" s="69"/>
      <c r="L8" s="128"/>
      <c r="N8" s="128"/>
    </row>
    <row r="9" spans="1:16" ht="25.5" x14ac:dyDescent="0.2">
      <c r="A9" s="67" t="s">
        <v>178</v>
      </c>
      <c r="B9" s="67" t="s">
        <v>1015</v>
      </c>
      <c r="C9" s="67" t="s">
        <v>1170</v>
      </c>
      <c r="D9" s="67">
        <v>701001</v>
      </c>
      <c r="E9" s="69">
        <v>111</v>
      </c>
      <c r="F9" s="70">
        <v>103423.79</v>
      </c>
      <c r="G9" s="69"/>
      <c r="H9" s="70"/>
      <c r="I9" s="69">
        <v>37</v>
      </c>
      <c r="J9" s="71">
        <v>45467.12</v>
      </c>
      <c r="K9" s="69">
        <v>2</v>
      </c>
      <c r="L9" s="128"/>
    </row>
    <row r="10" spans="1:16" ht="25.5" x14ac:dyDescent="0.2">
      <c r="A10" s="67" t="s">
        <v>169</v>
      </c>
      <c r="B10" s="67" t="s">
        <v>1016</v>
      </c>
      <c r="C10" s="67" t="s">
        <v>1170</v>
      </c>
      <c r="D10" s="67">
        <v>701003</v>
      </c>
      <c r="E10" s="69">
        <v>1</v>
      </c>
      <c r="F10" s="70">
        <v>406.95</v>
      </c>
      <c r="G10" s="69"/>
      <c r="H10" s="70"/>
      <c r="I10" s="69">
        <v>1</v>
      </c>
      <c r="J10" s="71">
        <v>1414.93</v>
      </c>
      <c r="K10" s="69"/>
      <c r="L10" s="128"/>
      <c r="P10" s="127"/>
    </row>
    <row r="11" spans="1:16" x14ac:dyDescent="0.2">
      <c r="A11" s="67" t="s">
        <v>169</v>
      </c>
      <c r="B11" s="67" t="s">
        <v>169</v>
      </c>
      <c r="C11" s="67" t="s">
        <v>1171</v>
      </c>
      <c r="D11" s="67" t="s">
        <v>1100</v>
      </c>
      <c r="E11" s="69">
        <v>2</v>
      </c>
      <c r="F11" s="70">
        <v>3108.8199999999997</v>
      </c>
      <c r="G11" s="69"/>
      <c r="H11" s="70"/>
      <c r="I11" s="69"/>
      <c r="J11" s="71"/>
      <c r="K11" s="69"/>
      <c r="L11" s="128"/>
    </row>
    <row r="12" spans="1:16" x14ac:dyDescent="0.2">
      <c r="A12" s="67" t="s">
        <v>1534</v>
      </c>
      <c r="B12" s="67" t="s">
        <v>1534</v>
      </c>
      <c r="C12" s="67" t="s">
        <v>1171</v>
      </c>
      <c r="D12" s="67" t="s">
        <v>1478</v>
      </c>
      <c r="E12" s="69">
        <v>86</v>
      </c>
      <c r="F12" s="70">
        <v>132659.74999999994</v>
      </c>
      <c r="G12" s="69"/>
      <c r="H12" s="70"/>
      <c r="I12" s="69"/>
      <c r="J12" s="71"/>
      <c r="K12" s="69">
        <v>1</v>
      </c>
      <c r="L12" s="128"/>
    </row>
    <row r="13" spans="1:16" x14ac:dyDescent="0.2">
      <c r="A13" s="67" t="s">
        <v>1535</v>
      </c>
      <c r="B13" s="67" t="s">
        <v>1535</v>
      </c>
      <c r="C13" s="67" t="s">
        <v>1171</v>
      </c>
      <c r="D13" s="67" t="s">
        <v>1467</v>
      </c>
      <c r="E13" s="69">
        <v>171</v>
      </c>
      <c r="F13" s="70">
        <v>176507.21000000002</v>
      </c>
      <c r="G13" s="69">
        <v>1</v>
      </c>
      <c r="H13" s="70">
        <v>5806.34</v>
      </c>
      <c r="I13" s="69"/>
      <c r="J13" s="71"/>
      <c r="K13" s="69">
        <v>4</v>
      </c>
      <c r="L13" s="128"/>
    </row>
    <row r="14" spans="1:16" ht="25.5" x14ac:dyDescent="0.2">
      <c r="A14" s="67" t="s">
        <v>1536</v>
      </c>
      <c r="B14" s="67" t="s">
        <v>1536</v>
      </c>
      <c r="C14" s="67" t="s">
        <v>1171</v>
      </c>
      <c r="D14" s="67" t="s">
        <v>1481</v>
      </c>
      <c r="E14" s="69">
        <v>5</v>
      </c>
      <c r="F14" s="70">
        <v>6447.8099999999995</v>
      </c>
      <c r="G14" s="69"/>
      <c r="H14" s="70"/>
      <c r="I14" s="69"/>
      <c r="J14" s="71"/>
      <c r="K14" s="69"/>
      <c r="L14" s="128"/>
    </row>
    <row r="15" spans="1:16" ht="25.5" x14ac:dyDescent="0.2">
      <c r="A15" s="67" t="s">
        <v>1537</v>
      </c>
      <c r="B15" s="67" t="s">
        <v>1537</v>
      </c>
      <c r="C15" s="67" t="s">
        <v>1171</v>
      </c>
      <c r="D15" s="67" t="s">
        <v>1470</v>
      </c>
      <c r="E15" s="69">
        <v>3</v>
      </c>
      <c r="F15" s="70">
        <v>3524.0399999999995</v>
      </c>
      <c r="G15" s="69"/>
      <c r="H15" s="70"/>
      <c r="I15" s="69"/>
      <c r="J15" s="71"/>
      <c r="K15" s="69">
        <v>3</v>
      </c>
      <c r="L15" s="128"/>
    </row>
    <row r="16" spans="1:16" x14ac:dyDescent="0.2">
      <c r="A16" s="67" t="s">
        <v>1538</v>
      </c>
      <c r="B16" s="67" t="s">
        <v>1538</v>
      </c>
      <c r="C16" s="67" t="s">
        <v>1171</v>
      </c>
      <c r="D16" s="67" t="s">
        <v>1509</v>
      </c>
      <c r="E16" s="69">
        <v>1</v>
      </c>
      <c r="F16" s="70">
        <v>1853.29</v>
      </c>
      <c r="G16" s="69"/>
      <c r="H16" s="70"/>
      <c r="I16" s="69"/>
      <c r="J16" s="71"/>
      <c r="K16" s="69"/>
      <c r="L16" s="128"/>
    </row>
    <row r="17" spans="1:14" x14ac:dyDescent="0.2">
      <c r="A17" s="67" t="s">
        <v>1539</v>
      </c>
      <c r="B17" s="67" t="s">
        <v>1539</v>
      </c>
      <c r="C17" s="67" t="s">
        <v>1171</v>
      </c>
      <c r="D17" s="67" t="s">
        <v>1514</v>
      </c>
      <c r="E17" s="69">
        <v>1</v>
      </c>
      <c r="F17" s="70">
        <v>411.24</v>
      </c>
      <c r="G17" s="69"/>
      <c r="H17" s="70"/>
      <c r="I17" s="69"/>
      <c r="J17" s="71"/>
      <c r="K17" s="69"/>
      <c r="L17" s="128"/>
    </row>
    <row r="18" spans="1:14" x14ac:dyDescent="0.2">
      <c r="A18" s="67" t="s">
        <v>1540</v>
      </c>
      <c r="B18" s="67" t="s">
        <v>1540</v>
      </c>
      <c r="C18" s="67" t="s">
        <v>1171</v>
      </c>
      <c r="D18" s="67" t="s">
        <v>1516</v>
      </c>
      <c r="E18" s="69">
        <v>1</v>
      </c>
      <c r="F18" s="70">
        <v>2702.79</v>
      </c>
      <c r="G18" s="69"/>
      <c r="H18" s="70"/>
      <c r="I18" s="69"/>
      <c r="J18" s="71"/>
      <c r="K18" s="69"/>
      <c r="L18" s="128"/>
    </row>
    <row r="19" spans="1:14" ht="25.5" x14ac:dyDescent="0.2">
      <c r="A19" s="67" t="s">
        <v>1541</v>
      </c>
      <c r="B19" s="67" t="s">
        <v>1541</v>
      </c>
      <c r="C19" s="67" t="s">
        <v>1171</v>
      </c>
      <c r="D19" s="67" t="s">
        <v>1513</v>
      </c>
      <c r="E19" s="69">
        <v>1</v>
      </c>
      <c r="F19" s="70">
        <v>1078.48</v>
      </c>
      <c r="G19" s="69"/>
      <c r="H19" s="70"/>
      <c r="I19" s="69"/>
      <c r="J19" s="71"/>
      <c r="K19" s="69"/>
      <c r="L19" s="128"/>
      <c r="N19" s="128"/>
    </row>
    <row r="20" spans="1:14" x14ac:dyDescent="0.2">
      <c r="E20" s="73"/>
      <c r="F20" s="73"/>
      <c r="G20" s="73"/>
      <c r="H20" s="73"/>
      <c r="I20" s="73"/>
      <c r="J20" s="73"/>
      <c r="K20" s="73"/>
    </row>
    <row r="21" spans="1:14" x14ac:dyDescent="0.2">
      <c r="D21" s="74" t="s">
        <v>991</v>
      </c>
      <c r="E21" s="75">
        <f>+SUM(E5:E20)</f>
        <v>433</v>
      </c>
      <c r="F21" s="76">
        <f t="shared" ref="F21:K21" si="0">+SUM(F5:F19)</f>
        <v>486171.52999999985</v>
      </c>
      <c r="G21" s="75">
        <f t="shared" si="0"/>
        <v>1</v>
      </c>
      <c r="H21" s="76">
        <f t="shared" si="0"/>
        <v>5806.34</v>
      </c>
      <c r="I21" s="75">
        <f t="shared" si="0"/>
        <v>64</v>
      </c>
      <c r="J21" s="76">
        <f t="shared" si="0"/>
        <v>84529.849999999991</v>
      </c>
      <c r="K21" s="75">
        <f t="shared" si="0"/>
        <v>10</v>
      </c>
      <c r="L21" s="128"/>
    </row>
    <row r="24" spans="1:14" x14ac:dyDescent="0.2">
      <c r="B24" s="77" t="s">
        <v>992</v>
      </c>
      <c r="C24" s="131"/>
      <c r="D24" s="78" t="s">
        <v>993</v>
      </c>
      <c r="E24" s="30" t="s">
        <v>994</v>
      </c>
    </row>
    <row r="25" spans="1:14" x14ac:dyDescent="0.2">
      <c r="B25" s="288" t="s">
        <v>995</v>
      </c>
      <c r="C25" s="289"/>
      <c r="D25" s="55">
        <f>+E21+G21+I21+K21</f>
        <v>508</v>
      </c>
      <c r="E25" s="52">
        <f>+F21+H21+J21</f>
        <v>576507.71999999986</v>
      </c>
    </row>
    <row r="26" spans="1:14" x14ac:dyDescent="0.2">
      <c r="B26" s="288" t="s">
        <v>996</v>
      </c>
      <c r="C26" s="289"/>
      <c r="D26" s="55">
        <f>I21</f>
        <v>64</v>
      </c>
      <c r="E26" s="52">
        <f>J21</f>
        <v>84529.849999999991</v>
      </c>
    </row>
    <row r="27" spans="1:14" x14ac:dyDescent="0.2">
      <c r="B27" s="288" t="s">
        <v>997</v>
      </c>
      <c r="C27" s="289"/>
      <c r="D27" s="55">
        <f>E21+G21</f>
        <v>434</v>
      </c>
      <c r="E27" s="52">
        <f>+F21+H21</f>
        <v>491977.86999999988</v>
      </c>
    </row>
    <row r="28" spans="1:14" x14ac:dyDescent="0.2">
      <c r="B28" s="288" t="s">
        <v>998</v>
      </c>
      <c r="C28" s="289"/>
      <c r="D28" s="55">
        <f>+D26+D27</f>
        <v>498</v>
      </c>
      <c r="E28" s="52">
        <f>+E26+E27</f>
        <v>576507.71999999986</v>
      </c>
      <c r="F28" s="103"/>
      <c r="G28" s="124"/>
    </row>
    <row r="29" spans="1:14" x14ac:dyDescent="0.2">
      <c r="F29" s="103"/>
      <c r="G29" s="125"/>
    </row>
  </sheetData>
  <mergeCells count="4">
    <mergeCell ref="B25:C25"/>
    <mergeCell ref="B26:C26"/>
    <mergeCell ref="B27:C27"/>
    <mergeCell ref="B28:C28"/>
  </mergeCells>
  <conditionalFormatting sqref="B1:B2">
    <cfRule type="cellIs" dxfId="385" priority="79" stopIfTrue="1" operator="equal">
      <formula>"&lt;&gt;"""""</formula>
    </cfRule>
  </conditionalFormatting>
  <conditionalFormatting sqref="G5:I5">
    <cfRule type="cellIs" dxfId="384" priority="78" stopIfTrue="1" operator="equal">
      <formula>"&lt;&gt;"""""</formula>
    </cfRule>
  </conditionalFormatting>
  <conditionalFormatting sqref="F5 B5:C5 C6:C10">
    <cfRule type="cellIs" dxfId="383" priority="77" stopIfTrue="1" operator="equal">
      <formula>"&lt;&gt;"""""</formula>
    </cfRule>
  </conditionalFormatting>
  <conditionalFormatting sqref="E5">
    <cfRule type="cellIs" dxfId="382" priority="76" stopIfTrue="1" operator="equal">
      <formula>"&lt;&gt;"""""</formula>
    </cfRule>
  </conditionalFormatting>
  <conditionalFormatting sqref="K5">
    <cfRule type="cellIs" dxfId="381" priority="75" stopIfTrue="1" operator="equal">
      <formula>"&lt;&gt;"""""</formula>
    </cfRule>
  </conditionalFormatting>
  <conditionalFormatting sqref="J5">
    <cfRule type="cellIs" dxfId="380" priority="74" stopIfTrue="1" operator="equal">
      <formula>"&lt;&gt;"""""</formula>
    </cfRule>
  </conditionalFormatting>
  <conditionalFormatting sqref="G6:I10">
    <cfRule type="cellIs" dxfId="379" priority="73" stopIfTrue="1" operator="equal">
      <formula>"&lt;&gt;"""""</formula>
    </cfRule>
  </conditionalFormatting>
  <conditionalFormatting sqref="F6:F10 B6:B10">
    <cfRule type="cellIs" dxfId="378" priority="72" stopIfTrue="1" operator="equal">
      <formula>"&lt;&gt;"""""</formula>
    </cfRule>
  </conditionalFormatting>
  <conditionalFormatting sqref="E6:E10">
    <cfRule type="cellIs" dxfId="377" priority="71" stopIfTrue="1" operator="equal">
      <formula>"&lt;&gt;"""""</formula>
    </cfRule>
  </conditionalFormatting>
  <conditionalFormatting sqref="K6:K10">
    <cfRule type="cellIs" dxfId="376" priority="70" stopIfTrue="1" operator="equal">
      <formula>"&lt;&gt;"""""</formula>
    </cfRule>
  </conditionalFormatting>
  <conditionalFormatting sqref="J6:J10">
    <cfRule type="cellIs" dxfId="375" priority="69" stopIfTrue="1" operator="equal">
      <formula>"&lt;&gt;"""""</formula>
    </cfRule>
  </conditionalFormatting>
  <conditionalFormatting sqref="D21">
    <cfRule type="cellIs" dxfId="374" priority="68" stopIfTrue="1" operator="equal">
      <formula>"&lt;&gt;"""""</formula>
    </cfRule>
  </conditionalFormatting>
  <conditionalFormatting sqref="E21:K21">
    <cfRule type="cellIs" dxfId="373" priority="67" stopIfTrue="1" operator="equal">
      <formula>"&lt;&gt;"""""</formula>
    </cfRule>
  </conditionalFormatting>
  <conditionalFormatting sqref="D5:D10">
    <cfRule type="cellIs" dxfId="372" priority="66" stopIfTrue="1" operator="equal">
      <formula>"&lt;&gt;"""""</formula>
    </cfRule>
  </conditionalFormatting>
  <conditionalFormatting sqref="C11">
    <cfRule type="cellIs" dxfId="371" priority="40" stopIfTrue="1" operator="equal">
      <formula>"&lt;&gt;"""""</formula>
    </cfRule>
  </conditionalFormatting>
  <conditionalFormatting sqref="D11">
    <cfRule type="cellIs" dxfId="370" priority="34" stopIfTrue="1" operator="equal">
      <formula>"&lt;&gt;"""""</formula>
    </cfRule>
  </conditionalFormatting>
  <conditionalFormatting sqref="B11">
    <cfRule type="cellIs" dxfId="369" priority="38" stopIfTrue="1" operator="equal">
      <formula>"&lt;&gt;"""""</formula>
    </cfRule>
  </conditionalFormatting>
  <conditionalFormatting sqref="B12:B13">
    <cfRule type="cellIs" dxfId="368" priority="31" stopIfTrue="1" operator="equal">
      <formula>"&lt;&gt;"""""</formula>
    </cfRule>
  </conditionalFormatting>
  <conditionalFormatting sqref="C12:C13">
    <cfRule type="cellIs" dxfId="367" priority="33" stopIfTrue="1" operator="equal">
      <formula>"&lt;&gt;"""""</formula>
    </cfRule>
  </conditionalFormatting>
  <conditionalFormatting sqref="D12:D13">
    <cfRule type="cellIs" dxfId="366" priority="27" stopIfTrue="1" operator="equal">
      <formula>"&lt;&gt;"""""</formula>
    </cfRule>
  </conditionalFormatting>
  <conditionalFormatting sqref="B14:B15">
    <cfRule type="cellIs" dxfId="365" priority="24" stopIfTrue="1" operator="equal">
      <formula>"&lt;&gt;"""""</formula>
    </cfRule>
  </conditionalFormatting>
  <conditionalFormatting sqref="C14:C15">
    <cfRule type="cellIs" dxfId="364" priority="26" stopIfTrue="1" operator="equal">
      <formula>"&lt;&gt;"""""</formula>
    </cfRule>
  </conditionalFormatting>
  <conditionalFormatting sqref="D14:D15">
    <cfRule type="cellIs" dxfId="363" priority="20" stopIfTrue="1" operator="equal">
      <formula>"&lt;&gt;"""""</formula>
    </cfRule>
  </conditionalFormatting>
  <conditionalFormatting sqref="B16">
    <cfRule type="cellIs" dxfId="362" priority="17" stopIfTrue="1" operator="equal">
      <formula>"&lt;&gt;"""""</formula>
    </cfRule>
  </conditionalFormatting>
  <conditionalFormatting sqref="C16">
    <cfRule type="cellIs" dxfId="361" priority="19" stopIfTrue="1" operator="equal">
      <formula>"&lt;&gt;"""""</formula>
    </cfRule>
  </conditionalFormatting>
  <conditionalFormatting sqref="D16">
    <cfRule type="cellIs" dxfId="360" priority="13" stopIfTrue="1" operator="equal">
      <formula>"&lt;&gt;"""""</formula>
    </cfRule>
  </conditionalFormatting>
  <conditionalFormatting sqref="B17:B19">
    <cfRule type="cellIs" dxfId="359" priority="10" stopIfTrue="1" operator="equal">
      <formula>"&lt;&gt;"""""</formula>
    </cfRule>
  </conditionalFormatting>
  <conditionalFormatting sqref="C17:C19">
    <cfRule type="cellIs" dxfId="358" priority="12" stopIfTrue="1" operator="equal">
      <formula>"&lt;&gt;"""""</formula>
    </cfRule>
  </conditionalFormatting>
  <conditionalFormatting sqref="D17:D19">
    <cfRule type="cellIs" dxfId="357" priority="6" stopIfTrue="1" operator="equal">
      <formula>"&lt;&gt;"""""</formula>
    </cfRule>
  </conditionalFormatting>
  <conditionalFormatting sqref="F11:F19">
    <cfRule type="cellIs" dxfId="356" priority="4" stopIfTrue="1" operator="equal">
      <formula>"&lt;&gt;"""""</formula>
    </cfRule>
  </conditionalFormatting>
  <conditionalFormatting sqref="E11:E19">
    <cfRule type="cellIs" dxfId="355" priority="3" stopIfTrue="1" operator="equal">
      <formula>"&lt;&gt;"""""</formula>
    </cfRule>
  </conditionalFormatting>
  <conditionalFormatting sqref="K11:K19">
    <cfRule type="cellIs" dxfId="354" priority="2" stopIfTrue="1" operator="equal">
      <formula>"&lt;&gt;"""""</formula>
    </cfRule>
  </conditionalFormatting>
  <conditionalFormatting sqref="G11:I19">
    <cfRule type="cellIs" dxfId="353" priority="5" stopIfTrue="1" operator="equal">
      <formula>"&lt;&gt;"""""</formula>
    </cfRule>
  </conditionalFormatting>
  <conditionalFormatting sqref="J11:J19">
    <cfRule type="cellIs" dxfId="352" priority="1" stopIfTrue="1" operator="equal">
      <formula>"&lt;&gt;"""""</formula>
    </cfRule>
  </conditionalFormatting>
  <pageMargins left="0.7" right="0.7" top="0.75" bottom="0.75" header="0.3" footer="0.3"/>
  <pageSetup paperSize="9" orientation="portrait" r:id="rId1"/>
  <ignoredErrors>
    <ignoredError sqref="D11:D19" numberStoredAsText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F59"/>
  <sheetViews>
    <sheetView workbookViewId="0">
      <selection activeCell="A60" sqref="A60:XFD61"/>
    </sheetView>
  </sheetViews>
  <sheetFormatPr defaultRowHeight="15" x14ac:dyDescent="0.25"/>
  <cols>
    <col min="1" max="1" width="31" bestFit="1" customWidth="1"/>
    <col min="2" max="2" width="103.140625" customWidth="1"/>
    <col min="3" max="3" width="23.140625" customWidth="1"/>
    <col min="4" max="5" width="14.5703125" bestFit="1" customWidth="1"/>
    <col min="6" max="6" width="17.7109375" bestFit="1" customWidth="1"/>
  </cols>
  <sheetData>
    <row r="1" spans="1:6" s="89" customFormat="1" ht="16.5" x14ac:dyDescent="0.35">
      <c r="A1" s="1" t="s">
        <v>0</v>
      </c>
      <c r="B1" s="15">
        <v>2017</v>
      </c>
      <c r="C1" s="10"/>
      <c r="D1" s="10"/>
      <c r="E1" s="10"/>
      <c r="F1" s="10"/>
    </row>
    <row r="2" spans="1:6" s="89" customFormat="1" ht="16.5" x14ac:dyDescent="0.35">
      <c r="A2" s="1" t="s">
        <v>1</v>
      </c>
      <c r="B2" s="15" t="s">
        <v>2</v>
      </c>
      <c r="C2" s="10"/>
      <c r="D2" s="10"/>
      <c r="E2" s="10"/>
      <c r="F2" s="10"/>
    </row>
    <row r="3" spans="1:6" s="89" customFormat="1" x14ac:dyDescent="0.25">
      <c r="C3" s="10"/>
      <c r="D3" s="10"/>
      <c r="E3" s="10"/>
      <c r="F3" s="10"/>
    </row>
    <row r="4" spans="1:6" s="89" customFormat="1" x14ac:dyDescent="0.25">
      <c r="A4" s="1" t="s">
        <v>3</v>
      </c>
      <c r="B4" s="1" t="s">
        <v>4</v>
      </c>
      <c r="C4" s="1" t="s">
        <v>5</v>
      </c>
      <c r="D4" s="1" t="s">
        <v>6</v>
      </c>
      <c r="E4" s="1" t="s">
        <v>7</v>
      </c>
      <c r="F4" s="1" t="s">
        <v>8</v>
      </c>
    </row>
    <row r="5" spans="1:6" s="89" customFormat="1" hidden="1" x14ac:dyDescent="0.25">
      <c r="A5" s="5" t="s">
        <v>79</v>
      </c>
      <c r="B5" s="5" t="s">
        <v>80</v>
      </c>
      <c r="C5" s="90" t="s">
        <v>1173</v>
      </c>
      <c r="D5" s="12">
        <v>7376.32</v>
      </c>
      <c r="E5" s="12">
        <v>319.51000000000022</v>
      </c>
      <c r="F5" s="12">
        <f>D5+E5</f>
        <v>7695.83</v>
      </c>
    </row>
    <row r="6" spans="1:6" s="89" customFormat="1" hidden="1" x14ac:dyDescent="0.25">
      <c r="A6" s="5" t="s">
        <v>79</v>
      </c>
      <c r="B6" s="5" t="s">
        <v>80</v>
      </c>
      <c r="C6" s="90" t="s">
        <v>1101</v>
      </c>
      <c r="D6" s="12">
        <v>2703565.1300000008</v>
      </c>
      <c r="E6" s="12">
        <v>-38983.450000001118</v>
      </c>
      <c r="F6" s="12">
        <f t="shared" ref="F6:F54" si="0">D6+E6</f>
        <v>2664581.6799999997</v>
      </c>
    </row>
    <row r="7" spans="1:6" s="89" customFormat="1" hidden="1" x14ac:dyDescent="0.25">
      <c r="A7" s="5" t="s">
        <v>79</v>
      </c>
      <c r="B7" s="5" t="s">
        <v>80</v>
      </c>
      <c r="C7" s="90" t="s">
        <v>1102</v>
      </c>
      <c r="D7" s="12">
        <v>7058686.2599999998</v>
      </c>
      <c r="E7" s="12">
        <v>-314546.05000000168</v>
      </c>
      <c r="F7" s="12">
        <f t="shared" si="0"/>
        <v>6744140.2099999981</v>
      </c>
    </row>
    <row r="8" spans="1:6" s="89" customFormat="1" hidden="1" x14ac:dyDescent="0.25">
      <c r="A8" s="5" t="s">
        <v>79</v>
      </c>
      <c r="B8" s="5" t="s">
        <v>80</v>
      </c>
      <c r="C8" s="90" t="s">
        <v>1174</v>
      </c>
      <c r="D8" s="12">
        <v>148400</v>
      </c>
      <c r="E8" s="12">
        <v>0</v>
      </c>
      <c r="F8" s="12">
        <f t="shared" si="0"/>
        <v>148400</v>
      </c>
    </row>
    <row r="9" spans="1:6" s="89" customFormat="1" hidden="1" x14ac:dyDescent="0.25">
      <c r="A9" s="5" t="s">
        <v>70</v>
      </c>
      <c r="B9" s="5" t="s">
        <v>210</v>
      </c>
      <c r="C9" s="90" t="s">
        <v>1124</v>
      </c>
      <c r="D9" s="12">
        <v>395381.37000000256</v>
      </c>
      <c r="E9" s="12">
        <v>12960.859999997418</v>
      </c>
      <c r="F9" s="12">
        <f t="shared" si="0"/>
        <v>408342.23</v>
      </c>
    </row>
    <row r="10" spans="1:6" s="89" customFormat="1" hidden="1" x14ac:dyDescent="0.25">
      <c r="A10" s="5" t="s">
        <v>70</v>
      </c>
      <c r="B10" s="5" t="s">
        <v>1175</v>
      </c>
      <c r="C10" s="90" t="s">
        <v>1104</v>
      </c>
      <c r="D10" s="12">
        <v>29400.27</v>
      </c>
      <c r="E10" s="12">
        <v>640.11000000000104</v>
      </c>
      <c r="F10" s="12">
        <f t="shared" si="0"/>
        <v>30040.38</v>
      </c>
    </row>
    <row r="11" spans="1:6" s="89" customFormat="1" hidden="1" x14ac:dyDescent="0.25">
      <c r="A11" s="5" t="s">
        <v>70</v>
      </c>
      <c r="B11" s="5" t="s">
        <v>1175</v>
      </c>
      <c r="C11" s="90" t="s">
        <v>1123</v>
      </c>
      <c r="D11" s="12">
        <v>551270.61</v>
      </c>
      <c r="E11" s="12">
        <v>19568.540000000023</v>
      </c>
      <c r="F11" s="12">
        <f t="shared" si="0"/>
        <v>570839.15</v>
      </c>
    </row>
    <row r="12" spans="1:6" s="89" customFormat="1" hidden="1" x14ac:dyDescent="0.25">
      <c r="A12" s="5" t="s">
        <v>70</v>
      </c>
      <c r="B12" s="5" t="s">
        <v>1176</v>
      </c>
      <c r="C12" s="90" t="s">
        <v>1121</v>
      </c>
      <c r="D12" s="12">
        <v>82091.61</v>
      </c>
      <c r="E12" s="12">
        <v>-66.139999999999418</v>
      </c>
      <c r="F12" s="12">
        <f t="shared" si="0"/>
        <v>82025.47</v>
      </c>
    </row>
    <row r="13" spans="1:6" s="89" customFormat="1" hidden="1" x14ac:dyDescent="0.25">
      <c r="A13" s="5" t="s">
        <v>67</v>
      </c>
      <c r="B13" s="5" t="s">
        <v>68</v>
      </c>
      <c r="C13" s="90" t="s">
        <v>1177</v>
      </c>
      <c r="D13" s="12">
        <v>1730.24</v>
      </c>
      <c r="E13" s="12">
        <v>0</v>
      </c>
      <c r="F13" s="12">
        <f t="shared" si="0"/>
        <v>1730.24</v>
      </c>
    </row>
    <row r="14" spans="1:6" s="89" customFormat="1" hidden="1" x14ac:dyDescent="0.25">
      <c r="A14" s="5" t="s">
        <v>9</v>
      </c>
      <c r="B14" s="5" t="s">
        <v>12</v>
      </c>
      <c r="C14" s="90" t="s">
        <v>1115</v>
      </c>
      <c r="D14" s="12">
        <v>280319.21999999997</v>
      </c>
      <c r="E14" s="12">
        <v>-12285.19</v>
      </c>
      <c r="F14" s="12">
        <f t="shared" si="0"/>
        <v>268034.02999999997</v>
      </c>
    </row>
    <row r="15" spans="1:6" s="89" customFormat="1" hidden="1" x14ac:dyDescent="0.25">
      <c r="A15" s="5" t="s">
        <v>9</v>
      </c>
      <c r="B15" s="5" t="s">
        <v>12</v>
      </c>
      <c r="C15" s="90" t="s">
        <v>1178</v>
      </c>
      <c r="D15" s="12">
        <v>13838.61</v>
      </c>
      <c r="E15" s="12">
        <v>0</v>
      </c>
      <c r="F15" s="12">
        <f t="shared" si="0"/>
        <v>13838.61</v>
      </c>
    </row>
    <row r="16" spans="1:6" s="89" customFormat="1" hidden="1" x14ac:dyDescent="0.25">
      <c r="A16" s="5" t="s">
        <v>9</v>
      </c>
      <c r="B16" s="5" t="s">
        <v>12</v>
      </c>
      <c r="C16" s="90" t="s">
        <v>1116</v>
      </c>
      <c r="D16" s="12">
        <v>2295.31</v>
      </c>
      <c r="E16" s="12">
        <v>20.450000000000273</v>
      </c>
      <c r="F16" s="12">
        <f t="shared" si="0"/>
        <v>2315.7600000000002</v>
      </c>
    </row>
    <row r="17" spans="1:6" s="89" customFormat="1" hidden="1" x14ac:dyDescent="0.25">
      <c r="A17" s="5" t="s">
        <v>9</v>
      </c>
      <c r="B17" s="5" t="s">
        <v>16</v>
      </c>
      <c r="C17" s="90" t="s">
        <v>1111</v>
      </c>
      <c r="D17" s="12">
        <v>232.99</v>
      </c>
      <c r="E17" s="12">
        <v>0</v>
      </c>
      <c r="F17" s="12">
        <f t="shared" si="0"/>
        <v>232.99</v>
      </c>
    </row>
    <row r="18" spans="1:6" s="89" customFormat="1" hidden="1" x14ac:dyDescent="0.25">
      <c r="A18" s="5" t="s">
        <v>9</v>
      </c>
      <c r="B18" s="5" t="s">
        <v>36</v>
      </c>
      <c r="C18" s="90" t="s">
        <v>1106</v>
      </c>
      <c r="D18" s="12">
        <v>4409.84</v>
      </c>
      <c r="E18" s="12">
        <v>-21.14999999999992</v>
      </c>
      <c r="F18" s="12">
        <f t="shared" si="0"/>
        <v>4388.6900000000005</v>
      </c>
    </row>
    <row r="19" spans="1:6" s="89" customFormat="1" hidden="1" x14ac:dyDescent="0.25">
      <c r="A19" s="5" t="s">
        <v>9</v>
      </c>
      <c r="B19" s="5" t="s">
        <v>36</v>
      </c>
      <c r="C19" s="90" t="s">
        <v>1118</v>
      </c>
      <c r="D19" s="12">
        <v>8891.94</v>
      </c>
      <c r="E19" s="12">
        <v>-1140.1200000000003</v>
      </c>
      <c r="F19" s="12">
        <f t="shared" si="0"/>
        <v>7751.82</v>
      </c>
    </row>
    <row r="20" spans="1:6" s="89" customFormat="1" hidden="1" x14ac:dyDescent="0.25">
      <c r="A20" s="5" t="s">
        <v>9</v>
      </c>
      <c r="B20" s="5" t="s">
        <v>39</v>
      </c>
      <c r="C20" s="90" t="s">
        <v>1107</v>
      </c>
      <c r="D20" s="12">
        <v>9927.2400000000034</v>
      </c>
      <c r="E20" s="12">
        <v>46.239999999996144</v>
      </c>
      <c r="F20" s="12">
        <f t="shared" si="0"/>
        <v>9973.48</v>
      </c>
    </row>
    <row r="21" spans="1:6" s="89" customFormat="1" hidden="1" x14ac:dyDescent="0.25">
      <c r="A21" s="5" t="s">
        <v>9</v>
      </c>
      <c r="B21" s="5" t="s">
        <v>10</v>
      </c>
      <c r="C21" s="90" t="s">
        <v>11</v>
      </c>
      <c r="D21" s="12">
        <v>421.08</v>
      </c>
      <c r="E21" s="12">
        <v>0</v>
      </c>
      <c r="F21" s="12">
        <f t="shared" si="0"/>
        <v>421.08</v>
      </c>
    </row>
    <row r="22" spans="1:6" s="89" customFormat="1" hidden="1" x14ac:dyDescent="0.25">
      <c r="A22" s="5" t="s">
        <v>9</v>
      </c>
      <c r="B22" s="5" t="s">
        <v>1179</v>
      </c>
      <c r="C22" s="90" t="s">
        <v>1130</v>
      </c>
      <c r="D22" s="12">
        <v>8331.25</v>
      </c>
      <c r="E22" s="12">
        <v>93.72</v>
      </c>
      <c r="F22" s="12">
        <f t="shared" si="0"/>
        <v>8424.9699999999993</v>
      </c>
    </row>
    <row r="23" spans="1:6" s="89" customFormat="1" hidden="1" x14ac:dyDescent="0.25">
      <c r="A23" s="5" t="s">
        <v>9</v>
      </c>
      <c r="B23" s="5" t="s">
        <v>93</v>
      </c>
      <c r="C23" s="90">
        <v>442869505</v>
      </c>
      <c r="D23" s="12">
        <v>724.9</v>
      </c>
      <c r="E23" s="12"/>
      <c r="F23" s="12">
        <f t="shared" si="0"/>
        <v>724.9</v>
      </c>
    </row>
    <row r="24" spans="1:6" s="89" customFormat="1" hidden="1" x14ac:dyDescent="0.25">
      <c r="A24" s="5" t="s">
        <v>9</v>
      </c>
      <c r="B24" s="5" t="s">
        <v>93</v>
      </c>
      <c r="C24" s="90">
        <v>442869508</v>
      </c>
      <c r="D24" s="12">
        <v>724.9</v>
      </c>
      <c r="E24" s="12"/>
      <c r="F24" s="12">
        <f t="shared" si="0"/>
        <v>724.9</v>
      </c>
    </row>
    <row r="25" spans="1:6" s="89" customFormat="1" hidden="1" x14ac:dyDescent="0.25">
      <c r="A25" s="5" t="s">
        <v>9</v>
      </c>
      <c r="B25" s="5" t="s">
        <v>93</v>
      </c>
      <c r="C25" s="90">
        <v>442869509</v>
      </c>
      <c r="D25" s="12">
        <v>724.9</v>
      </c>
      <c r="E25" s="12"/>
      <c r="F25" s="12">
        <f t="shared" si="0"/>
        <v>724.9</v>
      </c>
    </row>
    <row r="26" spans="1:6" s="89" customFormat="1" hidden="1" x14ac:dyDescent="0.25">
      <c r="A26" s="5" t="s">
        <v>9</v>
      </c>
      <c r="B26" s="5" t="s">
        <v>93</v>
      </c>
      <c r="C26" s="90">
        <v>442869510</v>
      </c>
      <c r="D26" s="12">
        <v>724.9</v>
      </c>
      <c r="E26" s="12"/>
      <c r="F26" s="12">
        <f t="shared" si="0"/>
        <v>724.9</v>
      </c>
    </row>
    <row r="27" spans="1:6" s="89" customFormat="1" hidden="1" x14ac:dyDescent="0.25">
      <c r="A27" s="5" t="s">
        <v>24</v>
      </c>
      <c r="B27" s="5" t="s">
        <v>25</v>
      </c>
      <c r="C27" s="90" t="s">
        <v>1112</v>
      </c>
      <c r="D27" s="12">
        <v>2638630.0499999998</v>
      </c>
      <c r="E27" s="12">
        <v>5442.64</v>
      </c>
      <c r="F27" s="12">
        <f t="shared" si="0"/>
        <v>2644072.69</v>
      </c>
    </row>
    <row r="28" spans="1:6" s="89" customFormat="1" hidden="1" x14ac:dyDescent="0.25">
      <c r="A28" s="5" t="s">
        <v>24</v>
      </c>
      <c r="B28" s="5" t="s">
        <v>25</v>
      </c>
      <c r="C28" s="90" t="s">
        <v>1114</v>
      </c>
      <c r="D28" s="12">
        <v>3117.67</v>
      </c>
      <c r="E28" s="12">
        <v>99.01</v>
      </c>
      <c r="F28" s="12">
        <f t="shared" si="0"/>
        <v>3216.6800000000003</v>
      </c>
    </row>
    <row r="29" spans="1:6" s="89" customFormat="1" hidden="1" x14ac:dyDescent="0.25">
      <c r="A29" s="5" t="s">
        <v>24</v>
      </c>
      <c r="B29" s="5" t="s">
        <v>25</v>
      </c>
      <c r="C29" s="90" t="s">
        <v>1103</v>
      </c>
      <c r="D29" s="12">
        <v>32517.93</v>
      </c>
      <c r="E29" s="12">
        <v>-1164.49</v>
      </c>
      <c r="F29" s="12">
        <f t="shared" si="0"/>
        <v>31353.439999999999</v>
      </c>
    </row>
    <row r="30" spans="1:6" s="89" customFormat="1" hidden="1" x14ac:dyDescent="0.25">
      <c r="A30" s="5" t="s">
        <v>29</v>
      </c>
      <c r="B30" s="5" t="s">
        <v>30</v>
      </c>
      <c r="C30" s="90" t="s">
        <v>1108</v>
      </c>
      <c r="D30" s="12">
        <v>6338320.3100009775</v>
      </c>
      <c r="E30" s="12">
        <v>-72762.23000097787</v>
      </c>
      <c r="F30" s="12">
        <f t="shared" si="0"/>
        <v>6265558.0800000001</v>
      </c>
    </row>
    <row r="31" spans="1:6" s="89" customFormat="1" hidden="1" x14ac:dyDescent="0.25">
      <c r="A31" s="5" t="s">
        <v>29</v>
      </c>
      <c r="B31" s="5" t="s">
        <v>1180</v>
      </c>
      <c r="C31" s="90" t="s">
        <v>1181</v>
      </c>
      <c r="D31" s="12">
        <v>219.9</v>
      </c>
      <c r="E31" s="12">
        <v>-0.24000000000000909</v>
      </c>
      <c r="F31" s="12">
        <f t="shared" si="0"/>
        <v>219.66</v>
      </c>
    </row>
    <row r="32" spans="1:6" s="89" customFormat="1" hidden="1" x14ac:dyDescent="0.25">
      <c r="A32" s="5" t="s">
        <v>29</v>
      </c>
      <c r="B32" s="5" t="s">
        <v>1180</v>
      </c>
      <c r="C32" s="90" t="s">
        <v>1117</v>
      </c>
      <c r="D32" s="12">
        <v>1000.36</v>
      </c>
      <c r="E32" s="12">
        <v>1322.3399999999997</v>
      </c>
      <c r="F32" s="12">
        <f t="shared" si="0"/>
        <v>2322.6999999999998</v>
      </c>
    </row>
    <row r="33" spans="1:6" s="89" customFormat="1" hidden="1" x14ac:dyDescent="0.25">
      <c r="A33" s="5" t="s">
        <v>1182</v>
      </c>
      <c r="B33" s="5" t="s">
        <v>1183</v>
      </c>
      <c r="C33" s="90" t="s">
        <v>1109</v>
      </c>
      <c r="D33" s="12">
        <v>2663.61</v>
      </c>
      <c r="E33" s="12">
        <v>0</v>
      </c>
      <c r="F33" s="12">
        <f t="shared" si="0"/>
        <v>2663.61</v>
      </c>
    </row>
    <row r="34" spans="1:6" s="89" customFormat="1" hidden="1" x14ac:dyDescent="0.25">
      <c r="A34" s="5" t="s">
        <v>1182</v>
      </c>
      <c r="B34" s="5" t="s">
        <v>1183</v>
      </c>
      <c r="C34" s="90" t="s">
        <v>1110</v>
      </c>
      <c r="D34" s="12">
        <v>42210.64</v>
      </c>
      <c r="E34" s="12">
        <v>-44.74</v>
      </c>
      <c r="F34" s="12">
        <f t="shared" si="0"/>
        <v>42165.9</v>
      </c>
    </row>
    <row r="35" spans="1:6" s="89" customFormat="1" x14ac:dyDescent="0.25">
      <c r="A35" s="5" t="s">
        <v>18</v>
      </c>
      <c r="B35" s="5" t="s">
        <v>19</v>
      </c>
      <c r="C35" s="90" t="s">
        <v>1120</v>
      </c>
      <c r="D35" s="12">
        <v>11827.37</v>
      </c>
      <c r="E35" s="12">
        <v>654.14</v>
      </c>
      <c r="F35" s="12">
        <f t="shared" si="0"/>
        <v>12481.51</v>
      </c>
    </row>
    <row r="36" spans="1:6" s="89" customFormat="1" hidden="1" x14ac:dyDescent="0.25">
      <c r="A36" s="5" t="s">
        <v>18</v>
      </c>
      <c r="B36" s="5" t="s">
        <v>259</v>
      </c>
      <c r="C36" s="90" t="s">
        <v>1184</v>
      </c>
      <c r="D36" s="12">
        <v>61.25</v>
      </c>
      <c r="E36" s="12">
        <v>-1.6899999999999977</v>
      </c>
      <c r="F36" s="12">
        <f t="shared" si="0"/>
        <v>59.56</v>
      </c>
    </row>
    <row r="37" spans="1:6" s="89" customFormat="1" hidden="1" x14ac:dyDescent="0.25">
      <c r="A37" s="5" t="s">
        <v>18</v>
      </c>
      <c r="B37" s="5" t="s">
        <v>259</v>
      </c>
      <c r="C37" s="90" t="s">
        <v>1185</v>
      </c>
      <c r="D37" s="12">
        <v>23.57</v>
      </c>
      <c r="E37" s="12">
        <v>-0.64999999999999858</v>
      </c>
      <c r="F37" s="12">
        <f t="shared" si="0"/>
        <v>22.92</v>
      </c>
    </row>
    <row r="38" spans="1:6" s="89" customFormat="1" hidden="1" x14ac:dyDescent="0.25">
      <c r="A38" s="5" t="s">
        <v>49</v>
      </c>
      <c r="B38" s="5" t="s">
        <v>111</v>
      </c>
      <c r="C38" s="90" t="s">
        <v>1186</v>
      </c>
      <c r="D38" s="12">
        <v>799.86</v>
      </c>
      <c r="E38" s="12">
        <v>0</v>
      </c>
      <c r="F38" s="12">
        <f t="shared" si="0"/>
        <v>799.86</v>
      </c>
    </row>
    <row r="39" spans="1:6" s="89" customFormat="1" hidden="1" x14ac:dyDescent="0.25">
      <c r="A39" s="5" t="s">
        <v>49</v>
      </c>
      <c r="B39" s="5" t="s">
        <v>189</v>
      </c>
      <c r="C39" s="90" t="s">
        <v>1187</v>
      </c>
      <c r="D39" s="12">
        <v>611.52</v>
      </c>
      <c r="E39" s="12">
        <v>0</v>
      </c>
      <c r="F39" s="12">
        <f t="shared" si="0"/>
        <v>611.52</v>
      </c>
    </row>
    <row r="40" spans="1:6" s="89" customFormat="1" hidden="1" x14ac:dyDescent="0.25">
      <c r="A40" s="5" t="s">
        <v>49</v>
      </c>
      <c r="B40" s="5" t="s">
        <v>115</v>
      </c>
      <c r="C40" s="90" t="s">
        <v>1126</v>
      </c>
      <c r="D40" s="12">
        <v>910.68</v>
      </c>
      <c r="E40" s="12">
        <v>0</v>
      </c>
      <c r="F40" s="12">
        <f t="shared" si="0"/>
        <v>910.68</v>
      </c>
    </row>
    <row r="41" spans="1:6" s="89" customFormat="1" hidden="1" x14ac:dyDescent="0.25">
      <c r="A41" s="5" t="s">
        <v>49</v>
      </c>
      <c r="B41" s="5" t="s">
        <v>192</v>
      </c>
      <c r="C41" s="90" t="s">
        <v>1188</v>
      </c>
      <c r="D41" s="12">
        <v>1323.68</v>
      </c>
      <c r="E41" s="12">
        <v>0</v>
      </c>
      <c r="F41" s="12">
        <f t="shared" si="0"/>
        <v>1323.68</v>
      </c>
    </row>
    <row r="42" spans="1:6" s="89" customFormat="1" hidden="1" x14ac:dyDescent="0.25">
      <c r="A42" s="5" t="s">
        <v>49</v>
      </c>
      <c r="B42" s="5" t="s">
        <v>119</v>
      </c>
      <c r="C42" s="90" t="s">
        <v>1189</v>
      </c>
      <c r="D42" s="12">
        <v>1799.34</v>
      </c>
      <c r="E42" s="12">
        <v>0</v>
      </c>
      <c r="F42" s="12">
        <f t="shared" si="0"/>
        <v>1799.34</v>
      </c>
    </row>
    <row r="43" spans="1:6" s="89" customFormat="1" hidden="1" x14ac:dyDescent="0.25">
      <c r="A43" s="5" t="s">
        <v>49</v>
      </c>
      <c r="B43" s="5" t="s">
        <v>195</v>
      </c>
      <c r="C43" s="90" t="s">
        <v>1190</v>
      </c>
      <c r="D43" s="12">
        <v>2184.5300000000002</v>
      </c>
      <c r="E43" s="12">
        <v>0</v>
      </c>
      <c r="F43" s="12">
        <f t="shared" si="0"/>
        <v>2184.5300000000002</v>
      </c>
    </row>
    <row r="44" spans="1:6" s="89" customFormat="1" hidden="1" x14ac:dyDescent="0.25">
      <c r="A44" s="5" t="s">
        <v>49</v>
      </c>
      <c r="B44" s="5" t="s">
        <v>123</v>
      </c>
      <c r="C44" s="90" t="s">
        <v>1127</v>
      </c>
      <c r="D44" s="12">
        <v>1593.4</v>
      </c>
      <c r="E44" s="12">
        <v>0</v>
      </c>
      <c r="F44" s="12">
        <f t="shared" si="0"/>
        <v>1593.4</v>
      </c>
    </row>
    <row r="45" spans="1:6" s="89" customFormat="1" hidden="1" x14ac:dyDescent="0.25">
      <c r="A45" s="5" t="s">
        <v>49</v>
      </c>
      <c r="B45" s="5" t="s">
        <v>125</v>
      </c>
      <c r="C45" s="90" t="s">
        <v>1128</v>
      </c>
      <c r="D45" s="12">
        <v>836.8</v>
      </c>
      <c r="E45" s="12">
        <v>0</v>
      </c>
      <c r="F45" s="12">
        <f t="shared" si="0"/>
        <v>836.8</v>
      </c>
    </row>
    <row r="46" spans="1:6" s="89" customFormat="1" hidden="1" x14ac:dyDescent="0.25">
      <c r="A46" s="5" t="s">
        <v>49</v>
      </c>
      <c r="B46" s="5" t="s">
        <v>127</v>
      </c>
      <c r="C46" s="90" t="s">
        <v>1191</v>
      </c>
      <c r="D46" s="12">
        <v>947.62</v>
      </c>
      <c r="E46" s="12">
        <v>0</v>
      </c>
      <c r="F46" s="12">
        <f t="shared" si="0"/>
        <v>947.62</v>
      </c>
    </row>
    <row r="47" spans="1:6" s="89" customFormat="1" hidden="1" x14ac:dyDescent="0.25">
      <c r="A47" s="5" t="s">
        <v>49</v>
      </c>
      <c r="B47" s="5" t="s">
        <v>129</v>
      </c>
      <c r="C47" s="90" t="s">
        <v>1192</v>
      </c>
      <c r="D47" s="12">
        <v>739.76</v>
      </c>
      <c r="E47" s="12">
        <v>0</v>
      </c>
      <c r="F47" s="12">
        <f t="shared" si="0"/>
        <v>739.76</v>
      </c>
    </row>
    <row r="48" spans="1:6" s="89" customFormat="1" hidden="1" x14ac:dyDescent="0.25">
      <c r="A48" s="5" t="s">
        <v>49</v>
      </c>
      <c r="B48" s="5" t="s">
        <v>131</v>
      </c>
      <c r="C48" s="90" t="s">
        <v>1193</v>
      </c>
      <c r="D48" s="12">
        <v>603.1</v>
      </c>
      <c r="E48" s="12">
        <v>0</v>
      </c>
      <c r="F48" s="12">
        <f t="shared" si="0"/>
        <v>603.1</v>
      </c>
    </row>
    <row r="49" spans="1:6" s="89" customFormat="1" hidden="1" x14ac:dyDescent="0.25">
      <c r="A49" s="5" t="s">
        <v>49</v>
      </c>
      <c r="B49" s="5" t="s">
        <v>133</v>
      </c>
      <c r="C49" s="90" t="s">
        <v>1194</v>
      </c>
      <c r="D49" s="12">
        <v>147.76</v>
      </c>
      <c r="E49" s="12">
        <v>0</v>
      </c>
      <c r="F49" s="12">
        <f t="shared" si="0"/>
        <v>147.76</v>
      </c>
    </row>
    <row r="50" spans="1:6" s="89" customFormat="1" hidden="1" x14ac:dyDescent="0.25">
      <c r="A50" s="5" t="s">
        <v>49</v>
      </c>
      <c r="B50" s="5" t="s">
        <v>135</v>
      </c>
      <c r="C50" s="90" t="s">
        <v>1129</v>
      </c>
      <c r="D50" s="12">
        <v>332.46</v>
      </c>
      <c r="E50" s="12">
        <v>0</v>
      </c>
      <c r="F50" s="12">
        <f t="shared" si="0"/>
        <v>332.46</v>
      </c>
    </row>
    <row r="51" spans="1:6" s="89" customFormat="1" hidden="1" x14ac:dyDescent="0.25">
      <c r="A51" s="5" t="s">
        <v>49</v>
      </c>
      <c r="B51" s="5" t="s">
        <v>137</v>
      </c>
      <c r="C51" s="90" t="s">
        <v>1195</v>
      </c>
      <c r="D51" s="12">
        <v>956.04</v>
      </c>
      <c r="E51" s="12">
        <v>0</v>
      </c>
      <c r="F51" s="12">
        <f t="shared" si="0"/>
        <v>956.04</v>
      </c>
    </row>
    <row r="52" spans="1:6" s="89" customFormat="1" hidden="1" x14ac:dyDescent="0.25">
      <c r="A52" s="5" t="s">
        <v>49</v>
      </c>
      <c r="B52" s="5" t="s">
        <v>139</v>
      </c>
      <c r="C52" s="90" t="s">
        <v>1196</v>
      </c>
      <c r="D52" s="12">
        <v>395.24</v>
      </c>
      <c r="E52" s="12">
        <v>0</v>
      </c>
      <c r="F52" s="12">
        <f t="shared" si="0"/>
        <v>395.24</v>
      </c>
    </row>
    <row r="53" spans="1:6" s="89" customFormat="1" hidden="1" x14ac:dyDescent="0.25">
      <c r="A53" s="5" t="s">
        <v>49</v>
      </c>
      <c r="B53" s="5" t="s">
        <v>141</v>
      </c>
      <c r="C53" s="90" t="s">
        <v>1197</v>
      </c>
      <c r="D53" s="12">
        <v>1149.1600000000001</v>
      </c>
      <c r="E53" s="12">
        <v>0</v>
      </c>
      <c r="F53" s="12">
        <f t="shared" si="0"/>
        <v>1149.1600000000001</v>
      </c>
    </row>
    <row r="54" spans="1:6" s="89" customFormat="1" hidden="1" x14ac:dyDescent="0.25">
      <c r="A54" s="5" t="s">
        <v>46</v>
      </c>
      <c r="B54" s="5" t="s">
        <v>47</v>
      </c>
      <c r="C54" s="90" t="s">
        <v>1198</v>
      </c>
      <c r="D54" s="12">
        <v>16614.03</v>
      </c>
      <c r="E54" s="12">
        <v>0</v>
      </c>
      <c r="F54" s="12">
        <f t="shared" si="0"/>
        <v>16614.03</v>
      </c>
    </row>
    <row r="55" spans="1:6" x14ac:dyDescent="0.25">
      <c r="D55" s="24"/>
      <c r="E55" s="24"/>
      <c r="F55" s="24"/>
    </row>
    <row r="57" spans="1:6" ht="30" x14ac:dyDescent="0.25">
      <c r="C57" s="7"/>
      <c r="D57" s="11" t="s">
        <v>88</v>
      </c>
      <c r="E57" s="11" t="s">
        <v>89</v>
      </c>
      <c r="F57" s="11" t="s">
        <v>90</v>
      </c>
    </row>
    <row r="58" spans="1:6" x14ac:dyDescent="0.25">
      <c r="C58" s="7"/>
      <c r="D58" s="1" t="s">
        <v>91</v>
      </c>
      <c r="E58" s="1" t="s">
        <v>91</v>
      </c>
      <c r="F58" s="1" t="s">
        <v>91</v>
      </c>
    </row>
    <row r="59" spans="1:6" x14ac:dyDescent="0.25">
      <c r="B59" s="89"/>
      <c r="C59" s="3" t="s">
        <v>92</v>
      </c>
      <c r="D59" s="12">
        <f>SUM(D3:D54)</f>
        <v>20412006.530000985</v>
      </c>
      <c r="E59" s="12">
        <f t="shared" ref="E59:F59" si="1">SUM(E3:E54)</f>
        <v>-399848.5800009832</v>
      </c>
      <c r="F59" s="12">
        <f t="shared" si="1"/>
        <v>20012157.950000003</v>
      </c>
    </row>
  </sheetData>
  <autoFilter ref="A4:F54">
    <filterColumn colId="2">
      <filters>
        <filter val="00210633400809"/>
      </filters>
    </filterColumn>
  </autoFilter>
  <pageMargins left="0.7" right="0.7" top="0.75" bottom="0.75" header="0.3" footer="0.3"/>
  <ignoredErrors>
    <ignoredError sqref="C5:C54" numberStoredAsText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43"/>
  <sheetViews>
    <sheetView topLeftCell="A16" workbookViewId="0">
      <selection activeCell="AM4" sqref="AM1:AM1048576"/>
    </sheetView>
  </sheetViews>
  <sheetFormatPr defaultRowHeight="12.75" x14ac:dyDescent="0.2"/>
  <cols>
    <col min="1" max="1" width="55.5703125" style="35" bestFit="1" customWidth="1"/>
    <col min="2" max="2" width="60.7109375" style="35" customWidth="1"/>
    <col min="3" max="3" width="15.5703125" style="32" bestFit="1" customWidth="1"/>
    <col min="4" max="4" width="13.140625" style="33" bestFit="1" customWidth="1"/>
    <col min="5" max="5" width="13.85546875" style="34" bestFit="1" customWidth="1"/>
    <col min="6" max="6" width="15.5703125" style="33" bestFit="1" customWidth="1"/>
    <col min="7" max="7" width="13.5703125" style="34" bestFit="1" customWidth="1"/>
    <col min="8" max="8" width="16.7109375" style="33" bestFit="1" customWidth="1"/>
    <col min="9" max="9" width="10.5703125" style="34" bestFit="1" customWidth="1"/>
    <col min="10" max="10" width="13.7109375" style="33" bestFit="1" customWidth="1"/>
    <col min="11" max="11" width="9.28515625" style="33" bestFit="1" customWidth="1"/>
    <col min="12" max="12" width="17" style="34" bestFit="1" customWidth="1"/>
    <col min="13" max="13" width="13.85546875" style="33" bestFit="1" customWidth="1"/>
    <col min="14" max="14" width="16.7109375" style="34" bestFit="1" customWidth="1"/>
    <col min="15" max="15" width="10.85546875" style="33" bestFit="1" customWidth="1"/>
    <col min="16" max="16" width="13.85546875" style="34" bestFit="1" customWidth="1"/>
    <col min="17" max="17" width="18.28515625" style="33" bestFit="1" customWidth="1"/>
    <col min="18" max="18" width="11.5703125" style="33" customWidth="1"/>
    <col min="19" max="19" width="17" style="34" bestFit="1" customWidth="1"/>
    <col min="20" max="20" width="13.85546875" style="33" bestFit="1" customWidth="1"/>
    <col min="21" max="21" width="17" style="34" bestFit="1" customWidth="1"/>
    <col min="22" max="22" width="10.85546875" style="33" bestFit="1" customWidth="1"/>
    <col min="23" max="23" width="15.140625" style="34" bestFit="1" customWidth="1"/>
    <col min="24" max="24" width="11.5703125" style="33" bestFit="1" customWidth="1"/>
    <col min="25" max="25" width="9.28515625" style="33" bestFit="1" customWidth="1"/>
    <col min="26" max="26" width="15.140625" style="34" bestFit="1" customWidth="1"/>
    <col min="27" max="27" width="13.85546875" style="33" bestFit="1" customWidth="1"/>
    <col min="28" max="28" width="13.5703125" style="34" bestFit="1" customWidth="1"/>
    <col min="29" max="29" width="10.85546875" style="33" bestFit="1" customWidth="1"/>
    <col min="30" max="30" width="10.5703125" style="34" bestFit="1" customWidth="1"/>
    <col min="31" max="31" width="11.5703125" style="33" bestFit="1" customWidth="1"/>
    <col min="32" max="32" width="9.28515625" style="33" bestFit="1" customWidth="1"/>
    <col min="33" max="33" width="15.140625" style="34" bestFit="1" customWidth="1"/>
    <col min="34" max="34" width="13.85546875" style="33" bestFit="1" customWidth="1"/>
    <col min="35" max="35" width="13.5703125" style="34" bestFit="1" customWidth="1"/>
    <col min="36" max="36" width="10.85546875" style="33" bestFit="1" customWidth="1"/>
    <col min="37" max="37" width="10.5703125" style="34" bestFit="1" customWidth="1"/>
    <col min="38" max="38" width="11.5703125" style="33" bestFit="1" customWidth="1"/>
    <col min="39" max="39" width="14" style="32" bestFit="1" customWidth="1"/>
    <col min="40" max="16384" width="9.140625" style="32"/>
  </cols>
  <sheetData>
    <row r="1" spans="1:39" x14ac:dyDescent="0.2">
      <c r="A1" s="30" t="s">
        <v>1</v>
      </c>
      <c r="B1" s="31" t="s">
        <v>2</v>
      </c>
      <c r="G1" s="33"/>
      <c r="I1" s="33"/>
      <c r="N1" s="33"/>
      <c r="P1" s="33"/>
      <c r="U1" s="33"/>
      <c r="W1" s="33"/>
      <c r="AB1" s="33"/>
      <c r="AD1" s="33"/>
      <c r="AI1" s="33"/>
      <c r="AK1" s="33"/>
    </row>
    <row r="2" spans="1:39" x14ac:dyDescent="0.2">
      <c r="A2" s="30" t="s">
        <v>0</v>
      </c>
      <c r="B2" s="31">
        <v>2017</v>
      </c>
      <c r="G2" s="33"/>
      <c r="I2" s="33"/>
      <c r="N2" s="33"/>
      <c r="P2" s="33"/>
      <c r="U2" s="33"/>
      <c r="W2" s="33"/>
      <c r="AB2" s="33"/>
      <c r="AD2" s="33"/>
      <c r="AI2" s="33"/>
      <c r="AK2" s="33"/>
    </row>
    <row r="3" spans="1:39" x14ac:dyDescent="0.2">
      <c r="G3" s="33"/>
      <c r="I3" s="33"/>
      <c r="N3" s="33"/>
      <c r="P3" s="33"/>
      <c r="U3" s="33"/>
      <c r="W3" s="33"/>
      <c r="AB3" s="33"/>
      <c r="AD3" s="33"/>
      <c r="AI3" s="33"/>
      <c r="AK3" s="33"/>
    </row>
    <row r="4" spans="1:39" x14ac:dyDescent="0.2">
      <c r="D4" s="281" t="s">
        <v>958</v>
      </c>
      <c r="E4" s="282"/>
      <c r="F4" s="282"/>
      <c r="G4" s="282"/>
      <c r="H4" s="282"/>
      <c r="I4" s="282"/>
      <c r="J4" s="283"/>
      <c r="K4" s="281" t="s">
        <v>959</v>
      </c>
      <c r="L4" s="282"/>
      <c r="M4" s="282"/>
      <c r="N4" s="282"/>
      <c r="O4" s="282"/>
      <c r="P4" s="282"/>
      <c r="Q4" s="283"/>
      <c r="R4" s="281" t="s">
        <v>960</v>
      </c>
      <c r="S4" s="282"/>
      <c r="T4" s="282"/>
      <c r="U4" s="282"/>
      <c r="V4" s="282"/>
      <c r="W4" s="282"/>
      <c r="X4" s="283"/>
      <c r="Y4" s="281" t="s">
        <v>961</v>
      </c>
      <c r="Z4" s="282"/>
      <c r="AA4" s="282"/>
      <c r="AB4" s="282"/>
      <c r="AC4" s="282"/>
      <c r="AD4" s="282"/>
      <c r="AE4" s="283"/>
      <c r="AF4" s="281" t="s">
        <v>962</v>
      </c>
      <c r="AG4" s="282"/>
      <c r="AH4" s="282"/>
      <c r="AI4" s="282"/>
      <c r="AJ4" s="282"/>
      <c r="AK4" s="282"/>
      <c r="AL4" s="283"/>
    </row>
    <row r="5" spans="1:39" x14ac:dyDescent="0.2">
      <c r="A5" s="36" t="s">
        <v>963</v>
      </c>
      <c r="B5" s="37" t="s">
        <v>964</v>
      </c>
      <c r="C5" s="38" t="s">
        <v>965</v>
      </c>
      <c r="D5" s="38" t="s">
        <v>966</v>
      </c>
      <c r="E5" s="38" t="s">
        <v>967</v>
      </c>
      <c r="F5" s="38" t="s">
        <v>968</v>
      </c>
      <c r="G5" s="38" t="s">
        <v>969</v>
      </c>
      <c r="H5" s="38" t="s">
        <v>970</v>
      </c>
      <c r="I5" s="38" t="s">
        <v>971</v>
      </c>
      <c r="J5" s="38" t="s">
        <v>972</v>
      </c>
      <c r="K5" s="38" t="s">
        <v>966</v>
      </c>
      <c r="L5" s="38" t="s">
        <v>967</v>
      </c>
      <c r="M5" s="38" t="s">
        <v>968</v>
      </c>
      <c r="N5" s="38" t="s">
        <v>969</v>
      </c>
      <c r="O5" s="38" t="s">
        <v>970</v>
      </c>
      <c r="P5" s="38" t="s">
        <v>971</v>
      </c>
      <c r="Q5" s="38" t="s">
        <v>972</v>
      </c>
      <c r="R5" s="38" t="s">
        <v>966</v>
      </c>
      <c r="S5" s="38" t="s">
        <v>967</v>
      </c>
      <c r="T5" s="38" t="s">
        <v>968</v>
      </c>
      <c r="U5" s="38" t="s">
        <v>969</v>
      </c>
      <c r="V5" s="38" t="s">
        <v>970</v>
      </c>
      <c r="W5" s="38" t="s">
        <v>971</v>
      </c>
      <c r="X5" s="38" t="s">
        <v>972</v>
      </c>
      <c r="Y5" s="38" t="s">
        <v>966</v>
      </c>
      <c r="Z5" s="38" t="s">
        <v>967</v>
      </c>
      <c r="AA5" s="38" t="s">
        <v>968</v>
      </c>
      <c r="AB5" s="38" t="s">
        <v>969</v>
      </c>
      <c r="AC5" s="38" t="s">
        <v>970</v>
      </c>
      <c r="AD5" s="38" t="s">
        <v>971</v>
      </c>
      <c r="AE5" s="38" t="s">
        <v>972</v>
      </c>
      <c r="AF5" s="38" t="s">
        <v>966</v>
      </c>
      <c r="AG5" s="38" t="s">
        <v>967</v>
      </c>
      <c r="AH5" s="38" t="s">
        <v>968</v>
      </c>
      <c r="AI5" s="38" t="s">
        <v>969</v>
      </c>
      <c r="AJ5" s="38" t="s">
        <v>970</v>
      </c>
      <c r="AK5" s="38" t="s">
        <v>971</v>
      </c>
      <c r="AL5" s="38" t="s">
        <v>972</v>
      </c>
    </row>
    <row r="6" spans="1:39" ht="15" x14ac:dyDescent="0.2">
      <c r="A6" s="5" t="s">
        <v>1020</v>
      </c>
      <c r="B6" s="5" t="s">
        <v>1021</v>
      </c>
      <c r="C6" s="39" t="s">
        <v>1101</v>
      </c>
      <c r="D6" s="41">
        <v>133</v>
      </c>
      <c r="E6" s="43">
        <v>-70450.3</v>
      </c>
      <c r="F6" s="41">
        <v>1</v>
      </c>
      <c r="G6" s="43">
        <v>-383.76</v>
      </c>
      <c r="H6" s="41"/>
      <c r="I6" s="43"/>
      <c r="J6" s="41">
        <v>27</v>
      </c>
      <c r="K6" s="41">
        <v>166</v>
      </c>
      <c r="L6" s="43">
        <v>303177.3</v>
      </c>
      <c r="M6" s="41">
        <v>4</v>
      </c>
      <c r="N6" s="43">
        <v>40976.620000000003</v>
      </c>
      <c r="O6" s="41">
        <v>2</v>
      </c>
      <c r="P6" s="43">
        <v>2715</v>
      </c>
      <c r="Q6" s="41">
        <v>11</v>
      </c>
      <c r="R6" s="41">
        <v>250</v>
      </c>
      <c r="S6" s="43">
        <v>1727584</v>
      </c>
      <c r="T6" s="41">
        <v>21</v>
      </c>
      <c r="U6" s="43">
        <v>1807169</v>
      </c>
      <c r="V6" s="41">
        <v>5</v>
      </c>
      <c r="W6" s="43">
        <v>41559</v>
      </c>
      <c r="X6" s="41">
        <v>80</v>
      </c>
      <c r="Y6" s="41">
        <v>10</v>
      </c>
      <c r="Z6" s="43">
        <v>11070.62</v>
      </c>
      <c r="AA6" s="41">
        <v>1</v>
      </c>
      <c r="AB6" s="43">
        <v>4239.17</v>
      </c>
      <c r="AC6" s="41"/>
      <c r="AD6" s="43"/>
      <c r="AE6" s="41"/>
      <c r="AF6" s="41">
        <v>33</v>
      </c>
      <c r="AG6" s="43">
        <v>70449.52</v>
      </c>
      <c r="AH6" s="41">
        <v>1</v>
      </c>
      <c r="AI6" s="43">
        <v>4910.3999999999996</v>
      </c>
      <c r="AJ6" s="41"/>
      <c r="AK6" s="43"/>
      <c r="AL6" s="41">
        <v>6</v>
      </c>
      <c r="AM6" s="54"/>
    </row>
    <row r="7" spans="1:39" ht="15" x14ac:dyDescent="0.2">
      <c r="A7" s="5" t="s">
        <v>1020</v>
      </c>
      <c r="B7" s="5" t="s">
        <v>1023</v>
      </c>
      <c r="C7" s="39" t="s">
        <v>1102</v>
      </c>
      <c r="D7" s="41">
        <v>444</v>
      </c>
      <c r="E7" s="43">
        <v>104262.9</v>
      </c>
      <c r="F7" s="41">
        <v>1</v>
      </c>
      <c r="G7" s="43">
        <v>77.88</v>
      </c>
      <c r="H7" s="41">
        <v>1</v>
      </c>
      <c r="I7" s="43">
        <v>0</v>
      </c>
      <c r="J7" s="41">
        <v>45</v>
      </c>
      <c r="K7" s="41">
        <v>116</v>
      </c>
      <c r="L7" s="43">
        <v>232430.4</v>
      </c>
      <c r="M7" s="41"/>
      <c r="N7" s="43"/>
      <c r="O7" s="41">
        <v>1</v>
      </c>
      <c r="P7" s="43">
        <v>1810</v>
      </c>
      <c r="Q7" s="41">
        <v>20</v>
      </c>
      <c r="R7" s="41">
        <v>586</v>
      </c>
      <c r="S7" s="43">
        <v>1893886</v>
      </c>
      <c r="T7" s="41">
        <v>110</v>
      </c>
      <c r="U7" s="43">
        <v>1624340</v>
      </c>
      <c r="V7" s="41">
        <v>6</v>
      </c>
      <c r="W7" s="43">
        <v>77810</v>
      </c>
      <c r="X7" s="41">
        <v>182</v>
      </c>
      <c r="Y7" s="41">
        <v>19</v>
      </c>
      <c r="Z7" s="43">
        <v>34639.33</v>
      </c>
      <c r="AA7" s="41">
        <v>3</v>
      </c>
      <c r="AB7" s="43">
        <v>18045.12</v>
      </c>
      <c r="AC7" s="41"/>
      <c r="AD7" s="43"/>
      <c r="AE7" s="41"/>
      <c r="AF7" s="41">
        <v>50</v>
      </c>
      <c r="AG7" s="43">
        <v>144313.79999999999</v>
      </c>
      <c r="AH7" s="41">
        <v>3</v>
      </c>
      <c r="AI7" s="43">
        <v>22656.74</v>
      </c>
      <c r="AJ7" s="41"/>
      <c r="AK7" s="43"/>
      <c r="AL7" s="41">
        <v>17</v>
      </c>
      <c r="AM7" s="54"/>
    </row>
    <row r="8" spans="1:39" ht="15" x14ac:dyDescent="0.2">
      <c r="A8" s="5" t="s">
        <v>1017</v>
      </c>
      <c r="B8" s="5"/>
      <c r="C8" s="39" t="s">
        <v>1103</v>
      </c>
      <c r="D8" s="41"/>
      <c r="E8" s="43"/>
      <c r="F8" s="41"/>
      <c r="G8" s="43"/>
      <c r="H8" s="41"/>
      <c r="I8" s="43"/>
      <c r="J8" s="41"/>
      <c r="K8" s="41"/>
      <c r="L8" s="43"/>
      <c r="M8" s="41"/>
      <c r="N8" s="43"/>
      <c r="O8" s="41"/>
      <c r="P8" s="43"/>
      <c r="Q8" s="41"/>
      <c r="R8" s="41"/>
      <c r="S8" s="43"/>
      <c r="T8" s="41"/>
      <c r="U8" s="43"/>
      <c r="V8" s="41"/>
      <c r="W8" s="43"/>
      <c r="X8" s="41">
        <v>2</v>
      </c>
      <c r="Y8" s="41"/>
      <c r="Z8" s="43"/>
      <c r="AA8" s="41"/>
      <c r="AB8" s="43"/>
      <c r="AC8" s="41"/>
      <c r="AD8" s="43"/>
      <c r="AE8" s="41"/>
      <c r="AF8" s="41"/>
      <c r="AG8" s="43"/>
      <c r="AH8" s="41"/>
      <c r="AI8" s="43"/>
      <c r="AJ8" s="41"/>
      <c r="AK8" s="43"/>
      <c r="AL8" s="41"/>
      <c r="AM8" s="54"/>
    </row>
    <row r="9" spans="1:39" ht="15" x14ac:dyDescent="0.2">
      <c r="A9" s="5" t="s">
        <v>1025</v>
      </c>
      <c r="B9" s="5" t="s">
        <v>1026</v>
      </c>
      <c r="C9" s="39" t="s">
        <v>1104</v>
      </c>
      <c r="D9" s="41">
        <v>17</v>
      </c>
      <c r="E9" s="43">
        <v>4576.95</v>
      </c>
      <c r="F9" s="41"/>
      <c r="G9" s="43"/>
      <c r="H9" s="41"/>
      <c r="I9" s="43"/>
      <c r="J9" s="41">
        <v>1</v>
      </c>
      <c r="K9" s="41">
        <v>15</v>
      </c>
      <c r="L9" s="43">
        <v>28063</v>
      </c>
      <c r="M9" s="41"/>
      <c r="N9" s="43"/>
      <c r="O9" s="41"/>
      <c r="P9" s="43"/>
      <c r="Q9" s="41">
        <v>4</v>
      </c>
      <c r="R9" s="41">
        <v>24</v>
      </c>
      <c r="S9" s="43">
        <v>53213.98</v>
      </c>
      <c r="T9" s="41">
        <v>2</v>
      </c>
      <c r="U9" s="43">
        <v>39494.18</v>
      </c>
      <c r="V9" s="41">
        <v>1</v>
      </c>
      <c r="W9" s="43">
        <v>2093</v>
      </c>
      <c r="X9" s="41">
        <v>5</v>
      </c>
      <c r="Y9" s="41">
        <v>4</v>
      </c>
      <c r="Z9" s="43">
        <v>1852.85</v>
      </c>
      <c r="AA9" s="41"/>
      <c r="AB9" s="43"/>
      <c r="AC9" s="41"/>
      <c r="AD9" s="43"/>
      <c r="AE9" s="41"/>
      <c r="AF9" s="41"/>
      <c r="AG9" s="43"/>
      <c r="AH9" s="41"/>
      <c r="AI9" s="43"/>
      <c r="AJ9" s="41"/>
      <c r="AK9" s="43"/>
      <c r="AL9" s="41">
        <v>1</v>
      </c>
      <c r="AM9" s="54"/>
    </row>
    <row r="10" spans="1:39" ht="15" x14ac:dyDescent="0.2">
      <c r="A10" s="5" t="s">
        <v>1017</v>
      </c>
      <c r="B10" s="5"/>
      <c r="C10" s="39" t="s">
        <v>1105</v>
      </c>
      <c r="D10" s="41"/>
      <c r="E10" s="43"/>
      <c r="F10" s="41"/>
      <c r="G10" s="43"/>
      <c r="H10" s="41"/>
      <c r="I10" s="43"/>
      <c r="J10" s="41"/>
      <c r="K10" s="41">
        <v>1</v>
      </c>
      <c r="L10" s="43">
        <v>1810</v>
      </c>
      <c r="M10" s="41"/>
      <c r="N10" s="43"/>
      <c r="O10" s="41"/>
      <c r="P10" s="43"/>
      <c r="Q10" s="41"/>
      <c r="R10" s="41"/>
      <c r="S10" s="43"/>
      <c r="T10" s="41"/>
      <c r="U10" s="43"/>
      <c r="V10" s="41"/>
      <c r="W10" s="43"/>
      <c r="X10" s="41"/>
      <c r="Y10" s="41"/>
      <c r="Z10" s="43"/>
      <c r="AA10" s="41"/>
      <c r="AB10" s="43"/>
      <c r="AC10" s="41"/>
      <c r="AD10" s="43"/>
      <c r="AE10" s="41"/>
      <c r="AF10" s="41"/>
      <c r="AG10" s="43"/>
      <c r="AH10" s="41"/>
      <c r="AI10" s="43"/>
      <c r="AJ10" s="41"/>
      <c r="AK10" s="43"/>
      <c r="AL10" s="41"/>
      <c r="AM10" s="54"/>
    </row>
    <row r="11" spans="1:39" ht="15" x14ac:dyDescent="0.2">
      <c r="A11" s="5" t="s">
        <v>1033</v>
      </c>
      <c r="B11" s="5" t="s">
        <v>1041</v>
      </c>
      <c r="C11" s="39" t="s">
        <v>1106</v>
      </c>
      <c r="D11" s="41"/>
      <c r="E11" s="43"/>
      <c r="F11" s="41"/>
      <c r="G11" s="43"/>
      <c r="H11" s="41"/>
      <c r="I11" s="43"/>
      <c r="J11" s="41"/>
      <c r="K11" s="41">
        <v>2</v>
      </c>
      <c r="L11" s="43">
        <v>3903</v>
      </c>
      <c r="M11" s="41"/>
      <c r="N11" s="43"/>
      <c r="O11" s="41"/>
      <c r="P11" s="43"/>
      <c r="Q11" s="41"/>
      <c r="R11" s="41">
        <v>1</v>
      </c>
      <c r="S11" s="43">
        <v>-350.43</v>
      </c>
      <c r="T11" s="41"/>
      <c r="U11" s="43"/>
      <c r="V11" s="41"/>
      <c r="W11" s="43"/>
      <c r="X11" s="41"/>
      <c r="Y11" s="41"/>
      <c r="Z11" s="43"/>
      <c r="AA11" s="41"/>
      <c r="AB11" s="43"/>
      <c r="AC11" s="41"/>
      <c r="AD11" s="43"/>
      <c r="AE11" s="41"/>
      <c r="AF11" s="41"/>
      <c r="AG11" s="43"/>
      <c r="AH11" s="41"/>
      <c r="AI11" s="43"/>
      <c r="AJ11" s="41"/>
      <c r="AK11" s="43"/>
      <c r="AL11" s="41"/>
      <c r="AM11" s="54"/>
    </row>
    <row r="12" spans="1:39" ht="15" x14ac:dyDescent="0.2">
      <c r="A12" s="5" t="s">
        <v>1033</v>
      </c>
      <c r="B12" s="5" t="s">
        <v>1113</v>
      </c>
      <c r="C12" s="39" t="s">
        <v>1107</v>
      </c>
      <c r="D12" s="41">
        <v>1</v>
      </c>
      <c r="E12" s="43">
        <v>-906.59</v>
      </c>
      <c r="F12" s="41"/>
      <c r="G12" s="43"/>
      <c r="H12" s="41"/>
      <c r="I12" s="43"/>
      <c r="J12" s="41"/>
      <c r="K12" s="41"/>
      <c r="L12" s="43"/>
      <c r="M12" s="41"/>
      <c r="N12" s="43"/>
      <c r="O12" s="41"/>
      <c r="P12" s="43"/>
      <c r="Q12" s="41"/>
      <c r="R12" s="41">
        <v>1</v>
      </c>
      <c r="S12" s="43">
        <v>-535.14</v>
      </c>
      <c r="T12" s="41"/>
      <c r="U12" s="43"/>
      <c r="V12" s="41"/>
      <c r="W12" s="43"/>
      <c r="X12" s="41"/>
      <c r="Y12" s="41"/>
      <c r="Z12" s="43"/>
      <c r="AA12" s="41"/>
      <c r="AB12" s="43"/>
      <c r="AC12" s="41"/>
      <c r="AD12" s="43"/>
      <c r="AE12" s="41"/>
      <c r="AF12" s="41"/>
      <c r="AG12" s="43"/>
      <c r="AH12" s="41"/>
      <c r="AI12" s="43"/>
      <c r="AJ12" s="41"/>
      <c r="AK12" s="43"/>
      <c r="AL12" s="41"/>
      <c r="AM12" s="54"/>
    </row>
    <row r="13" spans="1:39" ht="15" x14ac:dyDescent="0.2">
      <c r="A13" s="5" t="s">
        <v>1046</v>
      </c>
      <c r="B13" s="5" t="s">
        <v>1047</v>
      </c>
      <c r="C13" s="39" t="s">
        <v>1108</v>
      </c>
      <c r="D13" s="41">
        <v>616</v>
      </c>
      <c r="E13" s="43">
        <v>20856.43</v>
      </c>
      <c r="F13" s="41">
        <v>10</v>
      </c>
      <c r="G13" s="43">
        <v>76506.3</v>
      </c>
      <c r="H13" s="41"/>
      <c r="I13" s="43"/>
      <c r="J13" s="41">
        <v>40</v>
      </c>
      <c r="K13" s="41">
        <v>299</v>
      </c>
      <c r="L13" s="43">
        <v>578600.1</v>
      </c>
      <c r="M13" s="41">
        <v>2</v>
      </c>
      <c r="N13" s="43">
        <v>43906.06</v>
      </c>
      <c r="O13" s="41">
        <v>7</v>
      </c>
      <c r="P13" s="43">
        <v>13578</v>
      </c>
      <c r="Q13" s="41">
        <v>27</v>
      </c>
      <c r="R13" s="41">
        <v>768</v>
      </c>
      <c r="S13" s="43">
        <v>2484327</v>
      </c>
      <c r="T13" s="41">
        <v>113</v>
      </c>
      <c r="U13" s="43">
        <v>4055162</v>
      </c>
      <c r="V13" s="41">
        <v>16</v>
      </c>
      <c r="W13" s="43">
        <v>38941</v>
      </c>
      <c r="X13" s="41">
        <v>282</v>
      </c>
      <c r="Y13" s="41">
        <v>40</v>
      </c>
      <c r="Z13" s="43">
        <v>64682.63</v>
      </c>
      <c r="AA13" s="41">
        <v>3</v>
      </c>
      <c r="AB13" s="43">
        <v>18688.55</v>
      </c>
      <c r="AC13" s="41"/>
      <c r="AD13" s="43"/>
      <c r="AE13" s="41"/>
      <c r="AF13" s="41">
        <v>83</v>
      </c>
      <c r="AG13" s="43">
        <v>213193.4</v>
      </c>
      <c r="AH13" s="41">
        <v>5</v>
      </c>
      <c r="AI13" s="43">
        <v>87316.1</v>
      </c>
      <c r="AJ13" s="41"/>
      <c r="AK13" s="43"/>
      <c r="AL13" s="41">
        <v>24</v>
      </c>
      <c r="AM13" s="54"/>
    </row>
    <row r="14" spans="1:39" ht="15" x14ac:dyDescent="0.2">
      <c r="A14" s="5" t="s">
        <v>1043</v>
      </c>
      <c r="B14" s="5" t="s">
        <v>1119</v>
      </c>
      <c r="C14" s="39" t="s">
        <v>1109</v>
      </c>
      <c r="D14" s="41"/>
      <c r="E14" s="43"/>
      <c r="F14" s="41"/>
      <c r="G14" s="43"/>
      <c r="H14" s="41"/>
      <c r="I14" s="43"/>
      <c r="J14" s="41"/>
      <c r="K14" s="41"/>
      <c r="L14" s="43"/>
      <c r="M14" s="41"/>
      <c r="N14" s="43"/>
      <c r="O14" s="41"/>
      <c r="P14" s="43"/>
      <c r="Q14" s="41"/>
      <c r="R14" s="41">
        <v>1</v>
      </c>
      <c r="S14" s="43">
        <v>817.01</v>
      </c>
      <c r="T14" s="41"/>
      <c r="U14" s="43"/>
      <c r="V14" s="41"/>
      <c r="W14" s="43"/>
      <c r="X14" s="41"/>
      <c r="Y14" s="41"/>
      <c r="Z14" s="43"/>
      <c r="AA14" s="41"/>
      <c r="AB14" s="43"/>
      <c r="AC14" s="41"/>
      <c r="AD14" s="43"/>
      <c r="AE14" s="41"/>
      <c r="AF14" s="41"/>
      <c r="AG14" s="43"/>
      <c r="AH14" s="41"/>
      <c r="AI14" s="43"/>
      <c r="AJ14" s="41"/>
      <c r="AK14" s="43"/>
      <c r="AL14" s="41"/>
      <c r="AM14" s="54"/>
    </row>
    <row r="15" spans="1:39" ht="15" x14ac:dyDescent="0.2">
      <c r="A15" s="5" t="s">
        <v>1043</v>
      </c>
      <c r="B15" s="5" t="s">
        <v>1044</v>
      </c>
      <c r="C15" s="39" t="s">
        <v>1110</v>
      </c>
      <c r="D15" s="41">
        <v>1</v>
      </c>
      <c r="E15" s="43">
        <v>27.68</v>
      </c>
      <c r="F15" s="41"/>
      <c r="G15" s="43"/>
      <c r="H15" s="41"/>
      <c r="I15" s="43"/>
      <c r="J15" s="41"/>
      <c r="K15" s="41">
        <v>3</v>
      </c>
      <c r="L15" s="43">
        <v>5430</v>
      </c>
      <c r="M15" s="41"/>
      <c r="N15" s="43"/>
      <c r="O15" s="41"/>
      <c r="P15" s="43"/>
      <c r="Q15" s="41"/>
      <c r="R15" s="41">
        <v>3</v>
      </c>
      <c r="S15" s="43">
        <v>302.08999999999997</v>
      </c>
      <c r="T15" s="41">
        <v>1</v>
      </c>
      <c r="U15" s="43">
        <v>10499.65</v>
      </c>
      <c r="V15" s="41"/>
      <c r="W15" s="43"/>
      <c r="X15" s="41">
        <v>1</v>
      </c>
      <c r="Y15" s="41"/>
      <c r="Z15" s="43"/>
      <c r="AA15" s="41"/>
      <c r="AB15" s="43"/>
      <c r="AC15" s="41"/>
      <c r="AD15" s="43"/>
      <c r="AE15" s="41"/>
      <c r="AF15" s="41">
        <v>1</v>
      </c>
      <c r="AG15" s="43">
        <v>1851.87</v>
      </c>
      <c r="AH15" s="41"/>
      <c r="AI15" s="43"/>
      <c r="AJ15" s="41"/>
      <c r="AK15" s="43"/>
      <c r="AL15" s="41"/>
      <c r="AM15" s="54"/>
    </row>
    <row r="16" spans="1:39" ht="15" x14ac:dyDescent="0.2">
      <c r="A16" s="5" t="s">
        <v>1033</v>
      </c>
      <c r="B16" s="5" t="s">
        <v>1039</v>
      </c>
      <c r="C16" s="39" t="s">
        <v>1111</v>
      </c>
      <c r="D16" s="41"/>
      <c r="E16" s="43"/>
      <c r="F16" s="41"/>
      <c r="G16" s="43"/>
      <c r="H16" s="41"/>
      <c r="I16" s="43"/>
      <c r="J16" s="41"/>
      <c r="K16" s="41"/>
      <c r="L16" s="43"/>
      <c r="M16" s="41"/>
      <c r="N16" s="43"/>
      <c r="O16" s="41"/>
      <c r="P16" s="43"/>
      <c r="Q16" s="41"/>
      <c r="R16" s="41">
        <v>1</v>
      </c>
      <c r="S16" s="43">
        <v>666.51</v>
      </c>
      <c r="T16" s="41"/>
      <c r="U16" s="43"/>
      <c r="V16" s="41"/>
      <c r="W16" s="43"/>
      <c r="X16" s="41">
        <v>1</v>
      </c>
      <c r="Y16" s="41"/>
      <c r="Z16" s="43"/>
      <c r="AA16" s="41"/>
      <c r="AB16" s="43"/>
      <c r="AC16" s="41"/>
      <c r="AD16" s="43"/>
      <c r="AE16" s="41"/>
      <c r="AF16" s="41"/>
      <c r="AG16" s="43"/>
      <c r="AH16" s="41"/>
      <c r="AI16" s="43"/>
      <c r="AJ16" s="41"/>
      <c r="AK16" s="43"/>
      <c r="AL16" s="41"/>
      <c r="AM16" s="54"/>
    </row>
    <row r="17" spans="1:39" ht="15" x14ac:dyDescent="0.2">
      <c r="A17" s="5" t="s">
        <v>1017</v>
      </c>
      <c r="B17" s="5"/>
      <c r="C17" s="39" t="s">
        <v>1112</v>
      </c>
      <c r="D17" s="41">
        <v>166</v>
      </c>
      <c r="E17" s="43">
        <v>-19311.099999999999</v>
      </c>
      <c r="F17" s="41">
        <v>1</v>
      </c>
      <c r="G17" s="43">
        <v>253</v>
      </c>
      <c r="H17" s="41"/>
      <c r="I17" s="43"/>
      <c r="J17" s="41">
        <v>9</v>
      </c>
      <c r="K17" s="41">
        <v>59</v>
      </c>
      <c r="L17" s="43">
        <v>110847.2</v>
      </c>
      <c r="M17" s="41"/>
      <c r="N17" s="43"/>
      <c r="O17" s="41">
        <v>1</v>
      </c>
      <c r="P17" s="43">
        <v>1559</v>
      </c>
      <c r="Q17" s="41">
        <v>6</v>
      </c>
      <c r="R17" s="41">
        <v>160</v>
      </c>
      <c r="S17" s="43">
        <v>375571.4</v>
      </c>
      <c r="T17" s="41">
        <v>18</v>
      </c>
      <c r="U17" s="43">
        <v>652153.1</v>
      </c>
      <c r="V17" s="41">
        <v>3</v>
      </c>
      <c r="W17" s="43">
        <v>4619</v>
      </c>
      <c r="X17" s="41">
        <v>41</v>
      </c>
      <c r="Y17" s="41">
        <v>10</v>
      </c>
      <c r="Z17" s="43">
        <v>14760.85</v>
      </c>
      <c r="AA17" s="41"/>
      <c r="AB17" s="43"/>
      <c r="AC17" s="41"/>
      <c r="AD17" s="43"/>
      <c r="AE17" s="41"/>
      <c r="AF17" s="41">
        <v>14</v>
      </c>
      <c r="AG17" s="43">
        <v>41771.81</v>
      </c>
      <c r="AH17" s="41"/>
      <c r="AI17" s="43"/>
      <c r="AJ17" s="41"/>
      <c r="AK17" s="43"/>
      <c r="AL17" s="41">
        <v>3</v>
      </c>
      <c r="AM17" s="54"/>
    </row>
    <row r="18" spans="1:39" ht="15" x14ac:dyDescent="0.2">
      <c r="A18" s="5" t="s">
        <v>1017</v>
      </c>
      <c r="B18" s="5"/>
      <c r="C18" s="39" t="s">
        <v>1114</v>
      </c>
      <c r="D18" s="41"/>
      <c r="E18" s="43"/>
      <c r="F18" s="41"/>
      <c r="G18" s="43"/>
      <c r="H18" s="41"/>
      <c r="I18" s="43"/>
      <c r="J18" s="41"/>
      <c r="K18" s="41"/>
      <c r="L18" s="43"/>
      <c r="M18" s="41"/>
      <c r="N18" s="43"/>
      <c r="O18" s="41"/>
      <c r="P18" s="43"/>
      <c r="Q18" s="41"/>
      <c r="R18" s="41">
        <v>3</v>
      </c>
      <c r="S18" s="43">
        <v>11856.36</v>
      </c>
      <c r="T18" s="41"/>
      <c r="U18" s="43"/>
      <c r="V18" s="41"/>
      <c r="W18" s="43"/>
      <c r="X18" s="41"/>
      <c r="Y18" s="41"/>
      <c r="Z18" s="43"/>
      <c r="AA18" s="41"/>
      <c r="AB18" s="43"/>
      <c r="AC18" s="41"/>
      <c r="AD18" s="43"/>
      <c r="AE18" s="41"/>
      <c r="AF18" s="41"/>
      <c r="AG18" s="43"/>
      <c r="AH18" s="41"/>
      <c r="AI18" s="43"/>
      <c r="AJ18" s="41"/>
      <c r="AK18" s="43"/>
      <c r="AL18" s="41"/>
      <c r="AM18" s="54"/>
    </row>
    <row r="19" spans="1:39" ht="15" x14ac:dyDescent="0.2">
      <c r="A19" s="5" t="s">
        <v>1033</v>
      </c>
      <c r="B19" s="5" t="s">
        <v>1034</v>
      </c>
      <c r="C19" s="39" t="s">
        <v>1115</v>
      </c>
      <c r="D19" s="41">
        <v>12</v>
      </c>
      <c r="E19" s="43">
        <v>-5045.32</v>
      </c>
      <c r="F19" s="41">
        <v>1</v>
      </c>
      <c r="G19" s="43">
        <v>6799.27</v>
      </c>
      <c r="H19" s="41"/>
      <c r="I19" s="43"/>
      <c r="J19" s="41">
        <v>2</v>
      </c>
      <c r="K19" s="41">
        <v>12</v>
      </c>
      <c r="L19" s="43">
        <v>23493</v>
      </c>
      <c r="M19" s="41"/>
      <c r="N19" s="43"/>
      <c r="O19" s="41"/>
      <c r="P19" s="43"/>
      <c r="Q19" s="41"/>
      <c r="R19" s="41">
        <v>17</v>
      </c>
      <c r="S19" s="43">
        <v>26042.97</v>
      </c>
      <c r="T19" s="41">
        <v>1</v>
      </c>
      <c r="U19" s="43">
        <v>3261.33</v>
      </c>
      <c r="V19" s="41"/>
      <c r="W19" s="43"/>
      <c r="X19" s="41">
        <v>4</v>
      </c>
      <c r="Y19" s="41"/>
      <c r="Z19" s="43"/>
      <c r="AA19" s="41"/>
      <c r="AB19" s="43"/>
      <c r="AC19" s="41"/>
      <c r="AD19" s="43"/>
      <c r="AE19" s="41"/>
      <c r="AF19" s="41">
        <v>2</v>
      </c>
      <c r="AG19" s="43">
        <v>4528.97</v>
      </c>
      <c r="AH19" s="41"/>
      <c r="AI19" s="43"/>
      <c r="AJ19" s="41"/>
      <c r="AK19" s="43"/>
      <c r="AL19" s="41">
        <v>2</v>
      </c>
      <c r="AM19" s="54"/>
    </row>
    <row r="20" spans="1:39" ht="15" x14ac:dyDescent="0.2">
      <c r="A20" s="5" t="s">
        <v>1033</v>
      </c>
      <c r="B20" s="5" t="s">
        <v>1034</v>
      </c>
      <c r="C20" s="39" t="s">
        <v>1116</v>
      </c>
      <c r="D20" s="41"/>
      <c r="E20" s="43"/>
      <c r="F20" s="41"/>
      <c r="G20" s="43"/>
      <c r="H20" s="41"/>
      <c r="I20" s="43"/>
      <c r="J20" s="41"/>
      <c r="K20" s="41"/>
      <c r="L20" s="43"/>
      <c r="M20" s="41"/>
      <c r="N20" s="43"/>
      <c r="O20" s="41"/>
      <c r="P20" s="43"/>
      <c r="Q20" s="41"/>
      <c r="R20" s="41">
        <v>1</v>
      </c>
      <c r="S20" s="43">
        <v>14115.16</v>
      </c>
      <c r="T20" s="41"/>
      <c r="U20" s="43"/>
      <c r="V20" s="41"/>
      <c r="W20" s="43"/>
      <c r="X20" s="41">
        <v>1</v>
      </c>
      <c r="Y20" s="41"/>
      <c r="Z20" s="43"/>
      <c r="AA20" s="41"/>
      <c r="AB20" s="43"/>
      <c r="AC20" s="41"/>
      <c r="AD20" s="43"/>
      <c r="AE20" s="41"/>
      <c r="AF20" s="41"/>
      <c r="AG20" s="43"/>
      <c r="AH20" s="41"/>
      <c r="AI20" s="43"/>
      <c r="AJ20" s="41"/>
      <c r="AK20" s="43"/>
      <c r="AL20" s="41"/>
      <c r="AM20" s="54"/>
    </row>
    <row r="21" spans="1:39" ht="15" x14ac:dyDescent="0.2">
      <c r="A21" s="5" t="s">
        <v>1046</v>
      </c>
      <c r="B21" s="5" t="s">
        <v>1122</v>
      </c>
      <c r="C21" s="39" t="s">
        <v>1117</v>
      </c>
      <c r="D21" s="41"/>
      <c r="E21" s="43"/>
      <c r="F21" s="41"/>
      <c r="G21" s="43"/>
      <c r="H21" s="41"/>
      <c r="I21" s="43"/>
      <c r="J21" s="41"/>
      <c r="K21" s="41"/>
      <c r="L21" s="43"/>
      <c r="M21" s="41"/>
      <c r="N21" s="43"/>
      <c r="O21" s="41"/>
      <c r="P21" s="43"/>
      <c r="Q21" s="41"/>
      <c r="R21" s="41">
        <v>1</v>
      </c>
      <c r="S21" s="43">
        <v>783.22</v>
      </c>
      <c r="T21" s="41"/>
      <c r="U21" s="43"/>
      <c r="V21" s="41"/>
      <c r="W21" s="43"/>
      <c r="X21" s="41"/>
      <c r="Y21" s="41"/>
      <c r="Z21" s="43"/>
      <c r="AA21" s="41"/>
      <c r="AB21" s="43"/>
      <c r="AC21" s="41"/>
      <c r="AD21" s="43"/>
      <c r="AE21" s="41"/>
      <c r="AF21" s="41"/>
      <c r="AG21" s="43"/>
      <c r="AH21" s="41"/>
      <c r="AI21" s="43"/>
      <c r="AJ21" s="41"/>
      <c r="AK21" s="43"/>
      <c r="AL21" s="41"/>
      <c r="AM21" s="54"/>
    </row>
    <row r="22" spans="1:39" ht="15" x14ac:dyDescent="0.2">
      <c r="A22" s="5" t="s">
        <v>1033</v>
      </c>
      <c r="B22" s="5" t="s">
        <v>1041</v>
      </c>
      <c r="C22" s="39" t="s">
        <v>1118</v>
      </c>
      <c r="D22" s="41"/>
      <c r="E22" s="43"/>
      <c r="F22" s="41"/>
      <c r="G22" s="43"/>
      <c r="H22" s="41"/>
      <c r="I22" s="43"/>
      <c r="J22" s="41"/>
      <c r="K22" s="41"/>
      <c r="L22" s="43"/>
      <c r="M22" s="41"/>
      <c r="N22" s="43"/>
      <c r="O22" s="41"/>
      <c r="P22" s="43"/>
      <c r="Q22" s="41"/>
      <c r="R22" s="41">
        <v>1</v>
      </c>
      <c r="S22" s="43">
        <v>1559</v>
      </c>
      <c r="T22" s="41"/>
      <c r="U22" s="43"/>
      <c r="V22" s="41"/>
      <c r="W22" s="43"/>
      <c r="X22" s="41"/>
      <c r="Y22" s="41"/>
      <c r="Z22" s="43"/>
      <c r="AA22" s="41"/>
      <c r="AB22" s="43"/>
      <c r="AC22" s="41"/>
      <c r="AD22" s="43"/>
      <c r="AE22" s="41"/>
      <c r="AF22" s="41"/>
      <c r="AG22" s="43"/>
      <c r="AH22" s="41"/>
      <c r="AI22" s="43"/>
      <c r="AJ22" s="41"/>
      <c r="AK22" s="43"/>
      <c r="AL22" s="41"/>
      <c r="AM22" s="54"/>
    </row>
    <row r="23" spans="1:39" ht="15" x14ac:dyDescent="0.2">
      <c r="A23" s="5" t="s">
        <v>1049</v>
      </c>
      <c r="B23" s="5" t="s">
        <v>19</v>
      </c>
      <c r="C23" s="39" t="s">
        <v>1120</v>
      </c>
      <c r="D23" s="41"/>
      <c r="E23" s="43"/>
      <c r="F23" s="41"/>
      <c r="G23" s="43"/>
      <c r="H23" s="41"/>
      <c r="I23" s="43"/>
      <c r="J23" s="41"/>
      <c r="K23" s="41">
        <v>1</v>
      </c>
      <c r="L23" s="43">
        <v>1810</v>
      </c>
      <c r="M23" s="41"/>
      <c r="N23" s="43"/>
      <c r="O23" s="41"/>
      <c r="P23" s="43"/>
      <c r="Q23" s="41"/>
      <c r="R23" s="41">
        <v>2</v>
      </c>
      <c r="S23" s="43">
        <v>7805.52</v>
      </c>
      <c r="T23" s="41"/>
      <c r="U23" s="43"/>
      <c r="V23" s="41"/>
      <c r="W23" s="43"/>
      <c r="X23" s="41"/>
      <c r="Y23" s="41"/>
      <c r="Z23" s="43"/>
      <c r="AA23" s="41"/>
      <c r="AB23" s="43"/>
      <c r="AC23" s="41"/>
      <c r="AD23" s="43"/>
      <c r="AE23" s="41"/>
      <c r="AF23" s="41"/>
      <c r="AG23" s="43"/>
      <c r="AH23" s="41"/>
      <c r="AI23" s="43"/>
      <c r="AJ23" s="41"/>
      <c r="AK23" s="43"/>
      <c r="AL23" s="41"/>
      <c r="AM23" s="54"/>
    </row>
    <row r="24" spans="1:39" ht="15" x14ac:dyDescent="0.2">
      <c r="A24" s="5" t="s">
        <v>1025</v>
      </c>
      <c r="B24" s="5" t="s">
        <v>1031</v>
      </c>
      <c r="C24" s="39" t="s">
        <v>1121</v>
      </c>
      <c r="D24" s="41">
        <v>6</v>
      </c>
      <c r="E24" s="43">
        <v>-624.78</v>
      </c>
      <c r="F24" s="41"/>
      <c r="G24" s="43"/>
      <c r="H24" s="41"/>
      <c r="I24" s="43"/>
      <c r="J24" s="41"/>
      <c r="K24" s="41">
        <v>4</v>
      </c>
      <c r="L24" s="43">
        <v>7736.1</v>
      </c>
      <c r="M24" s="41"/>
      <c r="N24" s="43"/>
      <c r="O24" s="41"/>
      <c r="P24" s="43"/>
      <c r="Q24" s="41"/>
      <c r="R24" s="41">
        <v>5</v>
      </c>
      <c r="S24" s="43">
        <v>5502</v>
      </c>
      <c r="T24" s="41"/>
      <c r="U24" s="43"/>
      <c r="V24" s="41">
        <v>1</v>
      </c>
      <c r="W24" s="43">
        <v>1810</v>
      </c>
      <c r="X24" s="41">
        <v>1</v>
      </c>
      <c r="Y24" s="41"/>
      <c r="Z24" s="43"/>
      <c r="AA24" s="41"/>
      <c r="AB24" s="43"/>
      <c r="AC24" s="41"/>
      <c r="AD24" s="43"/>
      <c r="AE24" s="41"/>
      <c r="AF24" s="41">
        <v>2</v>
      </c>
      <c r="AG24" s="43">
        <v>4319.49</v>
      </c>
      <c r="AH24" s="41"/>
      <c r="AI24" s="43"/>
      <c r="AJ24" s="41"/>
      <c r="AK24" s="43"/>
      <c r="AL24" s="41"/>
      <c r="AM24" s="54"/>
    </row>
    <row r="25" spans="1:39" ht="15" x14ac:dyDescent="0.2">
      <c r="A25" s="5" t="s">
        <v>1025</v>
      </c>
      <c r="B25" s="5" t="s">
        <v>1026</v>
      </c>
      <c r="C25" s="39" t="s">
        <v>1123</v>
      </c>
      <c r="D25" s="41">
        <v>24</v>
      </c>
      <c r="E25" s="43">
        <v>-10737.8</v>
      </c>
      <c r="F25" s="41"/>
      <c r="G25" s="43"/>
      <c r="H25" s="41"/>
      <c r="I25" s="43"/>
      <c r="J25" s="41">
        <v>1</v>
      </c>
      <c r="K25" s="41">
        <v>16</v>
      </c>
      <c r="L25" s="43">
        <v>31641</v>
      </c>
      <c r="M25" s="41"/>
      <c r="N25" s="43"/>
      <c r="O25" s="41"/>
      <c r="P25" s="43"/>
      <c r="Q25" s="41"/>
      <c r="R25" s="41">
        <v>33</v>
      </c>
      <c r="S25" s="43">
        <v>74532.460000000006</v>
      </c>
      <c r="T25" s="41">
        <v>8</v>
      </c>
      <c r="U25" s="43">
        <v>47942.75</v>
      </c>
      <c r="V25" s="41"/>
      <c r="W25" s="43"/>
      <c r="X25" s="41">
        <v>13</v>
      </c>
      <c r="Y25" s="41">
        <v>2</v>
      </c>
      <c r="Z25" s="43">
        <v>1594.67</v>
      </c>
      <c r="AA25" s="41"/>
      <c r="AB25" s="43"/>
      <c r="AC25" s="41"/>
      <c r="AD25" s="43"/>
      <c r="AE25" s="41"/>
      <c r="AF25" s="41">
        <v>7</v>
      </c>
      <c r="AG25" s="43">
        <v>19892.02</v>
      </c>
      <c r="AH25" s="41">
        <v>1</v>
      </c>
      <c r="AI25" s="43">
        <v>21787.29</v>
      </c>
      <c r="AJ25" s="41"/>
      <c r="AK25" s="43"/>
      <c r="AL25" s="41">
        <v>1</v>
      </c>
      <c r="AM25" s="54"/>
    </row>
    <row r="26" spans="1:39" ht="15" x14ac:dyDescent="0.2">
      <c r="A26" s="5" t="s">
        <v>1025</v>
      </c>
      <c r="B26" s="5" t="s">
        <v>1029</v>
      </c>
      <c r="C26" s="39" t="s">
        <v>1124</v>
      </c>
      <c r="D26" s="41">
        <v>31</v>
      </c>
      <c r="E26" s="43">
        <v>-17488.8</v>
      </c>
      <c r="F26" s="41"/>
      <c r="G26" s="43"/>
      <c r="H26" s="41"/>
      <c r="I26" s="43"/>
      <c r="J26" s="41">
        <v>1</v>
      </c>
      <c r="K26" s="41">
        <v>13</v>
      </c>
      <c r="L26" s="43">
        <v>26319</v>
      </c>
      <c r="M26" s="41"/>
      <c r="N26" s="43"/>
      <c r="O26" s="41">
        <v>1</v>
      </c>
      <c r="P26" s="43">
        <v>1810</v>
      </c>
      <c r="Q26" s="41">
        <v>1</v>
      </c>
      <c r="R26" s="41">
        <v>30</v>
      </c>
      <c r="S26" s="43">
        <v>247367.3</v>
      </c>
      <c r="T26" s="41">
        <v>4</v>
      </c>
      <c r="U26" s="43">
        <v>150464.70000000001</v>
      </c>
      <c r="V26" s="41">
        <v>1</v>
      </c>
      <c r="W26" s="43">
        <v>11000</v>
      </c>
      <c r="X26" s="41">
        <v>8</v>
      </c>
      <c r="Y26" s="41">
        <v>5</v>
      </c>
      <c r="Z26" s="43">
        <v>10008.84</v>
      </c>
      <c r="AA26" s="41"/>
      <c r="AB26" s="43"/>
      <c r="AC26" s="41"/>
      <c r="AD26" s="43"/>
      <c r="AE26" s="41"/>
      <c r="AF26" s="41">
        <v>8</v>
      </c>
      <c r="AG26" s="43">
        <v>21285.46</v>
      </c>
      <c r="AH26" s="41"/>
      <c r="AI26" s="43"/>
      <c r="AJ26" s="41"/>
      <c r="AK26" s="43"/>
      <c r="AL26" s="41">
        <v>3</v>
      </c>
      <c r="AM26" s="54"/>
    </row>
    <row r="27" spans="1:39" ht="15" x14ac:dyDescent="0.2">
      <c r="A27" s="5" t="s">
        <v>1075</v>
      </c>
      <c r="B27" s="5" t="s">
        <v>1125</v>
      </c>
      <c r="C27" s="39" t="s">
        <v>1126</v>
      </c>
      <c r="D27" s="41"/>
      <c r="E27" s="43"/>
      <c r="F27" s="41"/>
      <c r="G27" s="43"/>
      <c r="H27" s="41"/>
      <c r="I27" s="43"/>
      <c r="J27" s="41"/>
      <c r="K27" s="41"/>
      <c r="L27" s="43"/>
      <c r="M27" s="41"/>
      <c r="N27" s="43"/>
      <c r="O27" s="41"/>
      <c r="P27" s="43"/>
      <c r="Q27" s="41"/>
      <c r="R27" s="41"/>
      <c r="S27" s="43"/>
      <c r="T27" s="41"/>
      <c r="U27" s="43"/>
      <c r="V27" s="41"/>
      <c r="W27" s="43"/>
      <c r="X27" s="41">
        <v>1</v>
      </c>
      <c r="Y27" s="41"/>
      <c r="Z27" s="43"/>
      <c r="AA27" s="41"/>
      <c r="AB27" s="43"/>
      <c r="AC27" s="41"/>
      <c r="AD27" s="43"/>
      <c r="AE27" s="41"/>
      <c r="AF27" s="41"/>
      <c r="AG27" s="43"/>
      <c r="AH27" s="41"/>
      <c r="AI27" s="43"/>
      <c r="AJ27" s="41"/>
      <c r="AK27" s="43"/>
      <c r="AL27" s="41"/>
      <c r="AM27" s="54"/>
    </row>
    <row r="28" spans="1:39" ht="15" x14ac:dyDescent="0.2">
      <c r="A28" s="5" t="s">
        <v>1075</v>
      </c>
      <c r="B28" s="5" t="s">
        <v>1082</v>
      </c>
      <c r="C28" s="39" t="s">
        <v>1127</v>
      </c>
      <c r="D28" s="41">
        <v>1</v>
      </c>
      <c r="E28" s="43">
        <v>-806.59</v>
      </c>
      <c r="F28" s="41"/>
      <c r="G28" s="43"/>
      <c r="H28" s="41"/>
      <c r="I28" s="43"/>
      <c r="J28" s="41"/>
      <c r="K28" s="41"/>
      <c r="L28" s="43"/>
      <c r="M28" s="41"/>
      <c r="N28" s="43"/>
      <c r="O28" s="41"/>
      <c r="P28" s="43"/>
      <c r="Q28" s="41"/>
      <c r="R28" s="41"/>
      <c r="S28" s="43"/>
      <c r="T28" s="41"/>
      <c r="U28" s="43"/>
      <c r="V28" s="41"/>
      <c r="W28" s="43"/>
      <c r="X28" s="41"/>
      <c r="Y28" s="41"/>
      <c r="Z28" s="43"/>
      <c r="AA28" s="41"/>
      <c r="AB28" s="43"/>
      <c r="AC28" s="41"/>
      <c r="AD28" s="43"/>
      <c r="AE28" s="41"/>
      <c r="AF28" s="41"/>
      <c r="AG28" s="43"/>
      <c r="AH28" s="41"/>
      <c r="AI28" s="43"/>
      <c r="AJ28" s="41"/>
      <c r="AK28" s="43"/>
      <c r="AL28" s="41"/>
      <c r="AM28" s="54"/>
    </row>
    <row r="29" spans="1:39" ht="15" x14ac:dyDescent="0.2">
      <c r="A29" s="5" t="s">
        <v>1075</v>
      </c>
      <c r="B29" s="5" t="s">
        <v>1084</v>
      </c>
      <c r="C29" s="39" t="s">
        <v>1128</v>
      </c>
      <c r="D29" s="41"/>
      <c r="E29" s="47"/>
      <c r="F29" s="41"/>
      <c r="G29" s="43"/>
      <c r="H29" s="41"/>
      <c r="I29" s="43"/>
      <c r="J29" s="41"/>
      <c r="K29" s="41"/>
      <c r="L29" s="47"/>
      <c r="M29" s="41"/>
      <c r="N29" s="43"/>
      <c r="O29" s="41"/>
      <c r="P29" s="43"/>
      <c r="Q29" s="41"/>
      <c r="R29" s="41"/>
      <c r="S29" s="47"/>
      <c r="T29" s="41"/>
      <c r="U29" s="43"/>
      <c r="V29" s="41"/>
      <c r="W29" s="43"/>
      <c r="X29" s="41">
        <v>1</v>
      </c>
      <c r="Y29" s="41"/>
      <c r="Z29" s="47"/>
      <c r="AA29" s="41"/>
      <c r="AB29" s="43"/>
      <c r="AC29" s="41"/>
      <c r="AD29" s="43"/>
      <c r="AE29" s="41"/>
      <c r="AF29" s="41"/>
      <c r="AG29" s="47"/>
      <c r="AH29" s="41"/>
      <c r="AI29" s="43"/>
      <c r="AJ29" s="41"/>
      <c r="AK29" s="43"/>
      <c r="AL29" s="41"/>
      <c r="AM29" s="54"/>
    </row>
    <row r="30" spans="1:39" ht="15" x14ac:dyDescent="0.2">
      <c r="A30" s="5" t="s">
        <v>1075</v>
      </c>
      <c r="B30" s="5" t="s">
        <v>1076</v>
      </c>
      <c r="C30" s="39" t="s">
        <v>1129</v>
      </c>
      <c r="D30" s="41"/>
      <c r="E30" s="47"/>
      <c r="F30" s="41"/>
      <c r="G30" s="43"/>
      <c r="H30" s="41"/>
      <c r="I30" s="43"/>
      <c r="J30" s="41"/>
      <c r="K30" s="41"/>
      <c r="L30" s="47"/>
      <c r="M30" s="41"/>
      <c r="N30" s="43"/>
      <c r="O30" s="41"/>
      <c r="P30" s="43"/>
      <c r="Q30" s="41"/>
      <c r="R30" s="41"/>
      <c r="S30" s="47"/>
      <c r="T30" s="41">
        <v>1</v>
      </c>
      <c r="U30" s="43">
        <v>181.87</v>
      </c>
      <c r="V30" s="41"/>
      <c r="W30" s="43"/>
      <c r="X30" s="41"/>
      <c r="Y30" s="41"/>
      <c r="Z30" s="47"/>
      <c r="AA30" s="41"/>
      <c r="AB30" s="43"/>
      <c r="AC30" s="41"/>
      <c r="AD30" s="43"/>
      <c r="AE30" s="41"/>
      <c r="AF30" s="41"/>
      <c r="AG30" s="47"/>
      <c r="AH30" s="41"/>
      <c r="AI30" s="43"/>
      <c r="AJ30" s="41"/>
      <c r="AK30" s="43"/>
      <c r="AL30" s="41"/>
      <c r="AM30" s="54"/>
    </row>
    <row r="31" spans="1:39" ht="15" x14ac:dyDescent="0.2">
      <c r="A31" s="5" t="s">
        <v>1033</v>
      </c>
      <c r="B31" s="5" t="s">
        <v>1037</v>
      </c>
      <c r="C31" s="39" t="s">
        <v>1130</v>
      </c>
      <c r="D31" s="41">
        <v>1</v>
      </c>
      <c r="E31" s="47">
        <v>893.06</v>
      </c>
      <c r="F31" s="41"/>
      <c r="G31" s="43"/>
      <c r="H31" s="41"/>
      <c r="I31" s="43"/>
      <c r="J31" s="41"/>
      <c r="K31" s="41"/>
      <c r="L31" s="47"/>
      <c r="M31" s="41"/>
      <c r="N31" s="43"/>
      <c r="O31" s="41"/>
      <c r="P31" s="43"/>
      <c r="Q31" s="41"/>
      <c r="R31" s="41"/>
      <c r="S31" s="47"/>
      <c r="T31" s="41"/>
      <c r="U31" s="43"/>
      <c r="V31" s="41"/>
      <c r="W31" s="43"/>
      <c r="X31" s="41"/>
      <c r="Y31" s="41"/>
      <c r="Z31" s="47"/>
      <c r="AA31" s="41"/>
      <c r="AB31" s="43"/>
      <c r="AC31" s="41"/>
      <c r="AD31" s="43"/>
      <c r="AE31" s="41"/>
      <c r="AF31" s="41"/>
      <c r="AG31" s="47"/>
      <c r="AH31" s="41"/>
      <c r="AI31" s="43"/>
      <c r="AJ31" s="41"/>
      <c r="AK31" s="43"/>
      <c r="AL31" s="41"/>
      <c r="AM31" s="54"/>
    </row>
    <row r="32" spans="1:39" x14ac:dyDescent="0.2">
      <c r="E32" s="44"/>
      <c r="L32" s="44"/>
      <c r="S32" s="44"/>
      <c r="Z32" s="44"/>
      <c r="AG32" s="44"/>
    </row>
    <row r="33" spans="1:38" x14ac:dyDescent="0.2">
      <c r="C33" s="45" t="s">
        <v>985</v>
      </c>
      <c r="D33" s="46">
        <f t="shared" ref="D33:AL33" si="0">SUM(D6:D31)</f>
        <v>1453</v>
      </c>
      <c r="E33" s="47">
        <f t="shared" si="0"/>
        <v>5245.7399999999961</v>
      </c>
      <c r="F33" s="46">
        <f t="shared" si="0"/>
        <v>14</v>
      </c>
      <c r="G33" s="43">
        <f t="shared" si="0"/>
        <v>83252.69</v>
      </c>
      <c r="H33" s="46">
        <f t="shared" si="0"/>
        <v>1</v>
      </c>
      <c r="I33" s="43">
        <f t="shared" si="0"/>
        <v>0</v>
      </c>
      <c r="J33" s="46">
        <f t="shared" si="0"/>
        <v>126</v>
      </c>
      <c r="K33" s="41">
        <f t="shared" si="0"/>
        <v>707</v>
      </c>
      <c r="L33" s="47">
        <f t="shared" si="0"/>
        <v>1355260.0999999999</v>
      </c>
      <c r="M33" s="46">
        <f t="shared" si="0"/>
        <v>6</v>
      </c>
      <c r="N33" s="43">
        <f t="shared" si="0"/>
        <v>84882.68</v>
      </c>
      <c r="O33" s="46">
        <f t="shared" si="0"/>
        <v>12</v>
      </c>
      <c r="P33" s="43">
        <f t="shared" si="0"/>
        <v>21472</v>
      </c>
      <c r="Q33" s="46">
        <f t="shared" si="0"/>
        <v>69</v>
      </c>
      <c r="R33" s="46">
        <f t="shared" si="0"/>
        <v>1888</v>
      </c>
      <c r="S33" s="47">
        <f t="shared" si="0"/>
        <v>6925046.4099999992</v>
      </c>
      <c r="T33" s="46">
        <f t="shared" si="0"/>
        <v>279</v>
      </c>
      <c r="U33" s="43">
        <f t="shared" si="0"/>
        <v>8390668.5799999982</v>
      </c>
      <c r="V33" s="46">
        <f t="shared" si="0"/>
        <v>33</v>
      </c>
      <c r="W33" s="43">
        <f t="shared" si="0"/>
        <v>177832</v>
      </c>
      <c r="X33" s="46">
        <f t="shared" si="0"/>
        <v>623</v>
      </c>
      <c r="Y33" s="46">
        <f t="shared" si="0"/>
        <v>90</v>
      </c>
      <c r="Z33" s="47">
        <f t="shared" si="0"/>
        <v>138609.79</v>
      </c>
      <c r="AA33" s="46">
        <f t="shared" si="0"/>
        <v>7</v>
      </c>
      <c r="AB33" s="43">
        <f t="shared" si="0"/>
        <v>40972.839999999997</v>
      </c>
      <c r="AC33" s="46">
        <f t="shared" si="0"/>
        <v>0</v>
      </c>
      <c r="AD33" s="43">
        <f t="shared" si="0"/>
        <v>0</v>
      </c>
      <c r="AE33" s="46">
        <f t="shared" si="0"/>
        <v>0</v>
      </c>
      <c r="AF33" s="46">
        <f t="shared" si="0"/>
        <v>200</v>
      </c>
      <c r="AG33" s="47">
        <f t="shared" si="0"/>
        <v>521606.33999999997</v>
      </c>
      <c r="AH33" s="46">
        <f t="shared" si="0"/>
        <v>10</v>
      </c>
      <c r="AI33" s="43">
        <f t="shared" si="0"/>
        <v>136670.53</v>
      </c>
      <c r="AJ33" s="46">
        <f t="shared" si="0"/>
        <v>0</v>
      </c>
      <c r="AK33" s="43">
        <f t="shared" si="0"/>
        <v>0</v>
      </c>
      <c r="AL33" s="46">
        <f t="shared" si="0"/>
        <v>57</v>
      </c>
    </row>
    <row r="37" spans="1:38" x14ac:dyDescent="0.2">
      <c r="A37" s="32"/>
      <c r="B37" s="48"/>
      <c r="C37" s="284" t="s">
        <v>986</v>
      </c>
      <c r="D37" s="285"/>
      <c r="E37" s="284" t="s">
        <v>987</v>
      </c>
      <c r="F37" s="285"/>
      <c r="G37" s="284" t="s">
        <v>988</v>
      </c>
      <c r="H37" s="285"/>
      <c r="I37" s="284" t="s">
        <v>989</v>
      </c>
      <c r="J37" s="285"/>
      <c r="K37" s="284" t="s">
        <v>990</v>
      </c>
      <c r="L37" s="285"/>
      <c r="M37" s="286" t="s">
        <v>991</v>
      </c>
      <c r="N37" s="287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32"/>
      <c r="AK37" s="32"/>
      <c r="AL37" s="32"/>
    </row>
    <row r="38" spans="1:38" x14ac:dyDescent="0.2">
      <c r="A38" s="32"/>
      <c r="B38" s="48" t="s">
        <v>992</v>
      </c>
      <c r="C38" s="49" t="s">
        <v>993</v>
      </c>
      <c r="D38" s="49" t="s">
        <v>994</v>
      </c>
      <c r="E38" s="49" t="s">
        <v>993</v>
      </c>
      <c r="F38" s="49" t="s">
        <v>994</v>
      </c>
      <c r="G38" s="49" t="s">
        <v>993</v>
      </c>
      <c r="H38" s="49" t="s">
        <v>994</v>
      </c>
      <c r="I38" s="49" t="s">
        <v>993</v>
      </c>
      <c r="J38" s="49" t="s">
        <v>994</v>
      </c>
      <c r="K38" s="49" t="s">
        <v>993</v>
      </c>
      <c r="L38" s="49" t="s">
        <v>994</v>
      </c>
      <c r="M38" s="49" t="s">
        <v>993</v>
      </c>
      <c r="N38" s="49" t="s">
        <v>994</v>
      </c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32"/>
      <c r="AK38" s="32"/>
      <c r="AL38" s="32"/>
    </row>
    <row r="39" spans="1:38" x14ac:dyDescent="0.2">
      <c r="A39" s="32"/>
      <c r="B39" s="50" t="s">
        <v>995</v>
      </c>
      <c r="C39" s="51">
        <f>D33+F33+H33+J33</f>
        <v>1594</v>
      </c>
      <c r="D39" s="52">
        <f>E33+G33+I33</f>
        <v>88498.43</v>
      </c>
      <c r="E39" s="51">
        <f>M33+O33+Q33+K33</f>
        <v>794</v>
      </c>
      <c r="F39" s="52">
        <f>L33+N33+P33</f>
        <v>1461614.7799999998</v>
      </c>
      <c r="G39" s="51">
        <f>R33+T33+V33+X33</f>
        <v>2823</v>
      </c>
      <c r="H39" s="52">
        <f>S33+U33+W33</f>
        <v>15493546.989999998</v>
      </c>
      <c r="I39" s="51">
        <f>Y33+AA33+AC33+AE33</f>
        <v>97</v>
      </c>
      <c r="J39" s="52">
        <f>Z33+AB33+AD33</f>
        <v>179582.63</v>
      </c>
      <c r="K39" s="51">
        <f>AF33+AH33+AJ33+AL33</f>
        <v>267</v>
      </c>
      <c r="L39" s="52">
        <f>AI33+AG33+AK33</f>
        <v>658276.87</v>
      </c>
      <c r="M39" s="51">
        <f>C39+E39+G39+I39+K39</f>
        <v>5575</v>
      </c>
      <c r="N39" s="52">
        <f>L39+J39+H39+F39+D39</f>
        <v>17881519.699999999</v>
      </c>
      <c r="O39" s="32"/>
      <c r="P39" s="53"/>
      <c r="Q39" s="54"/>
      <c r="R39" s="3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  <c r="AF39" s="32"/>
      <c r="AG39" s="32"/>
      <c r="AH39" s="32"/>
      <c r="AI39" s="32"/>
      <c r="AJ39" s="32"/>
      <c r="AK39" s="32"/>
      <c r="AL39" s="32"/>
    </row>
    <row r="40" spans="1:38" x14ac:dyDescent="0.2">
      <c r="A40" s="32"/>
      <c r="B40" s="50" t="s">
        <v>996</v>
      </c>
      <c r="C40" s="51">
        <f>H33</f>
        <v>1</v>
      </c>
      <c r="D40" s="52">
        <f>I33</f>
        <v>0</v>
      </c>
      <c r="E40" s="51">
        <f>O33</f>
        <v>12</v>
      </c>
      <c r="F40" s="52">
        <f>P33</f>
        <v>21472</v>
      </c>
      <c r="G40" s="51">
        <f>V33</f>
        <v>33</v>
      </c>
      <c r="H40" s="51">
        <f>W33</f>
        <v>177832</v>
      </c>
      <c r="I40" s="55">
        <f>AC33</f>
        <v>0</v>
      </c>
      <c r="J40" s="55">
        <f>AD33</f>
        <v>0</v>
      </c>
      <c r="K40" s="55">
        <f>AJ33</f>
        <v>0</v>
      </c>
      <c r="L40" s="55">
        <f>AK33</f>
        <v>0</v>
      </c>
      <c r="M40" s="51">
        <f>C40+E40+G40+I40+K40</f>
        <v>46</v>
      </c>
      <c r="N40" s="52">
        <f>L40+J40+H40+F40+D40</f>
        <v>199304</v>
      </c>
      <c r="O40" s="32"/>
      <c r="P40" s="32"/>
      <c r="Q40" s="32"/>
      <c r="R40" s="3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  <c r="AF40" s="32"/>
      <c r="AG40" s="32"/>
      <c r="AH40" s="32"/>
      <c r="AI40" s="32"/>
      <c r="AJ40" s="32"/>
      <c r="AK40" s="32"/>
      <c r="AL40" s="32"/>
    </row>
    <row r="41" spans="1:38" x14ac:dyDescent="0.2">
      <c r="A41" s="32"/>
      <c r="B41" s="50" t="s">
        <v>997</v>
      </c>
      <c r="C41" s="51">
        <f>D33+F33</f>
        <v>1467</v>
      </c>
      <c r="D41" s="52">
        <f>E33+G33</f>
        <v>88498.43</v>
      </c>
      <c r="E41" s="51">
        <f>K33+M33</f>
        <v>713</v>
      </c>
      <c r="F41" s="52">
        <f>L33+N33</f>
        <v>1440142.7799999998</v>
      </c>
      <c r="G41" s="51">
        <f>R33+T33</f>
        <v>2167</v>
      </c>
      <c r="H41" s="51">
        <f>S33+U33</f>
        <v>15315714.989999998</v>
      </c>
      <c r="I41" s="55">
        <f>Y33+AA33</f>
        <v>97</v>
      </c>
      <c r="J41" s="52">
        <f>AB33+Z33</f>
        <v>179582.63</v>
      </c>
      <c r="K41" s="55">
        <f>AH33+AF33</f>
        <v>210</v>
      </c>
      <c r="L41" s="52">
        <f>AG33+AI33</f>
        <v>658276.87</v>
      </c>
      <c r="M41" s="51">
        <f t="shared" ref="M41" si="1">C41+E41+G41+I41+K41</f>
        <v>4654</v>
      </c>
      <c r="N41" s="52">
        <f t="shared" ref="N41:N42" si="2">L41+J41+H41+F41+D41</f>
        <v>17682215.699999999</v>
      </c>
      <c r="O41" s="32"/>
      <c r="P41" s="32"/>
      <c r="Q41" s="32"/>
      <c r="R41" s="32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  <c r="AF41" s="32"/>
      <c r="AG41" s="32"/>
      <c r="AH41" s="32"/>
      <c r="AI41" s="32"/>
      <c r="AJ41" s="32"/>
      <c r="AK41" s="32"/>
      <c r="AL41" s="32"/>
    </row>
    <row r="42" spans="1:38" x14ac:dyDescent="0.2">
      <c r="A42" s="32"/>
      <c r="B42" s="50" t="s">
        <v>998</v>
      </c>
      <c r="C42" s="51">
        <f>C41+C40</f>
        <v>1468</v>
      </c>
      <c r="D42" s="52">
        <f t="shared" ref="D42:M42" si="3">D41+D40</f>
        <v>88498.43</v>
      </c>
      <c r="E42" s="51">
        <f t="shared" si="3"/>
        <v>725</v>
      </c>
      <c r="F42" s="52">
        <f t="shared" si="3"/>
        <v>1461614.7799999998</v>
      </c>
      <c r="G42" s="51">
        <f t="shared" si="3"/>
        <v>2200</v>
      </c>
      <c r="H42" s="51">
        <f t="shared" si="3"/>
        <v>15493546.989999998</v>
      </c>
      <c r="I42" s="55">
        <f t="shared" si="3"/>
        <v>97</v>
      </c>
      <c r="J42" s="52">
        <f t="shared" si="3"/>
        <v>179582.63</v>
      </c>
      <c r="K42" s="55">
        <f t="shared" si="3"/>
        <v>210</v>
      </c>
      <c r="L42" s="52">
        <f t="shared" si="3"/>
        <v>658276.87</v>
      </c>
      <c r="M42" s="51">
        <f t="shared" si="3"/>
        <v>4700</v>
      </c>
      <c r="N42" s="52">
        <f t="shared" si="2"/>
        <v>17881519.699999999</v>
      </c>
      <c r="O42" s="103" t="s">
        <v>1169</v>
      </c>
      <c r="P42" s="124">
        <f>SUMIF(A6:A31,"MINISTERO DELLA DIFESA",AM6:AM31)</f>
        <v>0</v>
      </c>
      <c r="Q42" s="32"/>
      <c r="R42" s="32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  <c r="AF42" s="32"/>
      <c r="AG42" s="32"/>
      <c r="AH42" s="32"/>
      <c r="AI42" s="32"/>
      <c r="AJ42" s="32"/>
      <c r="AK42" s="32"/>
      <c r="AL42" s="32"/>
    </row>
    <row r="43" spans="1:38" x14ac:dyDescent="0.2">
      <c r="A43" s="32"/>
      <c r="B43" s="32"/>
      <c r="D43" s="32"/>
      <c r="E43" s="56"/>
      <c r="F43" s="57"/>
      <c r="G43" s="58"/>
      <c r="H43" s="56"/>
      <c r="I43" s="56"/>
      <c r="J43" s="56"/>
      <c r="K43" s="56"/>
      <c r="L43" s="56"/>
      <c r="M43" s="57"/>
      <c r="N43" s="58"/>
      <c r="O43" s="103" t="s">
        <v>1168</v>
      </c>
      <c r="P43" s="125">
        <f>N42-P42</f>
        <v>17881519.699999999</v>
      </c>
      <c r="Q43" s="32"/>
      <c r="R43" s="32"/>
      <c r="S43" s="32"/>
      <c r="T43" s="32"/>
      <c r="U43" s="32"/>
      <c r="V43" s="32"/>
      <c r="W43" s="32"/>
      <c r="X43" s="32"/>
      <c r="Y43" s="32"/>
      <c r="Z43" s="32"/>
      <c r="AA43" s="32"/>
      <c r="AB43" s="32"/>
      <c r="AC43" s="32"/>
      <c r="AD43" s="32"/>
      <c r="AE43" s="32"/>
      <c r="AF43" s="32"/>
      <c r="AG43" s="32"/>
      <c r="AH43" s="32"/>
      <c r="AI43" s="32"/>
      <c r="AJ43" s="32"/>
      <c r="AK43" s="32"/>
      <c r="AL43" s="32"/>
    </row>
  </sheetData>
  <mergeCells count="11">
    <mergeCell ref="AF4:AL4"/>
    <mergeCell ref="C37:D37"/>
    <mergeCell ref="E37:F37"/>
    <mergeCell ref="G37:H37"/>
    <mergeCell ref="I37:J37"/>
    <mergeCell ref="K37:L37"/>
    <mergeCell ref="M37:N37"/>
    <mergeCell ref="D4:J4"/>
    <mergeCell ref="K4:Q4"/>
    <mergeCell ref="R4:X4"/>
    <mergeCell ref="Y4:AE4"/>
  </mergeCells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workbookViewId="0">
      <selection activeCell="K1" sqref="K1:K1048576"/>
    </sheetView>
  </sheetViews>
  <sheetFormatPr defaultRowHeight="12.75" x14ac:dyDescent="0.2"/>
  <cols>
    <col min="1" max="1" width="52" style="66" bestFit="1" customWidth="1"/>
    <col min="2" max="2" width="42.5703125" style="66" customWidth="1"/>
    <col min="3" max="3" width="15.140625" style="66" bestFit="1" customWidth="1"/>
    <col min="4" max="4" width="12.5703125" style="66" bestFit="1" customWidth="1"/>
    <col min="5" max="5" width="12.140625" style="66" bestFit="1" customWidth="1"/>
    <col min="6" max="6" width="16.28515625" style="66" bestFit="1" customWidth="1"/>
    <col min="7" max="7" width="16" style="66" bestFit="1" customWidth="1"/>
    <col min="8" max="8" width="12.42578125" style="66" bestFit="1" customWidth="1"/>
    <col min="9" max="9" width="12.140625" style="66" bestFit="1" customWidth="1"/>
    <col min="10" max="10" width="13.140625" style="66" bestFit="1" customWidth="1"/>
    <col min="11" max="11" width="11.7109375" style="66" bestFit="1" customWidth="1"/>
    <col min="12" max="16384" width="9.140625" style="66"/>
  </cols>
  <sheetData>
    <row r="1" spans="1:11" s="63" customFormat="1" x14ac:dyDescent="0.25">
      <c r="A1" s="38" t="s">
        <v>999</v>
      </c>
      <c r="B1" s="59" t="s">
        <v>1000</v>
      </c>
      <c r="C1" s="60"/>
      <c r="D1" s="60"/>
      <c r="E1" s="61"/>
      <c r="F1" s="62"/>
      <c r="G1" s="61"/>
      <c r="H1" s="61"/>
      <c r="I1" s="62"/>
    </row>
    <row r="2" spans="1:11" s="63" customFormat="1" x14ac:dyDescent="0.25">
      <c r="A2" s="38" t="s">
        <v>1001</v>
      </c>
      <c r="B2" s="59">
        <v>2017</v>
      </c>
      <c r="C2" s="60"/>
      <c r="D2" s="60"/>
      <c r="E2" s="61"/>
      <c r="F2" s="62"/>
      <c r="G2" s="61"/>
      <c r="H2" s="61"/>
      <c r="I2" s="62"/>
    </row>
    <row r="3" spans="1:11" s="63" customFormat="1" x14ac:dyDescent="0.25">
      <c r="A3" s="64"/>
      <c r="B3" s="64"/>
      <c r="C3" s="64"/>
      <c r="D3" s="65"/>
      <c r="E3" s="65"/>
      <c r="F3" s="65"/>
      <c r="G3" s="65"/>
      <c r="H3" s="65"/>
      <c r="I3" s="65"/>
    </row>
    <row r="4" spans="1:11" ht="25.5" x14ac:dyDescent="0.2">
      <c r="A4" s="38" t="s">
        <v>963</v>
      </c>
      <c r="B4" s="38" t="s">
        <v>964</v>
      </c>
      <c r="C4" s="38" t="s">
        <v>965</v>
      </c>
      <c r="D4" s="38" t="s">
        <v>1002</v>
      </c>
      <c r="E4" s="38" t="s">
        <v>1003</v>
      </c>
      <c r="F4" s="38" t="s">
        <v>1004</v>
      </c>
      <c r="G4" s="38" t="s">
        <v>1005</v>
      </c>
      <c r="H4" s="38" t="s">
        <v>1006</v>
      </c>
      <c r="I4" s="38" t="s">
        <v>1007</v>
      </c>
      <c r="J4" s="38" t="s">
        <v>1008</v>
      </c>
    </row>
    <row r="5" spans="1:11" ht="25.5" x14ac:dyDescent="0.2">
      <c r="A5" s="67" t="s">
        <v>1020</v>
      </c>
      <c r="B5" s="67" t="s">
        <v>1021</v>
      </c>
      <c r="C5" s="67" t="s">
        <v>1101</v>
      </c>
      <c r="D5" s="69">
        <v>341</v>
      </c>
      <c r="E5" s="70">
        <v>204916.83</v>
      </c>
      <c r="F5" s="69"/>
      <c r="G5" s="70"/>
      <c r="H5" s="69">
        <v>1</v>
      </c>
      <c r="I5" s="72">
        <v>400</v>
      </c>
      <c r="J5" s="69">
        <v>32</v>
      </c>
      <c r="K5" s="128"/>
    </row>
    <row r="6" spans="1:11" ht="25.5" x14ac:dyDescent="0.2">
      <c r="A6" s="67" t="s">
        <v>1020</v>
      </c>
      <c r="B6" s="67" t="s">
        <v>1023</v>
      </c>
      <c r="C6" s="67" t="s">
        <v>1102</v>
      </c>
      <c r="D6" s="69">
        <v>594</v>
      </c>
      <c r="E6" s="70">
        <v>315389.53000000003</v>
      </c>
      <c r="F6" s="69"/>
      <c r="G6" s="70"/>
      <c r="H6" s="69"/>
      <c r="I6" s="72"/>
      <c r="J6" s="69">
        <v>58</v>
      </c>
      <c r="K6" s="128"/>
    </row>
    <row r="7" spans="1:11" ht="25.5" x14ac:dyDescent="0.2">
      <c r="A7" s="67" t="s">
        <v>1033</v>
      </c>
      <c r="B7" s="67" t="s">
        <v>1113</v>
      </c>
      <c r="C7" s="67" t="s">
        <v>1107</v>
      </c>
      <c r="D7" s="69"/>
      <c r="E7" s="70"/>
      <c r="F7" s="69"/>
      <c r="G7" s="70"/>
      <c r="H7" s="69"/>
      <c r="I7" s="72"/>
      <c r="J7" s="69">
        <v>1</v>
      </c>
      <c r="K7" s="128"/>
    </row>
    <row r="8" spans="1:11" ht="25.5" x14ac:dyDescent="0.2">
      <c r="A8" s="67" t="s">
        <v>1046</v>
      </c>
      <c r="B8" s="67" t="s">
        <v>1047</v>
      </c>
      <c r="C8" s="67" t="s">
        <v>1108</v>
      </c>
      <c r="D8" s="69">
        <v>629</v>
      </c>
      <c r="E8" s="70">
        <v>345854.8</v>
      </c>
      <c r="F8" s="69"/>
      <c r="G8" s="70"/>
      <c r="H8" s="69">
        <v>1</v>
      </c>
      <c r="I8" s="72">
        <v>400</v>
      </c>
      <c r="J8" s="69">
        <v>85</v>
      </c>
      <c r="K8" s="128"/>
    </row>
    <row r="9" spans="1:11" ht="38.25" x14ac:dyDescent="0.2">
      <c r="A9" s="67" t="s">
        <v>1043</v>
      </c>
      <c r="B9" s="67" t="s">
        <v>1044</v>
      </c>
      <c r="C9" s="67" t="s">
        <v>1110</v>
      </c>
      <c r="D9" s="69">
        <v>11</v>
      </c>
      <c r="E9" s="70">
        <v>2192.79</v>
      </c>
      <c r="F9" s="69"/>
      <c r="G9" s="70"/>
      <c r="H9" s="69"/>
      <c r="I9" s="72"/>
      <c r="J9" s="69"/>
      <c r="K9" s="128"/>
    </row>
    <row r="10" spans="1:11" x14ac:dyDescent="0.2">
      <c r="A10" s="67" t="s">
        <v>1017</v>
      </c>
      <c r="B10" s="67"/>
      <c r="C10" s="67" t="s">
        <v>1112</v>
      </c>
      <c r="D10" s="69">
        <v>205</v>
      </c>
      <c r="E10" s="70">
        <v>86698.63</v>
      </c>
      <c r="F10" s="69"/>
      <c r="G10" s="70"/>
      <c r="H10" s="69"/>
      <c r="I10" s="72"/>
      <c r="J10" s="69">
        <v>16</v>
      </c>
      <c r="K10" s="128"/>
    </row>
    <row r="11" spans="1:11" x14ac:dyDescent="0.2">
      <c r="A11" s="67" t="s">
        <v>1033</v>
      </c>
      <c r="B11" s="67" t="s">
        <v>1034</v>
      </c>
      <c r="C11" s="67" t="s">
        <v>1115</v>
      </c>
      <c r="D11" s="69">
        <v>11</v>
      </c>
      <c r="E11" s="70">
        <v>5622.62</v>
      </c>
      <c r="F11" s="69"/>
      <c r="G11" s="70"/>
      <c r="H11" s="69"/>
      <c r="I11" s="72"/>
      <c r="J11" s="69"/>
      <c r="K11" s="128"/>
    </row>
    <row r="12" spans="1:11" x14ac:dyDescent="0.2">
      <c r="A12" s="67" t="s">
        <v>1025</v>
      </c>
      <c r="B12" s="67" t="s">
        <v>1031</v>
      </c>
      <c r="C12" s="67" t="s">
        <v>1121</v>
      </c>
      <c r="D12" s="69">
        <v>12</v>
      </c>
      <c r="E12" s="70">
        <v>4230.2700000000004</v>
      </c>
      <c r="F12" s="69"/>
      <c r="G12" s="70"/>
      <c r="H12" s="69"/>
      <c r="I12" s="72"/>
      <c r="J12" s="69"/>
      <c r="K12" s="128"/>
    </row>
    <row r="13" spans="1:11" x14ac:dyDescent="0.2">
      <c r="A13" s="67" t="s">
        <v>1025</v>
      </c>
      <c r="B13" s="67" t="s">
        <v>1026</v>
      </c>
      <c r="C13" s="67" t="s">
        <v>1123</v>
      </c>
      <c r="D13" s="69">
        <v>36</v>
      </c>
      <c r="E13" s="70">
        <v>22427.21</v>
      </c>
      <c r="F13" s="69"/>
      <c r="G13" s="70"/>
      <c r="H13" s="69"/>
      <c r="I13" s="72"/>
      <c r="J13" s="69">
        <v>5</v>
      </c>
      <c r="K13" s="128"/>
    </row>
    <row r="14" spans="1:11" ht="25.5" x14ac:dyDescent="0.2">
      <c r="A14" s="67" t="s">
        <v>1025</v>
      </c>
      <c r="B14" s="67" t="s">
        <v>1029</v>
      </c>
      <c r="C14" s="67" t="s">
        <v>1124</v>
      </c>
      <c r="D14" s="69">
        <v>8</v>
      </c>
      <c r="E14" s="70">
        <v>2711.72</v>
      </c>
      <c r="F14" s="69"/>
      <c r="G14" s="70"/>
      <c r="H14" s="69"/>
      <c r="I14" s="72"/>
      <c r="J14" s="69">
        <v>1</v>
      </c>
      <c r="K14" s="128"/>
    </row>
    <row r="15" spans="1:11" x14ac:dyDescent="0.2">
      <c r="D15" s="73"/>
      <c r="E15" s="73"/>
      <c r="F15" s="73"/>
      <c r="G15" s="73"/>
      <c r="H15" s="73"/>
      <c r="I15" s="73"/>
      <c r="J15" s="73"/>
    </row>
    <row r="16" spans="1:11" x14ac:dyDescent="0.2">
      <c r="C16" s="74" t="s">
        <v>991</v>
      </c>
      <c r="D16" s="75">
        <f t="shared" ref="D16:J16" si="0">+SUM(D5:D14)</f>
        <v>1847</v>
      </c>
      <c r="E16" s="76">
        <f t="shared" si="0"/>
        <v>990044.39999999991</v>
      </c>
      <c r="F16" s="75">
        <f t="shared" si="0"/>
        <v>0</v>
      </c>
      <c r="G16" s="76">
        <f t="shared" si="0"/>
        <v>0</v>
      </c>
      <c r="H16" s="75">
        <f t="shared" si="0"/>
        <v>2</v>
      </c>
      <c r="I16" s="76">
        <f t="shared" si="0"/>
        <v>800</v>
      </c>
      <c r="J16" s="75">
        <f t="shared" si="0"/>
        <v>198</v>
      </c>
    </row>
    <row r="19" spans="2:6" x14ac:dyDescent="0.2">
      <c r="B19" s="77" t="s">
        <v>992</v>
      </c>
      <c r="C19" s="78" t="s">
        <v>993</v>
      </c>
      <c r="D19" s="30" t="s">
        <v>994</v>
      </c>
    </row>
    <row r="20" spans="2:6" ht="25.5" x14ac:dyDescent="0.2">
      <c r="B20" s="79" t="s">
        <v>995</v>
      </c>
      <c r="C20" s="55">
        <f>+D16+F16+H16+J16</f>
        <v>2047</v>
      </c>
      <c r="D20" s="52">
        <f>+E16+G16+I16</f>
        <v>990844.39999999991</v>
      </c>
    </row>
    <row r="21" spans="2:6" x14ac:dyDescent="0.2">
      <c r="B21" s="79" t="s">
        <v>996</v>
      </c>
      <c r="C21" s="55">
        <f>H16</f>
        <v>2</v>
      </c>
      <c r="D21" s="52">
        <f>I16</f>
        <v>800</v>
      </c>
    </row>
    <row r="22" spans="2:6" x14ac:dyDescent="0.2">
      <c r="B22" s="79" t="s">
        <v>997</v>
      </c>
      <c r="C22" s="55">
        <f>D16+F16</f>
        <v>1847</v>
      </c>
      <c r="D22" s="52">
        <f>+E16+G16</f>
        <v>990044.39999999991</v>
      </c>
    </row>
    <row r="23" spans="2:6" x14ac:dyDescent="0.2">
      <c r="B23" s="79" t="s">
        <v>998</v>
      </c>
      <c r="C23" s="55">
        <f>+C21+C22</f>
        <v>1849</v>
      </c>
      <c r="D23" s="52">
        <f>+D21+D22</f>
        <v>990844.39999999991</v>
      </c>
      <c r="E23" s="103"/>
      <c r="F23" s="124"/>
    </row>
    <row r="24" spans="2:6" x14ac:dyDescent="0.2">
      <c r="E24" s="103"/>
      <c r="F24" s="125"/>
    </row>
  </sheetData>
  <conditionalFormatting sqref="B1:B2">
    <cfRule type="cellIs" dxfId="351" priority="14" stopIfTrue="1" operator="equal">
      <formula>"&lt;&gt;"""""</formula>
    </cfRule>
  </conditionalFormatting>
  <conditionalFormatting sqref="F5:H5">
    <cfRule type="cellIs" dxfId="350" priority="13" stopIfTrue="1" operator="equal">
      <formula>"&lt;&gt;"""""</formula>
    </cfRule>
  </conditionalFormatting>
  <conditionalFormatting sqref="E5 B5">
    <cfRule type="cellIs" dxfId="349" priority="12" stopIfTrue="1" operator="equal">
      <formula>"&lt;&gt;"""""</formula>
    </cfRule>
  </conditionalFormatting>
  <conditionalFormatting sqref="D5">
    <cfRule type="cellIs" dxfId="348" priority="11" stopIfTrue="1" operator="equal">
      <formula>"&lt;&gt;"""""</formula>
    </cfRule>
  </conditionalFormatting>
  <conditionalFormatting sqref="J5">
    <cfRule type="cellIs" dxfId="347" priority="10" stopIfTrue="1" operator="equal">
      <formula>"&lt;&gt;"""""</formula>
    </cfRule>
  </conditionalFormatting>
  <conditionalFormatting sqref="I5">
    <cfRule type="cellIs" dxfId="346" priority="9" stopIfTrue="1" operator="equal">
      <formula>"&lt;&gt;"""""</formula>
    </cfRule>
  </conditionalFormatting>
  <conditionalFormatting sqref="F6:H14">
    <cfRule type="cellIs" dxfId="345" priority="8" stopIfTrue="1" operator="equal">
      <formula>"&lt;&gt;"""""</formula>
    </cfRule>
  </conditionalFormatting>
  <conditionalFormatting sqref="E6:E14 B6:B14">
    <cfRule type="cellIs" dxfId="344" priority="7" stopIfTrue="1" operator="equal">
      <formula>"&lt;&gt;"""""</formula>
    </cfRule>
  </conditionalFormatting>
  <conditionalFormatting sqref="D6:D14">
    <cfRule type="cellIs" dxfId="343" priority="6" stopIfTrue="1" operator="equal">
      <formula>"&lt;&gt;"""""</formula>
    </cfRule>
  </conditionalFormatting>
  <conditionalFormatting sqref="J6:J14">
    <cfRule type="cellIs" dxfId="342" priority="5" stopIfTrue="1" operator="equal">
      <formula>"&lt;&gt;"""""</formula>
    </cfRule>
  </conditionalFormatting>
  <conditionalFormatting sqref="I6:I14">
    <cfRule type="cellIs" dxfId="341" priority="4" stopIfTrue="1" operator="equal">
      <formula>"&lt;&gt;"""""</formula>
    </cfRule>
  </conditionalFormatting>
  <conditionalFormatting sqref="C16">
    <cfRule type="cellIs" dxfId="340" priority="3" stopIfTrue="1" operator="equal">
      <formula>"&lt;&gt;"""""</formula>
    </cfRule>
  </conditionalFormatting>
  <conditionalFormatting sqref="D16:J16">
    <cfRule type="cellIs" dxfId="339" priority="2" stopIfTrue="1" operator="equal">
      <formula>"&lt;&gt;"""""</formula>
    </cfRule>
  </conditionalFormatting>
  <conditionalFormatting sqref="C5:C14">
    <cfRule type="cellIs" dxfId="338" priority="1" stopIfTrue="1" operator="equal">
      <formula>"&lt;&gt;"""""</formula>
    </cfRule>
  </conditionalFormatting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5"/>
  <sheetViews>
    <sheetView topLeftCell="A19" zoomScale="115" zoomScaleNormal="115" workbookViewId="0">
      <selection activeCell="A46" sqref="A46:XFD47"/>
    </sheetView>
  </sheetViews>
  <sheetFormatPr defaultRowHeight="12.75" x14ac:dyDescent="0.2"/>
  <cols>
    <col min="1" max="1" width="42.5703125" style="103" customWidth="1"/>
    <col min="2" max="2" width="61" style="103" customWidth="1"/>
    <col min="3" max="3" width="23.7109375" style="103" customWidth="1"/>
    <col min="4" max="5" width="14.5703125" style="103" bestFit="1" customWidth="1"/>
    <col min="6" max="6" width="17.7109375" style="103" bestFit="1" customWidth="1"/>
    <col min="7" max="16384" width="9.140625" style="103"/>
  </cols>
  <sheetData>
    <row r="1" spans="1:6" x14ac:dyDescent="0.2">
      <c r="A1" s="37" t="s">
        <v>0</v>
      </c>
      <c r="B1" s="166">
        <v>2017</v>
      </c>
    </row>
    <row r="2" spans="1:6" x14ac:dyDescent="0.2">
      <c r="A2" s="37" t="s">
        <v>1</v>
      </c>
      <c r="B2" s="166" t="s">
        <v>95</v>
      </c>
    </row>
    <row r="4" spans="1:6" x14ac:dyDescent="0.2">
      <c r="A4" s="38" t="s">
        <v>3</v>
      </c>
      <c r="B4" s="38" t="s">
        <v>4</v>
      </c>
      <c r="C4" s="38" t="s">
        <v>5</v>
      </c>
      <c r="D4" s="38" t="s">
        <v>6</v>
      </c>
      <c r="E4" s="38" t="s">
        <v>7</v>
      </c>
      <c r="F4" s="38" t="s">
        <v>8</v>
      </c>
    </row>
    <row r="5" spans="1:6" x14ac:dyDescent="0.2">
      <c r="A5" s="167" t="s">
        <v>79</v>
      </c>
      <c r="B5" s="167" t="s">
        <v>80</v>
      </c>
      <c r="C5" s="164" t="s">
        <v>1134</v>
      </c>
      <c r="D5" s="168">
        <v>244762.56</v>
      </c>
      <c r="E5" s="168">
        <v>-12484.8</v>
      </c>
      <c r="F5" s="168">
        <f>D5+E5</f>
        <v>232277.76000000001</v>
      </c>
    </row>
    <row r="6" spans="1:6" x14ac:dyDescent="0.2">
      <c r="A6" s="167" t="s">
        <v>79</v>
      </c>
      <c r="B6" s="167" t="s">
        <v>80</v>
      </c>
      <c r="C6" s="164" t="s">
        <v>1135</v>
      </c>
      <c r="D6" s="168">
        <v>212820.48000000001</v>
      </c>
      <c r="E6" s="168">
        <v>1944</v>
      </c>
      <c r="F6" s="168">
        <f t="shared" ref="F6:F41" si="0">D6+E6</f>
        <v>214764.48</v>
      </c>
    </row>
    <row r="7" spans="1:6" x14ac:dyDescent="0.2">
      <c r="A7" s="167" t="s">
        <v>70</v>
      </c>
      <c r="B7" s="167" t="s">
        <v>210</v>
      </c>
      <c r="C7" s="164" t="s">
        <v>1137</v>
      </c>
      <c r="D7" s="168">
        <v>18730.14</v>
      </c>
      <c r="E7" s="168">
        <v>591.39</v>
      </c>
      <c r="F7" s="168">
        <f t="shared" si="0"/>
        <v>19321.53</v>
      </c>
    </row>
    <row r="8" spans="1:6" x14ac:dyDescent="0.2">
      <c r="A8" s="167" t="s">
        <v>70</v>
      </c>
      <c r="B8" s="167" t="s">
        <v>1175</v>
      </c>
      <c r="C8" s="164" t="s">
        <v>1136</v>
      </c>
      <c r="D8" s="168">
        <v>47113.95</v>
      </c>
      <c r="E8" s="168">
        <v>1264.58</v>
      </c>
      <c r="F8" s="168">
        <f t="shared" si="0"/>
        <v>48378.53</v>
      </c>
    </row>
    <row r="9" spans="1:6" x14ac:dyDescent="0.2">
      <c r="A9" s="167" t="s">
        <v>70</v>
      </c>
      <c r="B9" s="167" t="s">
        <v>1176</v>
      </c>
      <c r="C9" s="164" t="s">
        <v>1199</v>
      </c>
      <c r="D9" s="168">
        <v>4430.01</v>
      </c>
      <c r="E9" s="168">
        <v>29.18</v>
      </c>
      <c r="F9" s="168">
        <f t="shared" si="0"/>
        <v>4459.1900000000005</v>
      </c>
    </row>
    <row r="10" spans="1:6" x14ac:dyDescent="0.2">
      <c r="A10" s="167" t="s">
        <v>67</v>
      </c>
      <c r="B10" s="167" t="s">
        <v>68</v>
      </c>
      <c r="C10" s="164" t="s">
        <v>1200</v>
      </c>
      <c r="D10" s="168">
        <v>86.575609756097563</v>
      </c>
      <c r="E10" s="168">
        <v>0</v>
      </c>
      <c r="F10" s="168">
        <f t="shared" si="0"/>
        <v>86.575609756097563</v>
      </c>
    </row>
    <row r="11" spans="1:6" x14ac:dyDescent="0.2">
      <c r="A11" s="167" t="s">
        <v>9</v>
      </c>
      <c r="B11" s="167" t="s">
        <v>16</v>
      </c>
      <c r="C11" s="164" t="s">
        <v>1201</v>
      </c>
      <c r="D11" s="168">
        <v>288.60000000000002</v>
      </c>
      <c r="E11" s="168">
        <v>0</v>
      </c>
      <c r="F11" s="168">
        <f t="shared" si="0"/>
        <v>288.60000000000002</v>
      </c>
    </row>
    <row r="12" spans="1:6" x14ac:dyDescent="0.2">
      <c r="A12" s="167" t="s">
        <v>9</v>
      </c>
      <c r="B12" s="167" t="s">
        <v>36</v>
      </c>
      <c r="C12" s="164" t="s">
        <v>1202</v>
      </c>
      <c r="D12" s="168">
        <v>375.18</v>
      </c>
      <c r="E12" s="168">
        <v>-1.7</v>
      </c>
      <c r="F12" s="168">
        <f t="shared" si="0"/>
        <v>373.48</v>
      </c>
    </row>
    <row r="13" spans="1:6" x14ac:dyDescent="0.2">
      <c r="A13" s="167" t="s">
        <v>9</v>
      </c>
      <c r="B13" s="167" t="s">
        <v>36</v>
      </c>
      <c r="C13" s="164" t="s">
        <v>1203</v>
      </c>
      <c r="D13" s="168">
        <v>793.65</v>
      </c>
      <c r="E13" s="168">
        <v>-57.56</v>
      </c>
      <c r="F13" s="168">
        <f t="shared" si="0"/>
        <v>736.08999999999992</v>
      </c>
    </row>
    <row r="14" spans="1:6" x14ac:dyDescent="0.2">
      <c r="A14" s="167" t="s">
        <v>9</v>
      </c>
      <c r="B14" s="167" t="s">
        <v>39</v>
      </c>
      <c r="C14" s="164" t="s">
        <v>1204</v>
      </c>
      <c r="D14" s="168">
        <v>562.77</v>
      </c>
      <c r="E14" s="168">
        <v>14.43</v>
      </c>
      <c r="F14" s="168">
        <f t="shared" si="0"/>
        <v>577.19999999999993</v>
      </c>
    </row>
    <row r="15" spans="1:6" x14ac:dyDescent="0.2">
      <c r="A15" s="167" t="s">
        <v>9</v>
      </c>
      <c r="B15" s="167" t="s">
        <v>10</v>
      </c>
      <c r="C15" s="164" t="s">
        <v>96</v>
      </c>
      <c r="D15" s="168">
        <v>28.86</v>
      </c>
      <c r="E15" s="168">
        <v>0</v>
      </c>
      <c r="F15" s="168">
        <f t="shared" si="0"/>
        <v>28.86</v>
      </c>
    </row>
    <row r="16" spans="1:6" x14ac:dyDescent="0.2">
      <c r="A16" s="167" t="s">
        <v>9</v>
      </c>
      <c r="B16" s="167" t="s">
        <v>1179</v>
      </c>
      <c r="C16" s="164" t="s">
        <v>1205</v>
      </c>
      <c r="D16" s="168">
        <v>461.76</v>
      </c>
      <c r="E16" s="168">
        <v>24.83</v>
      </c>
      <c r="F16" s="168">
        <f t="shared" si="0"/>
        <v>486.59</v>
      </c>
    </row>
    <row r="17" spans="1:6" x14ac:dyDescent="0.2">
      <c r="A17" s="167" t="s">
        <v>9</v>
      </c>
      <c r="B17" s="167" t="s">
        <v>93</v>
      </c>
      <c r="C17" s="164">
        <v>730344947</v>
      </c>
      <c r="D17" s="168">
        <v>682.92</v>
      </c>
      <c r="E17" s="168"/>
      <c r="F17" s="168">
        <f t="shared" si="0"/>
        <v>682.92</v>
      </c>
    </row>
    <row r="18" spans="1:6" x14ac:dyDescent="0.2">
      <c r="A18" s="167" t="s">
        <v>24</v>
      </c>
      <c r="B18" s="167" t="s">
        <v>25</v>
      </c>
      <c r="C18" s="164" t="s">
        <v>1133</v>
      </c>
      <c r="D18" s="168">
        <v>142135.5</v>
      </c>
      <c r="E18" s="168">
        <v>858.25</v>
      </c>
      <c r="F18" s="168">
        <f t="shared" si="0"/>
        <v>142993.75</v>
      </c>
    </row>
    <row r="19" spans="1:6" x14ac:dyDescent="0.2">
      <c r="A19" s="167" t="s">
        <v>24</v>
      </c>
      <c r="B19" s="167" t="s">
        <v>25</v>
      </c>
      <c r="C19" s="164" t="s">
        <v>1131</v>
      </c>
      <c r="D19" s="168">
        <v>35497.800000000003</v>
      </c>
      <c r="E19" s="168">
        <v>-1437.94</v>
      </c>
      <c r="F19" s="168">
        <f t="shared" si="0"/>
        <v>34059.86</v>
      </c>
    </row>
    <row r="20" spans="1:6" x14ac:dyDescent="0.2">
      <c r="A20" s="167" t="s">
        <v>29</v>
      </c>
      <c r="B20" s="167" t="s">
        <v>30</v>
      </c>
      <c r="C20" s="164" t="s">
        <v>1139</v>
      </c>
      <c r="D20" s="168">
        <v>338224.77</v>
      </c>
      <c r="E20" s="168">
        <v>-2903.75</v>
      </c>
      <c r="F20" s="168">
        <f t="shared" si="0"/>
        <v>335321.02</v>
      </c>
    </row>
    <row r="21" spans="1:6" x14ac:dyDescent="0.2">
      <c r="A21" s="167" t="s">
        <v>1182</v>
      </c>
      <c r="B21" s="167" t="s">
        <v>1183</v>
      </c>
      <c r="C21" s="164" t="s">
        <v>1206</v>
      </c>
      <c r="D21" s="168">
        <v>173.16</v>
      </c>
      <c r="E21" s="168">
        <v>0</v>
      </c>
      <c r="F21" s="168">
        <f t="shared" si="0"/>
        <v>173.16</v>
      </c>
    </row>
    <row r="22" spans="1:6" x14ac:dyDescent="0.2">
      <c r="A22" s="167" t="s">
        <v>1182</v>
      </c>
      <c r="B22" s="167" t="s">
        <v>1183</v>
      </c>
      <c r="C22" s="164" t="s">
        <v>1138</v>
      </c>
      <c r="D22" s="168">
        <v>2626.26</v>
      </c>
      <c r="E22" s="168">
        <v>-3.83</v>
      </c>
      <c r="F22" s="168">
        <f t="shared" si="0"/>
        <v>2622.4300000000003</v>
      </c>
    </row>
    <row r="23" spans="1:6" x14ac:dyDescent="0.2">
      <c r="A23" s="167" t="s">
        <v>18</v>
      </c>
      <c r="B23" s="167" t="s">
        <v>19</v>
      </c>
      <c r="C23" s="164" t="s">
        <v>1207</v>
      </c>
      <c r="D23" s="168">
        <v>1313.13</v>
      </c>
      <c r="E23" s="168">
        <v>23.33</v>
      </c>
      <c r="F23" s="168">
        <f t="shared" si="0"/>
        <v>1336.46</v>
      </c>
    </row>
    <row r="24" spans="1:6" x14ac:dyDescent="0.2">
      <c r="A24" s="167" t="s">
        <v>18</v>
      </c>
      <c r="B24" s="167" t="s">
        <v>259</v>
      </c>
      <c r="C24" s="164" t="s">
        <v>1208</v>
      </c>
      <c r="D24" s="168">
        <v>447.33</v>
      </c>
      <c r="E24" s="168">
        <v>0</v>
      </c>
      <c r="F24" s="168">
        <f t="shared" si="0"/>
        <v>447.33</v>
      </c>
    </row>
    <row r="25" spans="1:6" x14ac:dyDescent="0.2">
      <c r="A25" s="167" t="s">
        <v>106</v>
      </c>
      <c r="B25" s="167" t="s">
        <v>107</v>
      </c>
      <c r="C25" s="164" t="s">
        <v>1209</v>
      </c>
      <c r="D25" s="168">
        <v>86.58</v>
      </c>
      <c r="E25" s="168">
        <v>0</v>
      </c>
      <c r="F25" s="168">
        <f t="shared" si="0"/>
        <v>86.58</v>
      </c>
    </row>
    <row r="26" spans="1:6" x14ac:dyDescent="0.2">
      <c r="A26" s="167" t="s">
        <v>49</v>
      </c>
      <c r="B26" s="167" t="s">
        <v>111</v>
      </c>
      <c r="C26" s="164" t="s">
        <v>1210</v>
      </c>
      <c r="D26" s="168">
        <v>72.150000000000006</v>
      </c>
      <c r="E26" s="168">
        <v>0</v>
      </c>
      <c r="F26" s="168">
        <f t="shared" si="0"/>
        <v>72.150000000000006</v>
      </c>
    </row>
    <row r="27" spans="1:6" x14ac:dyDescent="0.2">
      <c r="A27" s="167" t="s">
        <v>49</v>
      </c>
      <c r="B27" s="167" t="s">
        <v>113</v>
      </c>
      <c r="C27" s="164" t="s">
        <v>1211</v>
      </c>
      <c r="D27" s="168">
        <v>86.58</v>
      </c>
      <c r="E27" s="168">
        <v>0</v>
      </c>
      <c r="F27" s="168">
        <f t="shared" si="0"/>
        <v>86.58</v>
      </c>
    </row>
    <row r="28" spans="1:6" x14ac:dyDescent="0.2">
      <c r="A28" s="167" t="s">
        <v>49</v>
      </c>
      <c r="B28" s="167" t="s">
        <v>115</v>
      </c>
      <c r="C28" s="164" t="s">
        <v>1212</v>
      </c>
      <c r="D28" s="168">
        <v>115.44</v>
      </c>
      <c r="E28" s="168">
        <v>0</v>
      </c>
      <c r="F28" s="168">
        <f t="shared" si="0"/>
        <v>115.44</v>
      </c>
    </row>
    <row r="29" spans="1:6" x14ac:dyDescent="0.2">
      <c r="A29" s="167" t="s">
        <v>49</v>
      </c>
      <c r="B29" s="167" t="s">
        <v>117</v>
      </c>
      <c r="C29" s="164" t="s">
        <v>1213</v>
      </c>
      <c r="D29" s="168">
        <v>115.44</v>
      </c>
      <c r="E29" s="168">
        <v>0</v>
      </c>
      <c r="F29" s="168">
        <f t="shared" si="0"/>
        <v>115.44</v>
      </c>
    </row>
    <row r="30" spans="1:6" x14ac:dyDescent="0.2">
      <c r="A30" s="167" t="s">
        <v>49</v>
      </c>
      <c r="B30" s="167" t="s">
        <v>119</v>
      </c>
      <c r="C30" s="164" t="s">
        <v>1214</v>
      </c>
      <c r="D30" s="168">
        <v>158.72999999999999</v>
      </c>
      <c r="E30" s="168">
        <v>0</v>
      </c>
      <c r="F30" s="168">
        <f t="shared" si="0"/>
        <v>158.72999999999999</v>
      </c>
    </row>
    <row r="31" spans="1:6" x14ac:dyDescent="0.2">
      <c r="A31" s="167" t="s">
        <v>49</v>
      </c>
      <c r="B31" s="167" t="s">
        <v>121</v>
      </c>
      <c r="C31" s="164" t="s">
        <v>1215</v>
      </c>
      <c r="D31" s="168">
        <v>331.89</v>
      </c>
      <c r="E31" s="168">
        <v>0</v>
      </c>
      <c r="F31" s="168">
        <f t="shared" si="0"/>
        <v>331.89</v>
      </c>
    </row>
    <row r="32" spans="1:6" x14ac:dyDescent="0.2">
      <c r="A32" s="167" t="s">
        <v>49</v>
      </c>
      <c r="B32" s="167" t="s">
        <v>123</v>
      </c>
      <c r="C32" s="164" t="s">
        <v>1216</v>
      </c>
      <c r="D32" s="168">
        <v>129.87</v>
      </c>
      <c r="E32" s="168">
        <v>0</v>
      </c>
      <c r="F32" s="168">
        <f t="shared" si="0"/>
        <v>129.87</v>
      </c>
    </row>
    <row r="33" spans="1:6" x14ac:dyDescent="0.2">
      <c r="A33" s="167" t="s">
        <v>49</v>
      </c>
      <c r="B33" s="167" t="s">
        <v>125</v>
      </c>
      <c r="C33" s="164" t="s">
        <v>1140</v>
      </c>
      <c r="D33" s="168">
        <v>86.58</v>
      </c>
      <c r="E33" s="168">
        <v>0</v>
      </c>
      <c r="F33" s="168">
        <f t="shared" si="0"/>
        <v>86.58</v>
      </c>
    </row>
    <row r="34" spans="1:6" x14ac:dyDescent="0.2">
      <c r="A34" s="167" t="s">
        <v>49</v>
      </c>
      <c r="B34" s="167" t="s">
        <v>127</v>
      </c>
      <c r="C34" s="164" t="s">
        <v>1217</v>
      </c>
      <c r="D34" s="168">
        <v>129.87</v>
      </c>
      <c r="E34" s="168">
        <v>0</v>
      </c>
      <c r="F34" s="168">
        <f t="shared" si="0"/>
        <v>129.87</v>
      </c>
    </row>
    <row r="35" spans="1:6" x14ac:dyDescent="0.2">
      <c r="A35" s="167" t="s">
        <v>49</v>
      </c>
      <c r="B35" s="167" t="s">
        <v>129</v>
      </c>
      <c r="C35" s="164" t="s">
        <v>1218</v>
      </c>
      <c r="D35" s="168">
        <v>8.25</v>
      </c>
      <c r="E35" s="168">
        <v>0</v>
      </c>
      <c r="F35" s="168">
        <f t="shared" si="0"/>
        <v>8.25</v>
      </c>
    </row>
    <row r="36" spans="1:6" x14ac:dyDescent="0.2">
      <c r="A36" s="167" t="s">
        <v>49</v>
      </c>
      <c r="B36" s="167" t="s">
        <v>131</v>
      </c>
      <c r="C36" s="164" t="s">
        <v>1219</v>
      </c>
      <c r="D36" s="168">
        <v>115.44</v>
      </c>
      <c r="E36" s="168">
        <v>0</v>
      </c>
      <c r="F36" s="168">
        <f t="shared" si="0"/>
        <v>115.44</v>
      </c>
    </row>
    <row r="37" spans="1:6" x14ac:dyDescent="0.2">
      <c r="A37" s="167" t="s">
        <v>49</v>
      </c>
      <c r="B37" s="167" t="s">
        <v>133</v>
      </c>
      <c r="C37" s="164" t="s">
        <v>1220</v>
      </c>
      <c r="D37" s="168">
        <v>57.72</v>
      </c>
      <c r="E37" s="168">
        <v>0</v>
      </c>
      <c r="F37" s="168">
        <f t="shared" si="0"/>
        <v>57.72</v>
      </c>
    </row>
    <row r="38" spans="1:6" x14ac:dyDescent="0.2">
      <c r="A38" s="167" t="s">
        <v>49</v>
      </c>
      <c r="B38" s="167" t="s">
        <v>135</v>
      </c>
      <c r="C38" s="164" t="s">
        <v>1221</v>
      </c>
      <c r="D38" s="168">
        <v>129.87</v>
      </c>
      <c r="E38" s="168">
        <v>0</v>
      </c>
      <c r="F38" s="168">
        <f t="shared" si="0"/>
        <v>129.87</v>
      </c>
    </row>
    <row r="39" spans="1:6" x14ac:dyDescent="0.2">
      <c r="A39" s="167" t="s">
        <v>49</v>
      </c>
      <c r="B39" s="167" t="s">
        <v>137</v>
      </c>
      <c r="C39" s="164" t="s">
        <v>1222</v>
      </c>
      <c r="D39" s="168">
        <v>101.01</v>
      </c>
      <c r="E39" s="168">
        <v>0</v>
      </c>
      <c r="F39" s="168">
        <f t="shared" si="0"/>
        <v>101.01</v>
      </c>
    </row>
    <row r="40" spans="1:6" x14ac:dyDescent="0.2">
      <c r="A40" s="167" t="s">
        <v>49</v>
      </c>
      <c r="B40" s="167" t="s">
        <v>139</v>
      </c>
      <c r="C40" s="164" t="s">
        <v>1223</v>
      </c>
      <c r="D40" s="168">
        <v>86.58</v>
      </c>
      <c r="E40" s="168">
        <v>0</v>
      </c>
      <c r="F40" s="168">
        <f t="shared" si="0"/>
        <v>86.58</v>
      </c>
    </row>
    <row r="41" spans="1:6" x14ac:dyDescent="0.2">
      <c r="A41" s="167" t="s">
        <v>49</v>
      </c>
      <c r="B41" s="167" t="s">
        <v>141</v>
      </c>
      <c r="C41" s="164" t="s">
        <v>1224</v>
      </c>
      <c r="D41" s="168">
        <v>144.30000000000001</v>
      </c>
      <c r="E41" s="168">
        <v>0</v>
      </c>
      <c r="F41" s="168">
        <f t="shared" si="0"/>
        <v>144.30000000000001</v>
      </c>
    </row>
    <row r="43" spans="1:6" ht="25.5" x14ac:dyDescent="0.2">
      <c r="C43" s="169"/>
      <c r="D43" s="163" t="s">
        <v>88</v>
      </c>
      <c r="E43" s="163" t="s">
        <v>89</v>
      </c>
      <c r="F43" s="163" t="s">
        <v>90</v>
      </c>
    </row>
    <row r="44" spans="1:6" x14ac:dyDescent="0.2">
      <c r="C44" s="169"/>
      <c r="D44" s="38" t="s">
        <v>91</v>
      </c>
      <c r="E44" s="38" t="s">
        <v>91</v>
      </c>
      <c r="F44" s="38" t="s">
        <v>91</v>
      </c>
    </row>
    <row r="45" spans="1:6" x14ac:dyDescent="0.2">
      <c r="C45" s="165" t="s">
        <v>92</v>
      </c>
      <c r="D45" s="168">
        <f>SUM(D5:D41)</f>
        <v>1053511.7056097565</v>
      </c>
      <c r="E45" s="168">
        <f>SUM(E5:E41)</f>
        <v>-12139.59</v>
      </c>
      <c r="F45" s="168">
        <f>SUM(F5:F41)</f>
        <v>1041372.1156097559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topLeftCell="A4" workbookViewId="0">
      <selection activeCell="K4" sqref="K1:K1048576"/>
    </sheetView>
  </sheetViews>
  <sheetFormatPr defaultRowHeight="12.75" x14ac:dyDescent="0.2"/>
  <cols>
    <col min="1" max="1" width="52" style="66" bestFit="1" customWidth="1"/>
    <col min="2" max="2" width="42.5703125" style="66" customWidth="1"/>
    <col min="3" max="3" width="15.140625" style="66" bestFit="1" customWidth="1"/>
    <col min="4" max="4" width="12.5703125" style="66" bestFit="1" customWidth="1"/>
    <col min="5" max="5" width="12.140625" style="66" bestFit="1" customWidth="1"/>
    <col min="6" max="6" width="16.28515625" style="66" bestFit="1" customWidth="1"/>
    <col min="7" max="7" width="16" style="66" bestFit="1" customWidth="1"/>
    <col min="8" max="8" width="12.42578125" style="66" bestFit="1" customWidth="1"/>
    <col min="9" max="9" width="12.140625" style="66" bestFit="1" customWidth="1"/>
    <col min="10" max="10" width="13.140625" style="66" bestFit="1" customWidth="1"/>
    <col min="11" max="11" width="38.42578125" style="66" bestFit="1" customWidth="1"/>
    <col min="12" max="16384" width="9.140625" style="66"/>
  </cols>
  <sheetData>
    <row r="1" spans="1:11" s="63" customFormat="1" x14ac:dyDescent="0.25">
      <c r="A1" s="38" t="s">
        <v>999</v>
      </c>
      <c r="B1" s="59" t="s">
        <v>95</v>
      </c>
      <c r="C1" s="60"/>
      <c r="D1" s="60"/>
      <c r="E1" s="61"/>
      <c r="F1" s="62"/>
      <c r="G1" s="61"/>
      <c r="H1" s="61"/>
      <c r="I1" s="62"/>
    </row>
    <row r="2" spans="1:11" s="63" customFormat="1" x14ac:dyDescent="0.25">
      <c r="A2" s="38" t="s">
        <v>1001</v>
      </c>
      <c r="B2" s="59">
        <v>2017</v>
      </c>
      <c r="C2" s="60"/>
      <c r="D2" s="60"/>
      <c r="E2" s="61"/>
      <c r="F2" s="62"/>
      <c r="G2" s="61"/>
      <c r="H2" s="61"/>
      <c r="I2" s="62"/>
    </row>
    <row r="3" spans="1:11" s="63" customFormat="1" x14ac:dyDescent="0.25">
      <c r="A3" s="64"/>
      <c r="B3" s="64"/>
      <c r="C3" s="64"/>
      <c r="D3" s="65"/>
      <c r="E3" s="65"/>
      <c r="F3" s="65"/>
      <c r="G3" s="65"/>
      <c r="H3" s="65"/>
      <c r="I3" s="65"/>
    </row>
    <row r="4" spans="1:11" ht="25.5" x14ac:dyDescent="0.2">
      <c r="A4" s="38" t="s">
        <v>963</v>
      </c>
      <c r="B4" s="38" t="s">
        <v>964</v>
      </c>
      <c r="C4" s="38" t="s">
        <v>965</v>
      </c>
      <c r="D4" s="38" t="s">
        <v>1002</v>
      </c>
      <c r="E4" s="38" t="s">
        <v>1003</v>
      </c>
      <c r="F4" s="38" t="s">
        <v>1004</v>
      </c>
      <c r="G4" s="38" t="s">
        <v>1005</v>
      </c>
      <c r="H4" s="38" t="s">
        <v>1006</v>
      </c>
      <c r="I4" s="38" t="s">
        <v>1007</v>
      </c>
      <c r="J4" s="38" t="s">
        <v>1008</v>
      </c>
    </row>
    <row r="5" spans="1:11" x14ac:dyDescent="0.2">
      <c r="A5" s="67" t="s">
        <v>1058</v>
      </c>
      <c r="B5" s="67"/>
      <c r="C5" s="67" t="s">
        <v>1131</v>
      </c>
      <c r="D5" s="69">
        <v>0</v>
      </c>
      <c r="E5" s="70" t="s">
        <v>1065</v>
      </c>
      <c r="F5" s="69">
        <v>0</v>
      </c>
      <c r="G5" s="70" t="s">
        <v>1132</v>
      </c>
      <c r="H5" s="69">
        <v>0</v>
      </c>
      <c r="I5" s="72" t="s">
        <v>1060</v>
      </c>
      <c r="J5" s="69">
        <v>1</v>
      </c>
      <c r="K5" s="128"/>
    </row>
    <row r="6" spans="1:11" x14ac:dyDescent="0.2">
      <c r="A6" s="67" t="s">
        <v>1058</v>
      </c>
      <c r="B6" s="67"/>
      <c r="C6" s="67" t="s">
        <v>1133</v>
      </c>
      <c r="D6" s="69">
        <v>7</v>
      </c>
      <c r="E6" s="70">
        <v>52000</v>
      </c>
      <c r="F6" s="69">
        <v>0</v>
      </c>
      <c r="G6" s="70" t="s">
        <v>1132</v>
      </c>
      <c r="H6" s="69">
        <v>1</v>
      </c>
      <c r="I6" s="72">
        <v>7500</v>
      </c>
      <c r="J6" s="69">
        <v>37</v>
      </c>
      <c r="K6" s="128"/>
    </row>
    <row r="7" spans="1:11" x14ac:dyDescent="0.2">
      <c r="A7" s="67" t="s">
        <v>1053</v>
      </c>
      <c r="B7" s="67" t="s">
        <v>1054</v>
      </c>
      <c r="C7" s="67" t="s">
        <v>1134</v>
      </c>
      <c r="D7" s="69">
        <v>22</v>
      </c>
      <c r="E7" s="70">
        <v>93750</v>
      </c>
      <c r="F7" s="69">
        <v>1</v>
      </c>
      <c r="G7" s="70">
        <v>10000</v>
      </c>
      <c r="H7" s="69">
        <v>9</v>
      </c>
      <c r="I7" s="72">
        <v>69500</v>
      </c>
      <c r="J7" s="69">
        <v>331</v>
      </c>
      <c r="K7" s="128"/>
    </row>
    <row r="8" spans="1:11" x14ac:dyDescent="0.2">
      <c r="A8" s="67" t="s">
        <v>1053</v>
      </c>
      <c r="B8" s="67" t="s">
        <v>1056</v>
      </c>
      <c r="C8" s="67" t="s">
        <v>1135</v>
      </c>
      <c r="D8" s="69">
        <v>3</v>
      </c>
      <c r="E8" s="70">
        <v>20850</v>
      </c>
      <c r="F8" s="69">
        <v>1</v>
      </c>
      <c r="G8" s="70">
        <v>83333</v>
      </c>
      <c r="H8" s="69">
        <v>1</v>
      </c>
      <c r="I8" s="72">
        <v>181667</v>
      </c>
      <c r="J8" s="69">
        <v>26</v>
      </c>
      <c r="K8" s="128"/>
    </row>
    <row r="9" spans="1:11" x14ac:dyDescent="0.2">
      <c r="A9" s="67" t="s">
        <v>1025</v>
      </c>
      <c r="B9" s="67" t="s">
        <v>1026</v>
      </c>
      <c r="C9" s="67" t="s">
        <v>1136</v>
      </c>
      <c r="D9" s="69">
        <v>2</v>
      </c>
      <c r="E9" s="70">
        <v>8200</v>
      </c>
      <c r="F9" s="69">
        <v>0</v>
      </c>
      <c r="G9" s="70" t="s">
        <v>1132</v>
      </c>
      <c r="H9" s="69">
        <v>0</v>
      </c>
      <c r="I9" s="72" t="s">
        <v>1060</v>
      </c>
      <c r="J9" s="69">
        <v>18</v>
      </c>
      <c r="K9" s="128"/>
    </row>
    <row r="10" spans="1:11" ht="25.5" x14ac:dyDescent="0.2">
      <c r="A10" s="67" t="s">
        <v>1025</v>
      </c>
      <c r="B10" s="67" t="s">
        <v>1029</v>
      </c>
      <c r="C10" s="67" t="s">
        <v>1137</v>
      </c>
      <c r="D10" s="69">
        <v>0</v>
      </c>
      <c r="E10" s="70" t="s">
        <v>1065</v>
      </c>
      <c r="F10" s="69">
        <v>0</v>
      </c>
      <c r="G10" s="70" t="s">
        <v>1132</v>
      </c>
      <c r="H10" s="69">
        <v>1</v>
      </c>
      <c r="I10" s="72">
        <v>3750</v>
      </c>
      <c r="J10" s="69">
        <v>4</v>
      </c>
      <c r="K10" s="128"/>
    </row>
    <row r="11" spans="1:11" ht="38.25" x14ac:dyDescent="0.2">
      <c r="A11" s="67" t="s">
        <v>1063</v>
      </c>
      <c r="B11" s="67" t="s">
        <v>1044</v>
      </c>
      <c r="C11" s="67" t="s">
        <v>1138</v>
      </c>
      <c r="D11" s="69">
        <v>0</v>
      </c>
      <c r="E11" s="70" t="s">
        <v>1065</v>
      </c>
      <c r="F11" s="69">
        <v>0</v>
      </c>
      <c r="G11" s="70" t="s">
        <v>1132</v>
      </c>
      <c r="H11" s="69">
        <v>0</v>
      </c>
      <c r="I11" s="72" t="s">
        <v>1060</v>
      </c>
      <c r="J11" s="69">
        <v>2</v>
      </c>
      <c r="K11" s="128"/>
    </row>
    <row r="12" spans="1:11" ht="25.5" x14ac:dyDescent="0.2">
      <c r="A12" s="67" t="s">
        <v>1046</v>
      </c>
      <c r="B12" s="67" t="s">
        <v>1047</v>
      </c>
      <c r="C12" s="67" t="s">
        <v>1139</v>
      </c>
      <c r="D12" s="69">
        <v>49</v>
      </c>
      <c r="E12" s="70">
        <v>314072.8</v>
      </c>
      <c r="F12" s="69">
        <v>2</v>
      </c>
      <c r="G12" s="70">
        <v>18750</v>
      </c>
      <c r="H12" s="69">
        <v>21</v>
      </c>
      <c r="I12" s="72">
        <v>616112</v>
      </c>
      <c r="J12" s="69">
        <v>395</v>
      </c>
      <c r="K12" s="128"/>
    </row>
    <row r="13" spans="1:11" ht="25.5" x14ac:dyDescent="0.2">
      <c r="A13" s="67" t="s">
        <v>1075</v>
      </c>
      <c r="B13" s="67" t="s">
        <v>1084</v>
      </c>
      <c r="C13" s="67" t="s">
        <v>1140</v>
      </c>
      <c r="D13" s="69">
        <v>0</v>
      </c>
      <c r="E13" s="70">
        <v>0</v>
      </c>
      <c r="F13" s="69">
        <v>0</v>
      </c>
      <c r="G13" s="70">
        <v>0</v>
      </c>
      <c r="H13" s="69">
        <v>0</v>
      </c>
      <c r="I13" s="72">
        <v>0</v>
      </c>
      <c r="J13" s="69">
        <v>1</v>
      </c>
      <c r="K13" s="128"/>
    </row>
    <row r="14" spans="1:11" x14ac:dyDescent="0.2">
      <c r="D14" s="73"/>
      <c r="E14" s="73"/>
      <c r="F14" s="73"/>
      <c r="G14" s="73"/>
      <c r="H14" s="73"/>
      <c r="I14" s="73"/>
      <c r="J14" s="73"/>
    </row>
    <row r="15" spans="1:11" x14ac:dyDescent="0.2">
      <c r="C15" s="74" t="s">
        <v>991</v>
      </c>
      <c r="D15" s="75">
        <f t="shared" ref="D15:J15" si="0">+SUM(D5:D13)</f>
        <v>83</v>
      </c>
      <c r="E15" s="76">
        <f t="shared" si="0"/>
        <v>488872.8</v>
      </c>
      <c r="F15" s="75">
        <f t="shared" si="0"/>
        <v>4</v>
      </c>
      <c r="G15" s="76">
        <f t="shared" si="0"/>
        <v>112083</v>
      </c>
      <c r="H15" s="75">
        <f t="shared" si="0"/>
        <v>33</v>
      </c>
      <c r="I15" s="76">
        <f t="shared" si="0"/>
        <v>878529</v>
      </c>
      <c r="J15" s="75">
        <f t="shared" si="0"/>
        <v>815</v>
      </c>
    </row>
    <row r="18" spans="2:6" x14ac:dyDescent="0.2">
      <c r="B18" s="77" t="s">
        <v>992</v>
      </c>
      <c r="C18" s="78" t="s">
        <v>993</v>
      </c>
      <c r="D18" s="30" t="s">
        <v>994</v>
      </c>
    </row>
    <row r="19" spans="2:6" ht="25.5" x14ac:dyDescent="0.2">
      <c r="B19" s="79" t="s">
        <v>995</v>
      </c>
      <c r="C19" s="55">
        <f>+D15+F15+H15+J15</f>
        <v>935</v>
      </c>
      <c r="D19" s="52">
        <f>+E15+G15+I15</f>
        <v>1479484.8</v>
      </c>
    </row>
    <row r="20" spans="2:6" x14ac:dyDescent="0.2">
      <c r="B20" s="79" t="s">
        <v>996</v>
      </c>
      <c r="C20" s="55">
        <f>H15</f>
        <v>33</v>
      </c>
      <c r="D20" s="52">
        <f>I15</f>
        <v>878529</v>
      </c>
    </row>
    <row r="21" spans="2:6" x14ac:dyDescent="0.2">
      <c r="B21" s="79" t="s">
        <v>997</v>
      </c>
      <c r="C21" s="55">
        <f>D15+F15</f>
        <v>87</v>
      </c>
      <c r="D21" s="52">
        <f>+E15+G15</f>
        <v>600955.80000000005</v>
      </c>
    </row>
    <row r="22" spans="2:6" x14ac:dyDescent="0.2">
      <c r="B22" s="79" t="s">
        <v>998</v>
      </c>
      <c r="C22" s="55">
        <f>+C20+C21</f>
        <v>120</v>
      </c>
      <c r="D22" s="52">
        <f>+D20+D21</f>
        <v>1479484.8</v>
      </c>
      <c r="E22" s="103"/>
      <c r="F22" s="124"/>
    </row>
    <row r="23" spans="2:6" x14ac:dyDescent="0.2">
      <c r="E23" s="103"/>
      <c r="F23" s="125"/>
    </row>
  </sheetData>
  <conditionalFormatting sqref="B1:B2">
    <cfRule type="cellIs" dxfId="337" priority="14" stopIfTrue="1" operator="equal">
      <formula>"&lt;&gt;"""""</formula>
    </cfRule>
  </conditionalFormatting>
  <conditionalFormatting sqref="F5:H5">
    <cfRule type="cellIs" dxfId="336" priority="13" stopIfTrue="1" operator="equal">
      <formula>"&lt;&gt;"""""</formula>
    </cfRule>
  </conditionalFormatting>
  <conditionalFormatting sqref="E5 B5">
    <cfRule type="cellIs" dxfId="335" priority="12" stopIfTrue="1" operator="equal">
      <formula>"&lt;&gt;"""""</formula>
    </cfRule>
  </conditionalFormatting>
  <conditionalFormatting sqref="D5">
    <cfRule type="cellIs" dxfId="334" priority="11" stopIfTrue="1" operator="equal">
      <formula>"&lt;&gt;"""""</formula>
    </cfRule>
  </conditionalFormatting>
  <conditionalFormatting sqref="J5">
    <cfRule type="cellIs" dxfId="333" priority="10" stopIfTrue="1" operator="equal">
      <formula>"&lt;&gt;"""""</formula>
    </cfRule>
  </conditionalFormatting>
  <conditionalFormatting sqref="I5">
    <cfRule type="cellIs" dxfId="332" priority="9" stopIfTrue="1" operator="equal">
      <formula>"&lt;&gt;"""""</formula>
    </cfRule>
  </conditionalFormatting>
  <conditionalFormatting sqref="F6:H13">
    <cfRule type="cellIs" dxfId="331" priority="8" stopIfTrue="1" operator="equal">
      <formula>"&lt;&gt;"""""</formula>
    </cfRule>
  </conditionalFormatting>
  <conditionalFormatting sqref="E6:E13 B6:B13">
    <cfRule type="cellIs" dxfId="330" priority="7" stopIfTrue="1" operator="equal">
      <formula>"&lt;&gt;"""""</formula>
    </cfRule>
  </conditionalFormatting>
  <conditionalFormatting sqref="D6:D13">
    <cfRule type="cellIs" dxfId="329" priority="6" stopIfTrue="1" operator="equal">
      <formula>"&lt;&gt;"""""</formula>
    </cfRule>
  </conditionalFormatting>
  <conditionalFormatting sqref="J6:J13">
    <cfRule type="cellIs" dxfId="328" priority="5" stopIfTrue="1" operator="equal">
      <formula>"&lt;&gt;"""""</formula>
    </cfRule>
  </conditionalFormatting>
  <conditionalFormatting sqref="I6:I13">
    <cfRule type="cellIs" dxfId="327" priority="4" stopIfTrue="1" operator="equal">
      <formula>"&lt;&gt;"""""</formula>
    </cfRule>
  </conditionalFormatting>
  <conditionalFormatting sqref="C15">
    <cfRule type="cellIs" dxfId="326" priority="3" stopIfTrue="1" operator="equal">
      <formula>"&lt;&gt;"""""</formula>
    </cfRule>
  </conditionalFormatting>
  <conditionalFormatting sqref="D15:J15">
    <cfRule type="cellIs" dxfId="325" priority="2" stopIfTrue="1" operator="equal">
      <formula>"&lt;&gt;"""""</formula>
    </cfRule>
  </conditionalFormatting>
  <conditionalFormatting sqref="C5:C13">
    <cfRule type="cellIs" dxfId="324" priority="1" stopIfTrue="1" operator="equal">
      <formula>"&lt;&gt;"""""</formula>
    </cfRule>
  </conditionalFormatting>
  <pageMargins left="0.7" right="0.7" top="0.75" bottom="0.75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2"/>
  <sheetViews>
    <sheetView topLeftCell="A19" zoomScaleNormal="100" workbookViewId="0">
      <selection activeCell="A43" sqref="A43:XFD44"/>
    </sheetView>
  </sheetViews>
  <sheetFormatPr defaultRowHeight="15" x14ac:dyDescent="0.25"/>
  <cols>
    <col min="1" max="1" width="51.7109375" bestFit="1" customWidth="1"/>
    <col min="2" max="2" width="53.42578125" customWidth="1"/>
    <col min="3" max="3" width="26.7109375" customWidth="1"/>
    <col min="4" max="5" width="14.42578125" bestFit="1" customWidth="1"/>
    <col min="6" max="6" width="17" bestFit="1" customWidth="1"/>
  </cols>
  <sheetData>
    <row r="1" spans="1:6" s="103" customFormat="1" ht="12.75" x14ac:dyDescent="0.2">
      <c r="A1" s="37" t="s">
        <v>0</v>
      </c>
      <c r="B1" s="166">
        <v>2017</v>
      </c>
    </row>
    <row r="2" spans="1:6" s="103" customFormat="1" ht="12.75" x14ac:dyDescent="0.2">
      <c r="A2" s="37" t="s">
        <v>1</v>
      </c>
      <c r="B2" s="166" t="s">
        <v>152</v>
      </c>
    </row>
    <row r="3" spans="1:6" s="103" customFormat="1" ht="12.75" x14ac:dyDescent="0.2"/>
    <row r="4" spans="1:6" s="103" customFormat="1" ht="12.75" x14ac:dyDescent="0.2">
      <c r="A4" s="38" t="s">
        <v>3</v>
      </c>
      <c r="B4" s="38" t="s">
        <v>4</v>
      </c>
      <c r="C4" s="38" t="s">
        <v>5</v>
      </c>
      <c r="D4" s="38" t="s">
        <v>6</v>
      </c>
      <c r="E4" s="38" t="s">
        <v>7</v>
      </c>
      <c r="F4" s="38" t="s">
        <v>8</v>
      </c>
    </row>
    <row r="5" spans="1:6" s="103" customFormat="1" ht="12.75" x14ac:dyDescent="0.2">
      <c r="A5" s="167" t="s">
        <v>29</v>
      </c>
      <c r="B5" s="167" t="s">
        <v>153</v>
      </c>
      <c r="C5" s="164" t="s">
        <v>1225</v>
      </c>
      <c r="D5" s="168">
        <v>2900</v>
      </c>
      <c r="E5" s="168">
        <v>1407.2830000000001</v>
      </c>
      <c r="F5" s="168">
        <f>D5+E5</f>
        <v>4307.2830000000004</v>
      </c>
    </row>
    <row r="6" spans="1:6" s="103" customFormat="1" ht="12.75" x14ac:dyDescent="0.2">
      <c r="A6" s="167" t="s">
        <v>178</v>
      </c>
      <c r="B6" s="167" t="s">
        <v>179</v>
      </c>
      <c r="C6" s="164" t="s">
        <v>1141</v>
      </c>
      <c r="D6" s="168">
        <v>29700</v>
      </c>
      <c r="E6" s="168">
        <v>11684.4</v>
      </c>
      <c r="F6" s="168">
        <f t="shared" ref="F6:F38" si="0">D6+E6</f>
        <v>41384.400000000001</v>
      </c>
    </row>
    <row r="7" spans="1:6" s="103" customFormat="1" ht="12.75" x14ac:dyDescent="0.2">
      <c r="A7" s="167" t="s">
        <v>70</v>
      </c>
      <c r="B7" s="167" t="s">
        <v>172</v>
      </c>
      <c r="C7" s="164" t="s">
        <v>1226</v>
      </c>
      <c r="D7" s="168">
        <v>957</v>
      </c>
      <c r="E7" s="168">
        <v>88.37</v>
      </c>
      <c r="F7" s="168">
        <f t="shared" si="0"/>
        <v>1045.3699999999999</v>
      </c>
    </row>
    <row r="8" spans="1:6" s="103" customFormat="1" ht="12.75" x14ac:dyDescent="0.2">
      <c r="A8" s="167" t="s">
        <v>70</v>
      </c>
      <c r="B8" s="167" t="s">
        <v>1227</v>
      </c>
      <c r="C8" s="164" t="s">
        <v>1228</v>
      </c>
      <c r="D8" s="168">
        <v>2310</v>
      </c>
      <c r="E8" s="168">
        <v>779.14</v>
      </c>
      <c r="F8" s="168">
        <f t="shared" si="0"/>
        <v>3089.14</v>
      </c>
    </row>
    <row r="9" spans="1:6" s="103" customFormat="1" ht="12.75" x14ac:dyDescent="0.2">
      <c r="A9" s="167" t="s">
        <v>9</v>
      </c>
      <c r="B9" s="167" t="s">
        <v>164</v>
      </c>
      <c r="C9" s="164" t="s">
        <v>1229</v>
      </c>
      <c r="D9" s="168">
        <v>23.1</v>
      </c>
      <c r="E9" s="168">
        <v>33.130000000000003</v>
      </c>
      <c r="F9" s="168">
        <f t="shared" si="0"/>
        <v>56.230000000000004</v>
      </c>
    </row>
    <row r="10" spans="1:6" s="103" customFormat="1" ht="12.75" x14ac:dyDescent="0.2">
      <c r="A10" s="167" t="s">
        <v>9</v>
      </c>
      <c r="B10" s="167" t="s">
        <v>166</v>
      </c>
      <c r="C10" s="164" t="s">
        <v>1230</v>
      </c>
      <c r="D10" s="168">
        <v>3.3</v>
      </c>
      <c r="E10" s="168">
        <v>-3.3</v>
      </c>
      <c r="F10" s="168">
        <f t="shared" si="0"/>
        <v>0</v>
      </c>
    </row>
    <row r="11" spans="1:6" s="103" customFormat="1" ht="12.75" x14ac:dyDescent="0.2">
      <c r="A11" s="167" t="s">
        <v>9</v>
      </c>
      <c r="B11" s="167" t="s">
        <v>16</v>
      </c>
      <c r="C11" s="164" t="s">
        <v>1231</v>
      </c>
      <c r="D11" s="168">
        <v>72.599999999999994</v>
      </c>
      <c r="E11" s="168">
        <v>-25.41</v>
      </c>
      <c r="F11" s="168">
        <f t="shared" si="0"/>
        <v>47.19</v>
      </c>
    </row>
    <row r="12" spans="1:6" s="103" customFormat="1" ht="12.75" x14ac:dyDescent="0.2">
      <c r="A12" s="167" t="s">
        <v>9</v>
      </c>
      <c r="B12" s="167" t="s">
        <v>517</v>
      </c>
      <c r="C12" s="164" t="s">
        <v>1142</v>
      </c>
      <c r="D12" s="168">
        <v>26400</v>
      </c>
      <c r="E12" s="168">
        <v>18804.77</v>
      </c>
      <c r="F12" s="168">
        <f t="shared" si="0"/>
        <v>45204.770000000004</v>
      </c>
    </row>
    <row r="13" spans="1:6" s="103" customFormat="1" ht="12.75" x14ac:dyDescent="0.2">
      <c r="A13" s="167" t="s">
        <v>9</v>
      </c>
      <c r="B13" s="167" t="s">
        <v>176</v>
      </c>
      <c r="C13" s="164" t="s">
        <v>1232</v>
      </c>
      <c r="D13" s="168">
        <v>429</v>
      </c>
      <c r="E13" s="168">
        <v>-71</v>
      </c>
      <c r="F13" s="168">
        <f t="shared" si="0"/>
        <v>358</v>
      </c>
    </row>
    <row r="14" spans="1:6" s="103" customFormat="1" ht="12.75" x14ac:dyDescent="0.2">
      <c r="A14" s="167" t="s">
        <v>9</v>
      </c>
      <c r="B14" s="167" t="s">
        <v>1179</v>
      </c>
      <c r="C14" s="164" t="s">
        <v>273</v>
      </c>
      <c r="D14" s="168">
        <v>993.45</v>
      </c>
      <c r="E14" s="168">
        <v>37.57</v>
      </c>
      <c r="F14" s="168">
        <f t="shared" si="0"/>
        <v>1031.02</v>
      </c>
    </row>
    <row r="15" spans="1:6" s="103" customFormat="1" ht="12.75" x14ac:dyDescent="0.2">
      <c r="A15" s="167" t="s">
        <v>155</v>
      </c>
      <c r="B15" s="167" t="s">
        <v>162</v>
      </c>
      <c r="C15" s="164" t="s">
        <v>1233</v>
      </c>
      <c r="D15" s="168">
        <v>0.99</v>
      </c>
      <c r="E15" s="168">
        <v>0.66</v>
      </c>
      <c r="F15" s="168">
        <f t="shared" si="0"/>
        <v>1.65</v>
      </c>
    </row>
    <row r="16" spans="1:6" s="103" customFormat="1" ht="12.75" x14ac:dyDescent="0.2">
      <c r="A16" s="167" t="s">
        <v>155</v>
      </c>
      <c r="B16" s="167" t="s">
        <v>156</v>
      </c>
      <c r="C16" s="164" t="s">
        <v>1234</v>
      </c>
      <c r="D16" s="168">
        <v>1.65</v>
      </c>
      <c r="E16" s="168">
        <v>0.1</v>
      </c>
      <c r="F16" s="168">
        <f t="shared" si="0"/>
        <v>1.75</v>
      </c>
    </row>
    <row r="17" spans="1:6" s="103" customFormat="1" ht="12.75" x14ac:dyDescent="0.2">
      <c r="A17" s="167" t="s">
        <v>155</v>
      </c>
      <c r="B17" s="167" t="s">
        <v>160</v>
      </c>
      <c r="C17" s="164" t="s">
        <v>1235</v>
      </c>
      <c r="D17" s="168">
        <v>0.99</v>
      </c>
      <c r="E17" s="168">
        <v>0.28999999999999998</v>
      </c>
      <c r="F17" s="168">
        <f t="shared" si="0"/>
        <v>1.28</v>
      </c>
    </row>
    <row r="18" spans="1:6" s="103" customFormat="1" ht="12.75" x14ac:dyDescent="0.2">
      <c r="A18" s="167" t="s">
        <v>155</v>
      </c>
      <c r="B18" s="167" t="s">
        <v>158</v>
      </c>
      <c r="C18" s="164" t="s">
        <v>1143</v>
      </c>
      <c r="D18" s="168">
        <v>3.3</v>
      </c>
      <c r="E18" s="168">
        <v>577.1</v>
      </c>
      <c r="F18" s="168">
        <f t="shared" si="0"/>
        <v>580.4</v>
      </c>
    </row>
    <row r="19" spans="1:6" s="103" customFormat="1" ht="12.75" x14ac:dyDescent="0.2">
      <c r="A19" s="167" t="s">
        <v>155</v>
      </c>
      <c r="B19" s="167" t="s">
        <v>208</v>
      </c>
      <c r="C19" s="164" t="s">
        <v>1236</v>
      </c>
      <c r="D19" s="168">
        <v>247.5</v>
      </c>
      <c r="E19" s="168">
        <v>-36.89</v>
      </c>
      <c r="F19" s="168">
        <f t="shared" si="0"/>
        <v>210.61</v>
      </c>
    </row>
    <row r="20" spans="1:6" s="103" customFormat="1" ht="12.75" x14ac:dyDescent="0.2">
      <c r="A20" s="167" t="s">
        <v>185</v>
      </c>
      <c r="B20" s="167" t="s">
        <v>186</v>
      </c>
      <c r="C20" s="164" t="s">
        <v>1237</v>
      </c>
      <c r="D20" s="168">
        <v>16.5</v>
      </c>
      <c r="E20" s="168">
        <v>-16.5</v>
      </c>
      <c r="F20" s="168">
        <f t="shared" si="0"/>
        <v>0</v>
      </c>
    </row>
    <row r="21" spans="1:6" s="103" customFormat="1" ht="12.75" x14ac:dyDescent="0.2">
      <c r="A21" s="167" t="s">
        <v>41</v>
      </c>
      <c r="B21" s="167" t="s">
        <v>183</v>
      </c>
      <c r="C21" s="164" t="s">
        <v>1238</v>
      </c>
      <c r="D21" s="168">
        <v>4.95</v>
      </c>
      <c r="E21" s="168">
        <v>-2.48</v>
      </c>
      <c r="F21" s="168">
        <f t="shared" si="0"/>
        <v>2.4700000000000002</v>
      </c>
    </row>
    <row r="22" spans="1:6" s="103" customFormat="1" ht="12.75" x14ac:dyDescent="0.2">
      <c r="A22" s="167" t="s">
        <v>106</v>
      </c>
      <c r="B22" s="167" t="s">
        <v>181</v>
      </c>
      <c r="C22" s="164" t="s">
        <v>1239</v>
      </c>
      <c r="D22" s="168">
        <v>16.5</v>
      </c>
      <c r="E22" s="168">
        <v>76.63</v>
      </c>
      <c r="F22" s="168">
        <f t="shared" si="0"/>
        <v>93.13</v>
      </c>
    </row>
    <row r="23" spans="1:6" s="103" customFormat="1" ht="12.75" x14ac:dyDescent="0.2">
      <c r="A23" s="167" t="s">
        <v>49</v>
      </c>
      <c r="B23" s="167" t="s">
        <v>111</v>
      </c>
      <c r="C23" s="164" t="s">
        <v>1240</v>
      </c>
      <c r="D23" s="168">
        <v>1.65</v>
      </c>
      <c r="E23" s="168">
        <v>-0.73</v>
      </c>
      <c r="F23" s="168">
        <f t="shared" si="0"/>
        <v>0.91999999999999993</v>
      </c>
    </row>
    <row r="24" spans="1:6" s="103" customFormat="1" ht="12.75" x14ac:dyDescent="0.2">
      <c r="A24" s="167" t="s">
        <v>49</v>
      </c>
      <c r="B24" s="167" t="s">
        <v>189</v>
      </c>
      <c r="C24" s="164" t="s">
        <v>1241</v>
      </c>
      <c r="D24" s="168">
        <v>59.4</v>
      </c>
      <c r="E24" s="168">
        <v>57.51</v>
      </c>
      <c r="F24" s="168">
        <f t="shared" si="0"/>
        <v>116.91</v>
      </c>
    </row>
    <row r="25" spans="1:6" s="103" customFormat="1" ht="12.75" x14ac:dyDescent="0.2">
      <c r="A25" s="167" t="s">
        <v>49</v>
      </c>
      <c r="B25" s="167" t="s">
        <v>115</v>
      </c>
      <c r="C25" s="164" t="s">
        <v>1242</v>
      </c>
      <c r="D25" s="168">
        <v>49.5</v>
      </c>
      <c r="E25" s="168">
        <v>-3.23</v>
      </c>
      <c r="F25" s="168">
        <f t="shared" si="0"/>
        <v>46.27</v>
      </c>
    </row>
    <row r="26" spans="1:6" s="103" customFormat="1" ht="12.75" x14ac:dyDescent="0.2">
      <c r="A26" s="167" t="s">
        <v>49</v>
      </c>
      <c r="B26" s="167" t="s">
        <v>192</v>
      </c>
      <c r="C26" s="164" t="s">
        <v>1243</v>
      </c>
      <c r="D26" s="168">
        <v>49.5</v>
      </c>
      <c r="E26" s="168">
        <v>-9.7899999999999991</v>
      </c>
      <c r="F26" s="168">
        <f t="shared" si="0"/>
        <v>39.71</v>
      </c>
    </row>
    <row r="27" spans="1:6" s="103" customFormat="1" ht="12.75" x14ac:dyDescent="0.2">
      <c r="A27" s="167" t="s">
        <v>49</v>
      </c>
      <c r="B27" s="167" t="s">
        <v>119</v>
      </c>
      <c r="C27" s="164" t="s">
        <v>1244</v>
      </c>
      <c r="D27" s="168">
        <v>29.7</v>
      </c>
      <c r="E27" s="168">
        <v>-11.83</v>
      </c>
      <c r="F27" s="168">
        <f t="shared" si="0"/>
        <v>17.869999999999997</v>
      </c>
    </row>
    <row r="28" spans="1:6" s="103" customFormat="1" ht="12.75" x14ac:dyDescent="0.2">
      <c r="A28" s="167" t="s">
        <v>49</v>
      </c>
      <c r="B28" s="167" t="s">
        <v>195</v>
      </c>
      <c r="C28" s="164" t="s">
        <v>1245</v>
      </c>
      <c r="D28" s="168">
        <v>82.5</v>
      </c>
      <c r="E28" s="168">
        <v>-18.190000000000001</v>
      </c>
      <c r="F28" s="168">
        <f t="shared" si="0"/>
        <v>64.31</v>
      </c>
    </row>
    <row r="29" spans="1:6" s="103" customFormat="1" ht="12.75" x14ac:dyDescent="0.2">
      <c r="A29" s="167" t="s">
        <v>49</v>
      </c>
      <c r="B29" s="167" t="s">
        <v>123</v>
      </c>
      <c r="C29" s="164" t="s">
        <v>1246</v>
      </c>
      <c r="D29" s="168">
        <v>72.599999999999994</v>
      </c>
      <c r="E29" s="168">
        <v>12.12</v>
      </c>
      <c r="F29" s="168">
        <f t="shared" si="0"/>
        <v>84.72</v>
      </c>
    </row>
    <row r="30" spans="1:6" s="103" customFormat="1" ht="12.75" x14ac:dyDescent="0.2">
      <c r="A30" s="167" t="s">
        <v>49</v>
      </c>
      <c r="B30" s="167" t="s">
        <v>125</v>
      </c>
      <c r="C30" s="164" t="s">
        <v>1247</v>
      </c>
      <c r="D30" s="168">
        <v>379.5</v>
      </c>
      <c r="E30" s="168">
        <v>-62.7</v>
      </c>
      <c r="F30" s="168">
        <f t="shared" si="0"/>
        <v>316.8</v>
      </c>
    </row>
    <row r="31" spans="1:6" s="103" customFormat="1" ht="12.75" x14ac:dyDescent="0.2">
      <c r="A31" s="167" t="s">
        <v>49</v>
      </c>
      <c r="B31" s="167" t="s">
        <v>199</v>
      </c>
      <c r="C31" s="164" t="s">
        <v>1248</v>
      </c>
      <c r="D31" s="168">
        <v>66</v>
      </c>
      <c r="E31" s="168">
        <v>-13.17</v>
      </c>
      <c r="F31" s="168">
        <f t="shared" si="0"/>
        <v>52.83</v>
      </c>
    </row>
    <row r="32" spans="1:6" s="103" customFormat="1" ht="12.75" x14ac:dyDescent="0.2">
      <c r="A32" s="167" t="s">
        <v>49</v>
      </c>
      <c r="B32" s="167" t="s">
        <v>129</v>
      </c>
      <c r="C32" s="164" t="s">
        <v>1249</v>
      </c>
      <c r="D32" s="168">
        <v>101.01</v>
      </c>
      <c r="E32" s="168">
        <v>3.62</v>
      </c>
      <c r="F32" s="168">
        <f t="shared" si="0"/>
        <v>104.63000000000001</v>
      </c>
    </row>
    <row r="33" spans="1:6" s="103" customFormat="1" ht="12.75" x14ac:dyDescent="0.2">
      <c r="A33" s="167" t="s">
        <v>49</v>
      </c>
      <c r="B33" s="167" t="s">
        <v>131</v>
      </c>
      <c r="C33" s="164" t="s">
        <v>1250</v>
      </c>
      <c r="D33" s="168">
        <v>330</v>
      </c>
      <c r="E33" s="168">
        <v>-131.78</v>
      </c>
      <c r="F33" s="168">
        <f t="shared" si="0"/>
        <v>198.22</v>
      </c>
    </row>
    <row r="34" spans="1:6" s="103" customFormat="1" ht="12.75" x14ac:dyDescent="0.2">
      <c r="A34" s="167" t="s">
        <v>49</v>
      </c>
      <c r="B34" s="167" t="s">
        <v>203</v>
      </c>
      <c r="C34" s="164" t="s">
        <v>1251</v>
      </c>
      <c r="D34" s="168">
        <v>165</v>
      </c>
      <c r="E34" s="168">
        <v>187.04</v>
      </c>
      <c r="F34" s="168">
        <f t="shared" si="0"/>
        <v>352.03999999999996</v>
      </c>
    </row>
    <row r="35" spans="1:6" s="103" customFormat="1" ht="12.75" x14ac:dyDescent="0.2">
      <c r="A35" s="167" t="s">
        <v>49</v>
      </c>
      <c r="B35" s="167" t="s">
        <v>135</v>
      </c>
      <c r="C35" s="164" t="s">
        <v>1252</v>
      </c>
      <c r="D35" s="168">
        <v>669.9</v>
      </c>
      <c r="E35" s="168">
        <v>-101.32</v>
      </c>
      <c r="F35" s="168">
        <f t="shared" si="0"/>
        <v>568.57999999999993</v>
      </c>
    </row>
    <row r="36" spans="1:6" s="103" customFormat="1" ht="12.75" x14ac:dyDescent="0.2">
      <c r="A36" s="167" t="s">
        <v>49</v>
      </c>
      <c r="B36" s="167" t="s">
        <v>137</v>
      </c>
      <c r="C36" s="164" t="s">
        <v>1253</v>
      </c>
      <c r="D36" s="168">
        <v>165</v>
      </c>
      <c r="E36" s="168">
        <v>-40.65</v>
      </c>
      <c r="F36" s="168">
        <f t="shared" si="0"/>
        <v>124.35</v>
      </c>
    </row>
    <row r="37" spans="1:6" s="103" customFormat="1" ht="12.75" x14ac:dyDescent="0.2">
      <c r="A37" s="167" t="s">
        <v>49</v>
      </c>
      <c r="B37" s="167" t="s">
        <v>141</v>
      </c>
      <c r="C37" s="164" t="s">
        <v>1254</v>
      </c>
      <c r="D37" s="168">
        <v>79.2</v>
      </c>
      <c r="E37" s="168">
        <v>-1.1000000000000001</v>
      </c>
      <c r="F37" s="168">
        <f t="shared" si="0"/>
        <v>78.100000000000009</v>
      </c>
    </row>
    <row r="38" spans="1:6" s="103" customFormat="1" ht="12.75" x14ac:dyDescent="0.2">
      <c r="A38" s="167" t="s">
        <v>169</v>
      </c>
      <c r="B38" s="167" t="s">
        <v>170</v>
      </c>
      <c r="C38" s="164" t="s">
        <v>1255</v>
      </c>
      <c r="D38" s="168">
        <v>825</v>
      </c>
      <c r="E38" s="168">
        <v>266.02</v>
      </c>
      <c r="F38" s="168">
        <f t="shared" si="0"/>
        <v>1091.02</v>
      </c>
    </row>
    <row r="39" spans="1:6" x14ac:dyDescent="0.25">
      <c r="F39" s="24"/>
    </row>
    <row r="40" spans="1:6" ht="25.5" x14ac:dyDescent="0.25">
      <c r="C40" s="169"/>
      <c r="D40" s="163" t="s">
        <v>88</v>
      </c>
      <c r="E40" s="163" t="s">
        <v>89</v>
      </c>
      <c r="F40" s="163" t="s">
        <v>90</v>
      </c>
    </row>
    <row r="41" spans="1:6" x14ac:dyDescent="0.25">
      <c r="C41" s="169"/>
      <c r="D41" s="38" t="s">
        <v>91</v>
      </c>
      <c r="E41" s="38" t="s">
        <v>91</v>
      </c>
      <c r="F41" s="38" t="s">
        <v>91</v>
      </c>
    </row>
    <row r="42" spans="1:6" x14ac:dyDescent="0.25">
      <c r="C42" s="165" t="s">
        <v>92</v>
      </c>
      <c r="D42" s="168">
        <f>SUM(D2:D38)</f>
        <v>67206.289999999994</v>
      </c>
      <c r="E42" s="168">
        <f>SUM(E2:E38)</f>
        <v>33465.682999999997</v>
      </c>
      <c r="F42" s="168">
        <f>SUM(F2:F38)</f>
        <v>100671.97300000004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"/>
  <sheetViews>
    <sheetView workbookViewId="0">
      <selection activeCell="K1" sqref="K1:K1048576"/>
    </sheetView>
  </sheetViews>
  <sheetFormatPr defaultRowHeight="12.75" x14ac:dyDescent="0.2"/>
  <cols>
    <col min="1" max="1" width="41.5703125" style="66" customWidth="1"/>
    <col min="2" max="2" width="42.5703125" style="66" customWidth="1"/>
    <col min="3" max="3" width="15.140625" style="66" bestFit="1" customWidth="1"/>
    <col min="4" max="4" width="12.5703125" style="66" bestFit="1" customWidth="1"/>
    <col min="5" max="5" width="12.140625" style="66" bestFit="1" customWidth="1"/>
    <col min="6" max="6" width="16.28515625" style="66" bestFit="1" customWidth="1"/>
    <col min="7" max="7" width="16" style="66" bestFit="1" customWidth="1"/>
    <col min="8" max="8" width="12.42578125" style="66" bestFit="1" customWidth="1"/>
    <col min="9" max="9" width="12.140625" style="66" bestFit="1" customWidth="1"/>
    <col min="10" max="10" width="13.140625" style="66" bestFit="1" customWidth="1"/>
    <col min="11" max="11" width="38.42578125" style="66" bestFit="1" customWidth="1"/>
    <col min="12" max="16384" width="9.140625" style="66"/>
  </cols>
  <sheetData>
    <row r="1" spans="1:11" s="63" customFormat="1" x14ac:dyDescent="0.25">
      <c r="A1" s="38" t="s">
        <v>999</v>
      </c>
      <c r="B1" s="59" t="s">
        <v>152</v>
      </c>
      <c r="C1" s="60"/>
      <c r="D1" s="60"/>
      <c r="E1" s="61"/>
      <c r="F1" s="62"/>
      <c r="G1" s="61"/>
      <c r="H1" s="61"/>
      <c r="I1" s="62"/>
    </row>
    <row r="2" spans="1:11" s="63" customFormat="1" x14ac:dyDescent="0.25">
      <c r="A2" s="38" t="s">
        <v>1001</v>
      </c>
      <c r="B2" s="59">
        <v>2017</v>
      </c>
      <c r="C2" s="60"/>
      <c r="D2" s="60"/>
      <c r="E2" s="61"/>
      <c r="F2" s="62"/>
      <c r="G2" s="61"/>
      <c r="H2" s="61"/>
      <c r="I2" s="62"/>
    </row>
    <row r="3" spans="1:11" s="63" customFormat="1" x14ac:dyDescent="0.25">
      <c r="A3" s="64"/>
      <c r="B3" s="64"/>
      <c r="C3" s="64"/>
      <c r="D3" s="65"/>
      <c r="E3" s="65"/>
      <c r="F3" s="65"/>
      <c r="G3" s="65"/>
      <c r="H3" s="65"/>
      <c r="I3" s="65"/>
    </row>
    <row r="4" spans="1:11" ht="25.5" x14ac:dyDescent="0.2">
      <c r="A4" s="38" t="s">
        <v>963</v>
      </c>
      <c r="B4" s="38" t="s">
        <v>964</v>
      </c>
      <c r="C4" s="38" t="s">
        <v>965</v>
      </c>
      <c r="D4" s="38" t="s">
        <v>1002</v>
      </c>
      <c r="E4" s="38" t="s">
        <v>1003</v>
      </c>
      <c r="F4" s="38" t="s">
        <v>1004</v>
      </c>
      <c r="G4" s="38" t="s">
        <v>1005</v>
      </c>
      <c r="H4" s="38" t="s">
        <v>1006</v>
      </c>
      <c r="I4" s="38" t="s">
        <v>1007</v>
      </c>
      <c r="J4" s="38" t="s">
        <v>1008</v>
      </c>
    </row>
    <row r="5" spans="1:11" x14ac:dyDescent="0.2">
      <c r="A5" s="67" t="s">
        <v>1067</v>
      </c>
      <c r="B5" s="67" t="s">
        <v>1068</v>
      </c>
      <c r="C5" s="67" t="s">
        <v>1141</v>
      </c>
      <c r="D5" s="69">
        <v>4</v>
      </c>
      <c r="E5" s="70">
        <v>26250</v>
      </c>
      <c r="F5" s="69">
        <v>0</v>
      </c>
      <c r="G5" s="70" t="s">
        <v>1132</v>
      </c>
      <c r="H5" s="69">
        <v>0</v>
      </c>
      <c r="I5" s="72" t="s">
        <v>1060</v>
      </c>
      <c r="J5" s="69">
        <v>0</v>
      </c>
      <c r="K5" s="128"/>
    </row>
    <row r="6" spans="1:11" ht="38.25" x14ac:dyDescent="0.2">
      <c r="A6" s="67" t="s">
        <v>1033</v>
      </c>
      <c r="B6" s="67" t="s">
        <v>1091</v>
      </c>
      <c r="C6" s="67" t="s">
        <v>1142</v>
      </c>
      <c r="D6" s="69">
        <v>1</v>
      </c>
      <c r="E6" s="70">
        <v>6250</v>
      </c>
      <c r="F6" s="69">
        <v>0</v>
      </c>
      <c r="G6" s="70" t="s">
        <v>1132</v>
      </c>
      <c r="H6" s="69">
        <v>0</v>
      </c>
      <c r="I6" s="72" t="s">
        <v>1060</v>
      </c>
      <c r="J6" s="69">
        <v>1</v>
      </c>
      <c r="K6" s="128"/>
    </row>
    <row r="7" spans="1:11" x14ac:dyDescent="0.2">
      <c r="A7" s="67" t="s">
        <v>1093</v>
      </c>
      <c r="B7" s="67" t="s">
        <v>1094</v>
      </c>
      <c r="C7" s="67" t="s">
        <v>1143</v>
      </c>
      <c r="D7" s="69">
        <v>0</v>
      </c>
      <c r="E7" s="70" t="s">
        <v>1070</v>
      </c>
      <c r="F7" s="69">
        <v>0</v>
      </c>
      <c r="G7" s="70" t="s">
        <v>1132</v>
      </c>
      <c r="H7" s="69">
        <v>0</v>
      </c>
      <c r="I7" s="72" t="s">
        <v>1060</v>
      </c>
      <c r="J7" s="69">
        <v>1</v>
      </c>
      <c r="K7" s="128"/>
    </row>
    <row r="8" spans="1:11" x14ac:dyDescent="0.2">
      <c r="D8" s="73"/>
      <c r="E8" s="73"/>
      <c r="F8" s="73"/>
      <c r="G8" s="73"/>
      <c r="H8" s="73"/>
      <c r="I8" s="73"/>
      <c r="J8" s="73"/>
    </row>
    <row r="9" spans="1:11" x14ac:dyDescent="0.2">
      <c r="C9" s="74" t="s">
        <v>991</v>
      </c>
      <c r="D9" s="75">
        <f t="shared" ref="D9:J9" si="0">+SUM(D5:D7)</f>
        <v>5</v>
      </c>
      <c r="E9" s="76">
        <f t="shared" si="0"/>
        <v>32500</v>
      </c>
      <c r="F9" s="75">
        <f t="shared" si="0"/>
        <v>0</v>
      </c>
      <c r="G9" s="76">
        <f t="shared" si="0"/>
        <v>0</v>
      </c>
      <c r="H9" s="75">
        <f t="shared" si="0"/>
        <v>0</v>
      </c>
      <c r="I9" s="76">
        <f t="shared" si="0"/>
        <v>0</v>
      </c>
      <c r="J9" s="75">
        <f t="shared" si="0"/>
        <v>2</v>
      </c>
    </row>
    <row r="12" spans="1:11" x14ac:dyDescent="0.2">
      <c r="B12" s="77" t="s">
        <v>992</v>
      </c>
      <c r="C12" s="78" t="s">
        <v>993</v>
      </c>
      <c r="D12" s="30" t="s">
        <v>994</v>
      </c>
    </row>
    <row r="13" spans="1:11" ht="25.5" x14ac:dyDescent="0.2">
      <c r="B13" s="79" t="s">
        <v>995</v>
      </c>
      <c r="C13" s="55">
        <f>+D9+F9+H9+J9</f>
        <v>7</v>
      </c>
      <c r="D13" s="52">
        <f>+E9+G9+I9</f>
        <v>32500</v>
      </c>
    </row>
    <row r="14" spans="1:11" x14ac:dyDescent="0.2">
      <c r="B14" s="79" t="s">
        <v>996</v>
      </c>
      <c r="C14" s="55">
        <f>H9</f>
        <v>0</v>
      </c>
      <c r="D14" s="52">
        <f>I9</f>
        <v>0</v>
      </c>
    </row>
    <row r="15" spans="1:11" x14ac:dyDescent="0.2">
      <c r="B15" s="79" t="s">
        <v>997</v>
      </c>
      <c r="C15" s="55">
        <f>D9+F9</f>
        <v>5</v>
      </c>
      <c r="D15" s="52">
        <f>+E9+G9</f>
        <v>32500</v>
      </c>
    </row>
    <row r="16" spans="1:11" x14ac:dyDescent="0.2">
      <c r="B16" s="79" t="s">
        <v>998</v>
      </c>
      <c r="C16" s="55">
        <f>+C14+C15</f>
        <v>5</v>
      </c>
      <c r="D16" s="52">
        <f>+D14+D15</f>
        <v>32500</v>
      </c>
      <c r="E16" s="103"/>
      <c r="F16" s="124"/>
    </row>
    <row r="17" spans="5:6" x14ac:dyDescent="0.2">
      <c r="E17" s="103"/>
      <c r="F17" s="125"/>
    </row>
  </sheetData>
  <conditionalFormatting sqref="B1:B2">
    <cfRule type="cellIs" dxfId="323" priority="14" stopIfTrue="1" operator="equal">
      <formula>"&lt;&gt;"""""</formula>
    </cfRule>
  </conditionalFormatting>
  <conditionalFormatting sqref="F5:H5">
    <cfRule type="cellIs" dxfId="322" priority="13" stopIfTrue="1" operator="equal">
      <formula>"&lt;&gt;"""""</formula>
    </cfRule>
  </conditionalFormatting>
  <conditionalFormatting sqref="E5 B5">
    <cfRule type="cellIs" dxfId="321" priority="12" stopIfTrue="1" operator="equal">
      <formula>"&lt;&gt;"""""</formula>
    </cfRule>
  </conditionalFormatting>
  <conditionalFormatting sqref="D5">
    <cfRule type="cellIs" dxfId="320" priority="11" stopIfTrue="1" operator="equal">
      <formula>"&lt;&gt;"""""</formula>
    </cfRule>
  </conditionalFormatting>
  <conditionalFormatting sqref="J5">
    <cfRule type="cellIs" dxfId="319" priority="10" stopIfTrue="1" operator="equal">
      <formula>"&lt;&gt;"""""</formula>
    </cfRule>
  </conditionalFormatting>
  <conditionalFormatting sqref="I5">
    <cfRule type="cellIs" dxfId="318" priority="9" stopIfTrue="1" operator="equal">
      <formula>"&lt;&gt;"""""</formula>
    </cfRule>
  </conditionalFormatting>
  <conditionalFormatting sqref="F6:H7">
    <cfRule type="cellIs" dxfId="317" priority="8" stopIfTrue="1" operator="equal">
      <formula>"&lt;&gt;"""""</formula>
    </cfRule>
  </conditionalFormatting>
  <conditionalFormatting sqref="E6:E7 B6:B7">
    <cfRule type="cellIs" dxfId="316" priority="7" stopIfTrue="1" operator="equal">
      <formula>"&lt;&gt;"""""</formula>
    </cfRule>
  </conditionalFormatting>
  <conditionalFormatting sqref="D6:D7">
    <cfRule type="cellIs" dxfId="315" priority="6" stopIfTrue="1" operator="equal">
      <formula>"&lt;&gt;"""""</formula>
    </cfRule>
  </conditionalFormatting>
  <conditionalFormatting sqref="J6:J7">
    <cfRule type="cellIs" dxfId="314" priority="5" stopIfTrue="1" operator="equal">
      <formula>"&lt;&gt;"""""</formula>
    </cfRule>
  </conditionalFormatting>
  <conditionalFormatting sqref="I6:I7">
    <cfRule type="cellIs" dxfId="313" priority="4" stopIfTrue="1" operator="equal">
      <formula>"&lt;&gt;"""""</formula>
    </cfRule>
  </conditionalFormatting>
  <conditionalFormatting sqref="C9">
    <cfRule type="cellIs" dxfId="312" priority="3" stopIfTrue="1" operator="equal">
      <formula>"&lt;&gt;"""""</formula>
    </cfRule>
  </conditionalFormatting>
  <conditionalFormatting sqref="D9:J9">
    <cfRule type="cellIs" dxfId="311" priority="2" stopIfTrue="1" operator="equal">
      <formula>"&lt;&gt;"""""</formula>
    </cfRule>
  </conditionalFormatting>
  <conditionalFormatting sqref="C5:C7">
    <cfRule type="cellIs" dxfId="310" priority="1" stopIfTrue="1" operator="equal">
      <formula>"&lt;&gt;"""""</formula>
    </cfRule>
  </conditionalFormatting>
  <pageMargins left="0.7" right="0.7" top="0.75" bottom="0.75" header="0.3" footer="0.3"/>
  <pageSetup paperSize="9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4"/>
  <sheetViews>
    <sheetView topLeftCell="A25" workbookViewId="0">
      <selection activeCell="F41" sqref="F41"/>
    </sheetView>
  </sheetViews>
  <sheetFormatPr defaultRowHeight="15" x14ac:dyDescent="0.25"/>
  <cols>
    <col min="1" max="1" width="57.5703125" bestFit="1" customWidth="1"/>
    <col min="2" max="2" width="32.28515625" bestFit="1" customWidth="1"/>
    <col min="3" max="3" width="21.42578125" customWidth="1"/>
    <col min="4" max="5" width="14.42578125" bestFit="1" customWidth="1"/>
    <col min="6" max="6" width="17" bestFit="1" customWidth="1"/>
  </cols>
  <sheetData>
    <row r="1" spans="1:6" s="103" customFormat="1" ht="12.75" x14ac:dyDescent="0.2">
      <c r="A1" s="37" t="s">
        <v>0</v>
      </c>
      <c r="B1" s="166">
        <v>2017</v>
      </c>
    </row>
    <row r="2" spans="1:6" s="103" customFormat="1" ht="12.75" x14ac:dyDescent="0.2">
      <c r="A2" s="37" t="s">
        <v>1</v>
      </c>
      <c r="B2" s="166" t="s">
        <v>212</v>
      </c>
    </row>
    <row r="3" spans="1:6" s="103" customFormat="1" ht="12.75" x14ac:dyDescent="0.2"/>
    <row r="4" spans="1:6" s="103" customFormat="1" ht="12.75" x14ac:dyDescent="0.2">
      <c r="A4" s="38" t="s">
        <v>3</v>
      </c>
      <c r="B4" s="38" t="s">
        <v>4</v>
      </c>
      <c r="C4" s="38" t="s">
        <v>5</v>
      </c>
      <c r="D4" s="38" t="s">
        <v>6</v>
      </c>
      <c r="E4" s="38" t="s">
        <v>7</v>
      </c>
      <c r="F4" s="38" t="s">
        <v>8</v>
      </c>
    </row>
    <row r="5" spans="1:6" s="103" customFormat="1" ht="12.75" x14ac:dyDescent="0.2">
      <c r="A5" s="167" t="s">
        <v>178</v>
      </c>
      <c r="B5" s="167" t="s">
        <v>179</v>
      </c>
      <c r="C5" s="164" t="s">
        <v>1088</v>
      </c>
      <c r="D5" s="168">
        <v>261000</v>
      </c>
      <c r="E5" s="168">
        <v>102681.06</v>
      </c>
      <c r="F5" s="168">
        <f>SUM(D5:E5)</f>
        <v>363681.06</v>
      </c>
    </row>
    <row r="6" spans="1:6" s="103" customFormat="1" ht="12.75" x14ac:dyDescent="0.2">
      <c r="A6" s="167" t="s">
        <v>70</v>
      </c>
      <c r="B6" s="167" t="s">
        <v>172</v>
      </c>
      <c r="C6" s="164" t="s">
        <v>1074</v>
      </c>
      <c r="D6" s="168">
        <v>8430.5300000000007</v>
      </c>
      <c r="E6" s="168">
        <v>756.03</v>
      </c>
      <c r="F6" s="168">
        <f t="shared" ref="F6:F40" si="0">SUM(D6:E6)</f>
        <v>9186.5600000000013</v>
      </c>
    </row>
    <row r="7" spans="1:6" s="103" customFormat="1" ht="12.75" x14ac:dyDescent="0.2">
      <c r="A7" s="167" t="s">
        <v>70</v>
      </c>
      <c r="B7" s="167" t="s">
        <v>1227</v>
      </c>
      <c r="C7" s="164" t="s">
        <v>1090</v>
      </c>
      <c r="D7" s="168">
        <v>20300</v>
      </c>
      <c r="E7" s="168">
        <v>6847.0160000000005</v>
      </c>
      <c r="F7" s="168">
        <f t="shared" si="0"/>
        <v>27147.016</v>
      </c>
    </row>
    <row r="8" spans="1:6" s="103" customFormat="1" ht="12.75" x14ac:dyDescent="0.2">
      <c r="A8" s="167" t="s">
        <v>67</v>
      </c>
      <c r="B8" s="167" t="s">
        <v>68</v>
      </c>
      <c r="C8" s="164" t="s">
        <v>1256</v>
      </c>
      <c r="D8" s="168">
        <v>29.004405286343612</v>
      </c>
      <c r="E8" s="168">
        <v>-29</v>
      </c>
      <c r="F8" s="168">
        <f t="shared" si="0"/>
        <v>4.405286343612147E-3</v>
      </c>
    </row>
    <row r="9" spans="1:6" s="103" customFormat="1" ht="12.75" x14ac:dyDescent="0.2">
      <c r="A9" s="167" t="s">
        <v>9</v>
      </c>
      <c r="B9" s="167" t="s">
        <v>12</v>
      </c>
      <c r="C9" s="164" t="s">
        <v>1257</v>
      </c>
      <c r="D9" s="168">
        <v>203</v>
      </c>
      <c r="E9" s="168">
        <v>291.16000000000003</v>
      </c>
      <c r="F9" s="168">
        <f t="shared" si="0"/>
        <v>494.16</v>
      </c>
    </row>
    <row r="10" spans="1:6" s="103" customFormat="1" ht="12.75" x14ac:dyDescent="0.2">
      <c r="A10" s="167" t="s">
        <v>9</v>
      </c>
      <c r="B10" s="167" t="s">
        <v>12</v>
      </c>
      <c r="C10" s="164" t="s">
        <v>1258</v>
      </c>
      <c r="D10" s="168">
        <v>29</v>
      </c>
      <c r="E10" s="168">
        <v>-29</v>
      </c>
      <c r="F10" s="168">
        <f t="shared" si="0"/>
        <v>0</v>
      </c>
    </row>
    <row r="11" spans="1:6" s="103" customFormat="1" ht="12.75" x14ac:dyDescent="0.2">
      <c r="A11" s="167" t="s">
        <v>9</v>
      </c>
      <c r="B11" s="167" t="s">
        <v>16</v>
      </c>
      <c r="C11" s="164" t="s">
        <v>1259</v>
      </c>
      <c r="D11" s="168">
        <v>638</v>
      </c>
      <c r="E11" s="168">
        <v>-223.27</v>
      </c>
      <c r="F11" s="168">
        <f t="shared" si="0"/>
        <v>414.73</v>
      </c>
    </row>
    <row r="12" spans="1:6" s="103" customFormat="1" ht="12.75" x14ac:dyDescent="0.2">
      <c r="A12" s="167" t="s">
        <v>9</v>
      </c>
      <c r="B12" s="167" t="s">
        <v>517</v>
      </c>
      <c r="C12" s="164" t="s">
        <v>1092</v>
      </c>
      <c r="D12" s="168">
        <v>232000</v>
      </c>
      <c r="E12" s="168">
        <v>165254.05239999999</v>
      </c>
      <c r="F12" s="168">
        <f t="shared" si="0"/>
        <v>397254.05239999999</v>
      </c>
    </row>
    <row r="13" spans="1:6" s="103" customFormat="1" ht="12.75" x14ac:dyDescent="0.2">
      <c r="A13" s="167" t="s">
        <v>9</v>
      </c>
      <c r="B13" s="167" t="s">
        <v>176</v>
      </c>
      <c r="C13" s="164" t="s">
        <v>1260</v>
      </c>
      <c r="D13" s="168">
        <v>3770</v>
      </c>
      <c r="E13" s="168">
        <v>-623.90600000000006</v>
      </c>
      <c r="F13" s="168">
        <f t="shared" si="0"/>
        <v>3146.0940000000001</v>
      </c>
    </row>
    <row r="14" spans="1:6" s="103" customFormat="1" ht="12.75" x14ac:dyDescent="0.2">
      <c r="A14" s="167" t="s">
        <v>9</v>
      </c>
      <c r="B14" s="167" t="s">
        <v>1179</v>
      </c>
      <c r="C14" s="164" t="s">
        <v>1098</v>
      </c>
      <c r="D14" s="168">
        <v>8730.31</v>
      </c>
      <c r="E14" s="168">
        <v>330.13</v>
      </c>
      <c r="F14" s="168">
        <f t="shared" si="0"/>
        <v>9060.4399999999987</v>
      </c>
    </row>
    <row r="15" spans="1:6" s="103" customFormat="1" ht="12.75" x14ac:dyDescent="0.2">
      <c r="A15" s="167" t="s">
        <v>155</v>
      </c>
      <c r="B15" s="167" t="s">
        <v>162</v>
      </c>
      <c r="C15" s="164" t="s">
        <v>1261</v>
      </c>
      <c r="D15" s="168">
        <v>8.6999999999999993</v>
      </c>
      <c r="E15" s="168">
        <v>5.8</v>
      </c>
      <c r="F15" s="168">
        <f t="shared" si="0"/>
        <v>14.5</v>
      </c>
    </row>
    <row r="16" spans="1:6" s="103" customFormat="1" ht="12.75" x14ac:dyDescent="0.2">
      <c r="A16" s="167" t="s">
        <v>155</v>
      </c>
      <c r="B16" s="167" t="s">
        <v>156</v>
      </c>
      <c r="C16" s="164" t="s">
        <v>1262</v>
      </c>
      <c r="D16" s="168">
        <v>14.5</v>
      </c>
      <c r="E16" s="168">
        <v>0.87</v>
      </c>
      <c r="F16" s="168">
        <f t="shared" si="0"/>
        <v>15.37</v>
      </c>
    </row>
    <row r="17" spans="1:6" s="103" customFormat="1" ht="12.75" x14ac:dyDescent="0.2">
      <c r="A17" s="167" t="s">
        <v>155</v>
      </c>
      <c r="B17" s="167" t="s">
        <v>160</v>
      </c>
      <c r="C17" s="164" t="s">
        <v>1097</v>
      </c>
      <c r="D17" s="168">
        <v>8.6999999999999993</v>
      </c>
      <c r="E17" s="168">
        <v>2.552</v>
      </c>
      <c r="F17" s="168">
        <f t="shared" si="0"/>
        <v>11.251999999999999</v>
      </c>
    </row>
    <row r="18" spans="1:6" s="103" customFormat="1" ht="12.75" x14ac:dyDescent="0.2">
      <c r="A18" s="167" t="s">
        <v>155</v>
      </c>
      <c r="B18" s="167" t="s">
        <v>158</v>
      </c>
      <c r="C18" s="164" t="s">
        <v>1095</v>
      </c>
      <c r="D18" s="168">
        <v>29</v>
      </c>
      <c r="E18" s="168">
        <v>5071.49</v>
      </c>
      <c r="F18" s="168">
        <f t="shared" si="0"/>
        <v>5100.49</v>
      </c>
    </row>
    <row r="19" spans="1:6" s="103" customFormat="1" ht="12.75" x14ac:dyDescent="0.2">
      <c r="A19" s="167" t="s">
        <v>155</v>
      </c>
      <c r="B19" s="167" t="s">
        <v>208</v>
      </c>
      <c r="C19" s="164" t="s">
        <v>1263</v>
      </c>
      <c r="D19" s="168">
        <v>2175</v>
      </c>
      <c r="E19" s="168">
        <v>-324.16000000000003</v>
      </c>
      <c r="F19" s="168">
        <f t="shared" si="0"/>
        <v>1850.84</v>
      </c>
    </row>
    <row r="20" spans="1:6" s="103" customFormat="1" ht="12.75" x14ac:dyDescent="0.2">
      <c r="A20" s="167" t="s">
        <v>29</v>
      </c>
      <c r="B20" s="167" t="s">
        <v>153</v>
      </c>
      <c r="C20" s="164" t="s">
        <v>1264</v>
      </c>
      <c r="D20" s="168">
        <v>330</v>
      </c>
      <c r="E20" s="168">
        <v>160.13999999999999</v>
      </c>
      <c r="F20" s="168">
        <f t="shared" si="0"/>
        <v>490.14</v>
      </c>
    </row>
    <row r="21" spans="1:6" s="103" customFormat="1" ht="12.75" x14ac:dyDescent="0.2">
      <c r="A21" s="167" t="s">
        <v>185</v>
      </c>
      <c r="B21" s="167" t="s">
        <v>186</v>
      </c>
      <c r="C21" s="164" t="s">
        <v>1265</v>
      </c>
      <c r="D21" s="168">
        <v>145</v>
      </c>
      <c r="E21" s="168">
        <v>-145</v>
      </c>
      <c r="F21" s="168">
        <f t="shared" si="0"/>
        <v>0</v>
      </c>
    </row>
    <row r="22" spans="1:6" s="103" customFormat="1" ht="12.75" x14ac:dyDescent="0.2">
      <c r="A22" s="167" t="s">
        <v>41</v>
      </c>
      <c r="B22" s="167" t="s">
        <v>183</v>
      </c>
      <c r="C22" s="164" t="s">
        <v>1266</v>
      </c>
      <c r="D22" s="168">
        <v>43.5</v>
      </c>
      <c r="E22" s="168">
        <v>-21.75</v>
      </c>
      <c r="F22" s="168">
        <f t="shared" si="0"/>
        <v>21.75</v>
      </c>
    </row>
    <row r="23" spans="1:6" s="103" customFormat="1" ht="12.75" x14ac:dyDescent="0.2">
      <c r="A23" s="167" t="s">
        <v>106</v>
      </c>
      <c r="B23" s="167" t="s">
        <v>181</v>
      </c>
      <c r="C23" s="164" t="s">
        <v>1267</v>
      </c>
      <c r="D23" s="168">
        <v>145.35</v>
      </c>
      <c r="E23" s="168">
        <v>673.47</v>
      </c>
      <c r="F23" s="168">
        <f t="shared" si="0"/>
        <v>818.82</v>
      </c>
    </row>
    <row r="24" spans="1:6" s="103" customFormat="1" ht="12.75" x14ac:dyDescent="0.2">
      <c r="A24" s="167" t="s">
        <v>49</v>
      </c>
      <c r="B24" s="167" t="s">
        <v>111</v>
      </c>
      <c r="C24" s="164" t="s">
        <v>1268</v>
      </c>
      <c r="D24" s="168">
        <v>14.54</v>
      </c>
      <c r="E24" s="168">
        <v>-6.38</v>
      </c>
      <c r="F24" s="168">
        <f t="shared" si="0"/>
        <v>8.16</v>
      </c>
    </row>
    <row r="25" spans="1:6" s="103" customFormat="1" ht="12.75" x14ac:dyDescent="0.2">
      <c r="A25" s="167" t="s">
        <v>49</v>
      </c>
      <c r="B25" s="167" t="s">
        <v>189</v>
      </c>
      <c r="C25" s="164" t="s">
        <v>1269</v>
      </c>
      <c r="D25" s="168">
        <v>522</v>
      </c>
      <c r="E25" s="168">
        <v>505.36</v>
      </c>
      <c r="F25" s="168">
        <f t="shared" si="0"/>
        <v>1027.3600000000001</v>
      </c>
    </row>
    <row r="26" spans="1:6" s="103" customFormat="1" ht="12.75" x14ac:dyDescent="0.2">
      <c r="A26" s="167" t="s">
        <v>49</v>
      </c>
      <c r="B26" s="167" t="s">
        <v>115</v>
      </c>
      <c r="C26" s="164" t="s">
        <v>1270</v>
      </c>
      <c r="D26" s="168">
        <v>435</v>
      </c>
      <c r="E26" s="168">
        <v>-28.42</v>
      </c>
      <c r="F26" s="168">
        <f t="shared" si="0"/>
        <v>406.58</v>
      </c>
    </row>
    <row r="27" spans="1:6" s="103" customFormat="1" ht="12.75" x14ac:dyDescent="0.2">
      <c r="A27" s="167" t="s">
        <v>49</v>
      </c>
      <c r="B27" s="167" t="s">
        <v>234</v>
      </c>
      <c r="C27" s="164" t="s">
        <v>1079</v>
      </c>
      <c r="D27" s="168">
        <v>435</v>
      </c>
      <c r="E27" s="168">
        <v>-86.04</v>
      </c>
      <c r="F27" s="168">
        <f t="shared" si="0"/>
        <v>348.96</v>
      </c>
    </row>
    <row r="28" spans="1:6" s="103" customFormat="1" ht="12.75" x14ac:dyDescent="0.2">
      <c r="A28" s="167" t="s">
        <v>49</v>
      </c>
      <c r="B28" s="167" t="s">
        <v>119</v>
      </c>
      <c r="C28" s="164" t="s">
        <v>1081</v>
      </c>
      <c r="D28" s="168">
        <v>261</v>
      </c>
      <c r="E28" s="168">
        <v>-103.94</v>
      </c>
      <c r="F28" s="168">
        <f t="shared" si="0"/>
        <v>157.06</v>
      </c>
    </row>
    <row r="29" spans="1:6" s="103" customFormat="1" ht="12.75" x14ac:dyDescent="0.2">
      <c r="A29" s="167" t="s">
        <v>49</v>
      </c>
      <c r="B29" s="167" t="s">
        <v>195</v>
      </c>
      <c r="C29" s="164" t="s">
        <v>1271</v>
      </c>
      <c r="D29" s="168">
        <v>725</v>
      </c>
      <c r="E29" s="168">
        <v>-159.85</v>
      </c>
      <c r="F29" s="168">
        <f t="shared" si="0"/>
        <v>565.15</v>
      </c>
    </row>
    <row r="30" spans="1:6" s="103" customFormat="1" ht="12.75" x14ac:dyDescent="0.2">
      <c r="A30" s="167" t="s">
        <v>49</v>
      </c>
      <c r="B30" s="167" t="s">
        <v>123</v>
      </c>
      <c r="C30" s="164" t="s">
        <v>1083</v>
      </c>
      <c r="D30" s="168">
        <v>638</v>
      </c>
      <c r="E30" s="168">
        <v>106.55</v>
      </c>
      <c r="F30" s="168">
        <f t="shared" si="0"/>
        <v>744.55</v>
      </c>
    </row>
    <row r="31" spans="1:6" s="103" customFormat="1" ht="12.75" x14ac:dyDescent="0.2">
      <c r="A31" s="167" t="s">
        <v>49</v>
      </c>
      <c r="B31" s="167" t="s">
        <v>125</v>
      </c>
      <c r="C31" s="164" t="s">
        <v>1085</v>
      </c>
      <c r="D31" s="168">
        <v>3335</v>
      </c>
      <c r="E31" s="168">
        <v>-551</v>
      </c>
      <c r="F31" s="168">
        <f t="shared" si="0"/>
        <v>2784</v>
      </c>
    </row>
    <row r="32" spans="1:6" s="103" customFormat="1" ht="12.75" x14ac:dyDescent="0.2">
      <c r="A32" s="167" t="s">
        <v>49</v>
      </c>
      <c r="B32" s="167" t="s">
        <v>127</v>
      </c>
      <c r="C32" s="164" t="s">
        <v>1087</v>
      </c>
      <c r="D32" s="168">
        <v>580</v>
      </c>
      <c r="E32" s="168">
        <v>-115.71</v>
      </c>
      <c r="F32" s="168">
        <f t="shared" si="0"/>
        <v>464.29</v>
      </c>
    </row>
    <row r="33" spans="1:6" s="103" customFormat="1" ht="12.75" x14ac:dyDescent="0.2">
      <c r="A33" s="167" t="s">
        <v>49</v>
      </c>
      <c r="B33" s="167" t="s">
        <v>129</v>
      </c>
      <c r="C33" s="164" t="s">
        <v>1272</v>
      </c>
      <c r="D33" s="168">
        <v>72.5</v>
      </c>
      <c r="E33" s="168">
        <v>31.82</v>
      </c>
      <c r="F33" s="168">
        <f t="shared" si="0"/>
        <v>104.32</v>
      </c>
    </row>
    <row r="34" spans="1:6" s="103" customFormat="1" ht="12.75" x14ac:dyDescent="0.2">
      <c r="A34" s="167" t="s">
        <v>49</v>
      </c>
      <c r="B34" s="167" t="s">
        <v>131</v>
      </c>
      <c r="C34" s="164" t="s">
        <v>1273</v>
      </c>
      <c r="D34" s="168">
        <v>2900</v>
      </c>
      <c r="E34" s="168">
        <v>-1158.03</v>
      </c>
      <c r="F34" s="168">
        <f t="shared" si="0"/>
        <v>1741.97</v>
      </c>
    </row>
    <row r="35" spans="1:6" s="103" customFormat="1" ht="12.75" x14ac:dyDescent="0.2">
      <c r="A35" s="167" t="s">
        <v>49</v>
      </c>
      <c r="B35" s="167" t="s">
        <v>133</v>
      </c>
      <c r="C35" s="164" t="s">
        <v>1274</v>
      </c>
      <c r="D35" s="168">
        <v>1450</v>
      </c>
      <c r="E35" s="168">
        <v>338.66</v>
      </c>
      <c r="F35" s="168">
        <f t="shared" si="0"/>
        <v>1788.66</v>
      </c>
    </row>
    <row r="36" spans="1:6" s="103" customFormat="1" ht="12.75" x14ac:dyDescent="0.2">
      <c r="A36" s="167" t="s">
        <v>49</v>
      </c>
      <c r="B36" s="167" t="s">
        <v>135</v>
      </c>
      <c r="C36" s="164" t="s">
        <v>1077</v>
      </c>
      <c r="D36" s="168">
        <v>5887</v>
      </c>
      <c r="E36" s="168">
        <v>-890.36</v>
      </c>
      <c r="F36" s="168">
        <f t="shared" si="0"/>
        <v>4996.6400000000003</v>
      </c>
    </row>
    <row r="37" spans="1:6" s="103" customFormat="1" ht="12.75" x14ac:dyDescent="0.2">
      <c r="A37" s="167" t="s">
        <v>49</v>
      </c>
      <c r="B37" s="167" t="s">
        <v>137</v>
      </c>
      <c r="C37" s="164" t="s">
        <v>1275</v>
      </c>
      <c r="D37" s="168">
        <v>1450</v>
      </c>
      <c r="E37" s="168">
        <v>-357.19</v>
      </c>
      <c r="F37" s="168">
        <f t="shared" si="0"/>
        <v>1092.81</v>
      </c>
    </row>
    <row r="38" spans="1:6" s="103" customFormat="1" ht="12.75" x14ac:dyDescent="0.2">
      <c r="A38" s="167" t="s">
        <v>49</v>
      </c>
      <c r="B38" s="167" t="s">
        <v>141</v>
      </c>
      <c r="C38" s="164" t="s">
        <v>1276</v>
      </c>
      <c r="D38" s="168">
        <v>696</v>
      </c>
      <c r="E38" s="168">
        <v>-9.66</v>
      </c>
      <c r="F38" s="168">
        <f t="shared" si="0"/>
        <v>686.34</v>
      </c>
    </row>
    <row r="39" spans="1:6" s="103" customFormat="1" ht="12.75" x14ac:dyDescent="0.2">
      <c r="A39" s="167" t="s">
        <v>169</v>
      </c>
      <c r="B39" s="167" t="s">
        <v>221</v>
      </c>
      <c r="C39" s="164" t="s">
        <v>1100</v>
      </c>
      <c r="D39" s="168">
        <v>7250</v>
      </c>
      <c r="E39" s="168">
        <v>2337.75</v>
      </c>
      <c r="F39" s="168">
        <f t="shared" si="0"/>
        <v>9587.75</v>
      </c>
    </row>
    <row r="40" spans="1:6" s="103" customFormat="1" ht="12.75" x14ac:dyDescent="0.2">
      <c r="A40" s="167" t="s">
        <v>46</v>
      </c>
      <c r="B40" s="167" t="s">
        <v>47</v>
      </c>
      <c r="C40" s="164" t="s">
        <v>1277</v>
      </c>
      <c r="D40" s="168">
        <v>3059.03</v>
      </c>
      <c r="E40" s="168">
        <v>0</v>
      </c>
      <c r="F40" s="168">
        <f t="shared" si="0"/>
        <v>3059.03</v>
      </c>
    </row>
    <row r="41" spans="1:6" x14ac:dyDescent="0.25">
      <c r="F41" s="24"/>
    </row>
    <row r="42" spans="1:6" ht="25.5" x14ac:dyDescent="0.25">
      <c r="C42" s="169"/>
      <c r="D42" s="163" t="s">
        <v>88</v>
      </c>
      <c r="E42" s="163" t="s">
        <v>89</v>
      </c>
      <c r="F42" s="163" t="s">
        <v>90</v>
      </c>
    </row>
    <row r="43" spans="1:6" x14ac:dyDescent="0.25">
      <c r="C43" s="169"/>
      <c r="D43" s="38" t="s">
        <v>91</v>
      </c>
      <c r="E43" s="38" t="s">
        <v>91</v>
      </c>
      <c r="F43" s="38" t="s">
        <v>91</v>
      </c>
    </row>
    <row r="44" spans="1:6" x14ac:dyDescent="0.25">
      <c r="C44" s="165" t="s">
        <v>92</v>
      </c>
      <c r="D44" s="168">
        <f>SUM(D4:D40)</f>
        <v>567739.66440528643</v>
      </c>
      <c r="E44" s="168">
        <f>SUM(E4:E40)</f>
        <v>280531.24439999997</v>
      </c>
      <c r="F44" s="168">
        <f>SUM(F4:F40)</f>
        <v>848270.90880528628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>
    <pageSetUpPr fitToPage="1"/>
  </sheetPr>
  <dimension ref="A1:AU160"/>
  <sheetViews>
    <sheetView showGridLines="0" view="pageBreakPreview" topLeftCell="Y4" zoomScaleNormal="100" zoomScaleSheetLayoutView="100" workbookViewId="0">
      <selection activeCell="AV21" sqref="AV21"/>
    </sheetView>
  </sheetViews>
  <sheetFormatPr defaultColWidth="22" defaultRowHeight="12" x14ac:dyDescent="0.2"/>
  <cols>
    <col min="1" max="1" width="36" style="193" customWidth="1"/>
    <col min="2" max="2" width="15" style="194" customWidth="1"/>
    <col min="3" max="3" width="15" style="266" customWidth="1"/>
    <col min="4" max="4" width="15" style="266" hidden="1" customWidth="1"/>
    <col min="5" max="5" width="15" style="266" customWidth="1"/>
    <col min="6" max="6" width="17.5703125" style="266" customWidth="1"/>
    <col min="7" max="21" width="15" style="266" customWidth="1"/>
    <col min="22" max="22" width="15" style="266" hidden="1" customWidth="1"/>
    <col min="23" max="23" width="15" style="266" customWidth="1"/>
    <col min="24" max="24" width="15" style="266" hidden="1" customWidth="1"/>
    <col min="25" max="26" width="15" style="266" customWidth="1"/>
    <col min="27" max="30" width="15" style="266" hidden="1" customWidth="1"/>
    <col min="31" max="31" width="15" style="266" customWidth="1"/>
    <col min="32" max="32" width="15" style="266" hidden="1" customWidth="1"/>
    <col min="33" max="36" width="15" style="266" customWidth="1"/>
    <col min="37" max="37" width="15" style="266" hidden="1" customWidth="1"/>
    <col min="38" max="39" width="15" style="266" customWidth="1"/>
    <col min="40" max="40" width="16.5703125" style="266" customWidth="1"/>
    <col min="41" max="47" width="15" style="266" customWidth="1"/>
    <col min="48" max="16384" width="22" style="194"/>
  </cols>
  <sheetData>
    <row r="1" spans="1:47" hidden="1" x14ac:dyDescent="0.2"/>
    <row r="2" spans="1:47" hidden="1" x14ac:dyDescent="0.2">
      <c r="A2" s="195"/>
      <c r="B2" s="196"/>
      <c r="C2" s="197"/>
      <c r="D2" s="198"/>
      <c r="E2" s="197"/>
      <c r="F2" s="197"/>
      <c r="G2" s="198"/>
      <c r="H2" s="197"/>
      <c r="I2" s="197"/>
      <c r="J2" s="197"/>
      <c r="K2" s="197"/>
      <c r="L2" s="197"/>
      <c r="M2" s="197"/>
      <c r="N2" s="197"/>
      <c r="O2" s="197"/>
      <c r="P2" s="197"/>
      <c r="Q2" s="197"/>
      <c r="R2" s="197"/>
      <c r="S2" s="270"/>
      <c r="T2" s="270"/>
      <c r="U2" s="270"/>
      <c r="V2" s="270"/>
      <c r="W2" s="270"/>
      <c r="Z2" s="199"/>
      <c r="AA2" s="197"/>
      <c r="AB2" s="199"/>
      <c r="AC2" s="197"/>
      <c r="AD2" s="197"/>
      <c r="AE2" s="197"/>
      <c r="AF2" s="197"/>
      <c r="AG2" s="197"/>
      <c r="AH2" s="197"/>
      <c r="AI2" s="197"/>
      <c r="AJ2" s="198"/>
      <c r="AK2" s="197"/>
      <c r="AL2" s="197"/>
      <c r="AM2" s="197"/>
      <c r="AN2" s="197"/>
      <c r="AO2" s="197"/>
      <c r="AP2" s="197"/>
      <c r="AQ2" s="197"/>
      <c r="AR2" s="197"/>
      <c r="AS2" s="197"/>
      <c r="AT2" s="197"/>
      <c r="AU2" s="197"/>
    </row>
    <row r="3" spans="1:47" ht="48" hidden="1" x14ac:dyDescent="0.2">
      <c r="V3" s="200"/>
      <c r="X3" s="265"/>
      <c r="Y3" s="265"/>
      <c r="AA3" s="266" t="s">
        <v>1542</v>
      </c>
      <c r="AB3" s="200"/>
      <c r="AC3" s="201" t="s">
        <v>1543</v>
      </c>
    </row>
    <row r="4" spans="1:47" s="202" customFormat="1" ht="60" x14ac:dyDescent="0.25">
      <c r="A4" s="271"/>
      <c r="B4" s="272" t="s">
        <v>1544</v>
      </c>
      <c r="C4" s="267" t="s">
        <v>79</v>
      </c>
      <c r="D4" s="268" t="s">
        <v>1545</v>
      </c>
      <c r="E4" s="274" t="s">
        <v>1691</v>
      </c>
      <c r="F4" s="275"/>
      <c r="G4" s="275"/>
      <c r="H4" s="275"/>
      <c r="I4" s="275"/>
      <c r="J4" s="275"/>
      <c r="K4" s="275"/>
      <c r="L4" s="275"/>
      <c r="M4" s="275"/>
      <c r="N4" s="275"/>
      <c r="O4" s="275"/>
      <c r="P4" s="275"/>
      <c r="Q4" s="275"/>
      <c r="R4" s="268" t="s">
        <v>178</v>
      </c>
      <c r="S4" s="276" t="s">
        <v>155</v>
      </c>
      <c r="T4" s="276"/>
      <c r="U4" s="276"/>
      <c r="V4" s="276"/>
      <c r="W4" s="276"/>
      <c r="X4" s="276"/>
      <c r="Y4" s="276"/>
      <c r="Z4" s="268" t="s">
        <v>24</v>
      </c>
      <c r="AA4" s="276" t="s">
        <v>70</v>
      </c>
      <c r="AB4" s="276"/>
      <c r="AC4" s="276"/>
      <c r="AD4" s="276"/>
      <c r="AE4" s="276"/>
      <c r="AF4" s="276"/>
      <c r="AG4" s="276"/>
      <c r="AH4" s="276" t="s">
        <v>29</v>
      </c>
      <c r="AI4" s="276"/>
      <c r="AJ4" s="268" t="s">
        <v>185</v>
      </c>
      <c r="AK4" s="276" t="s">
        <v>41</v>
      </c>
      <c r="AL4" s="276"/>
      <c r="AM4" s="276"/>
      <c r="AN4" s="268" t="s">
        <v>1692</v>
      </c>
      <c r="AO4" s="276" t="s">
        <v>18</v>
      </c>
      <c r="AP4" s="276"/>
      <c r="AQ4" s="268" t="s">
        <v>1693</v>
      </c>
      <c r="AR4" s="268" t="s">
        <v>49</v>
      </c>
      <c r="AS4" s="268" t="s">
        <v>169</v>
      </c>
      <c r="AT4" s="268" t="s">
        <v>983</v>
      </c>
      <c r="AU4" s="268" t="s">
        <v>1464</v>
      </c>
    </row>
    <row r="5" spans="1:47" s="202" customFormat="1" ht="192" x14ac:dyDescent="0.25">
      <c r="A5" s="271"/>
      <c r="B5" s="273"/>
      <c r="C5" s="203" t="s">
        <v>1690</v>
      </c>
      <c r="D5" s="204" t="s">
        <v>1546</v>
      </c>
      <c r="E5" s="203" t="s">
        <v>1547</v>
      </c>
      <c r="F5" s="203" t="s">
        <v>1548</v>
      </c>
      <c r="G5" s="203" t="s">
        <v>1549</v>
      </c>
      <c r="H5" s="203" t="s">
        <v>1550</v>
      </c>
      <c r="I5" s="203" t="s">
        <v>1179</v>
      </c>
      <c r="J5" s="203" t="s">
        <v>1551</v>
      </c>
      <c r="K5" s="203" t="s">
        <v>1552</v>
      </c>
      <c r="L5" s="203" t="s">
        <v>1694</v>
      </c>
      <c r="M5" s="203" t="s">
        <v>1553</v>
      </c>
      <c r="N5" s="203" t="s">
        <v>1438</v>
      </c>
      <c r="O5" s="203" t="s">
        <v>1440</v>
      </c>
      <c r="P5" s="203" t="s">
        <v>1554</v>
      </c>
      <c r="Q5" s="203" t="s">
        <v>1555</v>
      </c>
      <c r="R5" s="203" t="s">
        <v>1695</v>
      </c>
      <c r="S5" s="205" t="s">
        <v>1556</v>
      </c>
      <c r="T5" s="205" t="s">
        <v>1557</v>
      </c>
      <c r="U5" s="205" t="s">
        <v>1558</v>
      </c>
      <c r="V5" s="206" t="s">
        <v>1559</v>
      </c>
      <c r="W5" s="205" t="s">
        <v>1560</v>
      </c>
      <c r="X5" s="204" t="s">
        <v>1561</v>
      </c>
      <c r="Y5" s="203" t="s">
        <v>1562</v>
      </c>
      <c r="Z5" s="203" t="s">
        <v>1563</v>
      </c>
      <c r="AA5" s="204" t="s">
        <v>314</v>
      </c>
      <c r="AB5" s="204" t="s">
        <v>1161</v>
      </c>
      <c r="AC5" s="204" t="s">
        <v>1564</v>
      </c>
      <c r="AD5" s="204" t="s">
        <v>982</v>
      </c>
      <c r="AE5" s="203" t="s">
        <v>1565</v>
      </c>
      <c r="AF5" s="204" t="s">
        <v>1566</v>
      </c>
      <c r="AG5" s="203" t="s">
        <v>172</v>
      </c>
      <c r="AH5" s="203" t="s">
        <v>1567</v>
      </c>
      <c r="AI5" s="203" t="s">
        <v>1568</v>
      </c>
      <c r="AJ5" s="203" t="s">
        <v>1569</v>
      </c>
      <c r="AK5" s="204" t="s">
        <v>254</v>
      </c>
      <c r="AL5" s="203" t="s">
        <v>1570</v>
      </c>
      <c r="AM5" s="203" t="s">
        <v>1571</v>
      </c>
      <c r="AN5" s="203" t="s">
        <v>1572</v>
      </c>
      <c r="AO5" s="203" t="s">
        <v>19</v>
      </c>
      <c r="AP5" s="203" t="s">
        <v>21</v>
      </c>
      <c r="AQ5" s="203" t="s">
        <v>1573</v>
      </c>
      <c r="AR5" s="203" t="s">
        <v>50</v>
      </c>
      <c r="AS5" s="203" t="s">
        <v>170</v>
      </c>
      <c r="AT5" s="203" t="s">
        <v>47</v>
      </c>
      <c r="AU5" s="203" t="s">
        <v>1465</v>
      </c>
    </row>
    <row r="6" spans="1:47" s="214" customFormat="1" x14ac:dyDescent="0.2">
      <c r="A6" s="207" t="s">
        <v>1574</v>
      </c>
      <c r="B6" s="208"/>
      <c r="C6" s="208"/>
      <c r="D6" s="209"/>
      <c r="E6" s="208"/>
      <c r="F6" s="210"/>
      <c r="G6" s="208"/>
      <c r="H6" s="208"/>
      <c r="I6" s="208"/>
      <c r="J6" s="208"/>
      <c r="K6" s="208"/>
      <c r="L6" s="208"/>
      <c r="M6" s="208"/>
      <c r="N6" s="208"/>
      <c r="O6" s="208"/>
      <c r="P6" s="208"/>
      <c r="Q6" s="208"/>
      <c r="R6" s="208"/>
      <c r="S6" s="211"/>
      <c r="T6" s="211"/>
      <c r="U6" s="211"/>
      <c r="V6" s="212"/>
      <c r="W6" s="211"/>
      <c r="X6" s="213"/>
      <c r="Y6" s="208"/>
      <c r="Z6" s="208"/>
      <c r="AA6" s="213"/>
      <c r="AB6" s="213"/>
      <c r="AC6" s="213"/>
      <c r="AD6" s="213"/>
      <c r="AE6" s="208"/>
      <c r="AF6" s="213"/>
      <c r="AG6" s="208"/>
      <c r="AH6" s="208"/>
      <c r="AI6" s="208"/>
      <c r="AJ6" s="208"/>
      <c r="AK6" s="213"/>
      <c r="AL6" s="208"/>
      <c r="AM6" s="208"/>
      <c r="AN6" s="208"/>
      <c r="AO6" s="208"/>
      <c r="AP6" s="208"/>
      <c r="AQ6" s="208"/>
      <c r="AR6" s="208"/>
      <c r="AS6" s="208"/>
      <c r="AT6" s="208"/>
      <c r="AU6" s="208"/>
    </row>
    <row r="7" spans="1:47" s="214" customFormat="1" x14ac:dyDescent="0.2">
      <c r="A7" s="215" t="s">
        <v>1575</v>
      </c>
      <c r="B7" s="216">
        <f t="shared" ref="B7:B14" si="0">SUM(C7:AU7)</f>
        <v>283</v>
      </c>
      <c r="C7" s="217">
        <v>272</v>
      </c>
      <c r="D7" s="213"/>
      <c r="E7" s="217">
        <v>0</v>
      </c>
      <c r="F7" s="218">
        <v>0</v>
      </c>
      <c r="G7" s="217">
        <v>0</v>
      </c>
      <c r="H7" s="217">
        <v>0</v>
      </c>
      <c r="I7" s="217">
        <v>0</v>
      </c>
      <c r="J7" s="217">
        <v>0</v>
      </c>
      <c r="K7" s="217">
        <v>0</v>
      </c>
      <c r="L7" s="217">
        <v>0</v>
      </c>
      <c r="M7" s="217">
        <v>0</v>
      </c>
      <c r="N7" s="217">
        <v>0</v>
      </c>
      <c r="O7" s="217">
        <v>0</v>
      </c>
      <c r="P7" s="217">
        <v>0</v>
      </c>
      <c r="Q7" s="217">
        <v>0</v>
      </c>
      <c r="R7" s="217">
        <v>0</v>
      </c>
      <c r="S7" s="217">
        <v>0</v>
      </c>
      <c r="T7" s="217">
        <v>0</v>
      </c>
      <c r="U7" s="217">
        <v>0</v>
      </c>
      <c r="V7" s="213">
        <v>0</v>
      </c>
      <c r="W7" s="217">
        <v>0</v>
      </c>
      <c r="X7" s="213">
        <v>0</v>
      </c>
      <c r="Y7" s="217">
        <v>0</v>
      </c>
      <c r="Z7" s="219">
        <v>9</v>
      </c>
      <c r="AA7" s="213">
        <v>0</v>
      </c>
      <c r="AB7" s="213">
        <v>0</v>
      </c>
      <c r="AC7" s="213">
        <v>0</v>
      </c>
      <c r="AD7" s="213">
        <v>0</v>
      </c>
      <c r="AE7" s="269">
        <v>0</v>
      </c>
      <c r="AF7" s="213">
        <v>0</v>
      </c>
      <c r="AG7" s="217">
        <v>0</v>
      </c>
      <c r="AH7" s="217">
        <v>0</v>
      </c>
      <c r="AI7" s="217">
        <v>2</v>
      </c>
      <c r="AJ7" s="217">
        <v>0</v>
      </c>
      <c r="AK7" s="213">
        <v>0</v>
      </c>
      <c r="AL7" s="217">
        <v>0</v>
      </c>
      <c r="AM7" s="217">
        <v>0</v>
      </c>
      <c r="AN7" s="217">
        <v>0</v>
      </c>
      <c r="AO7" s="217">
        <v>0</v>
      </c>
      <c r="AP7" s="217">
        <v>0</v>
      </c>
      <c r="AQ7" s="217">
        <v>0</v>
      </c>
      <c r="AR7" s="217">
        <v>0</v>
      </c>
      <c r="AS7" s="217">
        <v>0</v>
      </c>
      <c r="AT7" s="217">
        <v>0</v>
      </c>
      <c r="AU7" s="217">
        <v>0</v>
      </c>
    </row>
    <row r="8" spans="1:47" s="214" customFormat="1" x14ac:dyDescent="0.2">
      <c r="A8" s="215" t="s">
        <v>1576</v>
      </c>
      <c r="B8" s="216">
        <f t="shared" si="0"/>
        <v>290</v>
      </c>
      <c r="C8" s="217">
        <v>233</v>
      </c>
      <c r="D8" s="213"/>
      <c r="E8" s="217">
        <v>2</v>
      </c>
      <c r="F8" s="218">
        <v>0</v>
      </c>
      <c r="G8" s="217">
        <v>0</v>
      </c>
      <c r="H8" s="217">
        <v>0</v>
      </c>
      <c r="I8" s="217">
        <v>0</v>
      </c>
      <c r="J8" s="217">
        <v>0</v>
      </c>
      <c r="K8" s="217">
        <v>0</v>
      </c>
      <c r="L8" s="217">
        <v>0</v>
      </c>
      <c r="M8" s="217">
        <v>0</v>
      </c>
      <c r="N8" s="217">
        <v>0</v>
      </c>
      <c r="O8" s="217">
        <v>0</v>
      </c>
      <c r="P8" s="217">
        <v>0</v>
      </c>
      <c r="Q8" s="217">
        <v>0</v>
      </c>
      <c r="R8" s="217">
        <v>0</v>
      </c>
      <c r="S8" s="217">
        <v>0</v>
      </c>
      <c r="T8" s="217">
        <v>0</v>
      </c>
      <c r="U8" s="217">
        <v>0</v>
      </c>
      <c r="V8" s="213">
        <v>0</v>
      </c>
      <c r="W8" s="217">
        <v>0</v>
      </c>
      <c r="X8" s="213">
        <v>0</v>
      </c>
      <c r="Y8" s="217">
        <v>0</v>
      </c>
      <c r="Z8" s="219">
        <v>7</v>
      </c>
      <c r="AA8" s="213">
        <v>0</v>
      </c>
      <c r="AB8" s="213">
        <v>0</v>
      </c>
      <c r="AC8" s="213">
        <v>0</v>
      </c>
      <c r="AD8" s="213">
        <v>0</v>
      </c>
      <c r="AE8" s="269">
        <v>0</v>
      </c>
      <c r="AF8" s="213">
        <v>0</v>
      </c>
      <c r="AG8" s="217">
        <v>0</v>
      </c>
      <c r="AH8" s="217">
        <v>0</v>
      </c>
      <c r="AI8" s="217">
        <v>48</v>
      </c>
      <c r="AJ8" s="217">
        <v>0</v>
      </c>
      <c r="AK8" s="213">
        <v>0</v>
      </c>
      <c r="AL8" s="217">
        <v>0</v>
      </c>
      <c r="AM8" s="217">
        <v>0</v>
      </c>
      <c r="AN8" s="217">
        <v>0</v>
      </c>
      <c r="AO8" s="217">
        <v>0</v>
      </c>
      <c r="AP8" s="217">
        <v>0</v>
      </c>
      <c r="AQ8" s="217">
        <v>0</v>
      </c>
      <c r="AR8" s="217">
        <v>0</v>
      </c>
      <c r="AS8" s="217">
        <v>0</v>
      </c>
      <c r="AT8" s="217">
        <v>0</v>
      </c>
      <c r="AU8" s="217">
        <v>0</v>
      </c>
    </row>
    <row r="9" spans="1:47" s="214" customFormat="1" x14ac:dyDescent="0.2">
      <c r="A9" s="215" t="s">
        <v>1577</v>
      </c>
      <c r="B9" s="216">
        <f t="shared" si="0"/>
        <v>3509</v>
      </c>
      <c r="C9" s="217">
        <v>3115</v>
      </c>
      <c r="D9" s="213"/>
      <c r="E9" s="217">
        <v>16</v>
      </c>
      <c r="F9" s="218">
        <v>0</v>
      </c>
      <c r="G9" s="217">
        <v>0</v>
      </c>
      <c r="H9" s="217">
        <v>0</v>
      </c>
      <c r="I9" s="217">
        <v>0</v>
      </c>
      <c r="J9" s="217">
        <v>0</v>
      </c>
      <c r="K9" s="217">
        <v>0</v>
      </c>
      <c r="L9" s="217">
        <v>0</v>
      </c>
      <c r="M9" s="217">
        <v>0</v>
      </c>
      <c r="N9" s="217">
        <v>0</v>
      </c>
      <c r="O9" s="217">
        <v>0</v>
      </c>
      <c r="P9" s="217">
        <v>0</v>
      </c>
      <c r="Q9" s="217">
        <v>0</v>
      </c>
      <c r="R9" s="217">
        <v>0</v>
      </c>
      <c r="S9" s="217">
        <v>0</v>
      </c>
      <c r="T9" s="217">
        <v>0</v>
      </c>
      <c r="U9" s="217">
        <v>0</v>
      </c>
      <c r="V9" s="213">
        <v>0</v>
      </c>
      <c r="W9" s="217">
        <v>0</v>
      </c>
      <c r="X9" s="213">
        <v>0</v>
      </c>
      <c r="Y9" s="217">
        <v>0</v>
      </c>
      <c r="Z9" s="219">
        <v>209</v>
      </c>
      <c r="AA9" s="213">
        <v>0</v>
      </c>
      <c r="AB9" s="213">
        <v>0</v>
      </c>
      <c r="AC9" s="213">
        <v>0</v>
      </c>
      <c r="AD9" s="213">
        <v>0</v>
      </c>
      <c r="AE9" s="217">
        <v>16</v>
      </c>
      <c r="AF9" s="213">
        <v>0</v>
      </c>
      <c r="AG9" s="217">
        <v>0</v>
      </c>
      <c r="AH9" s="217">
        <v>0</v>
      </c>
      <c r="AI9" s="217">
        <v>152</v>
      </c>
      <c r="AJ9" s="217">
        <v>0</v>
      </c>
      <c r="AK9" s="213">
        <v>0</v>
      </c>
      <c r="AL9" s="217">
        <v>0</v>
      </c>
      <c r="AM9" s="217">
        <v>1</v>
      </c>
      <c r="AN9" s="217">
        <v>0</v>
      </c>
      <c r="AO9" s="217">
        <v>0</v>
      </c>
      <c r="AP9" s="217">
        <v>0</v>
      </c>
      <c r="AQ9" s="217">
        <v>0</v>
      </c>
      <c r="AR9" s="217">
        <v>0</v>
      </c>
      <c r="AS9" s="217">
        <v>0</v>
      </c>
      <c r="AT9" s="217">
        <v>0</v>
      </c>
      <c r="AU9" s="217">
        <v>0</v>
      </c>
    </row>
    <row r="10" spans="1:47" s="214" customFormat="1" x14ac:dyDescent="0.2">
      <c r="A10" s="215" t="s">
        <v>1578</v>
      </c>
      <c r="B10" s="216">
        <f t="shared" si="0"/>
        <v>11290</v>
      </c>
      <c r="C10" s="217">
        <v>6618</v>
      </c>
      <c r="D10" s="213"/>
      <c r="E10" s="217">
        <v>333</v>
      </c>
      <c r="F10" s="218">
        <v>27</v>
      </c>
      <c r="G10" s="216">
        <v>2</v>
      </c>
      <c r="H10" s="217">
        <v>0</v>
      </c>
      <c r="I10" s="217">
        <v>6</v>
      </c>
      <c r="J10" s="217">
        <v>0</v>
      </c>
      <c r="K10" s="217">
        <v>0</v>
      </c>
      <c r="L10" s="217">
        <v>0</v>
      </c>
      <c r="M10" s="217">
        <v>0</v>
      </c>
      <c r="N10" s="217">
        <v>0</v>
      </c>
      <c r="O10" s="217">
        <v>0</v>
      </c>
      <c r="P10" s="217">
        <v>0</v>
      </c>
      <c r="Q10" s="217">
        <v>0</v>
      </c>
      <c r="R10" s="217">
        <v>0</v>
      </c>
      <c r="S10" s="217">
        <v>0</v>
      </c>
      <c r="T10" s="217">
        <v>0</v>
      </c>
      <c r="U10" s="217">
        <v>0</v>
      </c>
      <c r="V10" s="213">
        <v>0</v>
      </c>
      <c r="W10" s="217">
        <v>0</v>
      </c>
      <c r="X10" s="213">
        <v>0</v>
      </c>
      <c r="Y10" s="217">
        <v>0</v>
      </c>
      <c r="Z10" s="219">
        <v>1365</v>
      </c>
      <c r="AA10" s="213">
        <v>0</v>
      </c>
      <c r="AB10" s="213">
        <v>0</v>
      </c>
      <c r="AC10" s="213">
        <v>0</v>
      </c>
      <c r="AD10" s="213">
        <v>0</v>
      </c>
      <c r="AE10" s="217">
        <v>756</v>
      </c>
      <c r="AF10" s="213">
        <v>0</v>
      </c>
      <c r="AG10" s="217">
        <v>0</v>
      </c>
      <c r="AH10" s="217">
        <v>0</v>
      </c>
      <c r="AI10" s="217">
        <v>2049</v>
      </c>
      <c r="AJ10" s="217">
        <v>0</v>
      </c>
      <c r="AK10" s="213">
        <v>0</v>
      </c>
      <c r="AL10" s="217">
        <v>0</v>
      </c>
      <c r="AM10" s="217">
        <v>128</v>
      </c>
      <c r="AN10" s="217">
        <v>0</v>
      </c>
      <c r="AO10" s="217">
        <v>2</v>
      </c>
      <c r="AP10" s="217">
        <v>0</v>
      </c>
      <c r="AQ10" s="217">
        <v>0</v>
      </c>
      <c r="AR10" s="217">
        <v>3</v>
      </c>
      <c r="AS10" s="217">
        <v>0</v>
      </c>
      <c r="AT10" s="217">
        <v>1</v>
      </c>
      <c r="AU10" s="217">
        <v>0</v>
      </c>
    </row>
    <row r="11" spans="1:47" s="214" customFormat="1" x14ac:dyDescent="0.2">
      <c r="A11" s="215" t="s">
        <v>1579</v>
      </c>
      <c r="B11" s="216">
        <f t="shared" si="0"/>
        <v>10115</v>
      </c>
      <c r="C11" s="217">
        <v>3118</v>
      </c>
      <c r="D11" s="213"/>
      <c r="E11" s="217">
        <v>188</v>
      </c>
      <c r="F11" s="218">
        <v>17</v>
      </c>
      <c r="G11" s="217">
        <v>0</v>
      </c>
      <c r="H11" s="217">
        <v>0</v>
      </c>
      <c r="I11" s="217">
        <v>18</v>
      </c>
      <c r="J11" s="217">
        <v>0</v>
      </c>
      <c r="K11" s="217">
        <v>4</v>
      </c>
      <c r="L11" s="217">
        <v>0</v>
      </c>
      <c r="M11" s="217">
        <v>0</v>
      </c>
      <c r="N11" s="217">
        <v>0</v>
      </c>
      <c r="O11" s="217">
        <v>0</v>
      </c>
      <c r="P11" s="217">
        <v>0</v>
      </c>
      <c r="Q11" s="217">
        <v>0</v>
      </c>
      <c r="R11" s="217">
        <v>0</v>
      </c>
      <c r="S11" s="217">
        <v>0</v>
      </c>
      <c r="T11" s="217">
        <v>0</v>
      </c>
      <c r="U11" s="217">
        <v>0</v>
      </c>
      <c r="V11" s="213">
        <v>0</v>
      </c>
      <c r="W11" s="217">
        <v>0</v>
      </c>
      <c r="X11" s="213">
        <v>0</v>
      </c>
      <c r="Y11" s="217">
        <v>0</v>
      </c>
      <c r="Z11" s="219">
        <v>2394</v>
      </c>
      <c r="AA11" s="213">
        <v>0</v>
      </c>
      <c r="AB11" s="213">
        <v>0</v>
      </c>
      <c r="AC11" s="213">
        <v>0</v>
      </c>
      <c r="AD11" s="213">
        <v>0</v>
      </c>
      <c r="AE11" s="217">
        <v>701</v>
      </c>
      <c r="AF11" s="213">
        <v>0</v>
      </c>
      <c r="AG11" s="217">
        <v>0</v>
      </c>
      <c r="AH11" s="217">
        <v>0</v>
      </c>
      <c r="AI11" s="217">
        <v>3638</v>
      </c>
      <c r="AJ11" s="217">
        <v>0</v>
      </c>
      <c r="AK11" s="213">
        <v>0</v>
      </c>
      <c r="AL11" s="217">
        <v>0</v>
      </c>
      <c r="AM11" s="217">
        <v>24</v>
      </c>
      <c r="AN11" s="217">
        <v>4</v>
      </c>
      <c r="AO11" s="217">
        <v>0</v>
      </c>
      <c r="AP11" s="217">
        <v>0</v>
      </c>
      <c r="AQ11" s="217">
        <v>0</v>
      </c>
      <c r="AR11" s="217">
        <v>5</v>
      </c>
      <c r="AS11" s="217">
        <v>0</v>
      </c>
      <c r="AT11" s="217">
        <v>4</v>
      </c>
      <c r="AU11" s="217">
        <v>0</v>
      </c>
    </row>
    <row r="12" spans="1:47" s="214" customFormat="1" x14ac:dyDescent="0.2">
      <c r="A12" s="215" t="s">
        <v>1580</v>
      </c>
      <c r="B12" s="216">
        <f t="shared" si="0"/>
        <v>6631</v>
      </c>
      <c r="C12" s="217">
        <v>1030</v>
      </c>
      <c r="D12" s="213"/>
      <c r="E12" s="217">
        <v>118</v>
      </c>
      <c r="F12" s="218">
        <v>11</v>
      </c>
      <c r="G12" s="217">
        <v>0</v>
      </c>
      <c r="H12" s="217">
        <v>0</v>
      </c>
      <c r="I12" s="217">
        <v>4</v>
      </c>
      <c r="J12" s="217">
        <v>0</v>
      </c>
      <c r="K12" s="217">
        <v>0</v>
      </c>
      <c r="L12" s="217">
        <v>0</v>
      </c>
      <c r="M12" s="217">
        <v>0</v>
      </c>
      <c r="N12" s="217">
        <v>0</v>
      </c>
      <c r="O12" s="217">
        <v>0</v>
      </c>
      <c r="P12" s="217">
        <v>0</v>
      </c>
      <c r="Q12" s="217">
        <v>0</v>
      </c>
      <c r="R12" s="217">
        <v>0</v>
      </c>
      <c r="S12" s="217">
        <v>0</v>
      </c>
      <c r="T12" s="217">
        <v>0</v>
      </c>
      <c r="U12" s="217">
        <v>0</v>
      </c>
      <c r="V12" s="213">
        <v>0</v>
      </c>
      <c r="W12" s="217">
        <v>0</v>
      </c>
      <c r="X12" s="213">
        <v>0</v>
      </c>
      <c r="Y12" s="217">
        <v>0</v>
      </c>
      <c r="Z12" s="219">
        <v>2236</v>
      </c>
      <c r="AA12" s="213">
        <v>0</v>
      </c>
      <c r="AB12" s="213">
        <v>0</v>
      </c>
      <c r="AC12" s="213">
        <v>0</v>
      </c>
      <c r="AD12" s="213">
        <v>0</v>
      </c>
      <c r="AE12" s="217">
        <v>582</v>
      </c>
      <c r="AF12" s="213">
        <v>0</v>
      </c>
      <c r="AG12" s="217">
        <v>0</v>
      </c>
      <c r="AH12" s="217">
        <v>0</v>
      </c>
      <c r="AI12" s="217">
        <v>2649</v>
      </c>
      <c r="AJ12" s="217">
        <v>0</v>
      </c>
      <c r="AK12" s="213">
        <v>0</v>
      </c>
      <c r="AL12" s="217">
        <v>0</v>
      </c>
      <c r="AM12" s="217">
        <v>1</v>
      </c>
      <c r="AN12" s="217">
        <v>0</v>
      </c>
      <c r="AO12" s="217">
        <v>0</v>
      </c>
      <c r="AP12" s="217">
        <v>0</v>
      </c>
      <c r="AQ12" s="217">
        <v>0</v>
      </c>
      <c r="AR12" s="217">
        <v>0</v>
      </c>
      <c r="AS12" s="217">
        <v>0</v>
      </c>
      <c r="AT12" s="217">
        <v>0</v>
      </c>
      <c r="AU12" s="217">
        <v>0</v>
      </c>
    </row>
    <row r="13" spans="1:47" s="214" customFormat="1" x14ac:dyDescent="0.2">
      <c r="A13" s="215" t="s">
        <v>1581</v>
      </c>
      <c r="B13" s="216">
        <f t="shared" si="0"/>
        <v>15945</v>
      </c>
      <c r="C13" s="217">
        <v>6997</v>
      </c>
      <c r="D13" s="213"/>
      <c r="E13" s="217">
        <v>94</v>
      </c>
      <c r="F13" s="218">
        <v>13</v>
      </c>
      <c r="G13" s="217">
        <v>0</v>
      </c>
      <c r="H13" s="217">
        <v>0</v>
      </c>
      <c r="I13" s="217">
        <v>1</v>
      </c>
      <c r="J13" s="217">
        <v>0</v>
      </c>
      <c r="K13" s="217">
        <v>1</v>
      </c>
      <c r="L13" s="217">
        <v>0</v>
      </c>
      <c r="M13" s="217">
        <v>0</v>
      </c>
      <c r="N13" s="217">
        <v>0</v>
      </c>
      <c r="O13" s="217">
        <v>0</v>
      </c>
      <c r="P13" s="217">
        <v>0</v>
      </c>
      <c r="Q13" s="217">
        <v>0</v>
      </c>
      <c r="R13" s="217">
        <v>0</v>
      </c>
      <c r="S13" s="217">
        <v>0</v>
      </c>
      <c r="T13" s="217">
        <v>0</v>
      </c>
      <c r="U13" s="217">
        <v>0</v>
      </c>
      <c r="V13" s="213">
        <v>0</v>
      </c>
      <c r="W13" s="217">
        <v>0</v>
      </c>
      <c r="X13" s="213">
        <v>0</v>
      </c>
      <c r="Y13" s="217">
        <v>0</v>
      </c>
      <c r="Z13" s="219">
        <v>2217</v>
      </c>
      <c r="AA13" s="213">
        <v>0</v>
      </c>
      <c r="AB13" s="213">
        <v>0</v>
      </c>
      <c r="AC13" s="213">
        <v>0</v>
      </c>
      <c r="AD13" s="213">
        <v>0</v>
      </c>
      <c r="AE13" s="217">
        <v>578</v>
      </c>
      <c r="AF13" s="213">
        <v>0</v>
      </c>
      <c r="AG13" s="217">
        <v>0</v>
      </c>
      <c r="AH13" s="217">
        <v>0</v>
      </c>
      <c r="AI13" s="217">
        <v>5998</v>
      </c>
      <c r="AJ13" s="217">
        <v>0</v>
      </c>
      <c r="AK13" s="213">
        <v>0</v>
      </c>
      <c r="AL13" s="217">
        <v>0</v>
      </c>
      <c r="AM13" s="217">
        <v>21</v>
      </c>
      <c r="AN13" s="217">
        <v>2</v>
      </c>
      <c r="AO13" s="217">
        <v>6</v>
      </c>
      <c r="AP13" s="217">
        <v>0</v>
      </c>
      <c r="AQ13" s="217">
        <v>0</v>
      </c>
      <c r="AR13" s="217">
        <v>14</v>
      </c>
      <c r="AS13" s="217">
        <v>0</v>
      </c>
      <c r="AT13" s="217">
        <v>3</v>
      </c>
      <c r="AU13" s="217">
        <v>0</v>
      </c>
    </row>
    <row r="14" spans="1:47" s="214" customFormat="1" x14ac:dyDescent="0.2">
      <c r="A14" s="215" t="s">
        <v>1582</v>
      </c>
      <c r="B14" s="216">
        <f t="shared" si="0"/>
        <v>7671</v>
      </c>
      <c r="C14" s="220">
        <v>2842</v>
      </c>
      <c r="D14" s="213"/>
      <c r="E14" s="220">
        <v>124</v>
      </c>
      <c r="F14" s="218">
        <v>3</v>
      </c>
      <c r="G14" s="217">
        <v>0</v>
      </c>
      <c r="H14" s="217">
        <v>0</v>
      </c>
      <c r="I14" s="220">
        <v>1</v>
      </c>
      <c r="J14" s="220">
        <v>0</v>
      </c>
      <c r="K14" s="217">
        <v>0</v>
      </c>
      <c r="L14" s="220">
        <v>0</v>
      </c>
      <c r="M14" s="220">
        <v>0</v>
      </c>
      <c r="N14" s="220">
        <v>0</v>
      </c>
      <c r="O14" s="220">
        <v>0</v>
      </c>
      <c r="P14" s="220">
        <v>0</v>
      </c>
      <c r="Q14" s="220">
        <v>0</v>
      </c>
      <c r="R14" s="220">
        <v>0</v>
      </c>
      <c r="S14" s="217">
        <v>0</v>
      </c>
      <c r="T14" s="217">
        <v>0</v>
      </c>
      <c r="U14" s="217">
        <v>0</v>
      </c>
      <c r="V14" s="213">
        <v>0</v>
      </c>
      <c r="W14" s="217">
        <v>0</v>
      </c>
      <c r="X14" s="213">
        <v>0</v>
      </c>
      <c r="Y14" s="217">
        <v>0</v>
      </c>
      <c r="Z14" s="221">
        <v>479</v>
      </c>
      <c r="AA14" s="213">
        <v>0</v>
      </c>
      <c r="AB14" s="213">
        <v>0</v>
      </c>
      <c r="AC14" s="213">
        <v>0</v>
      </c>
      <c r="AD14" s="213">
        <v>0</v>
      </c>
      <c r="AE14" s="217">
        <v>857</v>
      </c>
      <c r="AF14" s="213">
        <v>0</v>
      </c>
      <c r="AG14" s="217">
        <v>0</v>
      </c>
      <c r="AH14" s="217">
        <v>0</v>
      </c>
      <c r="AI14" s="220">
        <v>3333</v>
      </c>
      <c r="AJ14" s="217">
        <v>0</v>
      </c>
      <c r="AK14" s="213">
        <v>0</v>
      </c>
      <c r="AL14" s="217"/>
      <c r="AM14" s="220">
        <v>2</v>
      </c>
      <c r="AN14" s="220">
        <v>0</v>
      </c>
      <c r="AO14" s="220">
        <v>14</v>
      </c>
      <c r="AP14" s="220">
        <v>0</v>
      </c>
      <c r="AQ14" s="217">
        <v>0</v>
      </c>
      <c r="AR14" s="220">
        <v>12</v>
      </c>
      <c r="AS14" s="217">
        <v>0</v>
      </c>
      <c r="AT14" s="220">
        <v>4</v>
      </c>
      <c r="AU14" s="220">
        <v>0</v>
      </c>
    </row>
    <row r="15" spans="1:47" s="214" customFormat="1" x14ac:dyDescent="0.2">
      <c r="A15" s="222" t="s">
        <v>1583</v>
      </c>
      <c r="B15" s="223">
        <f>SUM(B7:B14)</f>
        <v>55734</v>
      </c>
      <c r="C15" s="224">
        <f>+SUM(C7:C14)</f>
        <v>24225</v>
      </c>
      <c r="D15" s="225">
        <f>+SUM(D7:D14)</f>
        <v>0</v>
      </c>
      <c r="E15" s="224">
        <f>+SUM(E7:E14)</f>
        <v>875</v>
      </c>
      <c r="F15" s="226">
        <f>SUM(F7:F14)</f>
        <v>71</v>
      </c>
      <c r="G15" s="224">
        <f t="shared" ref="G15:AU15" si="1">SUM(G7:G14)</f>
        <v>2</v>
      </c>
      <c r="H15" s="224">
        <f t="shared" si="1"/>
        <v>0</v>
      </c>
      <c r="I15" s="224">
        <f t="shared" si="1"/>
        <v>30</v>
      </c>
      <c r="J15" s="224">
        <f t="shared" si="1"/>
        <v>0</v>
      </c>
      <c r="K15" s="224">
        <v>5</v>
      </c>
      <c r="L15" s="224">
        <f t="shared" si="1"/>
        <v>0</v>
      </c>
      <c r="M15" s="224">
        <f t="shared" si="1"/>
        <v>0</v>
      </c>
      <c r="N15" s="224">
        <f t="shared" si="1"/>
        <v>0</v>
      </c>
      <c r="O15" s="224">
        <f t="shared" si="1"/>
        <v>0</v>
      </c>
      <c r="P15" s="224">
        <f t="shared" si="1"/>
        <v>0</v>
      </c>
      <c r="Q15" s="224">
        <f t="shared" si="1"/>
        <v>0</v>
      </c>
      <c r="R15" s="224">
        <f t="shared" si="1"/>
        <v>0</v>
      </c>
      <c r="S15" s="224">
        <f t="shared" si="1"/>
        <v>0</v>
      </c>
      <c r="T15" s="224">
        <f t="shared" si="1"/>
        <v>0</v>
      </c>
      <c r="U15" s="224">
        <f t="shared" si="1"/>
        <v>0</v>
      </c>
      <c r="V15" s="227">
        <f t="shared" si="1"/>
        <v>0</v>
      </c>
      <c r="W15" s="224">
        <f t="shared" si="1"/>
        <v>0</v>
      </c>
      <c r="X15" s="227">
        <f t="shared" si="1"/>
        <v>0</v>
      </c>
      <c r="Y15" s="224">
        <f t="shared" si="1"/>
        <v>0</v>
      </c>
      <c r="Z15" s="224">
        <f t="shared" si="1"/>
        <v>8916</v>
      </c>
      <c r="AA15" s="227">
        <f t="shared" si="1"/>
        <v>0</v>
      </c>
      <c r="AB15" s="227">
        <f t="shared" si="1"/>
        <v>0</v>
      </c>
      <c r="AC15" s="227">
        <f t="shared" si="1"/>
        <v>0</v>
      </c>
      <c r="AD15" s="227">
        <f t="shared" si="1"/>
        <v>0</v>
      </c>
      <c r="AE15" s="224">
        <f t="shared" si="1"/>
        <v>3490</v>
      </c>
      <c r="AF15" s="227">
        <f t="shared" si="1"/>
        <v>0</v>
      </c>
      <c r="AG15" s="224">
        <f t="shared" si="1"/>
        <v>0</v>
      </c>
      <c r="AH15" s="224">
        <f t="shared" si="1"/>
        <v>0</v>
      </c>
      <c r="AI15" s="224">
        <f t="shared" si="1"/>
        <v>17869</v>
      </c>
      <c r="AJ15" s="224">
        <f t="shared" si="1"/>
        <v>0</v>
      </c>
      <c r="AK15" s="227">
        <f>SUM(AK7:AK14)</f>
        <v>0</v>
      </c>
      <c r="AL15" s="224">
        <f t="shared" si="1"/>
        <v>0</v>
      </c>
      <c r="AM15" s="224">
        <f t="shared" si="1"/>
        <v>177</v>
      </c>
      <c r="AN15" s="224">
        <f t="shared" si="1"/>
        <v>6</v>
      </c>
      <c r="AO15" s="224">
        <f t="shared" si="1"/>
        <v>22</v>
      </c>
      <c r="AP15" s="224">
        <f t="shared" si="1"/>
        <v>0</v>
      </c>
      <c r="AQ15" s="224">
        <f t="shared" si="1"/>
        <v>0</v>
      </c>
      <c r="AR15" s="224">
        <f t="shared" si="1"/>
        <v>34</v>
      </c>
      <c r="AS15" s="224">
        <f t="shared" si="1"/>
        <v>0</v>
      </c>
      <c r="AT15" s="224">
        <f t="shared" si="1"/>
        <v>12</v>
      </c>
      <c r="AU15" s="224">
        <f t="shared" si="1"/>
        <v>0</v>
      </c>
    </row>
    <row r="16" spans="1:47" s="230" customFormat="1" x14ac:dyDescent="0.2">
      <c r="A16" s="228"/>
      <c r="B16" s="216"/>
      <c r="C16" s="216"/>
      <c r="D16" s="209"/>
      <c r="E16" s="216"/>
      <c r="F16" s="229"/>
      <c r="G16" s="216"/>
      <c r="H16" s="216"/>
      <c r="I16" s="216"/>
      <c r="J16" s="216"/>
      <c r="K16" s="216"/>
      <c r="L16" s="216"/>
      <c r="M16" s="216"/>
      <c r="N16" s="216"/>
      <c r="O16" s="216"/>
      <c r="P16" s="216"/>
      <c r="Q16" s="216"/>
      <c r="R16" s="216"/>
      <c r="S16" s="216"/>
      <c r="T16" s="216"/>
      <c r="U16" s="216"/>
      <c r="V16" s="213"/>
      <c r="W16" s="216"/>
      <c r="X16" s="213"/>
      <c r="Y16" s="216"/>
      <c r="Z16" s="216"/>
      <c r="AA16" s="213"/>
      <c r="AB16" s="213"/>
      <c r="AC16" s="213"/>
      <c r="AD16" s="213"/>
      <c r="AE16" s="216"/>
      <c r="AF16" s="213"/>
      <c r="AG16" s="216"/>
      <c r="AH16" s="216"/>
      <c r="AI16" s="216"/>
      <c r="AJ16" s="216"/>
      <c r="AK16" s="213"/>
      <c r="AL16" s="216"/>
      <c r="AM16" s="216"/>
      <c r="AN16" s="216"/>
      <c r="AO16" s="216"/>
      <c r="AP16" s="216"/>
      <c r="AQ16" s="216"/>
      <c r="AR16" s="216"/>
      <c r="AS16" s="216"/>
      <c r="AT16" s="216"/>
      <c r="AU16" s="216"/>
    </row>
    <row r="17" spans="1:47" s="214" customFormat="1" x14ac:dyDescent="0.2">
      <c r="A17" s="207" t="s">
        <v>1584</v>
      </c>
      <c r="B17" s="208"/>
      <c r="C17" s="208"/>
      <c r="D17" s="209"/>
      <c r="E17" s="208"/>
      <c r="F17" s="231"/>
      <c r="G17" s="208"/>
      <c r="H17" s="208"/>
      <c r="I17" s="208"/>
      <c r="J17" s="208"/>
      <c r="K17" s="208"/>
      <c r="L17" s="208"/>
      <c r="M17" s="208"/>
      <c r="N17" s="208"/>
      <c r="O17" s="208"/>
      <c r="P17" s="208"/>
      <c r="Q17" s="208"/>
      <c r="R17" s="208"/>
      <c r="S17" s="208"/>
      <c r="T17" s="208"/>
      <c r="U17" s="208"/>
      <c r="V17" s="213"/>
      <c r="W17" s="208"/>
      <c r="X17" s="213"/>
      <c r="Y17" s="208"/>
      <c r="Z17" s="208"/>
      <c r="AA17" s="213"/>
      <c r="AB17" s="213"/>
      <c r="AC17" s="213"/>
      <c r="AD17" s="213"/>
      <c r="AE17" s="208"/>
      <c r="AF17" s="213"/>
      <c r="AG17" s="208"/>
      <c r="AH17" s="208"/>
      <c r="AI17" s="208"/>
      <c r="AJ17" s="208"/>
      <c r="AK17" s="213"/>
      <c r="AL17" s="208"/>
      <c r="AM17" s="208"/>
      <c r="AN17" s="208"/>
      <c r="AO17" s="208"/>
      <c r="AP17" s="208"/>
      <c r="AQ17" s="208"/>
      <c r="AR17" s="208"/>
      <c r="AS17" s="208"/>
      <c r="AT17" s="208"/>
      <c r="AU17" s="208"/>
    </row>
    <row r="18" spans="1:47" s="214" customFormat="1" x14ac:dyDescent="0.2">
      <c r="A18" s="215" t="s">
        <v>1585</v>
      </c>
      <c r="B18" s="216">
        <f t="shared" ref="B18:B34" si="2">SUM(C18:AU18)</f>
        <v>2131</v>
      </c>
      <c r="C18" s="217">
        <v>1645</v>
      </c>
      <c r="D18" s="213">
        <v>0</v>
      </c>
      <c r="E18" s="217">
        <v>0</v>
      </c>
      <c r="F18" s="218">
        <v>0</v>
      </c>
      <c r="G18" s="217">
        <v>0</v>
      </c>
      <c r="H18" s="217">
        <v>0</v>
      </c>
      <c r="I18" s="217">
        <v>0</v>
      </c>
      <c r="J18" s="217">
        <v>0</v>
      </c>
      <c r="K18" s="217">
        <v>0</v>
      </c>
      <c r="L18" s="217">
        <v>0</v>
      </c>
      <c r="M18" s="217">
        <v>0</v>
      </c>
      <c r="N18" s="217">
        <v>0</v>
      </c>
      <c r="O18" s="217">
        <v>0</v>
      </c>
      <c r="P18" s="217">
        <v>0</v>
      </c>
      <c r="Q18" s="217">
        <v>0</v>
      </c>
      <c r="R18" s="217">
        <v>0</v>
      </c>
      <c r="S18" s="217">
        <v>0</v>
      </c>
      <c r="T18" s="217">
        <v>0</v>
      </c>
      <c r="U18" s="217">
        <v>0</v>
      </c>
      <c r="V18" s="213">
        <v>0</v>
      </c>
      <c r="W18" s="217">
        <v>0</v>
      </c>
      <c r="X18" s="213">
        <v>0</v>
      </c>
      <c r="Y18" s="217">
        <v>0</v>
      </c>
      <c r="Z18" s="219">
        <v>86</v>
      </c>
      <c r="AA18" s="213">
        <v>0</v>
      </c>
      <c r="AB18" s="213">
        <v>0</v>
      </c>
      <c r="AC18" s="213">
        <v>0</v>
      </c>
      <c r="AD18" s="213">
        <v>0</v>
      </c>
      <c r="AE18" s="217">
        <v>0</v>
      </c>
      <c r="AF18" s="232">
        <v>0</v>
      </c>
      <c r="AG18" s="217">
        <v>0</v>
      </c>
      <c r="AH18" s="217">
        <v>0</v>
      </c>
      <c r="AI18" s="217">
        <v>400</v>
      </c>
      <c r="AJ18" s="217">
        <v>0</v>
      </c>
      <c r="AK18" s="232">
        <v>0</v>
      </c>
      <c r="AL18" s="217">
        <v>0</v>
      </c>
      <c r="AM18" s="217">
        <v>0</v>
      </c>
      <c r="AN18" s="217">
        <v>0</v>
      </c>
      <c r="AO18" s="217">
        <v>0</v>
      </c>
      <c r="AP18" s="217">
        <v>0</v>
      </c>
      <c r="AQ18" s="217">
        <v>0</v>
      </c>
      <c r="AR18" s="217">
        <v>0</v>
      </c>
      <c r="AS18" s="217">
        <v>0</v>
      </c>
      <c r="AT18" s="217">
        <v>0</v>
      </c>
      <c r="AU18" s="217">
        <v>0</v>
      </c>
    </row>
    <row r="19" spans="1:47" s="214" customFormat="1" x14ac:dyDescent="0.2">
      <c r="A19" s="215" t="s">
        <v>1586</v>
      </c>
      <c r="B19" s="216">
        <f t="shared" si="2"/>
        <v>1</v>
      </c>
      <c r="C19" s="217">
        <v>0</v>
      </c>
      <c r="D19" s="213">
        <v>0</v>
      </c>
      <c r="E19" s="217">
        <v>0</v>
      </c>
      <c r="F19" s="218">
        <v>0</v>
      </c>
      <c r="G19" s="217">
        <v>0</v>
      </c>
      <c r="H19" s="217">
        <v>0</v>
      </c>
      <c r="I19" s="217">
        <v>0</v>
      </c>
      <c r="J19" s="217">
        <v>0</v>
      </c>
      <c r="K19" s="217">
        <v>0</v>
      </c>
      <c r="L19" s="217">
        <v>0</v>
      </c>
      <c r="M19" s="217">
        <v>0</v>
      </c>
      <c r="N19" s="217">
        <v>0</v>
      </c>
      <c r="O19" s="217">
        <v>0</v>
      </c>
      <c r="P19" s="217">
        <v>0</v>
      </c>
      <c r="Q19" s="217">
        <v>0</v>
      </c>
      <c r="R19" s="217">
        <v>0</v>
      </c>
      <c r="S19" s="217">
        <v>0</v>
      </c>
      <c r="T19" s="217">
        <v>0</v>
      </c>
      <c r="U19" s="217">
        <v>0</v>
      </c>
      <c r="V19" s="213">
        <v>0</v>
      </c>
      <c r="W19" s="217">
        <v>0</v>
      </c>
      <c r="X19" s="213">
        <v>0</v>
      </c>
      <c r="Y19" s="217">
        <v>0</v>
      </c>
      <c r="Z19" s="219">
        <v>0</v>
      </c>
      <c r="AA19" s="213">
        <v>0</v>
      </c>
      <c r="AB19" s="213">
        <v>0</v>
      </c>
      <c r="AC19" s="213">
        <v>0</v>
      </c>
      <c r="AD19" s="213">
        <v>0</v>
      </c>
      <c r="AE19" s="217">
        <v>0</v>
      </c>
      <c r="AF19" s="232">
        <v>0</v>
      </c>
      <c r="AG19" s="217">
        <v>0</v>
      </c>
      <c r="AH19" s="217">
        <v>0</v>
      </c>
      <c r="AI19" s="217">
        <v>1</v>
      </c>
      <c r="AJ19" s="217">
        <v>0</v>
      </c>
      <c r="AK19" s="232">
        <v>0</v>
      </c>
      <c r="AL19" s="217">
        <v>0</v>
      </c>
      <c r="AM19" s="217">
        <v>0</v>
      </c>
      <c r="AN19" s="217">
        <v>0</v>
      </c>
      <c r="AO19" s="217">
        <v>0</v>
      </c>
      <c r="AP19" s="217">
        <v>0</v>
      </c>
      <c r="AQ19" s="217">
        <v>0</v>
      </c>
      <c r="AR19" s="217">
        <v>0</v>
      </c>
      <c r="AS19" s="217">
        <v>0</v>
      </c>
      <c r="AT19" s="217">
        <v>0</v>
      </c>
      <c r="AU19" s="217">
        <v>0</v>
      </c>
    </row>
    <row r="20" spans="1:47" s="214" customFormat="1" x14ac:dyDescent="0.2">
      <c r="A20" s="215" t="s">
        <v>1587</v>
      </c>
      <c r="B20" s="216">
        <f t="shared" si="2"/>
        <v>41</v>
      </c>
      <c r="C20" s="217">
        <v>1</v>
      </c>
      <c r="D20" s="213">
        <v>0</v>
      </c>
      <c r="E20" s="217">
        <v>0</v>
      </c>
      <c r="F20" s="218">
        <v>0</v>
      </c>
      <c r="G20" s="217">
        <v>0</v>
      </c>
      <c r="H20" s="217">
        <v>0</v>
      </c>
      <c r="I20" s="217">
        <v>0</v>
      </c>
      <c r="J20" s="217">
        <v>0</v>
      </c>
      <c r="K20" s="217">
        <v>0</v>
      </c>
      <c r="L20" s="217">
        <v>0</v>
      </c>
      <c r="M20" s="217">
        <v>0</v>
      </c>
      <c r="N20" s="217">
        <v>0</v>
      </c>
      <c r="O20" s="217">
        <v>0</v>
      </c>
      <c r="P20" s="217">
        <v>0</v>
      </c>
      <c r="Q20" s="217">
        <v>0</v>
      </c>
      <c r="R20" s="217">
        <v>0</v>
      </c>
      <c r="S20" s="217">
        <v>0</v>
      </c>
      <c r="T20" s="217">
        <v>0</v>
      </c>
      <c r="U20" s="217">
        <v>0</v>
      </c>
      <c r="V20" s="213">
        <v>0</v>
      </c>
      <c r="W20" s="217">
        <v>0</v>
      </c>
      <c r="X20" s="213">
        <v>0</v>
      </c>
      <c r="Y20" s="217">
        <v>0</v>
      </c>
      <c r="Z20" s="219">
        <v>32</v>
      </c>
      <c r="AA20" s="213">
        <v>0</v>
      </c>
      <c r="AB20" s="213">
        <v>0</v>
      </c>
      <c r="AC20" s="213">
        <v>0</v>
      </c>
      <c r="AD20" s="213">
        <v>0</v>
      </c>
      <c r="AE20" s="217">
        <v>1</v>
      </c>
      <c r="AF20" s="232">
        <v>0</v>
      </c>
      <c r="AG20" s="217">
        <v>0</v>
      </c>
      <c r="AH20" s="217">
        <v>0</v>
      </c>
      <c r="AI20" s="217">
        <v>7</v>
      </c>
      <c r="AJ20" s="217">
        <v>0</v>
      </c>
      <c r="AK20" s="232">
        <v>0</v>
      </c>
      <c r="AL20" s="217">
        <v>0</v>
      </c>
      <c r="AM20" s="217">
        <v>0</v>
      </c>
      <c r="AN20" s="217">
        <v>0</v>
      </c>
      <c r="AO20" s="217">
        <v>0</v>
      </c>
      <c r="AP20" s="217">
        <v>0</v>
      </c>
      <c r="AQ20" s="217">
        <v>0</v>
      </c>
      <c r="AR20" s="217">
        <v>0</v>
      </c>
      <c r="AS20" s="217">
        <v>0</v>
      </c>
      <c r="AT20" s="217">
        <v>0</v>
      </c>
      <c r="AU20" s="217">
        <v>0</v>
      </c>
    </row>
    <row r="21" spans="1:47" s="214" customFormat="1" x14ac:dyDescent="0.2">
      <c r="A21" s="215" t="s">
        <v>1588</v>
      </c>
      <c r="B21" s="216">
        <f t="shared" si="2"/>
        <v>22</v>
      </c>
      <c r="C21" s="217">
        <v>21</v>
      </c>
      <c r="D21" s="213">
        <v>0</v>
      </c>
      <c r="E21" s="217">
        <v>0</v>
      </c>
      <c r="F21" s="218">
        <v>0</v>
      </c>
      <c r="G21" s="217">
        <v>0</v>
      </c>
      <c r="H21" s="217">
        <v>0</v>
      </c>
      <c r="I21" s="217">
        <v>0</v>
      </c>
      <c r="J21" s="217">
        <v>0</v>
      </c>
      <c r="K21" s="217">
        <v>0</v>
      </c>
      <c r="L21" s="217">
        <v>0</v>
      </c>
      <c r="M21" s="217">
        <v>0</v>
      </c>
      <c r="N21" s="217">
        <v>0</v>
      </c>
      <c r="O21" s="217">
        <v>0</v>
      </c>
      <c r="P21" s="217">
        <v>0</v>
      </c>
      <c r="Q21" s="217">
        <v>0</v>
      </c>
      <c r="R21" s="217">
        <v>0</v>
      </c>
      <c r="S21" s="217">
        <v>0</v>
      </c>
      <c r="T21" s="217">
        <v>0</v>
      </c>
      <c r="U21" s="217">
        <v>0</v>
      </c>
      <c r="V21" s="213">
        <v>0</v>
      </c>
      <c r="W21" s="217">
        <v>0</v>
      </c>
      <c r="X21" s="213">
        <v>0</v>
      </c>
      <c r="Y21" s="217">
        <v>0</v>
      </c>
      <c r="Z21" s="219">
        <v>0</v>
      </c>
      <c r="AA21" s="213">
        <v>0</v>
      </c>
      <c r="AB21" s="213">
        <v>0</v>
      </c>
      <c r="AC21" s="213">
        <v>0</v>
      </c>
      <c r="AD21" s="213">
        <v>0</v>
      </c>
      <c r="AE21" s="217">
        <v>1</v>
      </c>
      <c r="AF21" s="232">
        <v>0</v>
      </c>
      <c r="AG21" s="217">
        <v>0</v>
      </c>
      <c r="AH21" s="217">
        <v>0</v>
      </c>
      <c r="AI21" s="217">
        <v>0</v>
      </c>
      <c r="AJ21" s="217">
        <v>0</v>
      </c>
      <c r="AK21" s="232">
        <v>0</v>
      </c>
      <c r="AL21" s="217">
        <v>0</v>
      </c>
      <c r="AM21" s="217">
        <v>0</v>
      </c>
      <c r="AN21" s="217">
        <v>0</v>
      </c>
      <c r="AO21" s="217">
        <v>0</v>
      </c>
      <c r="AP21" s="217">
        <v>0</v>
      </c>
      <c r="AQ21" s="217">
        <v>0</v>
      </c>
      <c r="AR21" s="217">
        <v>0</v>
      </c>
      <c r="AS21" s="217">
        <v>0</v>
      </c>
      <c r="AT21" s="217">
        <v>0</v>
      </c>
      <c r="AU21" s="217">
        <v>0</v>
      </c>
    </row>
    <row r="22" spans="1:47" s="214" customFormat="1" x14ac:dyDescent="0.2">
      <c r="A22" s="215" t="s">
        <v>1589</v>
      </c>
      <c r="B22" s="216">
        <f t="shared" si="2"/>
        <v>175</v>
      </c>
      <c r="C22" s="217">
        <v>171</v>
      </c>
      <c r="D22" s="213">
        <v>0</v>
      </c>
      <c r="E22" s="217">
        <v>1</v>
      </c>
      <c r="F22" s="218">
        <v>0</v>
      </c>
      <c r="G22" s="217">
        <v>0</v>
      </c>
      <c r="H22" s="217">
        <v>0</v>
      </c>
      <c r="I22" s="217">
        <v>0</v>
      </c>
      <c r="J22" s="217">
        <v>0</v>
      </c>
      <c r="K22" s="217">
        <v>0</v>
      </c>
      <c r="L22" s="217">
        <v>0</v>
      </c>
      <c r="M22" s="217">
        <v>0</v>
      </c>
      <c r="N22" s="217">
        <v>0</v>
      </c>
      <c r="O22" s="217">
        <v>0</v>
      </c>
      <c r="P22" s="217">
        <v>0</v>
      </c>
      <c r="Q22" s="217">
        <v>0</v>
      </c>
      <c r="R22" s="217">
        <v>0</v>
      </c>
      <c r="S22" s="217">
        <v>0</v>
      </c>
      <c r="T22" s="217">
        <v>0</v>
      </c>
      <c r="U22" s="217">
        <v>0</v>
      </c>
      <c r="V22" s="213">
        <v>0</v>
      </c>
      <c r="W22" s="217">
        <v>0</v>
      </c>
      <c r="X22" s="213">
        <v>0</v>
      </c>
      <c r="Y22" s="217">
        <v>0</v>
      </c>
      <c r="Z22" s="219">
        <v>2</v>
      </c>
      <c r="AA22" s="213">
        <v>0</v>
      </c>
      <c r="AB22" s="213">
        <v>0</v>
      </c>
      <c r="AC22" s="213">
        <v>0</v>
      </c>
      <c r="AD22" s="213">
        <v>0</v>
      </c>
      <c r="AE22" s="217">
        <v>0</v>
      </c>
      <c r="AF22" s="232">
        <v>0</v>
      </c>
      <c r="AG22" s="217">
        <v>0</v>
      </c>
      <c r="AH22" s="217">
        <v>0</v>
      </c>
      <c r="AI22" s="217">
        <v>0</v>
      </c>
      <c r="AJ22" s="217">
        <v>0</v>
      </c>
      <c r="AK22" s="232">
        <v>0</v>
      </c>
      <c r="AL22" s="217">
        <v>0</v>
      </c>
      <c r="AM22" s="217">
        <v>0</v>
      </c>
      <c r="AN22" s="217">
        <v>0</v>
      </c>
      <c r="AO22" s="217">
        <v>1</v>
      </c>
      <c r="AP22" s="217">
        <v>0</v>
      </c>
      <c r="AQ22" s="217">
        <v>0</v>
      </c>
      <c r="AR22" s="217">
        <v>0</v>
      </c>
      <c r="AS22" s="217">
        <v>0</v>
      </c>
      <c r="AT22" s="217">
        <v>0</v>
      </c>
      <c r="AU22" s="217">
        <v>0</v>
      </c>
    </row>
    <row r="23" spans="1:47" s="214" customFormat="1" x14ac:dyDescent="0.2">
      <c r="A23" s="215" t="s">
        <v>1590</v>
      </c>
      <c r="B23" s="216">
        <f t="shared" si="2"/>
        <v>287</v>
      </c>
      <c r="C23" s="220">
        <v>283</v>
      </c>
      <c r="D23" s="213">
        <v>0</v>
      </c>
      <c r="E23" s="217">
        <v>3</v>
      </c>
      <c r="F23" s="218">
        <v>0</v>
      </c>
      <c r="G23" s="217">
        <v>0</v>
      </c>
      <c r="H23" s="217">
        <v>0</v>
      </c>
      <c r="I23" s="217">
        <v>0</v>
      </c>
      <c r="J23" s="217">
        <v>0</v>
      </c>
      <c r="K23" s="217">
        <v>0</v>
      </c>
      <c r="L23" s="217">
        <v>0</v>
      </c>
      <c r="M23" s="217">
        <v>0</v>
      </c>
      <c r="N23" s="217">
        <v>0</v>
      </c>
      <c r="O23" s="217">
        <v>0</v>
      </c>
      <c r="P23" s="217">
        <v>0</v>
      </c>
      <c r="Q23" s="217">
        <v>0</v>
      </c>
      <c r="R23" s="217">
        <v>0</v>
      </c>
      <c r="S23" s="217">
        <v>0</v>
      </c>
      <c r="T23" s="217">
        <v>0</v>
      </c>
      <c r="U23" s="217">
        <v>0</v>
      </c>
      <c r="V23" s="213">
        <v>0</v>
      </c>
      <c r="W23" s="217">
        <v>0</v>
      </c>
      <c r="X23" s="213">
        <v>0</v>
      </c>
      <c r="Y23" s="217">
        <v>0</v>
      </c>
      <c r="Z23" s="219">
        <v>0</v>
      </c>
      <c r="AA23" s="213">
        <v>0</v>
      </c>
      <c r="AB23" s="213">
        <v>0</v>
      </c>
      <c r="AC23" s="213">
        <v>0</v>
      </c>
      <c r="AD23" s="213">
        <v>0</v>
      </c>
      <c r="AE23" s="217">
        <v>0</v>
      </c>
      <c r="AF23" s="232">
        <v>0</v>
      </c>
      <c r="AG23" s="217">
        <v>0</v>
      </c>
      <c r="AH23" s="217">
        <v>0</v>
      </c>
      <c r="AI23" s="217">
        <v>0</v>
      </c>
      <c r="AJ23" s="217">
        <v>0</v>
      </c>
      <c r="AK23" s="232">
        <v>0</v>
      </c>
      <c r="AL23" s="217">
        <v>0</v>
      </c>
      <c r="AM23" s="217">
        <v>0</v>
      </c>
      <c r="AN23" s="217">
        <v>0</v>
      </c>
      <c r="AO23" s="217">
        <v>1</v>
      </c>
      <c r="AP23" s="217">
        <v>0</v>
      </c>
      <c r="AQ23" s="217">
        <v>0</v>
      </c>
      <c r="AR23" s="217">
        <v>0</v>
      </c>
      <c r="AS23" s="217">
        <v>0</v>
      </c>
      <c r="AT23" s="217">
        <v>0</v>
      </c>
      <c r="AU23" s="217">
        <v>0</v>
      </c>
    </row>
    <row r="24" spans="1:47" s="214" customFormat="1" x14ac:dyDescent="0.2">
      <c r="A24" s="215" t="s">
        <v>1591</v>
      </c>
      <c r="B24" s="216">
        <f t="shared" si="2"/>
        <v>16</v>
      </c>
      <c r="C24" s="217">
        <v>3</v>
      </c>
      <c r="D24" s="213">
        <v>0</v>
      </c>
      <c r="E24" s="217">
        <v>5</v>
      </c>
      <c r="F24" s="218">
        <v>0</v>
      </c>
      <c r="G24" s="217">
        <v>0</v>
      </c>
      <c r="H24" s="217">
        <v>0</v>
      </c>
      <c r="I24" s="217">
        <v>0</v>
      </c>
      <c r="J24" s="217">
        <v>0</v>
      </c>
      <c r="K24" s="217">
        <v>0</v>
      </c>
      <c r="L24" s="217">
        <v>0</v>
      </c>
      <c r="M24" s="217">
        <v>0</v>
      </c>
      <c r="N24" s="217">
        <v>0</v>
      </c>
      <c r="O24" s="217">
        <v>0</v>
      </c>
      <c r="P24" s="217">
        <v>0</v>
      </c>
      <c r="Q24" s="217">
        <v>0</v>
      </c>
      <c r="R24" s="217">
        <v>0</v>
      </c>
      <c r="S24" s="217">
        <v>0</v>
      </c>
      <c r="T24" s="217">
        <v>0</v>
      </c>
      <c r="U24" s="217">
        <v>0</v>
      </c>
      <c r="V24" s="213">
        <v>0</v>
      </c>
      <c r="W24" s="217">
        <v>0</v>
      </c>
      <c r="X24" s="213">
        <v>0</v>
      </c>
      <c r="Y24" s="217">
        <v>0</v>
      </c>
      <c r="Z24" s="219">
        <v>2</v>
      </c>
      <c r="AA24" s="213">
        <v>0</v>
      </c>
      <c r="AB24" s="213">
        <v>0</v>
      </c>
      <c r="AC24" s="213">
        <v>0</v>
      </c>
      <c r="AD24" s="213">
        <v>0</v>
      </c>
      <c r="AE24" s="217">
        <v>0</v>
      </c>
      <c r="AF24" s="232">
        <v>0</v>
      </c>
      <c r="AG24" s="217">
        <v>0</v>
      </c>
      <c r="AH24" s="217">
        <v>0</v>
      </c>
      <c r="AI24" s="217">
        <v>5</v>
      </c>
      <c r="AJ24" s="217">
        <v>0</v>
      </c>
      <c r="AK24" s="232">
        <v>0</v>
      </c>
      <c r="AL24" s="217">
        <v>0</v>
      </c>
      <c r="AM24" s="217">
        <v>0</v>
      </c>
      <c r="AN24" s="217">
        <v>0</v>
      </c>
      <c r="AO24" s="217">
        <v>0</v>
      </c>
      <c r="AP24" s="217">
        <v>0</v>
      </c>
      <c r="AQ24" s="217">
        <v>0</v>
      </c>
      <c r="AR24" s="217">
        <v>0</v>
      </c>
      <c r="AS24" s="217">
        <v>0</v>
      </c>
      <c r="AT24" s="217">
        <v>1</v>
      </c>
      <c r="AU24" s="217">
        <v>0</v>
      </c>
    </row>
    <row r="25" spans="1:47" s="214" customFormat="1" x14ac:dyDescent="0.2">
      <c r="A25" s="215" t="s">
        <v>1592</v>
      </c>
      <c r="B25" s="216">
        <f t="shared" si="2"/>
        <v>281</v>
      </c>
      <c r="C25" s="217">
        <v>217</v>
      </c>
      <c r="D25" s="213">
        <v>0</v>
      </c>
      <c r="E25" s="217">
        <v>0</v>
      </c>
      <c r="F25" s="218">
        <v>0</v>
      </c>
      <c r="G25" s="217">
        <v>0</v>
      </c>
      <c r="H25" s="217">
        <v>0</v>
      </c>
      <c r="I25" s="217">
        <v>0</v>
      </c>
      <c r="J25" s="217">
        <v>0</v>
      </c>
      <c r="K25" s="217">
        <v>0</v>
      </c>
      <c r="L25" s="217">
        <v>0</v>
      </c>
      <c r="M25" s="217">
        <v>0</v>
      </c>
      <c r="N25" s="217">
        <v>0</v>
      </c>
      <c r="O25" s="217">
        <v>0</v>
      </c>
      <c r="P25" s="217">
        <v>0</v>
      </c>
      <c r="Q25" s="217">
        <v>0</v>
      </c>
      <c r="R25" s="217">
        <v>0</v>
      </c>
      <c r="S25" s="217">
        <v>0</v>
      </c>
      <c r="T25" s="217">
        <v>0</v>
      </c>
      <c r="U25" s="217">
        <v>0</v>
      </c>
      <c r="V25" s="213">
        <v>0</v>
      </c>
      <c r="W25" s="217">
        <v>0</v>
      </c>
      <c r="X25" s="213">
        <v>0</v>
      </c>
      <c r="Y25" s="217">
        <v>0</v>
      </c>
      <c r="Z25" s="219">
        <v>19</v>
      </c>
      <c r="AA25" s="213">
        <v>0</v>
      </c>
      <c r="AB25" s="213">
        <v>0</v>
      </c>
      <c r="AC25" s="213">
        <v>0</v>
      </c>
      <c r="AD25" s="213">
        <v>0</v>
      </c>
      <c r="AE25" s="217">
        <v>40</v>
      </c>
      <c r="AF25" s="232">
        <v>0</v>
      </c>
      <c r="AG25" s="217">
        <v>0</v>
      </c>
      <c r="AH25" s="217">
        <v>0</v>
      </c>
      <c r="AI25" s="217">
        <v>5</v>
      </c>
      <c r="AJ25" s="217">
        <v>0</v>
      </c>
      <c r="AK25" s="232">
        <v>0</v>
      </c>
      <c r="AL25" s="217">
        <v>0</v>
      </c>
      <c r="AM25" s="217">
        <v>0</v>
      </c>
      <c r="AN25" s="217">
        <v>0</v>
      </c>
      <c r="AO25" s="217">
        <v>0</v>
      </c>
      <c r="AP25" s="217">
        <v>0</v>
      </c>
      <c r="AQ25" s="217">
        <v>0</v>
      </c>
      <c r="AR25" s="217">
        <v>0</v>
      </c>
      <c r="AS25" s="217">
        <v>0</v>
      </c>
      <c r="AT25" s="217">
        <v>0</v>
      </c>
      <c r="AU25" s="217">
        <v>0</v>
      </c>
    </row>
    <row r="26" spans="1:47" s="214" customFormat="1" x14ac:dyDescent="0.2">
      <c r="A26" s="215" t="s">
        <v>1593</v>
      </c>
      <c r="B26" s="216">
        <f t="shared" si="2"/>
        <v>208</v>
      </c>
      <c r="C26" s="217">
        <v>132</v>
      </c>
      <c r="D26" s="213">
        <v>0</v>
      </c>
      <c r="E26" s="217">
        <v>1</v>
      </c>
      <c r="F26" s="218">
        <v>0</v>
      </c>
      <c r="G26" s="217">
        <v>0</v>
      </c>
      <c r="H26" s="217">
        <v>0</v>
      </c>
      <c r="I26" s="217">
        <v>0</v>
      </c>
      <c r="J26" s="217">
        <v>0</v>
      </c>
      <c r="K26" s="217">
        <v>0</v>
      </c>
      <c r="L26" s="217">
        <v>0</v>
      </c>
      <c r="M26" s="217">
        <v>0</v>
      </c>
      <c r="N26" s="217">
        <v>0</v>
      </c>
      <c r="O26" s="217">
        <v>0</v>
      </c>
      <c r="P26" s="217">
        <v>0</v>
      </c>
      <c r="Q26" s="217">
        <v>0</v>
      </c>
      <c r="R26" s="217">
        <v>0</v>
      </c>
      <c r="S26" s="217">
        <v>0</v>
      </c>
      <c r="T26" s="217">
        <v>0</v>
      </c>
      <c r="U26" s="217">
        <v>0</v>
      </c>
      <c r="V26" s="213">
        <v>0</v>
      </c>
      <c r="W26" s="217">
        <v>0</v>
      </c>
      <c r="X26" s="213">
        <v>0</v>
      </c>
      <c r="Y26" s="217">
        <v>0</v>
      </c>
      <c r="Z26" s="219">
        <v>74</v>
      </c>
      <c r="AA26" s="213">
        <v>0</v>
      </c>
      <c r="AB26" s="213">
        <v>0</v>
      </c>
      <c r="AC26" s="213">
        <v>0</v>
      </c>
      <c r="AD26" s="213">
        <v>0</v>
      </c>
      <c r="AE26" s="217">
        <v>1</v>
      </c>
      <c r="AF26" s="232">
        <v>0</v>
      </c>
      <c r="AG26" s="217">
        <v>0</v>
      </c>
      <c r="AH26" s="217">
        <v>0</v>
      </c>
      <c r="AI26" s="217">
        <v>0</v>
      </c>
      <c r="AJ26" s="217">
        <v>0</v>
      </c>
      <c r="AK26" s="232">
        <v>0</v>
      </c>
      <c r="AL26" s="217">
        <v>0</v>
      </c>
      <c r="AM26" s="217">
        <v>0</v>
      </c>
      <c r="AN26" s="217">
        <v>0</v>
      </c>
      <c r="AO26" s="217">
        <v>0</v>
      </c>
      <c r="AP26" s="217">
        <v>0</v>
      </c>
      <c r="AQ26" s="217">
        <v>0</v>
      </c>
      <c r="AR26" s="217">
        <v>0</v>
      </c>
      <c r="AS26" s="217">
        <v>0</v>
      </c>
      <c r="AT26" s="217">
        <v>0</v>
      </c>
      <c r="AU26" s="217">
        <v>0</v>
      </c>
    </row>
    <row r="27" spans="1:47" s="214" customFormat="1" x14ac:dyDescent="0.2">
      <c r="A27" s="215" t="s">
        <v>1594</v>
      </c>
      <c r="B27" s="216">
        <f t="shared" si="2"/>
        <v>42</v>
      </c>
      <c r="C27" s="217">
        <v>41</v>
      </c>
      <c r="D27" s="213">
        <v>0</v>
      </c>
      <c r="E27" s="217">
        <v>0</v>
      </c>
      <c r="F27" s="218">
        <v>0</v>
      </c>
      <c r="G27" s="217">
        <v>0</v>
      </c>
      <c r="H27" s="217">
        <v>0</v>
      </c>
      <c r="I27" s="217">
        <v>0</v>
      </c>
      <c r="J27" s="217">
        <v>0</v>
      </c>
      <c r="K27" s="217">
        <v>0</v>
      </c>
      <c r="L27" s="217">
        <v>0</v>
      </c>
      <c r="M27" s="217">
        <v>0</v>
      </c>
      <c r="N27" s="217">
        <v>0</v>
      </c>
      <c r="O27" s="217">
        <v>0</v>
      </c>
      <c r="P27" s="217">
        <v>0</v>
      </c>
      <c r="Q27" s="217">
        <v>0</v>
      </c>
      <c r="R27" s="217">
        <v>0</v>
      </c>
      <c r="S27" s="217">
        <v>0</v>
      </c>
      <c r="T27" s="217">
        <v>0</v>
      </c>
      <c r="U27" s="217">
        <v>0</v>
      </c>
      <c r="V27" s="213">
        <v>0</v>
      </c>
      <c r="W27" s="217">
        <v>0</v>
      </c>
      <c r="X27" s="213">
        <v>0</v>
      </c>
      <c r="Y27" s="217">
        <v>0</v>
      </c>
      <c r="Z27" s="219">
        <v>0</v>
      </c>
      <c r="AA27" s="213">
        <v>0</v>
      </c>
      <c r="AB27" s="213">
        <v>0</v>
      </c>
      <c r="AC27" s="213">
        <v>0</v>
      </c>
      <c r="AD27" s="213">
        <v>0</v>
      </c>
      <c r="AE27" s="217">
        <v>0</v>
      </c>
      <c r="AF27" s="232">
        <v>0</v>
      </c>
      <c r="AG27" s="217">
        <v>0</v>
      </c>
      <c r="AH27" s="217">
        <v>0</v>
      </c>
      <c r="AI27" s="217">
        <v>1</v>
      </c>
      <c r="AJ27" s="217">
        <v>0</v>
      </c>
      <c r="AK27" s="232">
        <v>0</v>
      </c>
      <c r="AL27" s="217">
        <v>0</v>
      </c>
      <c r="AM27" s="217">
        <v>0</v>
      </c>
      <c r="AN27" s="217">
        <v>0</v>
      </c>
      <c r="AO27" s="217">
        <v>0</v>
      </c>
      <c r="AP27" s="217">
        <v>0</v>
      </c>
      <c r="AQ27" s="217">
        <v>0</v>
      </c>
      <c r="AR27" s="217">
        <v>0</v>
      </c>
      <c r="AS27" s="217">
        <v>0</v>
      </c>
      <c r="AT27" s="217">
        <v>0</v>
      </c>
      <c r="AU27" s="217">
        <v>0</v>
      </c>
    </row>
    <row r="28" spans="1:47" s="214" customFormat="1" x14ac:dyDescent="0.2">
      <c r="A28" s="215" t="s">
        <v>1595</v>
      </c>
      <c r="B28" s="216">
        <f t="shared" si="2"/>
        <v>27</v>
      </c>
      <c r="C28" s="217">
        <v>25</v>
      </c>
      <c r="D28" s="213">
        <v>0</v>
      </c>
      <c r="E28" s="217">
        <v>1</v>
      </c>
      <c r="F28" s="218">
        <v>0</v>
      </c>
      <c r="G28" s="217">
        <v>0</v>
      </c>
      <c r="H28" s="217">
        <v>0</v>
      </c>
      <c r="I28" s="217">
        <v>0</v>
      </c>
      <c r="J28" s="217">
        <v>0</v>
      </c>
      <c r="K28" s="217">
        <v>0</v>
      </c>
      <c r="L28" s="217">
        <v>0</v>
      </c>
      <c r="M28" s="217">
        <v>0</v>
      </c>
      <c r="N28" s="217">
        <v>0</v>
      </c>
      <c r="O28" s="217">
        <v>0</v>
      </c>
      <c r="P28" s="217">
        <v>0</v>
      </c>
      <c r="Q28" s="217">
        <v>0</v>
      </c>
      <c r="R28" s="217">
        <v>0</v>
      </c>
      <c r="S28" s="217">
        <v>0</v>
      </c>
      <c r="T28" s="217">
        <v>0</v>
      </c>
      <c r="U28" s="217">
        <v>0</v>
      </c>
      <c r="V28" s="213">
        <v>0</v>
      </c>
      <c r="W28" s="217">
        <v>0</v>
      </c>
      <c r="X28" s="213">
        <v>0</v>
      </c>
      <c r="Y28" s="217">
        <v>0</v>
      </c>
      <c r="Z28" s="219">
        <v>0</v>
      </c>
      <c r="AA28" s="213">
        <v>0</v>
      </c>
      <c r="AB28" s="213">
        <v>0</v>
      </c>
      <c r="AC28" s="213">
        <v>0</v>
      </c>
      <c r="AD28" s="213">
        <v>0</v>
      </c>
      <c r="AE28" s="217">
        <v>1</v>
      </c>
      <c r="AF28" s="232">
        <v>0</v>
      </c>
      <c r="AG28" s="217">
        <v>0</v>
      </c>
      <c r="AH28" s="217">
        <v>0</v>
      </c>
      <c r="AI28" s="217">
        <v>0</v>
      </c>
      <c r="AJ28" s="217">
        <v>0</v>
      </c>
      <c r="AK28" s="232">
        <v>0</v>
      </c>
      <c r="AL28" s="217">
        <v>0</v>
      </c>
      <c r="AM28" s="217">
        <v>0</v>
      </c>
      <c r="AN28" s="217">
        <v>0</v>
      </c>
      <c r="AO28" s="217">
        <v>0</v>
      </c>
      <c r="AP28" s="217">
        <v>0</v>
      </c>
      <c r="AQ28" s="217">
        <v>0</v>
      </c>
      <c r="AR28" s="217">
        <v>0</v>
      </c>
      <c r="AS28" s="217">
        <v>0</v>
      </c>
      <c r="AT28" s="217">
        <v>0</v>
      </c>
      <c r="AU28" s="217">
        <v>0</v>
      </c>
    </row>
    <row r="29" spans="1:47" s="214" customFormat="1" x14ac:dyDescent="0.2">
      <c r="A29" s="215" t="s">
        <v>1596</v>
      </c>
      <c r="B29" s="216">
        <f t="shared" si="2"/>
        <v>709</v>
      </c>
      <c r="C29" s="220">
        <v>519</v>
      </c>
      <c r="D29" s="213">
        <v>0</v>
      </c>
      <c r="E29" s="217">
        <v>1</v>
      </c>
      <c r="F29" s="218">
        <v>0</v>
      </c>
      <c r="G29" s="217">
        <v>0</v>
      </c>
      <c r="H29" s="217">
        <v>0</v>
      </c>
      <c r="I29" s="217">
        <v>0</v>
      </c>
      <c r="J29" s="217">
        <v>0</v>
      </c>
      <c r="K29" s="217">
        <v>0</v>
      </c>
      <c r="L29" s="217">
        <v>0</v>
      </c>
      <c r="M29" s="217">
        <v>0</v>
      </c>
      <c r="N29" s="217">
        <v>0</v>
      </c>
      <c r="O29" s="217">
        <v>0</v>
      </c>
      <c r="P29" s="217">
        <v>0</v>
      </c>
      <c r="Q29" s="217">
        <v>0</v>
      </c>
      <c r="R29" s="217">
        <v>0</v>
      </c>
      <c r="S29" s="217">
        <v>0</v>
      </c>
      <c r="T29" s="217">
        <v>0</v>
      </c>
      <c r="U29" s="217">
        <v>0</v>
      </c>
      <c r="V29" s="213">
        <v>0</v>
      </c>
      <c r="W29" s="217">
        <v>0</v>
      </c>
      <c r="X29" s="213">
        <v>0</v>
      </c>
      <c r="Y29" s="217">
        <v>0</v>
      </c>
      <c r="Z29" s="219">
        <v>22</v>
      </c>
      <c r="AA29" s="213">
        <v>0</v>
      </c>
      <c r="AB29" s="213">
        <v>0</v>
      </c>
      <c r="AC29" s="213">
        <v>0</v>
      </c>
      <c r="AD29" s="213">
        <v>0</v>
      </c>
      <c r="AE29" s="217">
        <v>16</v>
      </c>
      <c r="AF29" s="232">
        <v>0</v>
      </c>
      <c r="AG29" s="217">
        <v>0</v>
      </c>
      <c r="AH29" s="217">
        <v>0</v>
      </c>
      <c r="AI29" s="217">
        <v>151</v>
      </c>
      <c r="AJ29" s="217">
        <v>0</v>
      </c>
      <c r="AK29" s="232">
        <v>0</v>
      </c>
      <c r="AL29" s="217">
        <v>0</v>
      </c>
      <c r="AM29" s="217">
        <v>0</v>
      </c>
      <c r="AN29" s="217">
        <v>0</v>
      </c>
      <c r="AO29" s="217">
        <v>0</v>
      </c>
      <c r="AP29" s="217">
        <v>0</v>
      </c>
      <c r="AQ29" s="217">
        <v>0</v>
      </c>
      <c r="AR29" s="217">
        <v>0</v>
      </c>
      <c r="AS29" s="217">
        <v>0</v>
      </c>
      <c r="AT29" s="217">
        <v>0</v>
      </c>
      <c r="AU29" s="217">
        <v>0</v>
      </c>
    </row>
    <row r="30" spans="1:47" s="214" customFormat="1" x14ac:dyDescent="0.2">
      <c r="A30" s="215" t="s">
        <v>1597</v>
      </c>
      <c r="B30" s="216">
        <f t="shared" si="2"/>
        <v>25</v>
      </c>
      <c r="C30" s="217">
        <v>25</v>
      </c>
      <c r="D30" s="213">
        <v>0</v>
      </c>
      <c r="E30" s="217">
        <v>0</v>
      </c>
      <c r="F30" s="218">
        <v>0</v>
      </c>
      <c r="G30" s="217">
        <v>0</v>
      </c>
      <c r="H30" s="217">
        <v>0</v>
      </c>
      <c r="I30" s="217">
        <v>0</v>
      </c>
      <c r="J30" s="217">
        <v>0</v>
      </c>
      <c r="K30" s="217">
        <v>0</v>
      </c>
      <c r="L30" s="217">
        <v>0</v>
      </c>
      <c r="M30" s="217">
        <v>0</v>
      </c>
      <c r="N30" s="217">
        <v>0</v>
      </c>
      <c r="O30" s="217">
        <v>0</v>
      </c>
      <c r="P30" s="217">
        <v>0</v>
      </c>
      <c r="Q30" s="217">
        <v>0</v>
      </c>
      <c r="R30" s="217">
        <v>0</v>
      </c>
      <c r="S30" s="217">
        <v>0</v>
      </c>
      <c r="T30" s="217">
        <v>0</v>
      </c>
      <c r="U30" s="217">
        <v>0</v>
      </c>
      <c r="V30" s="213">
        <v>0</v>
      </c>
      <c r="W30" s="217">
        <v>0</v>
      </c>
      <c r="X30" s="213">
        <v>0</v>
      </c>
      <c r="Y30" s="217">
        <v>0</v>
      </c>
      <c r="Z30" s="219">
        <v>0</v>
      </c>
      <c r="AA30" s="213">
        <v>0</v>
      </c>
      <c r="AB30" s="213">
        <v>0</v>
      </c>
      <c r="AC30" s="213">
        <v>0</v>
      </c>
      <c r="AD30" s="213">
        <v>0</v>
      </c>
      <c r="AE30" s="217">
        <v>0</v>
      </c>
      <c r="AF30" s="232">
        <v>0</v>
      </c>
      <c r="AG30" s="217">
        <v>0</v>
      </c>
      <c r="AH30" s="217">
        <v>0</v>
      </c>
      <c r="AI30" s="217">
        <v>0</v>
      </c>
      <c r="AJ30" s="217">
        <v>0</v>
      </c>
      <c r="AK30" s="232">
        <v>0</v>
      </c>
      <c r="AL30" s="217">
        <v>0</v>
      </c>
      <c r="AM30" s="217">
        <v>0</v>
      </c>
      <c r="AN30" s="217">
        <v>0</v>
      </c>
      <c r="AO30" s="217">
        <v>0</v>
      </c>
      <c r="AP30" s="217">
        <v>0</v>
      </c>
      <c r="AQ30" s="217">
        <v>0</v>
      </c>
      <c r="AR30" s="217">
        <v>0</v>
      </c>
      <c r="AS30" s="217">
        <v>0</v>
      </c>
      <c r="AT30" s="217">
        <v>0</v>
      </c>
      <c r="AU30" s="217">
        <v>0</v>
      </c>
    </row>
    <row r="31" spans="1:47" s="214" customFormat="1" x14ac:dyDescent="0.2">
      <c r="A31" s="215" t="s">
        <v>1598</v>
      </c>
      <c r="B31" s="216">
        <f t="shared" si="2"/>
        <v>25</v>
      </c>
      <c r="C31" s="217">
        <v>2</v>
      </c>
      <c r="D31" s="213">
        <v>0</v>
      </c>
      <c r="E31" s="217">
        <v>0</v>
      </c>
      <c r="F31" s="218">
        <v>0</v>
      </c>
      <c r="G31" s="217">
        <v>0</v>
      </c>
      <c r="H31" s="217">
        <v>0</v>
      </c>
      <c r="I31" s="217">
        <v>0</v>
      </c>
      <c r="J31" s="217">
        <v>0</v>
      </c>
      <c r="K31" s="217">
        <v>0</v>
      </c>
      <c r="L31" s="217">
        <v>0</v>
      </c>
      <c r="M31" s="217">
        <v>0</v>
      </c>
      <c r="N31" s="217">
        <v>0</v>
      </c>
      <c r="O31" s="217">
        <v>0</v>
      </c>
      <c r="P31" s="217">
        <v>0</v>
      </c>
      <c r="Q31" s="217">
        <v>0</v>
      </c>
      <c r="R31" s="217">
        <v>0</v>
      </c>
      <c r="S31" s="217">
        <v>0</v>
      </c>
      <c r="T31" s="217">
        <v>0</v>
      </c>
      <c r="U31" s="217">
        <v>0</v>
      </c>
      <c r="V31" s="213">
        <v>0</v>
      </c>
      <c r="W31" s="217">
        <v>0</v>
      </c>
      <c r="X31" s="213">
        <v>0</v>
      </c>
      <c r="Y31" s="217">
        <v>0</v>
      </c>
      <c r="Z31" s="219">
        <v>23</v>
      </c>
      <c r="AA31" s="213">
        <v>0</v>
      </c>
      <c r="AB31" s="213">
        <v>0</v>
      </c>
      <c r="AC31" s="213">
        <v>0</v>
      </c>
      <c r="AD31" s="213">
        <v>0</v>
      </c>
      <c r="AE31" s="217">
        <v>0</v>
      </c>
      <c r="AF31" s="232">
        <v>0</v>
      </c>
      <c r="AG31" s="217">
        <v>0</v>
      </c>
      <c r="AH31" s="217">
        <v>0</v>
      </c>
      <c r="AI31" s="217">
        <v>0</v>
      </c>
      <c r="AJ31" s="217">
        <v>0</v>
      </c>
      <c r="AK31" s="232">
        <v>0</v>
      </c>
      <c r="AL31" s="217">
        <v>0</v>
      </c>
      <c r="AM31" s="217">
        <v>0</v>
      </c>
      <c r="AN31" s="217">
        <v>0</v>
      </c>
      <c r="AO31" s="217">
        <v>0</v>
      </c>
      <c r="AP31" s="217">
        <v>0</v>
      </c>
      <c r="AQ31" s="217">
        <v>0</v>
      </c>
      <c r="AR31" s="217">
        <v>0</v>
      </c>
      <c r="AS31" s="217">
        <v>0</v>
      </c>
      <c r="AT31" s="217">
        <v>0</v>
      </c>
      <c r="AU31" s="217">
        <v>0</v>
      </c>
    </row>
    <row r="32" spans="1:47" s="214" customFormat="1" x14ac:dyDescent="0.2">
      <c r="A32" s="215" t="s">
        <v>1599</v>
      </c>
      <c r="B32" s="216">
        <f t="shared" si="2"/>
        <v>86</v>
      </c>
      <c r="C32" s="217">
        <v>83</v>
      </c>
      <c r="D32" s="213">
        <v>0</v>
      </c>
      <c r="E32" s="217">
        <v>0</v>
      </c>
      <c r="F32" s="218">
        <v>0</v>
      </c>
      <c r="G32" s="217">
        <v>0</v>
      </c>
      <c r="H32" s="217">
        <v>0</v>
      </c>
      <c r="I32" s="217">
        <v>0</v>
      </c>
      <c r="J32" s="217">
        <v>0</v>
      </c>
      <c r="K32" s="217">
        <v>0</v>
      </c>
      <c r="L32" s="217">
        <v>0</v>
      </c>
      <c r="M32" s="217">
        <v>0</v>
      </c>
      <c r="N32" s="217">
        <v>0</v>
      </c>
      <c r="O32" s="217">
        <v>0</v>
      </c>
      <c r="P32" s="217">
        <v>0</v>
      </c>
      <c r="Q32" s="217">
        <v>0</v>
      </c>
      <c r="R32" s="217">
        <v>0</v>
      </c>
      <c r="S32" s="217">
        <v>0</v>
      </c>
      <c r="T32" s="217">
        <v>0</v>
      </c>
      <c r="U32" s="217">
        <v>0</v>
      </c>
      <c r="V32" s="213">
        <v>0</v>
      </c>
      <c r="W32" s="217">
        <v>0</v>
      </c>
      <c r="X32" s="213">
        <v>0</v>
      </c>
      <c r="Y32" s="217">
        <v>0</v>
      </c>
      <c r="Z32" s="219">
        <v>0</v>
      </c>
      <c r="AA32" s="213">
        <v>0</v>
      </c>
      <c r="AB32" s="213">
        <v>0</v>
      </c>
      <c r="AC32" s="213">
        <v>0</v>
      </c>
      <c r="AD32" s="213">
        <v>0</v>
      </c>
      <c r="AE32" s="217">
        <v>2</v>
      </c>
      <c r="AF32" s="232">
        <v>0</v>
      </c>
      <c r="AG32" s="217">
        <v>0</v>
      </c>
      <c r="AH32" s="217">
        <v>0</v>
      </c>
      <c r="AI32" s="217">
        <v>1</v>
      </c>
      <c r="AJ32" s="217">
        <v>0</v>
      </c>
      <c r="AK32" s="232">
        <v>0</v>
      </c>
      <c r="AL32" s="217">
        <v>0</v>
      </c>
      <c r="AM32" s="217">
        <v>0</v>
      </c>
      <c r="AN32" s="217">
        <v>0</v>
      </c>
      <c r="AO32" s="217">
        <v>0</v>
      </c>
      <c r="AP32" s="217">
        <v>0</v>
      </c>
      <c r="AQ32" s="217">
        <v>0</v>
      </c>
      <c r="AR32" s="217">
        <v>0</v>
      </c>
      <c r="AS32" s="217">
        <v>0</v>
      </c>
      <c r="AT32" s="217">
        <v>0</v>
      </c>
      <c r="AU32" s="217">
        <v>0</v>
      </c>
    </row>
    <row r="33" spans="1:47" s="214" customFormat="1" x14ac:dyDescent="0.2">
      <c r="A33" s="215" t="s">
        <v>1600</v>
      </c>
      <c r="B33" s="216">
        <f t="shared" si="2"/>
        <v>555</v>
      </c>
      <c r="C33" s="217">
        <v>423</v>
      </c>
      <c r="D33" s="213">
        <v>0</v>
      </c>
      <c r="E33" s="217">
        <v>1</v>
      </c>
      <c r="F33" s="218">
        <v>0</v>
      </c>
      <c r="G33" s="217">
        <v>0</v>
      </c>
      <c r="H33" s="217">
        <v>0</v>
      </c>
      <c r="I33" s="217">
        <v>0</v>
      </c>
      <c r="J33" s="217">
        <v>0</v>
      </c>
      <c r="K33" s="217">
        <v>0</v>
      </c>
      <c r="L33" s="217">
        <v>0</v>
      </c>
      <c r="M33" s="217">
        <v>0</v>
      </c>
      <c r="N33" s="217">
        <v>0</v>
      </c>
      <c r="O33" s="217">
        <v>0</v>
      </c>
      <c r="P33" s="217">
        <v>0</v>
      </c>
      <c r="Q33" s="217">
        <v>0</v>
      </c>
      <c r="R33" s="217">
        <v>0</v>
      </c>
      <c r="S33" s="217">
        <v>0</v>
      </c>
      <c r="T33" s="217">
        <v>0</v>
      </c>
      <c r="U33" s="217">
        <v>0</v>
      </c>
      <c r="V33" s="213">
        <v>0</v>
      </c>
      <c r="W33" s="217">
        <v>0</v>
      </c>
      <c r="X33" s="213">
        <v>0</v>
      </c>
      <c r="Y33" s="217">
        <v>0</v>
      </c>
      <c r="Z33" s="219">
        <v>19</v>
      </c>
      <c r="AA33" s="213">
        <v>0</v>
      </c>
      <c r="AB33" s="213">
        <v>0</v>
      </c>
      <c r="AC33" s="213">
        <v>0</v>
      </c>
      <c r="AD33" s="213">
        <v>0</v>
      </c>
      <c r="AE33" s="217">
        <v>20</v>
      </c>
      <c r="AF33" s="232">
        <v>0</v>
      </c>
      <c r="AG33" s="217">
        <v>0</v>
      </c>
      <c r="AH33" s="217">
        <v>0</v>
      </c>
      <c r="AI33" s="217">
        <v>92</v>
      </c>
      <c r="AJ33" s="217">
        <v>0</v>
      </c>
      <c r="AK33" s="232">
        <v>0</v>
      </c>
      <c r="AL33" s="217">
        <v>0</v>
      </c>
      <c r="AM33" s="217">
        <v>0</v>
      </c>
      <c r="AN33" s="217">
        <v>0</v>
      </c>
      <c r="AO33" s="217">
        <v>0</v>
      </c>
      <c r="AP33" s="217">
        <v>0</v>
      </c>
      <c r="AQ33" s="217">
        <v>0</v>
      </c>
      <c r="AR33" s="217">
        <v>0</v>
      </c>
      <c r="AS33" s="217">
        <v>0</v>
      </c>
      <c r="AT33" s="217">
        <v>0</v>
      </c>
      <c r="AU33" s="217">
        <v>0</v>
      </c>
    </row>
    <row r="34" spans="1:47" s="214" customFormat="1" x14ac:dyDescent="0.2">
      <c r="A34" s="215" t="s">
        <v>1601</v>
      </c>
      <c r="B34" s="216">
        <f t="shared" si="2"/>
        <v>4</v>
      </c>
      <c r="C34" s="217">
        <v>4</v>
      </c>
      <c r="D34" s="213">
        <v>0</v>
      </c>
      <c r="E34" s="217">
        <v>0</v>
      </c>
      <c r="F34" s="218">
        <v>0</v>
      </c>
      <c r="G34" s="217">
        <v>0</v>
      </c>
      <c r="H34" s="217">
        <v>0</v>
      </c>
      <c r="I34" s="217">
        <v>0</v>
      </c>
      <c r="J34" s="217">
        <v>0</v>
      </c>
      <c r="K34" s="217">
        <v>0</v>
      </c>
      <c r="L34" s="217">
        <v>0</v>
      </c>
      <c r="M34" s="217">
        <v>0</v>
      </c>
      <c r="N34" s="217">
        <v>0</v>
      </c>
      <c r="O34" s="217">
        <v>0</v>
      </c>
      <c r="P34" s="217">
        <v>0</v>
      </c>
      <c r="Q34" s="217">
        <v>0</v>
      </c>
      <c r="R34" s="217">
        <v>0</v>
      </c>
      <c r="S34" s="217">
        <v>0</v>
      </c>
      <c r="T34" s="217">
        <v>0</v>
      </c>
      <c r="U34" s="217">
        <v>0</v>
      </c>
      <c r="V34" s="213">
        <v>0</v>
      </c>
      <c r="W34" s="217">
        <v>0</v>
      </c>
      <c r="X34" s="213">
        <v>0</v>
      </c>
      <c r="Y34" s="217">
        <v>0</v>
      </c>
      <c r="Z34" s="221">
        <v>0</v>
      </c>
      <c r="AA34" s="213">
        <v>0</v>
      </c>
      <c r="AB34" s="213">
        <v>0</v>
      </c>
      <c r="AC34" s="213">
        <v>0</v>
      </c>
      <c r="AD34" s="213">
        <v>0</v>
      </c>
      <c r="AE34" s="217">
        <v>0</v>
      </c>
      <c r="AF34" s="232">
        <v>0</v>
      </c>
      <c r="AG34" s="217">
        <v>0</v>
      </c>
      <c r="AH34" s="217">
        <v>0</v>
      </c>
      <c r="AI34" s="217">
        <v>0</v>
      </c>
      <c r="AJ34" s="217">
        <v>0</v>
      </c>
      <c r="AK34" s="232">
        <v>0</v>
      </c>
      <c r="AL34" s="217">
        <v>0</v>
      </c>
      <c r="AM34" s="217">
        <v>0</v>
      </c>
      <c r="AN34" s="217">
        <v>0</v>
      </c>
      <c r="AO34" s="217">
        <v>0</v>
      </c>
      <c r="AP34" s="217">
        <v>0</v>
      </c>
      <c r="AQ34" s="217">
        <v>0</v>
      </c>
      <c r="AR34" s="217">
        <v>0</v>
      </c>
      <c r="AS34" s="217">
        <v>0</v>
      </c>
      <c r="AT34" s="217">
        <v>0</v>
      </c>
      <c r="AU34" s="217">
        <v>0</v>
      </c>
    </row>
    <row r="35" spans="1:47" s="233" customFormat="1" x14ac:dyDescent="0.2">
      <c r="A35" s="222" t="s">
        <v>1602</v>
      </c>
      <c r="B35" s="224">
        <f>+SUM(B18:B34)</f>
        <v>4635</v>
      </c>
      <c r="C35" s="224">
        <f t="shared" ref="C35" si="3">SUM(C18:C34)</f>
        <v>3595</v>
      </c>
      <c r="D35" s="225">
        <f>SUM(D18:D34)</f>
        <v>0</v>
      </c>
      <c r="E35" s="224">
        <f t="shared" ref="E35:AU35" si="4">SUM(E18:E34)</f>
        <v>13</v>
      </c>
      <c r="F35" s="226">
        <f t="shared" si="4"/>
        <v>0</v>
      </c>
      <c r="G35" s="224">
        <f t="shared" si="4"/>
        <v>0</v>
      </c>
      <c r="H35" s="224">
        <f t="shared" si="4"/>
        <v>0</v>
      </c>
      <c r="I35" s="224">
        <f t="shared" si="4"/>
        <v>0</v>
      </c>
      <c r="J35" s="224">
        <f t="shared" si="4"/>
        <v>0</v>
      </c>
      <c r="K35" s="224">
        <f t="shared" si="4"/>
        <v>0</v>
      </c>
      <c r="L35" s="224">
        <f t="shared" si="4"/>
        <v>0</v>
      </c>
      <c r="M35" s="224">
        <f t="shared" si="4"/>
        <v>0</v>
      </c>
      <c r="N35" s="224">
        <f t="shared" si="4"/>
        <v>0</v>
      </c>
      <c r="O35" s="224">
        <f t="shared" si="4"/>
        <v>0</v>
      </c>
      <c r="P35" s="224">
        <f t="shared" si="4"/>
        <v>0</v>
      </c>
      <c r="Q35" s="224">
        <f t="shared" si="4"/>
        <v>0</v>
      </c>
      <c r="R35" s="224">
        <f t="shared" si="4"/>
        <v>0</v>
      </c>
      <c r="S35" s="224">
        <f t="shared" si="4"/>
        <v>0</v>
      </c>
      <c r="T35" s="224">
        <f t="shared" si="4"/>
        <v>0</v>
      </c>
      <c r="U35" s="224">
        <f t="shared" si="4"/>
        <v>0</v>
      </c>
      <c r="V35" s="227">
        <f t="shared" si="4"/>
        <v>0</v>
      </c>
      <c r="W35" s="224">
        <f t="shared" si="4"/>
        <v>0</v>
      </c>
      <c r="X35" s="227">
        <f t="shared" si="4"/>
        <v>0</v>
      </c>
      <c r="Y35" s="224">
        <f t="shared" si="4"/>
        <v>0</v>
      </c>
      <c r="Z35" s="224">
        <f t="shared" si="4"/>
        <v>279</v>
      </c>
      <c r="AA35" s="227">
        <f t="shared" si="4"/>
        <v>0</v>
      </c>
      <c r="AB35" s="227">
        <f t="shared" si="4"/>
        <v>0</v>
      </c>
      <c r="AC35" s="227">
        <f t="shared" si="4"/>
        <v>0</v>
      </c>
      <c r="AD35" s="225">
        <f>SUM(AD18:AD34)</f>
        <v>0</v>
      </c>
      <c r="AE35" s="224">
        <f t="shared" ref="AE35" si="5">SUM(AE18:AE34)</f>
        <v>82</v>
      </c>
      <c r="AF35" s="227">
        <f t="shared" si="4"/>
        <v>0</v>
      </c>
      <c r="AG35" s="224">
        <f t="shared" si="4"/>
        <v>0</v>
      </c>
      <c r="AH35" s="224">
        <f t="shared" si="4"/>
        <v>0</v>
      </c>
      <c r="AI35" s="224">
        <f t="shared" si="4"/>
        <v>663</v>
      </c>
      <c r="AJ35" s="224">
        <f t="shared" si="4"/>
        <v>0</v>
      </c>
      <c r="AK35" s="227">
        <f t="shared" si="4"/>
        <v>0</v>
      </c>
      <c r="AL35" s="224">
        <f t="shared" si="4"/>
        <v>0</v>
      </c>
      <c r="AM35" s="224">
        <f t="shared" si="4"/>
        <v>0</v>
      </c>
      <c r="AN35" s="224">
        <f t="shared" si="4"/>
        <v>0</v>
      </c>
      <c r="AO35" s="224">
        <f t="shared" si="4"/>
        <v>2</v>
      </c>
      <c r="AP35" s="224">
        <f t="shared" si="4"/>
        <v>0</v>
      </c>
      <c r="AQ35" s="224">
        <f t="shared" si="4"/>
        <v>0</v>
      </c>
      <c r="AR35" s="224">
        <f t="shared" si="4"/>
        <v>0</v>
      </c>
      <c r="AS35" s="224">
        <f t="shared" si="4"/>
        <v>0</v>
      </c>
      <c r="AT35" s="224">
        <f t="shared" si="4"/>
        <v>1</v>
      </c>
      <c r="AU35" s="224">
        <f t="shared" si="4"/>
        <v>0</v>
      </c>
    </row>
    <row r="36" spans="1:47" s="230" customFormat="1" x14ac:dyDescent="0.2">
      <c r="A36" s="228"/>
      <c r="B36" s="216"/>
      <c r="C36" s="216"/>
      <c r="D36" s="209"/>
      <c r="E36" s="216"/>
      <c r="F36" s="229">
        <v>0</v>
      </c>
      <c r="G36" s="216"/>
      <c r="H36" s="216"/>
      <c r="I36" s="216"/>
      <c r="J36" s="216"/>
      <c r="K36" s="216"/>
      <c r="L36" s="216"/>
      <c r="M36" s="216"/>
      <c r="N36" s="216"/>
      <c r="O36" s="216"/>
      <c r="P36" s="216"/>
      <c r="Q36" s="216"/>
      <c r="R36" s="216"/>
      <c r="S36" s="216"/>
      <c r="T36" s="216"/>
      <c r="U36" s="216"/>
      <c r="V36" s="213"/>
      <c r="W36" s="216"/>
      <c r="X36" s="213"/>
      <c r="Y36" s="216"/>
      <c r="Z36" s="216"/>
      <c r="AA36" s="213"/>
      <c r="AB36" s="213"/>
      <c r="AC36" s="213"/>
      <c r="AD36" s="213"/>
      <c r="AE36" s="216"/>
      <c r="AF36" s="213"/>
      <c r="AG36" s="216"/>
      <c r="AH36" s="216"/>
      <c r="AI36" s="216"/>
      <c r="AJ36" s="216"/>
      <c r="AK36" s="213"/>
      <c r="AL36" s="216"/>
      <c r="AM36" s="216"/>
      <c r="AN36" s="216"/>
      <c r="AO36" s="216"/>
      <c r="AP36" s="216"/>
      <c r="AQ36" s="216"/>
      <c r="AR36" s="216"/>
      <c r="AS36" s="216"/>
      <c r="AT36" s="216"/>
      <c r="AU36" s="216"/>
    </row>
    <row r="37" spans="1:47" s="214" customFormat="1" x14ac:dyDescent="0.2">
      <c r="A37" s="207" t="s">
        <v>1603</v>
      </c>
      <c r="B37" s="208"/>
      <c r="C37" s="208"/>
      <c r="D37" s="209"/>
      <c r="E37" s="208"/>
      <c r="F37" s="231">
        <v>0</v>
      </c>
      <c r="G37" s="208"/>
      <c r="H37" s="208"/>
      <c r="I37" s="208"/>
      <c r="J37" s="208"/>
      <c r="K37" s="208"/>
      <c r="L37" s="208"/>
      <c r="M37" s="208"/>
      <c r="N37" s="208"/>
      <c r="O37" s="208"/>
      <c r="P37" s="208"/>
      <c r="Q37" s="208"/>
      <c r="R37" s="208"/>
      <c r="S37" s="208"/>
      <c r="T37" s="208"/>
      <c r="U37" s="208"/>
      <c r="V37" s="213"/>
      <c r="W37" s="208"/>
      <c r="X37" s="213"/>
      <c r="Y37" s="208"/>
      <c r="Z37" s="208"/>
      <c r="AA37" s="213"/>
      <c r="AB37" s="213"/>
      <c r="AC37" s="213"/>
      <c r="AD37" s="213"/>
      <c r="AE37" s="208"/>
      <c r="AF37" s="213"/>
      <c r="AG37" s="208"/>
      <c r="AH37" s="208"/>
      <c r="AI37" s="208"/>
      <c r="AJ37" s="208"/>
      <c r="AK37" s="213"/>
      <c r="AL37" s="208"/>
      <c r="AM37" s="208"/>
      <c r="AN37" s="208"/>
      <c r="AO37" s="208"/>
      <c r="AP37" s="208"/>
      <c r="AQ37" s="208"/>
      <c r="AR37" s="208"/>
      <c r="AS37" s="208"/>
      <c r="AT37" s="208"/>
      <c r="AU37" s="208"/>
    </row>
    <row r="38" spans="1:47" s="214" customFormat="1" x14ac:dyDescent="0.2">
      <c r="A38" s="215" t="s">
        <v>1604</v>
      </c>
      <c r="B38" s="216">
        <f t="shared" ref="B38:B43" si="6">SUM(C38:AU38)</f>
        <v>1039</v>
      </c>
      <c r="C38" s="217">
        <v>685</v>
      </c>
      <c r="D38" s="213">
        <v>0</v>
      </c>
      <c r="E38" s="217">
        <v>0</v>
      </c>
      <c r="F38" s="218">
        <v>0</v>
      </c>
      <c r="G38" s="217">
        <v>0</v>
      </c>
      <c r="H38" s="217">
        <v>0</v>
      </c>
      <c r="I38" s="217">
        <v>0</v>
      </c>
      <c r="J38" s="217">
        <v>0</v>
      </c>
      <c r="K38" s="217">
        <v>0</v>
      </c>
      <c r="L38" s="217">
        <v>0</v>
      </c>
      <c r="M38" s="217">
        <v>0</v>
      </c>
      <c r="N38" s="217">
        <v>0</v>
      </c>
      <c r="O38" s="217">
        <v>0</v>
      </c>
      <c r="P38" s="217">
        <v>0</v>
      </c>
      <c r="Q38" s="217">
        <v>0</v>
      </c>
      <c r="R38" s="217">
        <v>0</v>
      </c>
      <c r="S38" s="217">
        <v>0</v>
      </c>
      <c r="T38" s="217">
        <v>0</v>
      </c>
      <c r="U38" s="217">
        <v>0</v>
      </c>
      <c r="V38" s="213">
        <v>0</v>
      </c>
      <c r="W38" s="217">
        <v>0</v>
      </c>
      <c r="X38" s="213">
        <v>0</v>
      </c>
      <c r="Y38" s="217">
        <v>0</v>
      </c>
      <c r="Z38" s="219">
        <v>13</v>
      </c>
      <c r="AA38" s="213">
        <v>0</v>
      </c>
      <c r="AB38" s="213">
        <v>0</v>
      </c>
      <c r="AC38" s="213">
        <v>0</v>
      </c>
      <c r="AD38" s="213">
        <v>0</v>
      </c>
      <c r="AE38" s="217">
        <v>47</v>
      </c>
      <c r="AF38" s="232">
        <v>0</v>
      </c>
      <c r="AG38" s="217">
        <v>0</v>
      </c>
      <c r="AH38" s="217">
        <v>0</v>
      </c>
      <c r="AI38" s="217">
        <v>266</v>
      </c>
      <c r="AJ38" s="217">
        <v>0</v>
      </c>
      <c r="AK38" s="232">
        <v>0</v>
      </c>
      <c r="AL38" s="217">
        <v>0</v>
      </c>
      <c r="AM38" s="217">
        <v>0</v>
      </c>
      <c r="AN38" s="217">
        <v>0</v>
      </c>
      <c r="AO38" s="217">
        <v>26</v>
      </c>
      <c r="AP38" s="217">
        <v>0</v>
      </c>
      <c r="AQ38" s="217">
        <v>0</v>
      </c>
      <c r="AR38" s="217">
        <v>2</v>
      </c>
      <c r="AS38" s="217">
        <v>0</v>
      </c>
      <c r="AT38" s="217">
        <v>0</v>
      </c>
      <c r="AU38" s="217">
        <v>0</v>
      </c>
    </row>
    <row r="39" spans="1:47" s="214" customFormat="1" x14ac:dyDescent="0.2">
      <c r="A39" s="215" t="s">
        <v>1605</v>
      </c>
      <c r="B39" s="216">
        <f t="shared" si="6"/>
        <v>1000</v>
      </c>
      <c r="C39" s="217">
        <v>752</v>
      </c>
      <c r="D39" s="213">
        <v>0</v>
      </c>
      <c r="E39" s="217">
        <v>0</v>
      </c>
      <c r="F39" s="218">
        <v>2</v>
      </c>
      <c r="G39" s="217">
        <v>0</v>
      </c>
      <c r="H39" s="217">
        <v>0</v>
      </c>
      <c r="I39" s="217">
        <v>0</v>
      </c>
      <c r="J39" s="217">
        <v>0</v>
      </c>
      <c r="K39" s="217">
        <v>0</v>
      </c>
      <c r="L39" s="217">
        <v>0</v>
      </c>
      <c r="M39" s="217">
        <v>0</v>
      </c>
      <c r="N39" s="217">
        <v>0</v>
      </c>
      <c r="O39" s="217">
        <v>0</v>
      </c>
      <c r="P39" s="217">
        <v>0</v>
      </c>
      <c r="Q39" s="217">
        <v>0</v>
      </c>
      <c r="R39" s="217">
        <v>0</v>
      </c>
      <c r="S39" s="217">
        <v>0</v>
      </c>
      <c r="T39" s="217">
        <v>0</v>
      </c>
      <c r="U39" s="217">
        <v>0</v>
      </c>
      <c r="V39" s="213">
        <v>0</v>
      </c>
      <c r="W39" s="217">
        <v>0</v>
      </c>
      <c r="X39" s="213">
        <v>0</v>
      </c>
      <c r="Y39" s="217">
        <v>0</v>
      </c>
      <c r="Z39" s="219">
        <v>46</v>
      </c>
      <c r="AA39" s="213">
        <v>0</v>
      </c>
      <c r="AB39" s="213">
        <v>0</v>
      </c>
      <c r="AC39" s="213">
        <v>0</v>
      </c>
      <c r="AD39" s="213">
        <v>0</v>
      </c>
      <c r="AE39" s="217">
        <v>35</v>
      </c>
      <c r="AF39" s="232">
        <v>0</v>
      </c>
      <c r="AG39" s="217">
        <v>0</v>
      </c>
      <c r="AH39" s="217">
        <v>0</v>
      </c>
      <c r="AI39" s="217">
        <v>159</v>
      </c>
      <c r="AJ39" s="217">
        <v>0</v>
      </c>
      <c r="AK39" s="232">
        <v>0</v>
      </c>
      <c r="AL39" s="217">
        <v>0</v>
      </c>
      <c r="AM39" s="217">
        <v>0</v>
      </c>
      <c r="AN39" s="217">
        <v>0</v>
      </c>
      <c r="AO39" s="217">
        <v>2</v>
      </c>
      <c r="AP39" s="217">
        <v>0</v>
      </c>
      <c r="AQ39" s="217">
        <v>0</v>
      </c>
      <c r="AR39" s="217">
        <v>1</v>
      </c>
      <c r="AS39" s="217">
        <v>0</v>
      </c>
      <c r="AT39" s="217">
        <v>3</v>
      </c>
      <c r="AU39" s="217">
        <v>0</v>
      </c>
    </row>
    <row r="40" spans="1:47" s="214" customFormat="1" x14ac:dyDescent="0.2">
      <c r="A40" s="215" t="s">
        <v>1606</v>
      </c>
      <c r="B40" s="216">
        <f t="shared" si="6"/>
        <v>1655</v>
      </c>
      <c r="C40" s="217">
        <v>1323</v>
      </c>
      <c r="D40" s="213">
        <v>0</v>
      </c>
      <c r="E40" s="217">
        <v>16</v>
      </c>
      <c r="F40" s="218">
        <v>7</v>
      </c>
      <c r="G40" s="217">
        <v>0</v>
      </c>
      <c r="H40" s="217">
        <v>1</v>
      </c>
      <c r="I40" s="217">
        <v>0</v>
      </c>
      <c r="J40" s="217">
        <v>0</v>
      </c>
      <c r="K40" s="217">
        <v>0</v>
      </c>
      <c r="L40" s="217">
        <v>0</v>
      </c>
      <c r="M40" s="217">
        <v>0</v>
      </c>
      <c r="N40" s="217">
        <v>0</v>
      </c>
      <c r="O40" s="217">
        <v>0</v>
      </c>
      <c r="P40" s="217">
        <v>0</v>
      </c>
      <c r="Q40" s="217">
        <v>0</v>
      </c>
      <c r="R40" s="217">
        <v>0</v>
      </c>
      <c r="S40" s="217">
        <v>0</v>
      </c>
      <c r="T40" s="217">
        <v>0</v>
      </c>
      <c r="U40" s="217">
        <v>0</v>
      </c>
      <c r="V40" s="213">
        <v>0</v>
      </c>
      <c r="W40" s="217">
        <v>0</v>
      </c>
      <c r="X40" s="213">
        <v>0</v>
      </c>
      <c r="Y40" s="217">
        <v>0</v>
      </c>
      <c r="Z40" s="219">
        <v>151</v>
      </c>
      <c r="AA40" s="213">
        <v>0</v>
      </c>
      <c r="AB40" s="213">
        <v>0</v>
      </c>
      <c r="AC40" s="213">
        <v>0</v>
      </c>
      <c r="AD40" s="213">
        <v>0</v>
      </c>
      <c r="AE40" s="217">
        <v>37</v>
      </c>
      <c r="AF40" s="232">
        <v>0</v>
      </c>
      <c r="AG40" s="217">
        <v>0</v>
      </c>
      <c r="AH40" s="217">
        <v>0</v>
      </c>
      <c r="AI40" s="217">
        <v>92</v>
      </c>
      <c r="AJ40" s="217">
        <v>0</v>
      </c>
      <c r="AK40" s="232">
        <v>0</v>
      </c>
      <c r="AL40" s="217">
        <v>0</v>
      </c>
      <c r="AM40" s="217">
        <v>0</v>
      </c>
      <c r="AN40" s="217">
        <v>0</v>
      </c>
      <c r="AO40" s="217">
        <v>19</v>
      </c>
      <c r="AP40" s="217">
        <v>0</v>
      </c>
      <c r="AQ40" s="217">
        <v>0</v>
      </c>
      <c r="AR40" s="217">
        <v>1</v>
      </c>
      <c r="AS40" s="217">
        <v>0</v>
      </c>
      <c r="AT40" s="217">
        <v>8</v>
      </c>
      <c r="AU40" s="217">
        <v>0</v>
      </c>
    </row>
    <row r="41" spans="1:47" s="214" customFormat="1" x14ac:dyDescent="0.2">
      <c r="A41" s="215" t="s">
        <v>1607</v>
      </c>
      <c r="B41" s="216">
        <f t="shared" si="6"/>
        <v>662</v>
      </c>
      <c r="C41" s="217">
        <v>514</v>
      </c>
      <c r="D41" s="213">
        <v>0</v>
      </c>
      <c r="E41" s="217">
        <v>7</v>
      </c>
      <c r="F41" s="218">
        <v>2</v>
      </c>
      <c r="G41" s="217">
        <v>0</v>
      </c>
      <c r="H41" s="217">
        <v>1</v>
      </c>
      <c r="I41" s="217">
        <v>0</v>
      </c>
      <c r="J41" s="217">
        <v>0</v>
      </c>
      <c r="K41" s="217">
        <v>0</v>
      </c>
      <c r="L41" s="217">
        <v>0</v>
      </c>
      <c r="M41" s="217">
        <v>0</v>
      </c>
      <c r="N41" s="217">
        <v>0</v>
      </c>
      <c r="O41" s="217">
        <v>0</v>
      </c>
      <c r="P41" s="217">
        <v>0</v>
      </c>
      <c r="Q41" s="217">
        <v>0</v>
      </c>
      <c r="R41" s="217">
        <v>0</v>
      </c>
      <c r="S41" s="217">
        <v>0</v>
      </c>
      <c r="T41" s="217">
        <v>0</v>
      </c>
      <c r="U41" s="217">
        <v>0</v>
      </c>
      <c r="V41" s="213">
        <v>0</v>
      </c>
      <c r="W41" s="217">
        <v>0</v>
      </c>
      <c r="X41" s="213">
        <v>0</v>
      </c>
      <c r="Y41" s="217">
        <v>0</v>
      </c>
      <c r="Z41" s="219">
        <v>56</v>
      </c>
      <c r="AA41" s="213">
        <v>0</v>
      </c>
      <c r="AB41" s="213">
        <v>0</v>
      </c>
      <c r="AC41" s="213">
        <v>0</v>
      </c>
      <c r="AD41" s="213">
        <v>0</v>
      </c>
      <c r="AE41" s="217">
        <v>48</v>
      </c>
      <c r="AF41" s="232">
        <v>0</v>
      </c>
      <c r="AG41" s="217">
        <v>0</v>
      </c>
      <c r="AH41" s="217">
        <v>0</v>
      </c>
      <c r="AI41" s="217">
        <v>34</v>
      </c>
      <c r="AJ41" s="217">
        <v>0</v>
      </c>
      <c r="AK41" s="232">
        <v>0</v>
      </c>
      <c r="AL41" s="217">
        <v>0</v>
      </c>
      <c r="AM41" s="217">
        <v>0</v>
      </c>
      <c r="AN41" s="217">
        <v>0</v>
      </c>
      <c r="AO41" s="217">
        <v>0</v>
      </c>
      <c r="AP41" s="217">
        <v>0</v>
      </c>
      <c r="AQ41" s="217">
        <v>0</v>
      </c>
      <c r="AR41" s="217">
        <v>0</v>
      </c>
      <c r="AS41" s="217">
        <v>0</v>
      </c>
      <c r="AT41" s="217">
        <v>0</v>
      </c>
      <c r="AU41" s="217">
        <v>0</v>
      </c>
    </row>
    <row r="42" spans="1:47" s="214" customFormat="1" x14ac:dyDescent="0.2">
      <c r="A42" s="215" t="s">
        <v>1608</v>
      </c>
      <c r="B42" s="216">
        <f t="shared" si="6"/>
        <v>3783</v>
      </c>
      <c r="C42" s="217">
        <v>3712</v>
      </c>
      <c r="D42" s="213">
        <v>0</v>
      </c>
      <c r="E42" s="217">
        <v>0</v>
      </c>
      <c r="F42" s="218">
        <v>27</v>
      </c>
      <c r="G42" s="217">
        <v>0</v>
      </c>
      <c r="H42" s="217">
        <v>0</v>
      </c>
      <c r="I42" s="217">
        <v>0</v>
      </c>
      <c r="J42" s="217">
        <v>0</v>
      </c>
      <c r="K42" s="217">
        <v>0</v>
      </c>
      <c r="L42" s="217">
        <v>0</v>
      </c>
      <c r="M42" s="217">
        <v>0</v>
      </c>
      <c r="N42" s="217">
        <v>0</v>
      </c>
      <c r="O42" s="217">
        <v>0</v>
      </c>
      <c r="P42" s="217">
        <v>0</v>
      </c>
      <c r="Q42" s="217">
        <v>0</v>
      </c>
      <c r="R42" s="217">
        <v>0</v>
      </c>
      <c r="S42" s="217">
        <v>0</v>
      </c>
      <c r="T42" s="217">
        <v>0</v>
      </c>
      <c r="U42" s="217">
        <v>0</v>
      </c>
      <c r="V42" s="213">
        <v>0</v>
      </c>
      <c r="W42" s="217">
        <v>0</v>
      </c>
      <c r="X42" s="213">
        <v>0</v>
      </c>
      <c r="Y42" s="217">
        <v>0</v>
      </c>
      <c r="Z42" s="219">
        <v>8</v>
      </c>
      <c r="AA42" s="213">
        <v>0</v>
      </c>
      <c r="AB42" s="213">
        <v>0</v>
      </c>
      <c r="AC42" s="213">
        <v>0</v>
      </c>
      <c r="AD42" s="213">
        <v>0</v>
      </c>
      <c r="AE42" s="217">
        <v>23</v>
      </c>
      <c r="AF42" s="232">
        <v>0</v>
      </c>
      <c r="AG42" s="217">
        <v>0</v>
      </c>
      <c r="AH42" s="217">
        <v>0</v>
      </c>
      <c r="AI42" s="217">
        <v>13</v>
      </c>
      <c r="AJ42" s="217">
        <v>0</v>
      </c>
      <c r="AK42" s="232">
        <v>0</v>
      </c>
      <c r="AL42" s="217">
        <v>0</v>
      </c>
      <c r="AM42" s="217">
        <v>0</v>
      </c>
      <c r="AN42" s="217">
        <v>0</v>
      </c>
      <c r="AO42" s="217">
        <v>0</v>
      </c>
      <c r="AP42" s="217">
        <v>0</v>
      </c>
      <c r="AQ42" s="217">
        <v>0</v>
      </c>
      <c r="AR42" s="217">
        <v>0</v>
      </c>
      <c r="AS42" s="217">
        <v>0</v>
      </c>
      <c r="AT42" s="217">
        <v>0</v>
      </c>
      <c r="AU42" s="217">
        <v>0</v>
      </c>
    </row>
    <row r="43" spans="1:47" s="214" customFormat="1" x14ac:dyDescent="0.2">
      <c r="A43" s="215" t="s">
        <v>1609</v>
      </c>
      <c r="B43" s="216">
        <f t="shared" si="6"/>
        <v>123</v>
      </c>
      <c r="C43" s="220">
        <v>106</v>
      </c>
      <c r="D43" s="213">
        <v>0</v>
      </c>
      <c r="E43" s="217">
        <v>0</v>
      </c>
      <c r="F43" s="218">
        <v>0</v>
      </c>
      <c r="G43" s="217">
        <v>0</v>
      </c>
      <c r="H43" s="217">
        <v>0</v>
      </c>
      <c r="I43" s="217">
        <v>0</v>
      </c>
      <c r="J43" s="217">
        <v>0</v>
      </c>
      <c r="K43" s="217">
        <v>0</v>
      </c>
      <c r="L43" s="217">
        <v>0</v>
      </c>
      <c r="M43" s="217">
        <v>0</v>
      </c>
      <c r="N43" s="217">
        <v>0</v>
      </c>
      <c r="O43" s="217">
        <v>0</v>
      </c>
      <c r="P43" s="217">
        <v>0</v>
      </c>
      <c r="Q43" s="217">
        <v>0</v>
      </c>
      <c r="R43" s="217">
        <v>0</v>
      </c>
      <c r="S43" s="217">
        <v>0</v>
      </c>
      <c r="T43" s="217">
        <v>0</v>
      </c>
      <c r="U43" s="217">
        <v>0</v>
      </c>
      <c r="V43" s="213">
        <v>0</v>
      </c>
      <c r="W43" s="217">
        <v>0</v>
      </c>
      <c r="X43" s="213">
        <v>0</v>
      </c>
      <c r="Y43" s="217">
        <v>0</v>
      </c>
      <c r="Z43" s="219">
        <v>4</v>
      </c>
      <c r="AA43" s="213">
        <v>0</v>
      </c>
      <c r="AB43" s="213">
        <v>0</v>
      </c>
      <c r="AC43" s="213">
        <v>0</v>
      </c>
      <c r="AD43" s="213">
        <v>0</v>
      </c>
      <c r="AE43" s="217">
        <v>0</v>
      </c>
      <c r="AF43" s="232">
        <v>0</v>
      </c>
      <c r="AG43" s="217">
        <v>0</v>
      </c>
      <c r="AH43" s="217">
        <v>0</v>
      </c>
      <c r="AI43" s="217">
        <v>13</v>
      </c>
      <c r="AJ43" s="217">
        <v>0</v>
      </c>
      <c r="AK43" s="232">
        <v>0</v>
      </c>
      <c r="AL43" s="217">
        <v>0</v>
      </c>
      <c r="AM43" s="217">
        <v>0</v>
      </c>
      <c r="AN43" s="217">
        <v>0</v>
      </c>
      <c r="AO43" s="217">
        <v>0</v>
      </c>
      <c r="AP43" s="217">
        <v>0</v>
      </c>
      <c r="AQ43" s="217">
        <v>0</v>
      </c>
      <c r="AR43" s="217">
        <v>0</v>
      </c>
      <c r="AS43" s="217">
        <v>0</v>
      </c>
      <c r="AT43" s="217">
        <v>0</v>
      </c>
      <c r="AU43" s="217">
        <v>0</v>
      </c>
    </row>
    <row r="44" spans="1:47" s="233" customFormat="1" x14ac:dyDescent="0.2">
      <c r="A44" s="222" t="s">
        <v>1610</v>
      </c>
      <c r="B44" s="224">
        <f>+SUM(B38:B43)</f>
        <v>8262</v>
      </c>
      <c r="C44" s="224">
        <f t="shared" ref="C44" si="7">SUM(C38:C43)</f>
        <v>7092</v>
      </c>
      <c r="D44" s="225">
        <f t="shared" ref="D44:AU44" si="8">SUM(D38:D43)</f>
        <v>0</v>
      </c>
      <c r="E44" s="224">
        <f t="shared" si="8"/>
        <v>23</v>
      </c>
      <c r="F44" s="224">
        <f t="shared" si="8"/>
        <v>38</v>
      </c>
      <c r="G44" s="224">
        <f t="shared" si="8"/>
        <v>0</v>
      </c>
      <c r="H44" s="224">
        <f t="shared" si="8"/>
        <v>2</v>
      </c>
      <c r="I44" s="224">
        <f t="shared" si="8"/>
        <v>0</v>
      </c>
      <c r="J44" s="224">
        <f t="shared" si="8"/>
        <v>0</v>
      </c>
      <c r="K44" s="224">
        <f t="shared" si="8"/>
        <v>0</v>
      </c>
      <c r="L44" s="224">
        <f t="shared" si="8"/>
        <v>0</v>
      </c>
      <c r="M44" s="224">
        <f t="shared" si="8"/>
        <v>0</v>
      </c>
      <c r="N44" s="224">
        <f t="shared" si="8"/>
        <v>0</v>
      </c>
      <c r="O44" s="224">
        <f t="shared" si="8"/>
        <v>0</v>
      </c>
      <c r="P44" s="224">
        <f t="shared" si="8"/>
        <v>0</v>
      </c>
      <c r="Q44" s="224">
        <f t="shared" si="8"/>
        <v>0</v>
      </c>
      <c r="R44" s="224">
        <f t="shared" si="8"/>
        <v>0</v>
      </c>
      <c r="S44" s="224">
        <f t="shared" si="8"/>
        <v>0</v>
      </c>
      <c r="T44" s="224">
        <f t="shared" si="8"/>
        <v>0</v>
      </c>
      <c r="U44" s="224">
        <f t="shared" si="8"/>
        <v>0</v>
      </c>
      <c r="V44" s="227">
        <f t="shared" si="8"/>
        <v>0</v>
      </c>
      <c r="W44" s="224">
        <f t="shared" si="8"/>
        <v>0</v>
      </c>
      <c r="X44" s="227">
        <f t="shared" si="8"/>
        <v>0</v>
      </c>
      <c r="Y44" s="224">
        <f t="shared" si="8"/>
        <v>0</v>
      </c>
      <c r="Z44" s="224">
        <f t="shared" si="8"/>
        <v>278</v>
      </c>
      <c r="AA44" s="227">
        <f t="shared" si="8"/>
        <v>0</v>
      </c>
      <c r="AB44" s="227">
        <f t="shared" si="8"/>
        <v>0</v>
      </c>
      <c r="AC44" s="227">
        <f t="shared" si="8"/>
        <v>0</v>
      </c>
      <c r="AD44" s="227">
        <f t="shared" si="8"/>
        <v>0</v>
      </c>
      <c r="AE44" s="224">
        <f t="shared" si="8"/>
        <v>190</v>
      </c>
      <c r="AF44" s="227">
        <f t="shared" si="8"/>
        <v>0</v>
      </c>
      <c r="AG44" s="224">
        <f t="shared" si="8"/>
        <v>0</v>
      </c>
      <c r="AH44" s="224">
        <f t="shared" si="8"/>
        <v>0</v>
      </c>
      <c r="AI44" s="224">
        <f t="shared" si="8"/>
        <v>577</v>
      </c>
      <c r="AJ44" s="224">
        <f t="shared" si="8"/>
        <v>0</v>
      </c>
      <c r="AK44" s="227">
        <f t="shared" si="8"/>
        <v>0</v>
      </c>
      <c r="AL44" s="224">
        <f t="shared" si="8"/>
        <v>0</v>
      </c>
      <c r="AM44" s="224">
        <f t="shared" si="8"/>
        <v>0</v>
      </c>
      <c r="AN44" s="224">
        <f t="shared" si="8"/>
        <v>0</v>
      </c>
      <c r="AO44" s="224">
        <f t="shared" si="8"/>
        <v>47</v>
      </c>
      <c r="AP44" s="224">
        <f t="shared" si="8"/>
        <v>0</v>
      </c>
      <c r="AQ44" s="224">
        <f t="shared" si="8"/>
        <v>0</v>
      </c>
      <c r="AR44" s="224">
        <f t="shared" si="8"/>
        <v>4</v>
      </c>
      <c r="AS44" s="224">
        <f t="shared" si="8"/>
        <v>0</v>
      </c>
      <c r="AT44" s="224">
        <f t="shared" si="8"/>
        <v>11</v>
      </c>
      <c r="AU44" s="224">
        <f t="shared" si="8"/>
        <v>0</v>
      </c>
    </row>
    <row r="45" spans="1:47" s="214" customFormat="1" x14ac:dyDescent="0.2">
      <c r="A45" s="228"/>
      <c r="B45" s="216"/>
      <c r="C45" s="216"/>
      <c r="D45" s="209"/>
      <c r="E45" s="216"/>
      <c r="F45" s="229">
        <v>0</v>
      </c>
      <c r="G45" s="216"/>
      <c r="H45" s="216"/>
      <c r="I45" s="216"/>
      <c r="J45" s="216"/>
      <c r="K45" s="216"/>
      <c r="L45" s="216"/>
      <c r="M45" s="216"/>
      <c r="N45" s="216"/>
      <c r="O45" s="216"/>
      <c r="P45" s="216"/>
      <c r="Q45" s="216"/>
      <c r="R45" s="216"/>
      <c r="S45" s="216"/>
      <c r="T45" s="216"/>
      <c r="U45" s="216"/>
      <c r="V45" s="213"/>
      <c r="W45" s="216"/>
      <c r="X45" s="213"/>
      <c r="Y45" s="216"/>
      <c r="Z45" s="216"/>
      <c r="AA45" s="213"/>
      <c r="AB45" s="213"/>
      <c r="AC45" s="213"/>
      <c r="AD45" s="213"/>
      <c r="AE45" s="216"/>
      <c r="AF45" s="213"/>
      <c r="AG45" s="216"/>
      <c r="AH45" s="216"/>
      <c r="AI45" s="216"/>
      <c r="AJ45" s="216"/>
      <c r="AK45" s="213"/>
      <c r="AL45" s="216"/>
      <c r="AM45" s="216"/>
      <c r="AN45" s="216"/>
      <c r="AO45" s="216"/>
      <c r="AP45" s="216"/>
      <c r="AQ45" s="216"/>
      <c r="AR45" s="216"/>
      <c r="AS45" s="216"/>
      <c r="AT45" s="216"/>
      <c r="AU45" s="216"/>
    </row>
    <row r="46" spans="1:47" s="214" customFormat="1" x14ac:dyDescent="0.2">
      <c r="A46" s="207" t="s">
        <v>1611</v>
      </c>
      <c r="B46" s="208"/>
      <c r="C46" s="208"/>
      <c r="D46" s="209"/>
      <c r="E46" s="208"/>
      <c r="F46" s="231">
        <v>0</v>
      </c>
      <c r="G46" s="208"/>
      <c r="H46" s="208"/>
      <c r="I46" s="208"/>
      <c r="J46" s="208"/>
      <c r="K46" s="208"/>
      <c r="L46" s="208"/>
      <c r="M46" s="208"/>
      <c r="N46" s="208"/>
      <c r="O46" s="208"/>
      <c r="P46" s="208"/>
      <c r="Q46" s="208"/>
      <c r="R46" s="208"/>
      <c r="S46" s="208"/>
      <c r="T46" s="208"/>
      <c r="U46" s="208"/>
      <c r="V46" s="213"/>
      <c r="W46" s="208"/>
      <c r="X46" s="213"/>
      <c r="Y46" s="208"/>
      <c r="Z46" s="208"/>
      <c r="AA46" s="213"/>
      <c r="AB46" s="213"/>
      <c r="AC46" s="213"/>
      <c r="AD46" s="213"/>
      <c r="AE46" s="208"/>
      <c r="AF46" s="213"/>
      <c r="AG46" s="208"/>
      <c r="AH46" s="208"/>
      <c r="AI46" s="208"/>
      <c r="AJ46" s="208"/>
      <c r="AK46" s="213"/>
      <c r="AL46" s="208"/>
      <c r="AM46" s="208"/>
      <c r="AN46" s="208"/>
      <c r="AO46" s="208"/>
      <c r="AP46" s="208"/>
      <c r="AQ46" s="208"/>
      <c r="AR46" s="208"/>
      <c r="AS46" s="208"/>
      <c r="AT46" s="208"/>
      <c r="AU46" s="208"/>
    </row>
    <row r="47" spans="1:47" s="236" customFormat="1" x14ac:dyDescent="0.2">
      <c r="A47" s="234" t="s">
        <v>1612</v>
      </c>
      <c r="B47" s="216">
        <f>SUM(C47:AU47)</f>
        <v>1772</v>
      </c>
      <c r="C47" s="217">
        <v>1304</v>
      </c>
      <c r="D47" s="209">
        <v>0</v>
      </c>
      <c r="E47" s="217">
        <v>3</v>
      </c>
      <c r="F47" s="218">
        <v>0</v>
      </c>
      <c r="G47" s="217">
        <v>0</v>
      </c>
      <c r="H47" s="217">
        <v>0</v>
      </c>
      <c r="I47" s="235">
        <v>0</v>
      </c>
      <c r="J47" s="235">
        <v>0</v>
      </c>
      <c r="K47" s="235">
        <v>0</v>
      </c>
      <c r="L47" s="235">
        <v>0</v>
      </c>
      <c r="M47" s="235">
        <v>0</v>
      </c>
      <c r="N47" s="235">
        <v>0</v>
      </c>
      <c r="O47" s="235">
        <v>0</v>
      </c>
      <c r="P47" s="235">
        <v>0</v>
      </c>
      <c r="Q47" s="235">
        <v>0</v>
      </c>
      <c r="R47" s="235">
        <v>0</v>
      </c>
      <c r="S47" s="217">
        <v>0</v>
      </c>
      <c r="T47" s="217">
        <v>0</v>
      </c>
      <c r="U47" s="217">
        <v>0</v>
      </c>
      <c r="V47" s="213">
        <v>0</v>
      </c>
      <c r="W47" s="217">
        <v>0</v>
      </c>
      <c r="X47" s="213">
        <v>0</v>
      </c>
      <c r="Y47" s="217">
        <v>0</v>
      </c>
      <c r="Z47" s="219">
        <v>325</v>
      </c>
      <c r="AA47" s="213">
        <v>0</v>
      </c>
      <c r="AB47" s="213">
        <v>0</v>
      </c>
      <c r="AC47" s="213">
        <v>0</v>
      </c>
      <c r="AD47" s="213">
        <v>0</v>
      </c>
      <c r="AE47" s="217">
        <v>42</v>
      </c>
      <c r="AF47" s="232">
        <v>0</v>
      </c>
      <c r="AG47" s="217">
        <v>0</v>
      </c>
      <c r="AH47" s="217">
        <v>0</v>
      </c>
      <c r="AI47" s="217">
        <v>0</v>
      </c>
      <c r="AJ47" s="217">
        <v>0</v>
      </c>
      <c r="AK47" s="232">
        <v>0</v>
      </c>
      <c r="AL47" s="217">
        <v>0</v>
      </c>
      <c r="AM47" s="217">
        <v>0</v>
      </c>
      <c r="AN47" s="217">
        <v>0</v>
      </c>
      <c r="AO47" s="217">
        <v>0</v>
      </c>
      <c r="AP47" s="217">
        <v>0</v>
      </c>
      <c r="AQ47" s="217">
        <v>0</v>
      </c>
      <c r="AR47" s="217">
        <v>98</v>
      </c>
      <c r="AS47" s="217">
        <v>0</v>
      </c>
      <c r="AT47" s="217">
        <v>0</v>
      </c>
      <c r="AU47" s="217">
        <v>0</v>
      </c>
    </row>
    <row r="48" spans="1:47" s="236" customFormat="1" x14ac:dyDescent="0.2">
      <c r="A48" s="234" t="s">
        <v>1613</v>
      </c>
      <c r="B48" s="216">
        <f>SUM(C48:AU48)</f>
        <v>3259</v>
      </c>
      <c r="C48" s="217">
        <v>3145</v>
      </c>
      <c r="D48" s="209">
        <v>0</v>
      </c>
      <c r="E48" s="217">
        <v>4</v>
      </c>
      <c r="F48" s="218">
        <v>0</v>
      </c>
      <c r="G48" s="217">
        <v>0</v>
      </c>
      <c r="H48" s="217">
        <v>0</v>
      </c>
      <c r="I48" s="235">
        <v>2</v>
      </c>
      <c r="J48" s="235">
        <v>0</v>
      </c>
      <c r="K48" s="235">
        <v>0</v>
      </c>
      <c r="L48" s="235">
        <v>0</v>
      </c>
      <c r="M48" s="235">
        <v>0</v>
      </c>
      <c r="N48" s="235">
        <v>0</v>
      </c>
      <c r="O48" s="235">
        <v>0</v>
      </c>
      <c r="P48" s="235">
        <v>0</v>
      </c>
      <c r="Q48" s="235">
        <v>0</v>
      </c>
      <c r="R48" s="235">
        <v>0</v>
      </c>
      <c r="S48" s="217">
        <v>0</v>
      </c>
      <c r="T48" s="217">
        <v>0</v>
      </c>
      <c r="U48" s="217">
        <v>0</v>
      </c>
      <c r="V48" s="213">
        <v>0</v>
      </c>
      <c r="W48" s="217">
        <v>0</v>
      </c>
      <c r="X48" s="213">
        <v>0</v>
      </c>
      <c r="Y48" s="217">
        <v>0</v>
      </c>
      <c r="Z48" s="221">
        <v>75</v>
      </c>
      <c r="AA48" s="213">
        <v>0</v>
      </c>
      <c r="AB48" s="213">
        <v>0</v>
      </c>
      <c r="AC48" s="213">
        <v>0</v>
      </c>
      <c r="AD48" s="213">
        <v>0</v>
      </c>
      <c r="AE48" s="217">
        <v>33</v>
      </c>
      <c r="AF48" s="232">
        <v>0</v>
      </c>
      <c r="AG48" s="217">
        <v>0</v>
      </c>
      <c r="AH48" s="217">
        <v>0</v>
      </c>
      <c r="AI48" s="217">
        <v>0</v>
      </c>
      <c r="AJ48" s="217">
        <v>0</v>
      </c>
      <c r="AK48" s="232">
        <v>0</v>
      </c>
      <c r="AL48" s="217">
        <v>0</v>
      </c>
      <c r="AM48" s="217">
        <v>0</v>
      </c>
      <c r="AN48" s="217">
        <v>0</v>
      </c>
      <c r="AO48" s="217">
        <v>0</v>
      </c>
      <c r="AP48" s="217">
        <v>0</v>
      </c>
      <c r="AQ48" s="217">
        <v>0</v>
      </c>
      <c r="AR48" s="217">
        <v>0</v>
      </c>
      <c r="AS48" s="217">
        <v>0</v>
      </c>
      <c r="AT48" s="217">
        <v>0</v>
      </c>
      <c r="AU48" s="217">
        <v>0</v>
      </c>
    </row>
    <row r="49" spans="1:47" s="238" customFormat="1" x14ac:dyDescent="0.25">
      <c r="A49" s="237" t="s">
        <v>1614</v>
      </c>
      <c r="B49" s="224">
        <f>+SUM(B47:B48)</f>
        <v>5031</v>
      </c>
      <c r="C49" s="224">
        <f t="shared" ref="C49" si="9">SUM(C47:C48)</f>
        <v>4449</v>
      </c>
      <c r="D49" s="225">
        <f t="shared" ref="D49:AU49" si="10">SUM(D47:D48)</f>
        <v>0</v>
      </c>
      <c r="E49" s="224">
        <f t="shared" si="10"/>
        <v>7</v>
      </c>
      <c r="F49" s="226">
        <f t="shared" si="10"/>
        <v>0</v>
      </c>
      <c r="G49" s="224">
        <f t="shared" si="10"/>
        <v>0</v>
      </c>
      <c r="H49" s="224">
        <f t="shared" si="10"/>
        <v>0</v>
      </c>
      <c r="I49" s="224">
        <f t="shared" si="10"/>
        <v>2</v>
      </c>
      <c r="J49" s="224">
        <f t="shared" si="10"/>
        <v>0</v>
      </c>
      <c r="K49" s="224">
        <f t="shared" si="10"/>
        <v>0</v>
      </c>
      <c r="L49" s="224">
        <f t="shared" si="10"/>
        <v>0</v>
      </c>
      <c r="M49" s="224">
        <f t="shared" si="10"/>
        <v>0</v>
      </c>
      <c r="N49" s="224">
        <f t="shared" si="10"/>
        <v>0</v>
      </c>
      <c r="O49" s="224">
        <f t="shared" si="10"/>
        <v>0</v>
      </c>
      <c r="P49" s="224">
        <f t="shared" si="10"/>
        <v>0</v>
      </c>
      <c r="Q49" s="224">
        <f t="shared" si="10"/>
        <v>0</v>
      </c>
      <c r="R49" s="224">
        <f t="shared" si="10"/>
        <v>0</v>
      </c>
      <c r="S49" s="224">
        <f t="shared" si="10"/>
        <v>0</v>
      </c>
      <c r="T49" s="224">
        <f t="shared" si="10"/>
        <v>0</v>
      </c>
      <c r="U49" s="224">
        <f t="shared" si="10"/>
        <v>0</v>
      </c>
      <c r="V49" s="227">
        <f t="shared" si="10"/>
        <v>0</v>
      </c>
      <c r="W49" s="224">
        <f t="shared" si="10"/>
        <v>0</v>
      </c>
      <c r="X49" s="227">
        <f t="shared" si="10"/>
        <v>0</v>
      </c>
      <c r="Y49" s="224">
        <f t="shared" si="10"/>
        <v>0</v>
      </c>
      <c r="Z49" s="224">
        <f t="shared" si="10"/>
        <v>400</v>
      </c>
      <c r="AA49" s="227">
        <f t="shared" si="10"/>
        <v>0</v>
      </c>
      <c r="AB49" s="227">
        <f t="shared" si="10"/>
        <v>0</v>
      </c>
      <c r="AC49" s="227">
        <f t="shared" si="10"/>
        <v>0</v>
      </c>
      <c r="AD49" s="227">
        <f t="shared" si="10"/>
        <v>0</v>
      </c>
      <c r="AE49" s="224">
        <f t="shared" si="10"/>
        <v>75</v>
      </c>
      <c r="AF49" s="227">
        <f t="shared" si="10"/>
        <v>0</v>
      </c>
      <c r="AG49" s="224">
        <f t="shared" si="10"/>
        <v>0</v>
      </c>
      <c r="AH49" s="224">
        <f t="shared" si="10"/>
        <v>0</v>
      </c>
      <c r="AI49" s="224">
        <f t="shared" si="10"/>
        <v>0</v>
      </c>
      <c r="AJ49" s="224">
        <f t="shared" si="10"/>
        <v>0</v>
      </c>
      <c r="AK49" s="227">
        <f t="shared" si="10"/>
        <v>0</v>
      </c>
      <c r="AL49" s="224">
        <f t="shared" si="10"/>
        <v>0</v>
      </c>
      <c r="AM49" s="224">
        <f t="shared" si="10"/>
        <v>0</v>
      </c>
      <c r="AN49" s="224">
        <f t="shared" si="10"/>
        <v>0</v>
      </c>
      <c r="AO49" s="224">
        <f t="shared" si="10"/>
        <v>0</v>
      </c>
      <c r="AP49" s="224">
        <f t="shared" si="10"/>
        <v>0</v>
      </c>
      <c r="AQ49" s="224">
        <f t="shared" si="10"/>
        <v>0</v>
      </c>
      <c r="AR49" s="224">
        <f t="shared" si="10"/>
        <v>98</v>
      </c>
      <c r="AS49" s="224">
        <f t="shared" si="10"/>
        <v>0</v>
      </c>
      <c r="AT49" s="224">
        <f t="shared" si="10"/>
        <v>0</v>
      </c>
      <c r="AU49" s="224">
        <f t="shared" si="10"/>
        <v>0</v>
      </c>
    </row>
    <row r="50" spans="1:47" s="238" customFormat="1" x14ac:dyDescent="0.25">
      <c r="A50" s="237"/>
      <c r="B50" s="216"/>
      <c r="C50" s="224"/>
      <c r="D50" s="225"/>
      <c r="E50" s="224"/>
      <c r="F50" s="229">
        <v>0</v>
      </c>
      <c r="G50" s="224"/>
      <c r="H50" s="224"/>
      <c r="I50" s="224"/>
      <c r="J50" s="224"/>
      <c r="K50" s="224"/>
      <c r="L50" s="224"/>
      <c r="M50" s="224"/>
      <c r="N50" s="224"/>
      <c r="O50" s="224"/>
      <c r="P50" s="224"/>
      <c r="Q50" s="224"/>
      <c r="R50" s="224"/>
      <c r="S50" s="224"/>
      <c r="T50" s="224"/>
      <c r="U50" s="224"/>
      <c r="V50" s="227"/>
      <c r="W50" s="224"/>
      <c r="X50" s="227"/>
      <c r="Y50" s="224"/>
      <c r="Z50" s="224"/>
      <c r="AA50" s="227"/>
      <c r="AB50" s="227"/>
      <c r="AC50" s="227"/>
      <c r="AD50" s="227"/>
      <c r="AE50" s="224"/>
      <c r="AF50" s="227"/>
      <c r="AG50" s="224"/>
      <c r="AH50" s="224"/>
      <c r="AI50" s="224"/>
      <c r="AJ50" s="224"/>
      <c r="AK50" s="227"/>
      <c r="AL50" s="224"/>
      <c r="AM50" s="224"/>
      <c r="AN50" s="224"/>
      <c r="AO50" s="224"/>
      <c r="AP50" s="224"/>
      <c r="AQ50" s="224"/>
      <c r="AR50" s="224"/>
      <c r="AS50" s="224"/>
      <c r="AT50" s="224"/>
      <c r="AU50" s="224"/>
    </row>
    <row r="51" spans="1:47" s="214" customFormat="1" x14ac:dyDescent="0.2">
      <c r="A51" s="207" t="s">
        <v>1615</v>
      </c>
      <c r="B51" s="208"/>
      <c r="C51" s="208"/>
      <c r="D51" s="209"/>
      <c r="E51" s="208"/>
      <c r="F51" s="231">
        <v>0</v>
      </c>
      <c r="G51" s="208"/>
      <c r="H51" s="208"/>
      <c r="I51" s="208"/>
      <c r="J51" s="208"/>
      <c r="K51" s="208"/>
      <c r="L51" s="208"/>
      <c r="M51" s="208"/>
      <c r="N51" s="208"/>
      <c r="O51" s="208"/>
      <c r="P51" s="208"/>
      <c r="Q51" s="208"/>
      <c r="R51" s="208"/>
      <c r="S51" s="208"/>
      <c r="T51" s="208"/>
      <c r="U51" s="208"/>
      <c r="V51" s="213"/>
      <c r="W51" s="208"/>
      <c r="X51" s="213"/>
      <c r="Y51" s="208"/>
      <c r="Z51" s="208"/>
      <c r="AA51" s="213"/>
      <c r="AB51" s="213"/>
      <c r="AC51" s="213"/>
      <c r="AD51" s="213"/>
      <c r="AE51" s="208"/>
      <c r="AF51" s="213"/>
      <c r="AG51" s="208"/>
      <c r="AH51" s="208"/>
      <c r="AI51" s="208"/>
      <c r="AJ51" s="208"/>
      <c r="AK51" s="213"/>
      <c r="AL51" s="208"/>
      <c r="AM51" s="208"/>
      <c r="AN51" s="208"/>
      <c r="AO51" s="208"/>
      <c r="AP51" s="208"/>
      <c r="AQ51" s="208"/>
      <c r="AR51" s="208"/>
      <c r="AS51" s="208"/>
      <c r="AT51" s="208"/>
      <c r="AU51" s="208"/>
    </row>
    <row r="52" spans="1:47" s="236" customFormat="1" x14ac:dyDescent="0.25">
      <c r="A52" s="234" t="s">
        <v>1612</v>
      </c>
      <c r="B52" s="216">
        <f>SUM(C52:AU52)</f>
        <v>1533</v>
      </c>
      <c r="C52" s="217">
        <v>614</v>
      </c>
      <c r="D52" s="209">
        <v>0</v>
      </c>
      <c r="E52" s="235">
        <v>0</v>
      </c>
      <c r="F52" s="218">
        <v>0</v>
      </c>
      <c r="G52" s="217">
        <v>0</v>
      </c>
      <c r="H52" s="217">
        <v>0</v>
      </c>
      <c r="I52" s="217">
        <v>0</v>
      </c>
      <c r="J52" s="217">
        <v>0</v>
      </c>
      <c r="K52" s="217">
        <v>0</v>
      </c>
      <c r="L52" s="217">
        <v>0</v>
      </c>
      <c r="M52" s="217">
        <v>0</v>
      </c>
      <c r="N52" s="217">
        <v>0</v>
      </c>
      <c r="O52" s="217">
        <v>0</v>
      </c>
      <c r="P52" s="217">
        <v>0</v>
      </c>
      <c r="Q52" s="217">
        <v>0</v>
      </c>
      <c r="R52" s="217">
        <v>0</v>
      </c>
      <c r="S52" s="217">
        <v>0</v>
      </c>
      <c r="T52" s="217">
        <v>0</v>
      </c>
      <c r="U52" s="217">
        <v>0</v>
      </c>
      <c r="V52" s="213">
        <v>0</v>
      </c>
      <c r="W52" s="217">
        <v>0</v>
      </c>
      <c r="X52" s="213">
        <v>0</v>
      </c>
      <c r="Y52" s="217">
        <v>0</v>
      </c>
      <c r="Z52" s="217">
        <v>16</v>
      </c>
      <c r="AA52" s="213">
        <v>0</v>
      </c>
      <c r="AB52" s="213">
        <v>0</v>
      </c>
      <c r="AC52" s="213">
        <v>0</v>
      </c>
      <c r="AD52" s="213">
        <v>0</v>
      </c>
      <c r="AE52" s="217">
        <v>903</v>
      </c>
      <c r="AF52" s="232">
        <v>0</v>
      </c>
      <c r="AG52" s="217">
        <v>0</v>
      </c>
      <c r="AH52" s="217">
        <v>0</v>
      </c>
      <c r="AI52" s="217">
        <v>0</v>
      </c>
      <c r="AJ52" s="217">
        <v>0</v>
      </c>
      <c r="AK52" s="232">
        <v>0</v>
      </c>
      <c r="AL52" s="217">
        <v>0</v>
      </c>
      <c r="AM52" s="217">
        <v>0</v>
      </c>
      <c r="AN52" s="235">
        <v>0</v>
      </c>
      <c r="AO52" s="235">
        <v>0</v>
      </c>
      <c r="AP52" s="235">
        <v>0</v>
      </c>
      <c r="AQ52" s="217">
        <v>0</v>
      </c>
      <c r="AR52" s="217">
        <v>0</v>
      </c>
      <c r="AS52" s="217">
        <v>0</v>
      </c>
      <c r="AT52" s="217">
        <v>0</v>
      </c>
      <c r="AU52" s="217">
        <v>0</v>
      </c>
    </row>
    <row r="53" spans="1:47" s="236" customFormat="1" x14ac:dyDescent="0.25">
      <c r="A53" s="234" t="s">
        <v>1613</v>
      </c>
      <c r="B53" s="216">
        <f>SUM(C53:AU53)</f>
        <v>195</v>
      </c>
      <c r="C53" s="217">
        <v>4</v>
      </c>
      <c r="D53" s="209">
        <v>0</v>
      </c>
      <c r="E53" s="235">
        <v>0</v>
      </c>
      <c r="F53" s="218">
        <v>0</v>
      </c>
      <c r="G53" s="217">
        <v>0</v>
      </c>
      <c r="H53" s="217">
        <v>0</v>
      </c>
      <c r="I53" s="217">
        <v>0</v>
      </c>
      <c r="J53" s="217">
        <v>0</v>
      </c>
      <c r="K53" s="217">
        <v>0</v>
      </c>
      <c r="L53" s="217">
        <v>0</v>
      </c>
      <c r="M53" s="217">
        <v>0</v>
      </c>
      <c r="N53" s="217">
        <v>0</v>
      </c>
      <c r="O53" s="217">
        <v>0</v>
      </c>
      <c r="P53" s="217">
        <v>0</v>
      </c>
      <c r="Q53" s="217">
        <v>0</v>
      </c>
      <c r="R53" s="217">
        <v>0</v>
      </c>
      <c r="S53" s="217">
        <v>0</v>
      </c>
      <c r="T53" s="217">
        <v>0</v>
      </c>
      <c r="U53" s="217">
        <v>0</v>
      </c>
      <c r="V53" s="213">
        <v>0</v>
      </c>
      <c r="W53" s="217">
        <v>0</v>
      </c>
      <c r="X53" s="213">
        <v>0</v>
      </c>
      <c r="Y53" s="217">
        <v>0</v>
      </c>
      <c r="Z53" s="217">
        <v>0</v>
      </c>
      <c r="AA53" s="213">
        <v>0</v>
      </c>
      <c r="AB53" s="213">
        <v>0</v>
      </c>
      <c r="AC53" s="213">
        <v>0</v>
      </c>
      <c r="AD53" s="213">
        <v>0</v>
      </c>
      <c r="AE53" s="217">
        <v>191</v>
      </c>
      <c r="AF53" s="232">
        <v>0</v>
      </c>
      <c r="AG53" s="217">
        <v>0</v>
      </c>
      <c r="AH53" s="217">
        <v>0</v>
      </c>
      <c r="AI53" s="217">
        <v>0</v>
      </c>
      <c r="AJ53" s="217">
        <v>0</v>
      </c>
      <c r="AK53" s="232">
        <v>0</v>
      </c>
      <c r="AL53" s="217">
        <v>0</v>
      </c>
      <c r="AM53" s="217">
        <v>0</v>
      </c>
      <c r="AN53" s="235">
        <v>0</v>
      </c>
      <c r="AO53" s="235">
        <v>0</v>
      </c>
      <c r="AP53" s="235">
        <v>0</v>
      </c>
      <c r="AQ53" s="217">
        <v>0</v>
      </c>
      <c r="AR53" s="217">
        <v>0</v>
      </c>
      <c r="AS53" s="217">
        <v>0</v>
      </c>
      <c r="AT53" s="217">
        <v>0</v>
      </c>
      <c r="AU53" s="217">
        <v>0</v>
      </c>
    </row>
    <row r="54" spans="1:47" s="238" customFormat="1" x14ac:dyDescent="0.25">
      <c r="A54" s="237" t="s">
        <v>1616</v>
      </c>
      <c r="B54" s="224">
        <f>+SUM(B52:B53)</f>
        <v>1728</v>
      </c>
      <c r="C54" s="224">
        <f t="shared" ref="C54" si="11">SUM(C52:C53)</f>
        <v>618</v>
      </c>
      <c r="D54" s="225">
        <f t="shared" ref="D54:AU54" si="12">SUM(D52:D53)</f>
        <v>0</v>
      </c>
      <c r="E54" s="224">
        <f t="shared" si="12"/>
        <v>0</v>
      </c>
      <c r="F54" s="239">
        <f t="shared" si="12"/>
        <v>0</v>
      </c>
      <c r="G54" s="223">
        <f t="shared" si="12"/>
        <v>0</v>
      </c>
      <c r="H54" s="223">
        <f t="shared" si="12"/>
        <v>0</v>
      </c>
      <c r="I54" s="224">
        <f t="shared" si="12"/>
        <v>0</v>
      </c>
      <c r="J54" s="224">
        <f t="shared" si="12"/>
        <v>0</v>
      </c>
      <c r="K54" s="224">
        <f t="shared" si="12"/>
        <v>0</v>
      </c>
      <c r="L54" s="224">
        <f t="shared" si="12"/>
        <v>0</v>
      </c>
      <c r="M54" s="224">
        <f t="shared" si="12"/>
        <v>0</v>
      </c>
      <c r="N54" s="224">
        <f t="shared" si="12"/>
        <v>0</v>
      </c>
      <c r="O54" s="224">
        <f t="shared" si="12"/>
        <v>0</v>
      </c>
      <c r="P54" s="224">
        <f t="shared" si="12"/>
        <v>0</v>
      </c>
      <c r="Q54" s="224">
        <f t="shared" si="12"/>
        <v>0</v>
      </c>
      <c r="R54" s="224">
        <f t="shared" si="12"/>
        <v>0</v>
      </c>
      <c r="S54" s="224">
        <f t="shared" si="12"/>
        <v>0</v>
      </c>
      <c r="T54" s="224">
        <f t="shared" si="12"/>
        <v>0</v>
      </c>
      <c r="U54" s="224">
        <f t="shared" si="12"/>
        <v>0</v>
      </c>
      <c r="V54" s="225">
        <f t="shared" si="12"/>
        <v>0</v>
      </c>
      <c r="W54" s="224">
        <f t="shared" si="12"/>
        <v>0</v>
      </c>
      <c r="X54" s="225">
        <f t="shared" si="12"/>
        <v>0</v>
      </c>
      <c r="Y54" s="224">
        <f t="shared" si="12"/>
        <v>0</v>
      </c>
      <c r="Z54" s="224">
        <f t="shared" si="12"/>
        <v>16</v>
      </c>
      <c r="AA54" s="225">
        <f t="shared" si="12"/>
        <v>0</v>
      </c>
      <c r="AB54" s="227">
        <f t="shared" si="12"/>
        <v>0</v>
      </c>
      <c r="AC54" s="227">
        <f t="shared" si="12"/>
        <v>0</v>
      </c>
      <c r="AD54" s="225">
        <f t="shared" si="12"/>
        <v>0</v>
      </c>
      <c r="AE54" s="224">
        <f t="shared" si="12"/>
        <v>1094</v>
      </c>
      <c r="AF54" s="227">
        <f t="shared" si="12"/>
        <v>0</v>
      </c>
      <c r="AG54" s="224">
        <f t="shared" si="12"/>
        <v>0</v>
      </c>
      <c r="AH54" s="224">
        <f t="shared" si="12"/>
        <v>0</v>
      </c>
      <c r="AI54" s="224">
        <f t="shared" si="12"/>
        <v>0</v>
      </c>
      <c r="AJ54" s="224">
        <f t="shared" si="12"/>
        <v>0</v>
      </c>
      <c r="AK54" s="227">
        <f t="shared" si="12"/>
        <v>0</v>
      </c>
      <c r="AL54" s="224">
        <f t="shared" si="12"/>
        <v>0</v>
      </c>
      <c r="AM54" s="224">
        <f t="shared" si="12"/>
        <v>0</v>
      </c>
      <c r="AN54" s="224">
        <f t="shared" si="12"/>
        <v>0</v>
      </c>
      <c r="AO54" s="224">
        <f t="shared" si="12"/>
        <v>0</v>
      </c>
      <c r="AP54" s="224">
        <f t="shared" si="12"/>
        <v>0</v>
      </c>
      <c r="AQ54" s="224">
        <f t="shared" si="12"/>
        <v>0</v>
      </c>
      <c r="AR54" s="224">
        <f t="shared" si="12"/>
        <v>0</v>
      </c>
      <c r="AS54" s="224">
        <f t="shared" si="12"/>
        <v>0</v>
      </c>
      <c r="AT54" s="224">
        <f t="shared" si="12"/>
        <v>0</v>
      </c>
      <c r="AU54" s="224">
        <f t="shared" si="12"/>
        <v>0</v>
      </c>
    </row>
    <row r="55" spans="1:47" s="241" customFormat="1" x14ac:dyDescent="0.25">
      <c r="A55" s="240"/>
      <c r="B55" s="216"/>
      <c r="C55" s="216"/>
      <c r="D55" s="209"/>
      <c r="E55" s="216"/>
      <c r="F55" s="229">
        <v>0</v>
      </c>
      <c r="G55" s="216"/>
      <c r="H55" s="216"/>
      <c r="I55" s="216"/>
      <c r="J55" s="216"/>
      <c r="K55" s="216"/>
      <c r="L55" s="216"/>
      <c r="M55" s="216"/>
      <c r="N55" s="216"/>
      <c r="O55" s="216"/>
      <c r="P55" s="216"/>
      <c r="Q55" s="216"/>
      <c r="R55" s="216"/>
      <c r="S55" s="216"/>
      <c r="T55" s="216"/>
      <c r="U55" s="216"/>
      <c r="V55" s="213"/>
      <c r="W55" s="216"/>
      <c r="X55" s="213"/>
      <c r="Y55" s="216"/>
      <c r="Z55" s="216"/>
      <c r="AA55" s="213"/>
      <c r="AB55" s="213"/>
      <c r="AC55" s="213"/>
      <c r="AD55" s="213"/>
      <c r="AE55" s="216"/>
      <c r="AF55" s="213"/>
      <c r="AG55" s="216"/>
      <c r="AH55" s="216"/>
      <c r="AI55" s="216"/>
      <c r="AJ55" s="216"/>
      <c r="AK55" s="213"/>
      <c r="AL55" s="216"/>
      <c r="AM55" s="216"/>
      <c r="AN55" s="216"/>
      <c r="AO55" s="216"/>
      <c r="AP55" s="216"/>
      <c r="AQ55" s="216"/>
      <c r="AR55" s="216"/>
      <c r="AS55" s="216"/>
      <c r="AT55" s="216"/>
      <c r="AU55" s="216"/>
    </row>
    <row r="56" spans="1:47" s="214" customFormat="1" x14ac:dyDescent="0.2">
      <c r="A56" s="242" t="s">
        <v>1617</v>
      </c>
      <c r="B56" s="208"/>
      <c r="C56" s="208"/>
      <c r="D56" s="209"/>
      <c r="E56" s="208"/>
      <c r="F56" s="231">
        <v>0</v>
      </c>
      <c r="G56" s="208"/>
      <c r="H56" s="208"/>
      <c r="I56" s="208"/>
      <c r="J56" s="208"/>
      <c r="K56" s="208"/>
      <c r="L56" s="208"/>
      <c r="M56" s="208"/>
      <c r="N56" s="208"/>
      <c r="O56" s="208"/>
      <c r="P56" s="208"/>
      <c r="Q56" s="208"/>
      <c r="R56" s="208"/>
      <c r="S56" s="208"/>
      <c r="T56" s="208"/>
      <c r="U56" s="208"/>
      <c r="V56" s="213"/>
      <c r="W56" s="208"/>
      <c r="X56" s="213"/>
      <c r="Y56" s="208"/>
      <c r="Z56" s="208"/>
      <c r="AA56" s="213"/>
      <c r="AB56" s="213"/>
      <c r="AC56" s="213"/>
      <c r="AD56" s="213"/>
      <c r="AE56" s="208"/>
      <c r="AF56" s="213"/>
      <c r="AG56" s="208"/>
      <c r="AH56" s="208"/>
      <c r="AI56" s="208"/>
      <c r="AJ56" s="208"/>
      <c r="AK56" s="213"/>
      <c r="AL56" s="208"/>
      <c r="AM56" s="208"/>
      <c r="AN56" s="208"/>
      <c r="AO56" s="208"/>
      <c r="AP56" s="208"/>
      <c r="AQ56" s="208"/>
      <c r="AR56" s="208"/>
      <c r="AS56" s="208"/>
      <c r="AT56" s="208"/>
      <c r="AU56" s="208"/>
    </row>
    <row r="57" spans="1:47" s="241" customFormat="1" x14ac:dyDescent="0.25">
      <c r="A57" s="234" t="s">
        <v>1618</v>
      </c>
      <c r="B57" s="216">
        <f t="shared" ref="B57:B62" si="13">SUM(C57:AU57)</f>
        <v>2</v>
      </c>
      <c r="C57" s="217">
        <v>1</v>
      </c>
      <c r="D57" s="209">
        <v>0</v>
      </c>
      <c r="E57" s="235">
        <v>0</v>
      </c>
      <c r="F57" s="218">
        <v>0</v>
      </c>
      <c r="G57" s="217">
        <v>0</v>
      </c>
      <c r="H57" s="217">
        <v>0</v>
      </c>
      <c r="I57" s="217">
        <v>0</v>
      </c>
      <c r="J57" s="217">
        <v>0</v>
      </c>
      <c r="K57" s="217">
        <v>0</v>
      </c>
      <c r="L57" s="217">
        <v>0</v>
      </c>
      <c r="M57" s="217">
        <v>0</v>
      </c>
      <c r="N57" s="217">
        <v>0</v>
      </c>
      <c r="O57" s="217">
        <v>0</v>
      </c>
      <c r="P57" s="217">
        <v>0</v>
      </c>
      <c r="Q57" s="217">
        <v>0</v>
      </c>
      <c r="R57" s="217">
        <v>0</v>
      </c>
      <c r="S57" s="217">
        <v>0</v>
      </c>
      <c r="T57" s="217">
        <v>0</v>
      </c>
      <c r="U57" s="217">
        <v>0</v>
      </c>
      <c r="V57" s="213">
        <v>0</v>
      </c>
      <c r="W57" s="217">
        <v>0</v>
      </c>
      <c r="X57" s="213">
        <v>0</v>
      </c>
      <c r="Y57" s="217">
        <v>0</v>
      </c>
      <c r="Z57" s="217">
        <v>0</v>
      </c>
      <c r="AA57" s="213">
        <v>0</v>
      </c>
      <c r="AB57" s="213">
        <v>0</v>
      </c>
      <c r="AC57" s="213">
        <v>0</v>
      </c>
      <c r="AD57" s="213">
        <v>0</v>
      </c>
      <c r="AE57" s="217">
        <v>1</v>
      </c>
      <c r="AF57" s="232">
        <v>0</v>
      </c>
      <c r="AG57" s="217">
        <v>0</v>
      </c>
      <c r="AH57" s="217">
        <v>0</v>
      </c>
      <c r="AI57" s="217">
        <v>0</v>
      </c>
      <c r="AJ57" s="217">
        <v>0</v>
      </c>
      <c r="AK57" s="232">
        <v>0</v>
      </c>
      <c r="AL57" s="217">
        <v>0</v>
      </c>
      <c r="AM57" s="217">
        <v>0</v>
      </c>
      <c r="AN57" s="217">
        <v>0</v>
      </c>
      <c r="AO57" s="217">
        <v>0</v>
      </c>
      <c r="AP57" s="217">
        <v>0</v>
      </c>
      <c r="AQ57" s="217">
        <v>0</v>
      </c>
      <c r="AR57" s="217">
        <v>0</v>
      </c>
      <c r="AS57" s="217">
        <v>0</v>
      </c>
      <c r="AT57" s="217">
        <v>0</v>
      </c>
      <c r="AU57" s="217">
        <v>0</v>
      </c>
    </row>
    <row r="58" spans="1:47" s="241" customFormat="1" x14ac:dyDescent="0.25">
      <c r="A58" s="234" t="s">
        <v>1619</v>
      </c>
      <c r="B58" s="216">
        <f t="shared" si="13"/>
        <v>6</v>
      </c>
      <c r="C58" s="217">
        <v>6</v>
      </c>
      <c r="D58" s="209">
        <v>0</v>
      </c>
      <c r="E58" s="235">
        <v>0</v>
      </c>
      <c r="F58" s="218">
        <v>0</v>
      </c>
      <c r="G58" s="217">
        <v>0</v>
      </c>
      <c r="H58" s="217">
        <v>0</v>
      </c>
      <c r="I58" s="217">
        <v>0</v>
      </c>
      <c r="J58" s="217">
        <v>0</v>
      </c>
      <c r="K58" s="217">
        <v>0</v>
      </c>
      <c r="L58" s="217">
        <v>0</v>
      </c>
      <c r="M58" s="217">
        <v>0</v>
      </c>
      <c r="N58" s="217">
        <v>0</v>
      </c>
      <c r="O58" s="217">
        <v>0</v>
      </c>
      <c r="P58" s="217">
        <v>0</v>
      </c>
      <c r="Q58" s="217">
        <v>0</v>
      </c>
      <c r="R58" s="217">
        <v>0</v>
      </c>
      <c r="S58" s="217">
        <v>0</v>
      </c>
      <c r="T58" s="217">
        <v>0</v>
      </c>
      <c r="U58" s="217">
        <v>0</v>
      </c>
      <c r="V58" s="213">
        <v>0</v>
      </c>
      <c r="W58" s="217">
        <v>0</v>
      </c>
      <c r="X58" s="213">
        <v>0</v>
      </c>
      <c r="Y58" s="217">
        <v>0</v>
      </c>
      <c r="Z58" s="217">
        <v>0</v>
      </c>
      <c r="AA58" s="213">
        <v>0</v>
      </c>
      <c r="AB58" s="213">
        <v>0</v>
      </c>
      <c r="AC58" s="213">
        <v>0</v>
      </c>
      <c r="AD58" s="213">
        <v>0</v>
      </c>
      <c r="AE58" s="217">
        <v>0</v>
      </c>
      <c r="AF58" s="232">
        <v>0</v>
      </c>
      <c r="AG58" s="217">
        <v>0</v>
      </c>
      <c r="AH58" s="217">
        <v>0</v>
      </c>
      <c r="AI58" s="217">
        <v>0</v>
      </c>
      <c r="AJ58" s="217">
        <v>0</v>
      </c>
      <c r="AK58" s="232">
        <v>0</v>
      </c>
      <c r="AL58" s="217">
        <v>0</v>
      </c>
      <c r="AM58" s="217">
        <v>0</v>
      </c>
      <c r="AN58" s="217">
        <v>0</v>
      </c>
      <c r="AO58" s="217">
        <v>0</v>
      </c>
      <c r="AP58" s="217">
        <v>0</v>
      </c>
      <c r="AQ58" s="217">
        <v>0</v>
      </c>
      <c r="AR58" s="217">
        <v>0</v>
      </c>
      <c r="AS58" s="217">
        <v>0</v>
      </c>
      <c r="AT58" s="217">
        <v>0</v>
      </c>
      <c r="AU58" s="217">
        <v>0</v>
      </c>
    </row>
    <row r="59" spans="1:47" s="241" customFormat="1" x14ac:dyDescent="0.25">
      <c r="A59" s="234" t="s">
        <v>1620</v>
      </c>
      <c r="B59" s="216">
        <f t="shared" si="13"/>
        <v>1</v>
      </c>
      <c r="C59" s="217">
        <v>1</v>
      </c>
      <c r="D59" s="209">
        <v>0</v>
      </c>
      <c r="E59" s="235">
        <v>0</v>
      </c>
      <c r="F59" s="218">
        <v>0</v>
      </c>
      <c r="G59" s="217">
        <v>0</v>
      </c>
      <c r="H59" s="217">
        <v>0</v>
      </c>
      <c r="I59" s="217">
        <v>0</v>
      </c>
      <c r="J59" s="217">
        <v>0</v>
      </c>
      <c r="K59" s="217">
        <v>0</v>
      </c>
      <c r="L59" s="217">
        <v>0</v>
      </c>
      <c r="M59" s="217">
        <v>0</v>
      </c>
      <c r="N59" s="217">
        <v>0</v>
      </c>
      <c r="O59" s="217">
        <v>0</v>
      </c>
      <c r="P59" s="217">
        <v>0</v>
      </c>
      <c r="Q59" s="217">
        <v>0</v>
      </c>
      <c r="R59" s="217">
        <v>0</v>
      </c>
      <c r="S59" s="217">
        <v>0</v>
      </c>
      <c r="T59" s="217">
        <v>0</v>
      </c>
      <c r="U59" s="217">
        <v>0</v>
      </c>
      <c r="V59" s="213">
        <v>0</v>
      </c>
      <c r="W59" s="217">
        <v>0</v>
      </c>
      <c r="X59" s="213">
        <v>0</v>
      </c>
      <c r="Y59" s="217">
        <v>0</v>
      </c>
      <c r="Z59" s="217">
        <v>0</v>
      </c>
      <c r="AA59" s="213">
        <v>0</v>
      </c>
      <c r="AB59" s="213">
        <v>0</v>
      </c>
      <c r="AC59" s="213">
        <v>0</v>
      </c>
      <c r="AD59" s="213">
        <v>0</v>
      </c>
      <c r="AE59" s="217">
        <v>0</v>
      </c>
      <c r="AF59" s="232">
        <v>0</v>
      </c>
      <c r="AG59" s="217">
        <v>0</v>
      </c>
      <c r="AH59" s="217">
        <v>0</v>
      </c>
      <c r="AI59" s="217">
        <v>0</v>
      </c>
      <c r="AJ59" s="217">
        <v>0</v>
      </c>
      <c r="AK59" s="232">
        <v>0</v>
      </c>
      <c r="AL59" s="217">
        <v>0</v>
      </c>
      <c r="AM59" s="217">
        <v>0</v>
      </c>
      <c r="AN59" s="217">
        <v>0</v>
      </c>
      <c r="AO59" s="217">
        <v>0</v>
      </c>
      <c r="AP59" s="217">
        <v>0</v>
      </c>
      <c r="AQ59" s="217">
        <v>0</v>
      </c>
      <c r="AR59" s="217">
        <v>0</v>
      </c>
      <c r="AS59" s="217">
        <v>0</v>
      </c>
      <c r="AT59" s="217">
        <v>0</v>
      </c>
      <c r="AU59" s="217">
        <v>0</v>
      </c>
    </row>
    <row r="60" spans="1:47" s="241" customFormat="1" x14ac:dyDescent="0.25">
      <c r="A60" s="234" t="s">
        <v>1621</v>
      </c>
      <c r="B60" s="216">
        <f t="shared" si="13"/>
        <v>0</v>
      </c>
      <c r="C60" s="217">
        <v>0</v>
      </c>
      <c r="D60" s="209">
        <v>0</v>
      </c>
      <c r="E60" s="235">
        <v>0</v>
      </c>
      <c r="F60" s="218">
        <v>0</v>
      </c>
      <c r="G60" s="217">
        <v>0</v>
      </c>
      <c r="H60" s="217">
        <v>0</v>
      </c>
      <c r="I60" s="217">
        <v>0</v>
      </c>
      <c r="J60" s="217">
        <v>0</v>
      </c>
      <c r="K60" s="217">
        <v>0</v>
      </c>
      <c r="L60" s="217">
        <v>0</v>
      </c>
      <c r="M60" s="217">
        <v>0</v>
      </c>
      <c r="N60" s="217">
        <v>0</v>
      </c>
      <c r="O60" s="217">
        <v>0</v>
      </c>
      <c r="P60" s="217">
        <v>0</v>
      </c>
      <c r="Q60" s="217">
        <v>0</v>
      </c>
      <c r="R60" s="217">
        <v>0</v>
      </c>
      <c r="S60" s="217">
        <v>0</v>
      </c>
      <c r="T60" s="217">
        <v>0</v>
      </c>
      <c r="U60" s="217">
        <v>0</v>
      </c>
      <c r="V60" s="213">
        <v>0</v>
      </c>
      <c r="W60" s="217">
        <v>0</v>
      </c>
      <c r="X60" s="213">
        <v>0</v>
      </c>
      <c r="Y60" s="217">
        <v>0</v>
      </c>
      <c r="Z60" s="217">
        <v>0</v>
      </c>
      <c r="AA60" s="213">
        <v>0</v>
      </c>
      <c r="AB60" s="213">
        <v>0</v>
      </c>
      <c r="AC60" s="213">
        <v>0</v>
      </c>
      <c r="AD60" s="213">
        <v>0</v>
      </c>
      <c r="AE60" s="217">
        <v>0</v>
      </c>
      <c r="AF60" s="232">
        <v>0</v>
      </c>
      <c r="AG60" s="217">
        <v>0</v>
      </c>
      <c r="AH60" s="217">
        <v>0</v>
      </c>
      <c r="AI60" s="217">
        <v>0</v>
      </c>
      <c r="AJ60" s="217">
        <v>0</v>
      </c>
      <c r="AK60" s="232">
        <v>0</v>
      </c>
      <c r="AL60" s="217">
        <v>0</v>
      </c>
      <c r="AM60" s="217">
        <v>0</v>
      </c>
      <c r="AN60" s="217">
        <v>0</v>
      </c>
      <c r="AO60" s="217">
        <v>0</v>
      </c>
      <c r="AP60" s="217">
        <v>0</v>
      </c>
      <c r="AQ60" s="217">
        <v>0</v>
      </c>
      <c r="AR60" s="217">
        <v>0</v>
      </c>
      <c r="AS60" s="217">
        <v>0</v>
      </c>
      <c r="AT60" s="217">
        <v>0</v>
      </c>
      <c r="AU60" s="217">
        <v>0</v>
      </c>
    </row>
    <row r="61" spans="1:47" s="241" customFormat="1" x14ac:dyDescent="0.25">
      <c r="A61" s="234" t="s">
        <v>1622</v>
      </c>
      <c r="B61" s="216">
        <f t="shared" si="13"/>
        <v>0</v>
      </c>
      <c r="C61" s="217">
        <v>0</v>
      </c>
      <c r="D61" s="209">
        <v>0</v>
      </c>
      <c r="E61" s="235">
        <v>0</v>
      </c>
      <c r="F61" s="218">
        <v>0</v>
      </c>
      <c r="G61" s="217">
        <v>0</v>
      </c>
      <c r="H61" s="217">
        <v>0</v>
      </c>
      <c r="I61" s="217">
        <v>0</v>
      </c>
      <c r="J61" s="217">
        <v>0</v>
      </c>
      <c r="K61" s="217">
        <v>0</v>
      </c>
      <c r="L61" s="217">
        <v>0</v>
      </c>
      <c r="M61" s="217">
        <v>0</v>
      </c>
      <c r="N61" s="217">
        <v>0</v>
      </c>
      <c r="O61" s="217">
        <v>0</v>
      </c>
      <c r="P61" s="217">
        <v>0</v>
      </c>
      <c r="Q61" s="217">
        <v>0</v>
      </c>
      <c r="R61" s="217">
        <v>0</v>
      </c>
      <c r="S61" s="217">
        <v>0</v>
      </c>
      <c r="T61" s="217">
        <v>0</v>
      </c>
      <c r="U61" s="217">
        <v>0</v>
      </c>
      <c r="V61" s="213">
        <v>0</v>
      </c>
      <c r="W61" s="217">
        <v>0</v>
      </c>
      <c r="X61" s="213">
        <v>0</v>
      </c>
      <c r="Y61" s="217">
        <v>0</v>
      </c>
      <c r="Z61" s="217">
        <v>0</v>
      </c>
      <c r="AA61" s="213">
        <v>0</v>
      </c>
      <c r="AB61" s="213">
        <v>0</v>
      </c>
      <c r="AC61" s="213">
        <v>0</v>
      </c>
      <c r="AD61" s="213">
        <v>0</v>
      </c>
      <c r="AE61" s="217">
        <v>0</v>
      </c>
      <c r="AF61" s="232">
        <v>0</v>
      </c>
      <c r="AG61" s="217">
        <v>0</v>
      </c>
      <c r="AH61" s="217">
        <v>0</v>
      </c>
      <c r="AI61" s="217">
        <v>0</v>
      </c>
      <c r="AJ61" s="217">
        <v>0</v>
      </c>
      <c r="AK61" s="232">
        <v>0</v>
      </c>
      <c r="AL61" s="217">
        <v>0</v>
      </c>
      <c r="AM61" s="217">
        <v>0</v>
      </c>
      <c r="AN61" s="217">
        <v>0</v>
      </c>
      <c r="AO61" s="217">
        <v>0</v>
      </c>
      <c r="AP61" s="217">
        <v>0</v>
      </c>
      <c r="AQ61" s="217">
        <v>0</v>
      </c>
      <c r="AR61" s="217">
        <v>0</v>
      </c>
      <c r="AS61" s="217">
        <v>0</v>
      </c>
      <c r="AT61" s="217">
        <v>0</v>
      </c>
      <c r="AU61" s="217">
        <v>0</v>
      </c>
    </row>
    <row r="62" spans="1:47" s="241" customFormat="1" x14ac:dyDescent="0.25">
      <c r="A62" s="234" t="s">
        <v>1623</v>
      </c>
      <c r="B62" s="216">
        <f t="shared" si="13"/>
        <v>0</v>
      </c>
      <c r="C62" s="220">
        <v>0</v>
      </c>
      <c r="D62" s="209">
        <v>0</v>
      </c>
      <c r="E62" s="235">
        <v>0</v>
      </c>
      <c r="F62" s="218">
        <v>0</v>
      </c>
      <c r="G62" s="217">
        <v>0</v>
      </c>
      <c r="H62" s="217">
        <v>0</v>
      </c>
      <c r="I62" s="217">
        <v>0</v>
      </c>
      <c r="J62" s="217">
        <v>0</v>
      </c>
      <c r="K62" s="217">
        <v>0</v>
      </c>
      <c r="L62" s="217">
        <v>0</v>
      </c>
      <c r="M62" s="217">
        <v>0</v>
      </c>
      <c r="N62" s="217">
        <v>0</v>
      </c>
      <c r="O62" s="217">
        <v>0</v>
      </c>
      <c r="P62" s="217">
        <v>0</v>
      </c>
      <c r="Q62" s="217">
        <v>0</v>
      </c>
      <c r="R62" s="217">
        <v>0</v>
      </c>
      <c r="S62" s="217">
        <v>0</v>
      </c>
      <c r="T62" s="217">
        <v>0</v>
      </c>
      <c r="U62" s="217">
        <v>0</v>
      </c>
      <c r="V62" s="213">
        <v>0</v>
      </c>
      <c r="W62" s="217">
        <v>0</v>
      </c>
      <c r="X62" s="213">
        <v>0</v>
      </c>
      <c r="Y62" s="217">
        <v>0</v>
      </c>
      <c r="Z62" s="217">
        <v>0</v>
      </c>
      <c r="AA62" s="213">
        <v>0</v>
      </c>
      <c r="AB62" s="213">
        <v>0</v>
      </c>
      <c r="AC62" s="213">
        <v>0</v>
      </c>
      <c r="AD62" s="213">
        <v>0</v>
      </c>
      <c r="AE62" s="217">
        <v>0</v>
      </c>
      <c r="AF62" s="232">
        <v>0</v>
      </c>
      <c r="AG62" s="217">
        <v>0</v>
      </c>
      <c r="AH62" s="217">
        <v>0</v>
      </c>
      <c r="AI62" s="217">
        <v>0</v>
      </c>
      <c r="AJ62" s="217">
        <v>0</v>
      </c>
      <c r="AK62" s="232">
        <v>0</v>
      </c>
      <c r="AL62" s="217">
        <v>0</v>
      </c>
      <c r="AM62" s="217">
        <v>0</v>
      </c>
      <c r="AN62" s="217">
        <v>0</v>
      </c>
      <c r="AO62" s="217">
        <v>0</v>
      </c>
      <c r="AP62" s="217">
        <v>0</v>
      </c>
      <c r="AQ62" s="217">
        <v>0</v>
      </c>
      <c r="AR62" s="217">
        <v>0</v>
      </c>
      <c r="AS62" s="217">
        <v>0</v>
      </c>
      <c r="AT62" s="217">
        <v>0</v>
      </c>
      <c r="AU62" s="217">
        <v>0</v>
      </c>
    </row>
    <row r="63" spans="1:47" s="244" customFormat="1" ht="13.5" customHeight="1" x14ac:dyDescent="0.25">
      <c r="A63" s="243" t="s">
        <v>1624</v>
      </c>
      <c r="B63" s="224">
        <f>+SUM(B57:B62)</f>
        <v>9</v>
      </c>
      <c r="C63" s="224">
        <f t="shared" ref="C63" si="14">SUM(C57:C62)</f>
        <v>8</v>
      </c>
      <c r="D63" s="225">
        <f t="shared" ref="D63:AU63" si="15">SUM(D57:D62)</f>
        <v>0</v>
      </c>
      <c r="E63" s="224">
        <f t="shared" si="15"/>
        <v>0</v>
      </c>
      <c r="F63" s="226">
        <f>SUM(F57:F62)</f>
        <v>0</v>
      </c>
      <c r="G63" s="224">
        <f t="shared" ref="G63" si="16">SUM(G57:G62)</f>
        <v>0</v>
      </c>
      <c r="H63" s="224">
        <f t="shared" si="15"/>
        <v>0</v>
      </c>
      <c r="I63" s="224">
        <f t="shared" si="15"/>
        <v>0</v>
      </c>
      <c r="J63" s="224">
        <f t="shared" si="15"/>
        <v>0</v>
      </c>
      <c r="K63" s="224">
        <f t="shared" si="15"/>
        <v>0</v>
      </c>
      <c r="L63" s="224">
        <f t="shared" si="15"/>
        <v>0</v>
      </c>
      <c r="M63" s="224">
        <f t="shared" si="15"/>
        <v>0</v>
      </c>
      <c r="N63" s="224">
        <f t="shared" si="15"/>
        <v>0</v>
      </c>
      <c r="O63" s="224">
        <f t="shared" si="15"/>
        <v>0</v>
      </c>
      <c r="P63" s="224">
        <f t="shared" si="15"/>
        <v>0</v>
      </c>
      <c r="Q63" s="224">
        <f t="shared" si="15"/>
        <v>0</v>
      </c>
      <c r="R63" s="224">
        <f>SUM(R57:R62)</f>
        <v>0</v>
      </c>
      <c r="S63" s="224">
        <f>SUM(S57:S62)</f>
        <v>0</v>
      </c>
      <c r="T63" s="224">
        <f>SUM(T57:T62)</f>
        <v>0</v>
      </c>
      <c r="U63" s="224">
        <f>SUM(U57:U62)</f>
        <v>0</v>
      </c>
      <c r="V63" s="227">
        <f t="shared" si="15"/>
        <v>0</v>
      </c>
      <c r="W63" s="224">
        <f>SUM(W57:W62)</f>
        <v>0</v>
      </c>
      <c r="X63" s="227">
        <f t="shared" si="15"/>
        <v>0</v>
      </c>
      <c r="Y63" s="224">
        <f>SUM(Y57:Y62)</f>
        <v>0</v>
      </c>
      <c r="Z63" s="224">
        <f t="shared" si="15"/>
        <v>0</v>
      </c>
      <c r="AA63" s="227">
        <f t="shared" si="15"/>
        <v>0</v>
      </c>
      <c r="AB63" s="227">
        <f t="shared" si="15"/>
        <v>0</v>
      </c>
      <c r="AC63" s="227">
        <f t="shared" si="15"/>
        <v>0</v>
      </c>
      <c r="AD63" s="227">
        <f t="shared" si="15"/>
        <v>0</v>
      </c>
      <c r="AE63" s="224">
        <f>SUM(AE57:AE62)</f>
        <v>1</v>
      </c>
      <c r="AF63" s="227">
        <f>SUM(AF57:AF62)</f>
        <v>0</v>
      </c>
      <c r="AG63" s="224">
        <f>SUM(AG57:AG62)</f>
        <v>0</v>
      </c>
      <c r="AH63" s="224">
        <f>SUM(AH57:AH62)</f>
        <v>0</v>
      </c>
      <c r="AI63" s="224">
        <f t="shared" si="15"/>
        <v>0</v>
      </c>
      <c r="AJ63" s="224">
        <f>SUM(AJ57:AJ62)</f>
        <v>0</v>
      </c>
      <c r="AK63" s="227">
        <f t="shared" si="15"/>
        <v>0</v>
      </c>
      <c r="AL63" s="224">
        <f>SUM(AL57:AL62)</f>
        <v>0</v>
      </c>
      <c r="AM63" s="224">
        <f t="shared" si="15"/>
        <v>0</v>
      </c>
      <c r="AN63" s="224">
        <f t="shared" si="15"/>
        <v>0</v>
      </c>
      <c r="AO63" s="224">
        <f t="shared" si="15"/>
        <v>0</v>
      </c>
      <c r="AP63" s="224">
        <f t="shared" si="15"/>
        <v>0</v>
      </c>
      <c r="AQ63" s="224">
        <f t="shared" si="15"/>
        <v>0</v>
      </c>
      <c r="AR63" s="224">
        <f t="shared" si="15"/>
        <v>0</v>
      </c>
      <c r="AS63" s="224">
        <f t="shared" si="15"/>
        <v>0</v>
      </c>
      <c r="AT63" s="224">
        <f t="shared" si="15"/>
        <v>0</v>
      </c>
      <c r="AU63" s="224">
        <f t="shared" si="15"/>
        <v>0</v>
      </c>
    </row>
    <row r="64" spans="1:47" s="241" customFormat="1" x14ac:dyDescent="0.25">
      <c r="A64" s="240"/>
      <c r="B64" s="216"/>
      <c r="C64" s="216"/>
      <c r="D64" s="209"/>
      <c r="E64" s="216"/>
      <c r="F64" s="229">
        <v>0</v>
      </c>
      <c r="G64" s="216"/>
      <c r="H64" s="216"/>
      <c r="I64" s="216"/>
      <c r="J64" s="216"/>
      <c r="K64" s="216"/>
      <c r="L64" s="216"/>
      <c r="M64" s="216"/>
      <c r="N64" s="216"/>
      <c r="O64" s="216"/>
      <c r="P64" s="216"/>
      <c r="Q64" s="216"/>
      <c r="R64" s="216"/>
      <c r="S64" s="216"/>
      <c r="T64" s="216"/>
      <c r="U64" s="216"/>
      <c r="V64" s="213"/>
      <c r="W64" s="216"/>
      <c r="X64" s="213"/>
      <c r="Y64" s="216"/>
      <c r="Z64" s="216"/>
      <c r="AA64" s="213"/>
      <c r="AB64" s="213"/>
      <c r="AC64" s="213"/>
      <c r="AD64" s="213"/>
      <c r="AE64" s="216"/>
      <c r="AF64" s="213"/>
      <c r="AG64" s="216"/>
      <c r="AH64" s="216"/>
      <c r="AI64" s="216"/>
      <c r="AJ64" s="216"/>
      <c r="AK64" s="213"/>
      <c r="AL64" s="216"/>
      <c r="AM64" s="216"/>
      <c r="AN64" s="216"/>
      <c r="AO64" s="216"/>
      <c r="AP64" s="216"/>
      <c r="AQ64" s="216"/>
      <c r="AR64" s="216"/>
      <c r="AS64" s="216"/>
      <c r="AT64" s="216"/>
      <c r="AU64" s="216"/>
    </row>
    <row r="65" spans="1:47" s="214" customFormat="1" x14ac:dyDescent="0.2">
      <c r="A65" s="207" t="s">
        <v>1625</v>
      </c>
      <c r="B65" s="208"/>
      <c r="C65" s="208"/>
      <c r="D65" s="209"/>
      <c r="E65" s="208"/>
      <c r="F65" s="231">
        <v>0</v>
      </c>
      <c r="G65" s="208"/>
      <c r="H65" s="208"/>
      <c r="I65" s="208"/>
      <c r="J65" s="208"/>
      <c r="K65" s="208"/>
      <c r="L65" s="208"/>
      <c r="M65" s="208"/>
      <c r="N65" s="208"/>
      <c r="O65" s="208"/>
      <c r="P65" s="208"/>
      <c r="Q65" s="208"/>
      <c r="R65" s="208"/>
      <c r="S65" s="208"/>
      <c r="T65" s="208"/>
      <c r="U65" s="208"/>
      <c r="V65" s="213"/>
      <c r="W65" s="208"/>
      <c r="X65" s="213"/>
      <c r="Y65" s="208"/>
      <c r="Z65" s="208"/>
      <c r="AA65" s="213"/>
      <c r="AB65" s="213"/>
      <c r="AC65" s="213"/>
      <c r="AD65" s="213"/>
      <c r="AE65" s="208"/>
      <c r="AF65" s="213"/>
      <c r="AG65" s="208"/>
      <c r="AH65" s="208"/>
      <c r="AI65" s="208"/>
      <c r="AJ65" s="208"/>
      <c r="AK65" s="213"/>
      <c r="AL65" s="208"/>
      <c r="AM65" s="208"/>
      <c r="AN65" s="208"/>
      <c r="AO65" s="208"/>
      <c r="AP65" s="208"/>
      <c r="AQ65" s="208"/>
      <c r="AR65" s="208"/>
      <c r="AS65" s="208"/>
      <c r="AT65" s="208"/>
      <c r="AU65" s="208"/>
    </row>
    <row r="66" spans="1:47" s="236" customFormat="1" x14ac:dyDescent="0.25">
      <c r="A66" s="234" t="s">
        <v>1626</v>
      </c>
      <c r="B66" s="216">
        <f>SUM(C66:AU66)</f>
        <v>3</v>
      </c>
      <c r="C66" s="217">
        <v>3</v>
      </c>
      <c r="D66" s="209">
        <v>0</v>
      </c>
      <c r="E66" s="235">
        <v>0</v>
      </c>
      <c r="F66" s="218">
        <v>0</v>
      </c>
      <c r="G66" s="217">
        <v>0</v>
      </c>
      <c r="H66" s="217">
        <v>0</v>
      </c>
      <c r="I66" s="217">
        <v>0</v>
      </c>
      <c r="J66" s="217">
        <v>0</v>
      </c>
      <c r="K66" s="217">
        <v>0</v>
      </c>
      <c r="L66" s="217">
        <v>0</v>
      </c>
      <c r="M66" s="217">
        <v>0</v>
      </c>
      <c r="N66" s="217">
        <v>0</v>
      </c>
      <c r="O66" s="217">
        <v>0</v>
      </c>
      <c r="P66" s="217">
        <v>0</v>
      </c>
      <c r="Q66" s="217">
        <v>0</v>
      </c>
      <c r="R66" s="217">
        <v>0</v>
      </c>
      <c r="S66" s="217">
        <v>0</v>
      </c>
      <c r="T66" s="217">
        <v>0</v>
      </c>
      <c r="U66" s="217">
        <v>0</v>
      </c>
      <c r="V66" s="213">
        <v>0</v>
      </c>
      <c r="W66" s="217">
        <v>0</v>
      </c>
      <c r="X66" s="213">
        <v>0</v>
      </c>
      <c r="Y66" s="217">
        <v>0</v>
      </c>
      <c r="Z66" s="217">
        <v>0</v>
      </c>
      <c r="AA66" s="213">
        <v>0</v>
      </c>
      <c r="AB66" s="213">
        <v>0</v>
      </c>
      <c r="AC66" s="213">
        <v>0</v>
      </c>
      <c r="AD66" s="213">
        <v>0</v>
      </c>
      <c r="AE66" s="217">
        <v>0</v>
      </c>
      <c r="AF66" s="232">
        <v>0</v>
      </c>
      <c r="AG66" s="217">
        <v>0</v>
      </c>
      <c r="AH66" s="217">
        <v>0</v>
      </c>
      <c r="AI66" s="217">
        <v>0</v>
      </c>
      <c r="AJ66" s="217">
        <v>0</v>
      </c>
      <c r="AK66" s="232">
        <v>0</v>
      </c>
      <c r="AL66" s="217">
        <v>0</v>
      </c>
      <c r="AM66" s="217">
        <v>0</v>
      </c>
      <c r="AN66" s="217">
        <v>0</v>
      </c>
      <c r="AO66" s="217">
        <v>0</v>
      </c>
      <c r="AP66" s="217">
        <v>0</v>
      </c>
      <c r="AQ66" s="217">
        <v>0</v>
      </c>
      <c r="AR66" s="217">
        <v>0</v>
      </c>
      <c r="AS66" s="217">
        <v>0</v>
      </c>
      <c r="AT66" s="217">
        <v>0</v>
      </c>
      <c r="AU66" s="217">
        <v>0</v>
      </c>
    </row>
    <row r="67" spans="1:47" s="236" customFormat="1" x14ac:dyDescent="0.25">
      <c r="A67" s="234" t="s">
        <v>1627</v>
      </c>
      <c r="B67" s="216">
        <f>SUM(C67:AU67)</f>
        <v>0</v>
      </c>
      <c r="C67" s="217">
        <v>0</v>
      </c>
      <c r="D67" s="209">
        <v>0</v>
      </c>
      <c r="E67" s="235">
        <v>0</v>
      </c>
      <c r="F67" s="218">
        <v>0</v>
      </c>
      <c r="G67" s="217">
        <v>0</v>
      </c>
      <c r="H67" s="217">
        <v>0</v>
      </c>
      <c r="I67" s="217">
        <v>0</v>
      </c>
      <c r="J67" s="217">
        <v>0</v>
      </c>
      <c r="K67" s="217">
        <v>0</v>
      </c>
      <c r="L67" s="217">
        <v>0</v>
      </c>
      <c r="M67" s="217">
        <v>0</v>
      </c>
      <c r="N67" s="217">
        <v>0</v>
      </c>
      <c r="O67" s="217">
        <v>0</v>
      </c>
      <c r="P67" s="217">
        <v>0</v>
      </c>
      <c r="Q67" s="217">
        <v>0</v>
      </c>
      <c r="R67" s="217">
        <v>0</v>
      </c>
      <c r="S67" s="217">
        <v>0</v>
      </c>
      <c r="T67" s="217">
        <v>0</v>
      </c>
      <c r="U67" s="217">
        <v>0</v>
      </c>
      <c r="V67" s="213">
        <v>0</v>
      </c>
      <c r="W67" s="217">
        <v>0</v>
      </c>
      <c r="X67" s="213">
        <v>0</v>
      </c>
      <c r="Y67" s="217">
        <v>0</v>
      </c>
      <c r="Z67" s="217">
        <v>0</v>
      </c>
      <c r="AA67" s="213">
        <v>0</v>
      </c>
      <c r="AB67" s="213">
        <v>0</v>
      </c>
      <c r="AC67" s="213">
        <v>0</v>
      </c>
      <c r="AD67" s="213">
        <v>0</v>
      </c>
      <c r="AE67" s="217">
        <v>0</v>
      </c>
      <c r="AF67" s="232">
        <v>0</v>
      </c>
      <c r="AG67" s="217">
        <v>0</v>
      </c>
      <c r="AH67" s="217">
        <v>0</v>
      </c>
      <c r="AI67" s="217">
        <v>0</v>
      </c>
      <c r="AJ67" s="217">
        <v>0</v>
      </c>
      <c r="AK67" s="232">
        <v>0</v>
      </c>
      <c r="AL67" s="217">
        <v>0</v>
      </c>
      <c r="AM67" s="217">
        <v>0</v>
      </c>
      <c r="AN67" s="217">
        <v>0</v>
      </c>
      <c r="AO67" s="217">
        <v>0</v>
      </c>
      <c r="AP67" s="217">
        <v>0</v>
      </c>
      <c r="AQ67" s="217">
        <v>0</v>
      </c>
      <c r="AR67" s="217">
        <v>0</v>
      </c>
      <c r="AS67" s="217">
        <v>0</v>
      </c>
      <c r="AT67" s="217">
        <v>0</v>
      </c>
      <c r="AU67" s="217">
        <v>0</v>
      </c>
    </row>
    <row r="68" spans="1:47" s="236" customFormat="1" x14ac:dyDescent="0.25">
      <c r="A68" s="234" t="s">
        <v>1628</v>
      </c>
      <c r="B68" s="216">
        <f>SUM(C68:AU68)</f>
        <v>13</v>
      </c>
      <c r="C68" s="217">
        <v>2</v>
      </c>
      <c r="D68" s="209">
        <v>0</v>
      </c>
      <c r="E68" s="235">
        <v>0</v>
      </c>
      <c r="F68" s="218">
        <v>0</v>
      </c>
      <c r="G68" s="217">
        <v>0</v>
      </c>
      <c r="H68" s="217">
        <v>0</v>
      </c>
      <c r="I68" s="217">
        <v>0</v>
      </c>
      <c r="J68" s="217">
        <v>0</v>
      </c>
      <c r="K68" s="217">
        <v>0</v>
      </c>
      <c r="L68" s="217">
        <v>0</v>
      </c>
      <c r="M68" s="217">
        <v>0</v>
      </c>
      <c r="N68" s="217">
        <v>0</v>
      </c>
      <c r="O68" s="217">
        <v>0</v>
      </c>
      <c r="P68" s="217">
        <v>0</v>
      </c>
      <c r="Q68" s="217">
        <v>0</v>
      </c>
      <c r="R68" s="217">
        <v>0</v>
      </c>
      <c r="S68" s="217">
        <v>0</v>
      </c>
      <c r="T68" s="217">
        <v>0</v>
      </c>
      <c r="U68" s="217">
        <v>0</v>
      </c>
      <c r="V68" s="213">
        <v>0</v>
      </c>
      <c r="W68" s="217">
        <v>0</v>
      </c>
      <c r="X68" s="213">
        <v>0</v>
      </c>
      <c r="Y68" s="217">
        <v>0</v>
      </c>
      <c r="Z68" s="217">
        <v>0</v>
      </c>
      <c r="AA68" s="213">
        <v>0</v>
      </c>
      <c r="AB68" s="213">
        <v>0</v>
      </c>
      <c r="AC68" s="213">
        <v>0</v>
      </c>
      <c r="AD68" s="213">
        <v>0</v>
      </c>
      <c r="AE68" s="217">
        <v>11</v>
      </c>
      <c r="AF68" s="232">
        <v>0</v>
      </c>
      <c r="AG68" s="217">
        <v>0</v>
      </c>
      <c r="AH68" s="217">
        <v>0</v>
      </c>
      <c r="AI68" s="217">
        <v>0</v>
      </c>
      <c r="AJ68" s="217">
        <v>0</v>
      </c>
      <c r="AK68" s="232">
        <v>0</v>
      </c>
      <c r="AL68" s="217">
        <v>0</v>
      </c>
      <c r="AM68" s="217">
        <v>0</v>
      </c>
      <c r="AN68" s="217">
        <v>0</v>
      </c>
      <c r="AO68" s="217">
        <v>0</v>
      </c>
      <c r="AP68" s="217">
        <v>0</v>
      </c>
      <c r="AQ68" s="217">
        <v>0</v>
      </c>
      <c r="AR68" s="217">
        <v>0</v>
      </c>
      <c r="AS68" s="217">
        <v>0</v>
      </c>
      <c r="AT68" s="217">
        <v>0</v>
      </c>
      <c r="AU68" s="217">
        <v>0</v>
      </c>
    </row>
    <row r="69" spans="1:47" s="236" customFormat="1" x14ac:dyDescent="0.25">
      <c r="A69" s="234" t="s">
        <v>1629</v>
      </c>
      <c r="B69" s="216">
        <f>SUM(C69:AU69)</f>
        <v>61</v>
      </c>
      <c r="C69" s="217">
        <v>55</v>
      </c>
      <c r="D69" s="209">
        <v>0</v>
      </c>
      <c r="E69" s="235">
        <v>0</v>
      </c>
      <c r="F69" s="218">
        <v>0</v>
      </c>
      <c r="G69" s="217">
        <v>0</v>
      </c>
      <c r="H69" s="217">
        <v>0</v>
      </c>
      <c r="I69" s="217">
        <v>0</v>
      </c>
      <c r="J69" s="217">
        <v>0</v>
      </c>
      <c r="K69" s="217">
        <v>0</v>
      </c>
      <c r="L69" s="217">
        <v>0</v>
      </c>
      <c r="M69" s="217">
        <v>0</v>
      </c>
      <c r="N69" s="217">
        <v>0</v>
      </c>
      <c r="O69" s="217">
        <v>0</v>
      </c>
      <c r="P69" s="217">
        <v>0</v>
      </c>
      <c r="Q69" s="217">
        <v>0</v>
      </c>
      <c r="R69" s="217">
        <v>0</v>
      </c>
      <c r="S69" s="217">
        <v>0</v>
      </c>
      <c r="T69" s="217">
        <v>0</v>
      </c>
      <c r="U69" s="217">
        <v>0</v>
      </c>
      <c r="V69" s="213">
        <v>0</v>
      </c>
      <c r="W69" s="217">
        <v>0</v>
      </c>
      <c r="X69" s="213">
        <v>0</v>
      </c>
      <c r="Y69" s="217">
        <v>0</v>
      </c>
      <c r="Z69" s="217">
        <v>0</v>
      </c>
      <c r="AA69" s="213">
        <v>0</v>
      </c>
      <c r="AB69" s="213">
        <v>0</v>
      </c>
      <c r="AC69" s="213">
        <v>0</v>
      </c>
      <c r="AD69" s="213">
        <v>0</v>
      </c>
      <c r="AE69" s="217">
        <v>6</v>
      </c>
      <c r="AF69" s="232">
        <v>0</v>
      </c>
      <c r="AG69" s="217">
        <v>0</v>
      </c>
      <c r="AH69" s="217">
        <v>0</v>
      </c>
      <c r="AI69" s="217">
        <v>0</v>
      </c>
      <c r="AJ69" s="217">
        <v>0</v>
      </c>
      <c r="AK69" s="232">
        <v>0</v>
      </c>
      <c r="AL69" s="217">
        <v>0</v>
      </c>
      <c r="AM69" s="217">
        <v>0</v>
      </c>
      <c r="AN69" s="217">
        <v>0</v>
      </c>
      <c r="AO69" s="217">
        <v>0</v>
      </c>
      <c r="AP69" s="217">
        <v>0</v>
      </c>
      <c r="AQ69" s="217">
        <v>0</v>
      </c>
      <c r="AR69" s="217">
        <v>0</v>
      </c>
      <c r="AS69" s="217">
        <v>0</v>
      </c>
      <c r="AT69" s="217">
        <v>0</v>
      </c>
      <c r="AU69" s="217">
        <v>0</v>
      </c>
    </row>
    <row r="70" spans="1:47" s="236" customFormat="1" x14ac:dyDescent="0.25">
      <c r="A70" s="234" t="s">
        <v>1630</v>
      </c>
      <c r="B70" s="216">
        <f>SUM(C70:AU70)</f>
        <v>8</v>
      </c>
      <c r="C70" s="217">
        <v>8</v>
      </c>
      <c r="D70" s="209">
        <v>0</v>
      </c>
      <c r="E70" s="235">
        <v>0</v>
      </c>
      <c r="F70" s="218">
        <v>0</v>
      </c>
      <c r="G70" s="217">
        <v>0</v>
      </c>
      <c r="H70" s="217">
        <v>0</v>
      </c>
      <c r="I70" s="217">
        <v>0</v>
      </c>
      <c r="J70" s="217">
        <v>0</v>
      </c>
      <c r="K70" s="217">
        <v>0</v>
      </c>
      <c r="L70" s="217">
        <v>0</v>
      </c>
      <c r="M70" s="217">
        <v>0</v>
      </c>
      <c r="N70" s="217">
        <v>0</v>
      </c>
      <c r="O70" s="217">
        <v>0</v>
      </c>
      <c r="P70" s="217">
        <v>0</v>
      </c>
      <c r="Q70" s="217">
        <v>0</v>
      </c>
      <c r="R70" s="217">
        <v>0</v>
      </c>
      <c r="S70" s="217">
        <v>0</v>
      </c>
      <c r="T70" s="217">
        <v>0</v>
      </c>
      <c r="U70" s="217">
        <v>0</v>
      </c>
      <c r="V70" s="213">
        <v>0</v>
      </c>
      <c r="W70" s="217">
        <v>0</v>
      </c>
      <c r="X70" s="213">
        <v>0</v>
      </c>
      <c r="Y70" s="217">
        <v>0</v>
      </c>
      <c r="Z70" s="217">
        <v>0</v>
      </c>
      <c r="AA70" s="213">
        <v>0</v>
      </c>
      <c r="AB70" s="213">
        <v>0</v>
      </c>
      <c r="AC70" s="213">
        <v>0</v>
      </c>
      <c r="AD70" s="213">
        <v>0</v>
      </c>
      <c r="AE70" s="217">
        <v>0</v>
      </c>
      <c r="AF70" s="232">
        <v>0</v>
      </c>
      <c r="AG70" s="217">
        <v>0</v>
      </c>
      <c r="AH70" s="217">
        <v>0</v>
      </c>
      <c r="AI70" s="217">
        <v>0</v>
      </c>
      <c r="AJ70" s="217">
        <v>0</v>
      </c>
      <c r="AK70" s="232">
        <v>0</v>
      </c>
      <c r="AL70" s="217">
        <v>0</v>
      </c>
      <c r="AM70" s="217">
        <v>0</v>
      </c>
      <c r="AN70" s="217">
        <v>0</v>
      </c>
      <c r="AO70" s="217">
        <v>0</v>
      </c>
      <c r="AP70" s="217">
        <v>0</v>
      </c>
      <c r="AQ70" s="217">
        <v>0</v>
      </c>
      <c r="AR70" s="217">
        <v>0</v>
      </c>
      <c r="AS70" s="217">
        <v>0</v>
      </c>
      <c r="AT70" s="217">
        <v>0</v>
      </c>
      <c r="AU70" s="217">
        <v>0</v>
      </c>
    </row>
    <row r="71" spans="1:47" s="238" customFormat="1" x14ac:dyDescent="0.25">
      <c r="A71" s="237" t="s">
        <v>1631</v>
      </c>
      <c r="B71" s="224">
        <f>SUM(B66:B70)</f>
        <v>85</v>
      </c>
      <c r="C71" s="224">
        <f t="shared" ref="C71:AU71" si="17">SUM(C66:C70)</f>
        <v>68</v>
      </c>
      <c r="D71" s="225">
        <f t="shared" si="17"/>
        <v>0</v>
      </c>
      <c r="E71" s="224">
        <f t="shared" si="17"/>
        <v>0</v>
      </c>
      <c r="F71" s="226">
        <f t="shared" si="17"/>
        <v>0</v>
      </c>
      <c r="G71" s="224">
        <f t="shared" si="17"/>
        <v>0</v>
      </c>
      <c r="H71" s="224">
        <f t="shared" si="17"/>
        <v>0</v>
      </c>
      <c r="I71" s="224">
        <f t="shared" si="17"/>
        <v>0</v>
      </c>
      <c r="J71" s="224">
        <f t="shared" si="17"/>
        <v>0</v>
      </c>
      <c r="K71" s="224">
        <f t="shared" si="17"/>
        <v>0</v>
      </c>
      <c r="L71" s="224">
        <f t="shared" si="17"/>
        <v>0</v>
      </c>
      <c r="M71" s="224">
        <f t="shared" si="17"/>
        <v>0</v>
      </c>
      <c r="N71" s="224">
        <f t="shared" si="17"/>
        <v>0</v>
      </c>
      <c r="O71" s="224">
        <f t="shared" si="17"/>
        <v>0</v>
      </c>
      <c r="P71" s="224">
        <f t="shared" si="17"/>
        <v>0</v>
      </c>
      <c r="Q71" s="224">
        <f t="shared" si="17"/>
        <v>0</v>
      </c>
      <c r="R71" s="224">
        <f t="shared" si="17"/>
        <v>0</v>
      </c>
      <c r="S71" s="224">
        <f t="shared" si="17"/>
        <v>0</v>
      </c>
      <c r="T71" s="224">
        <f t="shared" si="17"/>
        <v>0</v>
      </c>
      <c r="U71" s="224">
        <f t="shared" si="17"/>
        <v>0</v>
      </c>
      <c r="V71" s="227">
        <f t="shared" si="17"/>
        <v>0</v>
      </c>
      <c r="W71" s="224">
        <f t="shared" si="17"/>
        <v>0</v>
      </c>
      <c r="X71" s="227">
        <f t="shared" si="17"/>
        <v>0</v>
      </c>
      <c r="Y71" s="224">
        <f t="shared" si="17"/>
        <v>0</v>
      </c>
      <c r="Z71" s="224">
        <f t="shared" si="17"/>
        <v>0</v>
      </c>
      <c r="AA71" s="227">
        <f t="shared" si="17"/>
        <v>0</v>
      </c>
      <c r="AB71" s="227">
        <f t="shared" si="17"/>
        <v>0</v>
      </c>
      <c r="AC71" s="227">
        <f t="shared" si="17"/>
        <v>0</v>
      </c>
      <c r="AD71" s="227">
        <f>SUM(AD66:AD70)</f>
        <v>0</v>
      </c>
      <c r="AE71" s="224">
        <f t="shared" ref="AE71" si="18">SUM(AE66:AE70)</f>
        <v>17</v>
      </c>
      <c r="AF71" s="227">
        <f t="shared" si="17"/>
        <v>0</v>
      </c>
      <c r="AG71" s="224">
        <f t="shared" si="17"/>
        <v>0</v>
      </c>
      <c r="AH71" s="224">
        <f t="shared" si="17"/>
        <v>0</v>
      </c>
      <c r="AI71" s="224">
        <f t="shared" si="17"/>
        <v>0</v>
      </c>
      <c r="AJ71" s="224">
        <f t="shared" si="17"/>
        <v>0</v>
      </c>
      <c r="AK71" s="227">
        <f t="shared" si="17"/>
        <v>0</v>
      </c>
      <c r="AL71" s="224">
        <f t="shared" si="17"/>
        <v>0</v>
      </c>
      <c r="AM71" s="224">
        <f t="shared" si="17"/>
        <v>0</v>
      </c>
      <c r="AN71" s="224">
        <f t="shared" si="17"/>
        <v>0</v>
      </c>
      <c r="AO71" s="224">
        <f t="shared" si="17"/>
        <v>0</v>
      </c>
      <c r="AP71" s="224">
        <f t="shared" si="17"/>
        <v>0</v>
      </c>
      <c r="AQ71" s="224">
        <f t="shared" si="17"/>
        <v>0</v>
      </c>
      <c r="AR71" s="224">
        <f t="shared" si="17"/>
        <v>0</v>
      </c>
      <c r="AS71" s="224">
        <f t="shared" si="17"/>
        <v>0</v>
      </c>
      <c r="AT71" s="224">
        <f t="shared" si="17"/>
        <v>0</v>
      </c>
      <c r="AU71" s="224">
        <f t="shared" si="17"/>
        <v>0</v>
      </c>
    </row>
    <row r="72" spans="1:47" s="241" customFormat="1" x14ac:dyDescent="0.25">
      <c r="A72" s="240"/>
      <c r="B72" s="216"/>
      <c r="C72" s="216"/>
      <c r="D72" s="209"/>
      <c r="E72" s="216"/>
      <c r="F72" s="229">
        <v>0</v>
      </c>
      <c r="G72" s="216"/>
      <c r="H72" s="216"/>
      <c r="I72" s="216"/>
      <c r="J72" s="216"/>
      <c r="K72" s="216"/>
      <c r="L72" s="216"/>
      <c r="M72" s="216"/>
      <c r="N72" s="216"/>
      <c r="O72" s="216"/>
      <c r="P72" s="216"/>
      <c r="Q72" s="216"/>
      <c r="R72" s="216"/>
      <c r="S72" s="216"/>
      <c r="T72" s="216"/>
      <c r="U72" s="216"/>
      <c r="V72" s="213"/>
      <c r="W72" s="216"/>
      <c r="X72" s="213"/>
      <c r="Y72" s="216"/>
      <c r="Z72" s="216"/>
      <c r="AA72" s="213"/>
      <c r="AB72" s="213"/>
      <c r="AC72" s="213"/>
      <c r="AD72" s="213"/>
      <c r="AE72" s="216"/>
      <c r="AF72" s="213"/>
      <c r="AG72" s="216"/>
      <c r="AH72" s="216"/>
      <c r="AI72" s="216"/>
      <c r="AJ72" s="216"/>
      <c r="AK72" s="213"/>
      <c r="AL72" s="216"/>
      <c r="AM72" s="216"/>
      <c r="AN72" s="216"/>
      <c r="AO72" s="216"/>
      <c r="AP72" s="216"/>
      <c r="AQ72" s="216"/>
      <c r="AR72" s="216"/>
      <c r="AS72" s="216"/>
      <c r="AT72" s="216"/>
      <c r="AU72" s="216"/>
    </row>
    <row r="73" spans="1:47" s="214" customFormat="1" x14ac:dyDescent="0.2">
      <c r="A73" s="207" t="s">
        <v>1632</v>
      </c>
      <c r="B73" s="208"/>
      <c r="C73" s="208"/>
      <c r="D73" s="209"/>
      <c r="E73" s="208"/>
      <c r="F73" s="231">
        <v>0</v>
      </c>
      <c r="G73" s="208"/>
      <c r="H73" s="208"/>
      <c r="I73" s="208"/>
      <c r="J73" s="208"/>
      <c r="K73" s="208"/>
      <c r="L73" s="208"/>
      <c r="M73" s="208"/>
      <c r="N73" s="208"/>
      <c r="O73" s="208"/>
      <c r="P73" s="208"/>
      <c r="Q73" s="208"/>
      <c r="R73" s="208"/>
      <c r="S73" s="208"/>
      <c r="T73" s="208"/>
      <c r="U73" s="208"/>
      <c r="V73" s="213"/>
      <c r="W73" s="208"/>
      <c r="X73" s="213"/>
      <c r="Y73" s="208"/>
      <c r="Z73" s="208"/>
      <c r="AA73" s="213"/>
      <c r="AB73" s="213"/>
      <c r="AC73" s="213"/>
      <c r="AD73" s="213"/>
      <c r="AE73" s="208"/>
      <c r="AF73" s="213"/>
      <c r="AG73" s="208"/>
      <c r="AH73" s="208"/>
      <c r="AI73" s="208"/>
      <c r="AJ73" s="208"/>
      <c r="AK73" s="213"/>
      <c r="AL73" s="208"/>
      <c r="AM73" s="208"/>
      <c r="AN73" s="208"/>
      <c r="AO73" s="208"/>
      <c r="AP73" s="208"/>
      <c r="AQ73" s="208"/>
      <c r="AR73" s="208"/>
      <c r="AS73" s="208"/>
      <c r="AT73" s="208"/>
      <c r="AU73" s="208"/>
    </row>
    <row r="74" spans="1:47" s="236" customFormat="1" x14ac:dyDescent="0.2">
      <c r="A74" s="234" t="s">
        <v>1626</v>
      </c>
      <c r="B74" s="216">
        <f t="shared" ref="B74:B80" si="19">SUM(C74:AU74)</f>
        <v>120</v>
      </c>
      <c r="C74" s="217">
        <v>41</v>
      </c>
      <c r="D74" s="209">
        <v>0</v>
      </c>
      <c r="E74" s="217">
        <v>27</v>
      </c>
      <c r="F74" s="218">
        <v>0</v>
      </c>
      <c r="G74" s="217">
        <v>0</v>
      </c>
      <c r="H74" s="217">
        <v>0</v>
      </c>
      <c r="I74" s="217">
        <v>0</v>
      </c>
      <c r="J74" s="217">
        <v>0</v>
      </c>
      <c r="K74" s="217">
        <v>0</v>
      </c>
      <c r="L74" s="217">
        <v>0</v>
      </c>
      <c r="M74" s="217">
        <v>0</v>
      </c>
      <c r="N74" s="217">
        <v>0</v>
      </c>
      <c r="O74" s="217">
        <v>0</v>
      </c>
      <c r="P74" s="217">
        <v>0</v>
      </c>
      <c r="Q74" s="217">
        <v>0</v>
      </c>
      <c r="R74" s="217">
        <v>0</v>
      </c>
      <c r="S74" s="217">
        <v>0</v>
      </c>
      <c r="T74" s="217">
        <v>0</v>
      </c>
      <c r="U74" s="217">
        <v>0</v>
      </c>
      <c r="V74" s="213">
        <v>0</v>
      </c>
      <c r="W74" s="217">
        <v>0</v>
      </c>
      <c r="X74" s="213">
        <v>0</v>
      </c>
      <c r="Y74" s="217">
        <v>0</v>
      </c>
      <c r="Z74" s="219">
        <v>9</v>
      </c>
      <c r="AA74" s="213">
        <v>0</v>
      </c>
      <c r="AB74" s="213">
        <v>0</v>
      </c>
      <c r="AC74" s="213">
        <v>0</v>
      </c>
      <c r="AD74" s="213">
        <v>0</v>
      </c>
      <c r="AE74" s="217">
        <v>20</v>
      </c>
      <c r="AF74" s="232">
        <v>0</v>
      </c>
      <c r="AG74" s="217">
        <v>0</v>
      </c>
      <c r="AH74" s="217">
        <v>0</v>
      </c>
      <c r="AI74" s="217">
        <v>23</v>
      </c>
      <c r="AJ74" s="217">
        <v>0</v>
      </c>
      <c r="AK74" s="232">
        <v>0</v>
      </c>
      <c r="AL74" s="217">
        <v>0</v>
      </c>
      <c r="AM74" s="217">
        <v>0</v>
      </c>
      <c r="AN74" s="217">
        <v>0</v>
      </c>
      <c r="AO74" s="217">
        <v>0</v>
      </c>
      <c r="AP74" s="217">
        <v>0</v>
      </c>
      <c r="AQ74" s="217">
        <v>0</v>
      </c>
      <c r="AR74" s="217">
        <v>0</v>
      </c>
      <c r="AS74" s="217">
        <v>0</v>
      </c>
      <c r="AT74" s="217">
        <v>0</v>
      </c>
      <c r="AU74" s="217">
        <v>0</v>
      </c>
    </row>
    <row r="75" spans="1:47" s="236" customFormat="1" x14ac:dyDescent="0.2">
      <c r="A75" s="234" t="s">
        <v>1627</v>
      </c>
      <c r="B75" s="216">
        <f t="shared" si="19"/>
        <v>220</v>
      </c>
      <c r="C75" s="217">
        <v>69</v>
      </c>
      <c r="D75" s="209">
        <v>0</v>
      </c>
      <c r="E75" s="217">
        <v>10</v>
      </c>
      <c r="F75" s="218">
        <v>0</v>
      </c>
      <c r="G75" s="217">
        <v>0</v>
      </c>
      <c r="H75" s="217">
        <v>0</v>
      </c>
      <c r="I75" s="217">
        <v>0</v>
      </c>
      <c r="J75" s="217">
        <v>0</v>
      </c>
      <c r="K75" s="217">
        <v>0</v>
      </c>
      <c r="L75" s="217">
        <v>0</v>
      </c>
      <c r="M75" s="217">
        <v>0</v>
      </c>
      <c r="N75" s="217">
        <v>0</v>
      </c>
      <c r="O75" s="217">
        <v>0</v>
      </c>
      <c r="P75" s="217">
        <v>0</v>
      </c>
      <c r="Q75" s="217">
        <v>0</v>
      </c>
      <c r="R75" s="217">
        <v>0</v>
      </c>
      <c r="S75" s="217">
        <v>0</v>
      </c>
      <c r="T75" s="217">
        <v>0</v>
      </c>
      <c r="U75" s="217">
        <v>0</v>
      </c>
      <c r="V75" s="213">
        <v>0</v>
      </c>
      <c r="W75" s="217">
        <v>0</v>
      </c>
      <c r="X75" s="213">
        <v>0</v>
      </c>
      <c r="Y75" s="217">
        <v>0</v>
      </c>
      <c r="Z75" s="219">
        <v>31</v>
      </c>
      <c r="AA75" s="213">
        <v>0</v>
      </c>
      <c r="AB75" s="213">
        <v>0</v>
      </c>
      <c r="AC75" s="213">
        <v>0</v>
      </c>
      <c r="AD75" s="213">
        <v>0</v>
      </c>
      <c r="AE75" s="217">
        <v>2</v>
      </c>
      <c r="AF75" s="232">
        <v>0</v>
      </c>
      <c r="AG75" s="217">
        <v>0</v>
      </c>
      <c r="AH75" s="217">
        <v>0</v>
      </c>
      <c r="AI75" s="217">
        <v>107</v>
      </c>
      <c r="AJ75" s="217">
        <v>0</v>
      </c>
      <c r="AK75" s="232">
        <v>0</v>
      </c>
      <c r="AL75" s="217">
        <v>0</v>
      </c>
      <c r="AM75" s="217">
        <v>0</v>
      </c>
      <c r="AN75" s="217">
        <v>0</v>
      </c>
      <c r="AO75" s="217">
        <v>1</v>
      </c>
      <c r="AP75" s="217">
        <v>0</v>
      </c>
      <c r="AQ75" s="217">
        <v>0</v>
      </c>
      <c r="AR75" s="217">
        <v>0</v>
      </c>
      <c r="AS75" s="217">
        <v>0</v>
      </c>
      <c r="AT75" s="217">
        <v>0</v>
      </c>
      <c r="AU75" s="217">
        <v>0</v>
      </c>
    </row>
    <row r="76" spans="1:47" s="236" customFormat="1" x14ac:dyDescent="0.2">
      <c r="A76" s="234" t="s">
        <v>1633</v>
      </c>
      <c r="B76" s="216">
        <f t="shared" si="19"/>
        <v>1576</v>
      </c>
      <c r="C76" s="217">
        <v>1085</v>
      </c>
      <c r="D76" s="209">
        <v>0</v>
      </c>
      <c r="E76" s="217">
        <v>0</v>
      </c>
      <c r="F76" s="218">
        <v>0</v>
      </c>
      <c r="G76" s="217">
        <v>0</v>
      </c>
      <c r="H76" s="217">
        <v>0</v>
      </c>
      <c r="I76" s="217">
        <v>0</v>
      </c>
      <c r="J76" s="217">
        <v>0</v>
      </c>
      <c r="K76" s="217">
        <v>0</v>
      </c>
      <c r="L76" s="217">
        <v>0</v>
      </c>
      <c r="M76" s="217">
        <v>0</v>
      </c>
      <c r="N76" s="217">
        <v>0</v>
      </c>
      <c r="O76" s="217">
        <v>0</v>
      </c>
      <c r="P76" s="217">
        <v>0</v>
      </c>
      <c r="Q76" s="217">
        <v>0</v>
      </c>
      <c r="R76" s="217">
        <v>0</v>
      </c>
      <c r="S76" s="217">
        <v>0</v>
      </c>
      <c r="T76" s="217">
        <v>0</v>
      </c>
      <c r="U76" s="217">
        <v>0</v>
      </c>
      <c r="V76" s="213">
        <v>0</v>
      </c>
      <c r="W76" s="217">
        <v>0</v>
      </c>
      <c r="X76" s="213">
        <v>0</v>
      </c>
      <c r="Y76" s="217">
        <v>0</v>
      </c>
      <c r="Z76" s="219">
        <v>175</v>
      </c>
      <c r="AA76" s="213">
        <v>0</v>
      </c>
      <c r="AB76" s="213">
        <v>0</v>
      </c>
      <c r="AC76" s="213">
        <v>0</v>
      </c>
      <c r="AD76" s="213">
        <v>0</v>
      </c>
      <c r="AE76" s="217">
        <v>9</v>
      </c>
      <c r="AF76" s="232">
        <v>0</v>
      </c>
      <c r="AG76" s="217">
        <v>0</v>
      </c>
      <c r="AH76" s="217">
        <v>0</v>
      </c>
      <c r="AI76" s="217">
        <v>295</v>
      </c>
      <c r="AJ76" s="217">
        <v>0</v>
      </c>
      <c r="AK76" s="232">
        <v>0</v>
      </c>
      <c r="AL76" s="217">
        <v>0</v>
      </c>
      <c r="AM76" s="217">
        <v>0</v>
      </c>
      <c r="AN76" s="217">
        <v>0</v>
      </c>
      <c r="AO76" s="217">
        <v>12</v>
      </c>
      <c r="AP76" s="217">
        <v>0</v>
      </c>
      <c r="AQ76" s="217">
        <v>0</v>
      </c>
      <c r="AR76" s="217">
        <v>0</v>
      </c>
      <c r="AS76" s="217">
        <v>0</v>
      </c>
      <c r="AT76" s="217">
        <v>0</v>
      </c>
      <c r="AU76" s="217">
        <v>0</v>
      </c>
    </row>
    <row r="77" spans="1:47" s="236" customFormat="1" x14ac:dyDescent="0.2">
      <c r="A77" s="234" t="s">
        <v>1634</v>
      </c>
      <c r="B77" s="216">
        <f t="shared" si="19"/>
        <v>3184</v>
      </c>
      <c r="C77" s="217">
        <v>1123</v>
      </c>
      <c r="D77" s="209">
        <v>0</v>
      </c>
      <c r="E77" s="217">
        <v>0</v>
      </c>
      <c r="F77" s="218">
        <v>0</v>
      </c>
      <c r="G77" s="217">
        <v>0</v>
      </c>
      <c r="H77" s="217">
        <v>0</v>
      </c>
      <c r="I77" s="217">
        <v>0</v>
      </c>
      <c r="J77" s="217">
        <v>0</v>
      </c>
      <c r="K77" s="217">
        <v>0</v>
      </c>
      <c r="L77" s="217">
        <v>0</v>
      </c>
      <c r="M77" s="217">
        <v>0</v>
      </c>
      <c r="N77" s="217">
        <v>0</v>
      </c>
      <c r="O77" s="217">
        <v>0</v>
      </c>
      <c r="P77" s="217">
        <v>0</v>
      </c>
      <c r="Q77" s="217">
        <v>0</v>
      </c>
      <c r="R77" s="217">
        <v>0</v>
      </c>
      <c r="S77" s="217">
        <v>0</v>
      </c>
      <c r="T77" s="217">
        <v>0</v>
      </c>
      <c r="U77" s="217">
        <v>0</v>
      </c>
      <c r="V77" s="213">
        <v>0</v>
      </c>
      <c r="W77" s="217">
        <v>0</v>
      </c>
      <c r="X77" s="213">
        <v>0</v>
      </c>
      <c r="Y77" s="217">
        <v>0</v>
      </c>
      <c r="Z77" s="219">
        <v>128</v>
      </c>
      <c r="AA77" s="213">
        <v>0</v>
      </c>
      <c r="AB77" s="213">
        <v>0</v>
      </c>
      <c r="AC77" s="213">
        <v>0</v>
      </c>
      <c r="AD77" s="213">
        <v>0</v>
      </c>
      <c r="AE77" s="217">
        <v>141</v>
      </c>
      <c r="AF77" s="232">
        <v>0</v>
      </c>
      <c r="AG77" s="217">
        <v>0</v>
      </c>
      <c r="AH77" s="217">
        <v>0</v>
      </c>
      <c r="AI77" s="217">
        <v>1792</v>
      </c>
      <c r="AJ77" s="217">
        <v>0</v>
      </c>
      <c r="AK77" s="232">
        <v>0</v>
      </c>
      <c r="AL77" s="217">
        <v>0</v>
      </c>
      <c r="AM77" s="217">
        <v>0</v>
      </c>
      <c r="AN77" s="217">
        <v>0</v>
      </c>
      <c r="AO77" s="217">
        <v>0</v>
      </c>
      <c r="AP77" s="217">
        <v>0</v>
      </c>
      <c r="AQ77" s="217">
        <v>0</v>
      </c>
      <c r="AR77" s="217">
        <v>0</v>
      </c>
      <c r="AS77" s="217">
        <v>0</v>
      </c>
      <c r="AT77" s="217">
        <v>0</v>
      </c>
      <c r="AU77" s="217">
        <v>0</v>
      </c>
    </row>
    <row r="78" spans="1:47" s="236" customFormat="1" x14ac:dyDescent="0.25">
      <c r="A78" s="234" t="s">
        <v>1635</v>
      </c>
      <c r="B78" s="216">
        <f t="shared" si="19"/>
        <v>145</v>
      </c>
      <c r="C78" s="217">
        <v>64</v>
      </c>
      <c r="D78" s="209">
        <v>0</v>
      </c>
      <c r="E78" s="217">
        <v>0</v>
      </c>
      <c r="F78" s="218">
        <v>0</v>
      </c>
      <c r="G78" s="217">
        <v>0</v>
      </c>
      <c r="H78" s="217">
        <v>0</v>
      </c>
      <c r="I78" s="217">
        <v>0</v>
      </c>
      <c r="J78" s="217">
        <v>0</v>
      </c>
      <c r="K78" s="217">
        <v>0</v>
      </c>
      <c r="L78" s="217">
        <v>0</v>
      </c>
      <c r="M78" s="217">
        <v>0</v>
      </c>
      <c r="N78" s="217">
        <v>0</v>
      </c>
      <c r="O78" s="217">
        <v>0</v>
      </c>
      <c r="P78" s="217">
        <v>0</v>
      </c>
      <c r="Q78" s="217">
        <v>0</v>
      </c>
      <c r="R78" s="217">
        <v>0</v>
      </c>
      <c r="S78" s="217">
        <v>0</v>
      </c>
      <c r="T78" s="217">
        <v>0</v>
      </c>
      <c r="U78" s="217">
        <v>0</v>
      </c>
      <c r="V78" s="213">
        <v>0</v>
      </c>
      <c r="W78" s="217">
        <v>0</v>
      </c>
      <c r="X78" s="213">
        <v>0</v>
      </c>
      <c r="Y78" s="217">
        <v>0</v>
      </c>
      <c r="Z78" s="245">
        <v>10</v>
      </c>
      <c r="AA78" s="213">
        <v>0</v>
      </c>
      <c r="AB78" s="213">
        <v>0</v>
      </c>
      <c r="AC78" s="213">
        <v>0</v>
      </c>
      <c r="AD78" s="213">
        <v>0</v>
      </c>
      <c r="AE78" s="217">
        <v>29</v>
      </c>
      <c r="AF78" s="232">
        <v>0</v>
      </c>
      <c r="AG78" s="217">
        <v>0</v>
      </c>
      <c r="AH78" s="217">
        <v>0</v>
      </c>
      <c r="AI78" s="217">
        <v>42</v>
      </c>
      <c r="AJ78" s="217">
        <v>0</v>
      </c>
      <c r="AK78" s="232">
        <v>0</v>
      </c>
      <c r="AL78" s="217">
        <v>0</v>
      </c>
      <c r="AM78" s="217">
        <v>0</v>
      </c>
      <c r="AN78" s="217">
        <v>0</v>
      </c>
      <c r="AO78" s="217">
        <v>0</v>
      </c>
      <c r="AP78" s="217">
        <v>0</v>
      </c>
      <c r="AQ78" s="217">
        <v>0</v>
      </c>
      <c r="AR78" s="217">
        <v>0</v>
      </c>
      <c r="AS78" s="217">
        <v>0</v>
      </c>
      <c r="AT78" s="217">
        <v>0</v>
      </c>
      <c r="AU78" s="217">
        <v>0</v>
      </c>
    </row>
    <row r="79" spans="1:47" s="236" customFormat="1" x14ac:dyDescent="0.25">
      <c r="A79" s="234" t="s">
        <v>1636</v>
      </c>
      <c r="B79" s="216">
        <f t="shared" si="19"/>
        <v>22</v>
      </c>
      <c r="C79" s="220">
        <v>19</v>
      </c>
      <c r="D79" s="209">
        <v>0</v>
      </c>
      <c r="E79" s="217">
        <v>0</v>
      </c>
      <c r="F79" s="218">
        <v>0</v>
      </c>
      <c r="G79" s="217">
        <v>0</v>
      </c>
      <c r="H79" s="217">
        <v>0</v>
      </c>
      <c r="I79" s="217">
        <v>0</v>
      </c>
      <c r="J79" s="217">
        <v>0</v>
      </c>
      <c r="K79" s="217">
        <v>0</v>
      </c>
      <c r="L79" s="217">
        <v>0</v>
      </c>
      <c r="M79" s="217">
        <v>0</v>
      </c>
      <c r="N79" s="217">
        <v>0</v>
      </c>
      <c r="O79" s="217">
        <v>0</v>
      </c>
      <c r="P79" s="217">
        <v>0</v>
      </c>
      <c r="Q79" s="217">
        <v>0</v>
      </c>
      <c r="R79" s="217">
        <v>0</v>
      </c>
      <c r="S79" s="217">
        <v>0</v>
      </c>
      <c r="T79" s="217">
        <v>0</v>
      </c>
      <c r="U79" s="217">
        <v>0</v>
      </c>
      <c r="V79" s="213">
        <v>0</v>
      </c>
      <c r="W79" s="217">
        <v>0</v>
      </c>
      <c r="X79" s="213">
        <v>0</v>
      </c>
      <c r="Y79" s="217">
        <v>0</v>
      </c>
      <c r="Z79" s="245">
        <v>0</v>
      </c>
      <c r="AA79" s="213">
        <v>0</v>
      </c>
      <c r="AB79" s="213">
        <v>0</v>
      </c>
      <c r="AC79" s="213">
        <v>0</v>
      </c>
      <c r="AD79" s="213">
        <v>0</v>
      </c>
      <c r="AE79" s="217">
        <v>0</v>
      </c>
      <c r="AF79" s="232">
        <v>0</v>
      </c>
      <c r="AG79" s="217">
        <v>0</v>
      </c>
      <c r="AH79" s="217">
        <v>0</v>
      </c>
      <c r="AI79" s="217">
        <v>0</v>
      </c>
      <c r="AJ79" s="217">
        <v>0</v>
      </c>
      <c r="AK79" s="232">
        <v>0</v>
      </c>
      <c r="AL79" s="217">
        <v>0</v>
      </c>
      <c r="AM79" s="217">
        <v>0</v>
      </c>
      <c r="AN79" s="217">
        <v>0</v>
      </c>
      <c r="AO79" s="217">
        <v>3</v>
      </c>
      <c r="AP79" s="217">
        <v>0</v>
      </c>
      <c r="AQ79" s="217">
        <v>0</v>
      </c>
      <c r="AR79" s="217">
        <v>0</v>
      </c>
      <c r="AS79" s="217">
        <v>0</v>
      </c>
      <c r="AT79" s="217">
        <v>0</v>
      </c>
      <c r="AU79" s="217">
        <v>0</v>
      </c>
    </row>
    <row r="80" spans="1:47" s="236" customFormat="1" x14ac:dyDescent="0.2">
      <c r="A80" s="234" t="s">
        <v>1637</v>
      </c>
      <c r="B80" s="216">
        <f t="shared" si="19"/>
        <v>275</v>
      </c>
      <c r="C80" s="217">
        <v>194</v>
      </c>
      <c r="D80" s="209">
        <v>0</v>
      </c>
      <c r="E80" s="217">
        <v>0</v>
      </c>
      <c r="F80" s="218">
        <v>0</v>
      </c>
      <c r="G80" s="217">
        <v>0</v>
      </c>
      <c r="H80" s="217">
        <v>0</v>
      </c>
      <c r="I80" s="217">
        <v>0</v>
      </c>
      <c r="J80" s="217">
        <v>0</v>
      </c>
      <c r="K80" s="217">
        <v>0</v>
      </c>
      <c r="L80" s="217">
        <v>0</v>
      </c>
      <c r="M80" s="217">
        <v>0</v>
      </c>
      <c r="N80" s="217">
        <v>0</v>
      </c>
      <c r="O80" s="217">
        <v>0</v>
      </c>
      <c r="P80" s="217">
        <v>0</v>
      </c>
      <c r="Q80" s="217">
        <v>0</v>
      </c>
      <c r="R80" s="217">
        <v>0</v>
      </c>
      <c r="S80" s="217">
        <v>0</v>
      </c>
      <c r="T80" s="217">
        <v>0</v>
      </c>
      <c r="U80" s="217">
        <v>0</v>
      </c>
      <c r="V80" s="213">
        <v>0</v>
      </c>
      <c r="W80" s="217">
        <v>0</v>
      </c>
      <c r="X80" s="213">
        <v>0</v>
      </c>
      <c r="Y80" s="217">
        <v>0</v>
      </c>
      <c r="Z80" s="221">
        <v>32</v>
      </c>
      <c r="AA80" s="213">
        <v>0</v>
      </c>
      <c r="AB80" s="213">
        <v>0</v>
      </c>
      <c r="AC80" s="213">
        <v>0</v>
      </c>
      <c r="AD80" s="213">
        <v>0</v>
      </c>
      <c r="AE80" s="217">
        <v>0</v>
      </c>
      <c r="AF80" s="232">
        <v>0</v>
      </c>
      <c r="AG80" s="217">
        <v>0</v>
      </c>
      <c r="AH80" s="217">
        <v>0</v>
      </c>
      <c r="AI80" s="217">
        <v>49</v>
      </c>
      <c r="AJ80" s="217">
        <v>0</v>
      </c>
      <c r="AK80" s="232">
        <v>0</v>
      </c>
      <c r="AL80" s="217">
        <v>0</v>
      </c>
      <c r="AM80" s="217">
        <v>0</v>
      </c>
      <c r="AN80" s="217">
        <v>0</v>
      </c>
      <c r="AO80" s="217">
        <v>0</v>
      </c>
      <c r="AP80" s="217">
        <v>0</v>
      </c>
      <c r="AQ80" s="217">
        <v>0</v>
      </c>
      <c r="AR80" s="217">
        <v>0</v>
      </c>
      <c r="AS80" s="217">
        <v>0</v>
      </c>
      <c r="AT80" s="217">
        <v>0</v>
      </c>
      <c r="AU80" s="217">
        <v>0</v>
      </c>
    </row>
    <row r="81" spans="1:47" s="238" customFormat="1" x14ac:dyDescent="0.25">
      <c r="A81" s="237" t="s">
        <v>1638</v>
      </c>
      <c r="B81" s="224">
        <f>+SUM(B74:B80)</f>
        <v>5542</v>
      </c>
      <c r="C81" s="224">
        <f t="shared" ref="C81:AO81" si="20">SUM(C74:C80)</f>
        <v>2595</v>
      </c>
      <c r="D81" s="225">
        <f t="shared" si="20"/>
        <v>0</v>
      </c>
      <c r="E81" s="224">
        <f t="shared" si="20"/>
        <v>37</v>
      </c>
      <c r="F81" s="226">
        <f t="shared" ref="F81:G81" si="21">SUM(F74:F80)</f>
        <v>0</v>
      </c>
      <c r="G81" s="224">
        <f t="shared" si="21"/>
        <v>0</v>
      </c>
      <c r="H81" s="224">
        <f t="shared" si="20"/>
        <v>0</v>
      </c>
      <c r="I81" s="224">
        <f t="shared" si="20"/>
        <v>0</v>
      </c>
      <c r="J81" s="224">
        <f t="shared" ref="J81:R81" si="22">SUM(J74:J80)</f>
        <v>0</v>
      </c>
      <c r="K81" s="224">
        <f t="shared" si="22"/>
        <v>0</v>
      </c>
      <c r="L81" s="224">
        <f t="shared" si="22"/>
        <v>0</v>
      </c>
      <c r="M81" s="224">
        <f t="shared" si="22"/>
        <v>0</v>
      </c>
      <c r="N81" s="224">
        <f t="shared" si="22"/>
        <v>0</v>
      </c>
      <c r="O81" s="224">
        <f t="shared" si="22"/>
        <v>0</v>
      </c>
      <c r="P81" s="224">
        <f t="shared" si="22"/>
        <v>0</v>
      </c>
      <c r="Q81" s="224">
        <f t="shared" si="22"/>
        <v>0</v>
      </c>
      <c r="R81" s="224">
        <f t="shared" si="22"/>
        <v>0</v>
      </c>
      <c r="S81" s="224">
        <f t="shared" si="20"/>
        <v>0</v>
      </c>
      <c r="T81" s="224">
        <f t="shared" ref="T81:U81" si="23">SUM(T74:T80)</f>
        <v>0</v>
      </c>
      <c r="U81" s="224">
        <f t="shared" si="23"/>
        <v>0</v>
      </c>
      <c r="V81" s="227">
        <f t="shared" si="20"/>
        <v>0</v>
      </c>
      <c r="W81" s="224">
        <f t="shared" si="20"/>
        <v>0</v>
      </c>
      <c r="X81" s="227">
        <f t="shared" si="20"/>
        <v>0</v>
      </c>
      <c r="Y81" s="224">
        <f t="shared" ref="Y81" si="24">SUM(Y74:Y80)</f>
        <v>0</v>
      </c>
      <c r="Z81" s="224">
        <f>SUM(Z74:Z80)</f>
        <v>385</v>
      </c>
      <c r="AA81" s="227">
        <f t="shared" si="20"/>
        <v>0</v>
      </c>
      <c r="AB81" s="227">
        <f t="shared" si="20"/>
        <v>0</v>
      </c>
      <c r="AC81" s="227">
        <f t="shared" si="20"/>
        <v>0</v>
      </c>
      <c r="AD81" s="227">
        <f>SUM(AD74:AD80)</f>
        <v>0</v>
      </c>
      <c r="AE81" s="224">
        <f t="shared" ref="AE81:AH81" si="25">SUM(AE74:AE80)</f>
        <v>201</v>
      </c>
      <c r="AF81" s="227">
        <f t="shared" si="25"/>
        <v>0</v>
      </c>
      <c r="AG81" s="224">
        <f t="shared" si="25"/>
        <v>0</v>
      </c>
      <c r="AH81" s="224">
        <f t="shared" si="25"/>
        <v>0</v>
      </c>
      <c r="AI81" s="224">
        <f t="shared" si="20"/>
        <v>2308</v>
      </c>
      <c r="AJ81" s="224">
        <f t="shared" ref="AJ81:AL81" si="26">SUM(AJ74:AJ80)</f>
        <v>0</v>
      </c>
      <c r="AK81" s="227">
        <f t="shared" si="20"/>
        <v>0</v>
      </c>
      <c r="AL81" s="224">
        <f t="shared" si="26"/>
        <v>0</v>
      </c>
      <c r="AM81" s="224">
        <f t="shared" si="20"/>
        <v>0</v>
      </c>
      <c r="AN81" s="224">
        <f t="shared" si="20"/>
        <v>0</v>
      </c>
      <c r="AO81" s="224">
        <f t="shared" si="20"/>
        <v>16</v>
      </c>
      <c r="AP81" s="224">
        <f t="shared" ref="AP81:AU81" si="27">SUM(AP74:AP80)</f>
        <v>0</v>
      </c>
      <c r="AQ81" s="224">
        <f t="shared" si="27"/>
        <v>0</v>
      </c>
      <c r="AR81" s="224">
        <f t="shared" si="27"/>
        <v>0</v>
      </c>
      <c r="AS81" s="224">
        <f t="shared" si="27"/>
        <v>0</v>
      </c>
      <c r="AT81" s="224">
        <f t="shared" si="27"/>
        <v>0</v>
      </c>
      <c r="AU81" s="224">
        <f t="shared" si="27"/>
        <v>0</v>
      </c>
    </row>
    <row r="82" spans="1:47" s="241" customFormat="1" x14ac:dyDescent="0.25">
      <c r="A82" s="240"/>
      <c r="B82" s="216"/>
      <c r="C82" s="216"/>
      <c r="D82" s="209"/>
      <c r="E82" s="216"/>
      <c r="F82" s="229">
        <v>0</v>
      </c>
      <c r="G82" s="216"/>
      <c r="H82" s="216"/>
      <c r="I82" s="216"/>
      <c r="J82" s="216"/>
      <c r="K82" s="216"/>
      <c r="L82" s="216"/>
      <c r="M82" s="216"/>
      <c r="N82" s="216"/>
      <c r="O82" s="216"/>
      <c r="P82" s="216"/>
      <c r="Q82" s="216"/>
      <c r="R82" s="216"/>
      <c r="S82" s="216"/>
      <c r="T82" s="216"/>
      <c r="U82" s="216"/>
      <c r="V82" s="213"/>
      <c r="W82" s="216"/>
      <c r="X82" s="213"/>
      <c r="Y82" s="216"/>
      <c r="Z82" s="216"/>
      <c r="AA82" s="213"/>
      <c r="AB82" s="213"/>
      <c r="AC82" s="213"/>
      <c r="AD82" s="213"/>
      <c r="AE82" s="216"/>
      <c r="AF82" s="213"/>
      <c r="AG82" s="216"/>
      <c r="AH82" s="216"/>
      <c r="AI82" s="216"/>
      <c r="AJ82" s="216"/>
      <c r="AK82" s="213"/>
      <c r="AL82" s="216"/>
      <c r="AM82" s="216"/>
      <c r="AN82" s="216"/>
      <c r="AO82" s="216"/>
      <c r="AP82" s="216"/>
      <c r="AQ82" s="216"/>
      <c r="AR82" s="216"/>
      <c r="AS82" s="216"/>
      <c r="AT82" s="216"/>
      <c r="AU82" s="216"/>
    </row>
    <row r="83" spans="1:47" s="214" customFormat="1" x14ac:dyDescent="0.2">
      <c r="A83" s="207" t="s">
        <v>1639</v>
      </c>
      <c r="B83" s="208"/>
      <c r="C83" s="208"/>
      <c r="D83" s="209"/>
      <c r="E83" s="208"/>
      <c r="F83" s="231">
        <v>0</v>
      </c>
      <c r="G83" s="208"/>
      <c r="H83" s="208"/>
      <c r="I83" s="208"/>
      <c r="J83" s="208"/>
      <c r="K83" s="208"/>
      <c r="L83" s="208"/>
      <c r="M83" s="208"/>
      <c r="N83" s="208"/>
      <c r="O83" s="208"/>
      <c r="P83" s="208"/>
      <c r="Q83" s="208"/>
      <c r="R83" s="208"/>
      <c r="S83" s="208"/>
      <c r="T83" s="208"/>
      <c r="U83" s="208"/>
      <c r="V83" s="213"/>
      <c r="W83" s="208"/>
      <c r="X83" s="213"/>
      <c r="Y83" s="208"/>
      <c r="Z83" s="208"/>
      <c r="AA83" s="213"/>
      <c r="AB83" s="213"/>
      <c r="AC83" s="213"/>
      <c r="AD83" s="213"/>
      <c r="AE83" s="208"/>
      <c r="AF83" s="213"/>
      <c r="AG83" s="208"/>
      <c r="AH83" s="208"/>
      <c r="AI83" s="208"/>
      <c r="AJ83" s="208"/>
      <c r="AK83" s="213"/>
      <c r="AL83" s="208"/>
      <c r="AM83" s="208"/>
      <c r="AN83" s="208"/>
      <c r="AO83" s="208"/>
      <c r="AP83" s="208"/>
      <c r="AQ83" s="208"/>
      <c r="AR83" s="208"/>
      <c r="AS83" s="208"/>
      <c r="AT83" s="208"/>
      <c r="AU83" s="208"/>
    </row>
    <row r="84" spans="1:47" s="236" customFormat="1" x14ac:dyDescent="0.25">
      <c r="A84" s="234" t="s">
        <v>1640</v>
      </c>
      <c r="B84" s="216">
        <f t="shared" ref="B84:B93" si="28">SUM(C84:AU84)</f>
        <v>83</v>
      </c>
      <c r="C84" s="217">
        <v>2</v>
      </c>
      <c r="D84" s="209">
        <v>0</v>
      </c>
      <c r="E84" s="217">
        <v>21</v>
      </c>
      <c r="F84" s="218">
        <v>0</v>
      </c>
      <c r="G84" s="217">
        <v>0</v>
      </c>
      <c r="H84" s="217">
        <v>1</v>
      </c>
      <c r="I84" s="217">
        <v>0</v>
      </c>
      <c r="J84" s="217">
        <v>0</v>
      </c>
      <c r="K84" s="217">
        <v>0</v>
      </c>
      <c r="L84" s="217">
        <v>0</v>
      </c>
      <c r="M84" s="217">
        <v>0</v>
      </c>
      <c r="N84" s="217">
        <v>0</v>
      </c>
      <c r="O84" s="217">
        <v>0</v>
      </c>
      <c r="P84" s="217">
        <v>0</v>
      </c>
      <c r="Q84" s="217">
        <v>0</v>
      </c>
      <c r="R84" s="217">
        <v>0</v>
      </c>
      <c r="S84" s="217">
        <v>0</v>
      </c>
      <c r="T84" s="217">
        <v>0</v>
      </c>
      <c r="U84" s="217">
        <v>0</v>
      </c>
      <c r="V84" s="213">
        <v>0</v>
      </c>
      <c r="W84" s="217">
        <v>0</v>
      </c>
      <c r="X84" s="213">
        <v>0</v>
      </c>
      <c r="Y84" s="217">
        <v>0</v>
      </c>
      <c r="Z84" s="217">
        <v>1</v>
      </c>
      <c r="AA84" s="213">
        <v>0</v>
      </c>
      <c r="AB84" s="213">
        <v>0</v>
      </c>
      <c r="AC84" s="213">
        <v>0</v>
      </c>
      <c r="AD84" s="213">
        <v>0</v>
      </c>
      <c r="AE84" s="217">
        <v>7</v>
      </c>
      <c r="AF84" s="232">
        <v>0</v>
      </c>
      <c r="AG84" s="217">
        <v>0</v>
      </c>
      <c r="AH84" s="217">
        <v>0</v>
      </c>
      <c r="AI84" s="217">
        <v>47</v>
      </c>
      <c r="AJ84" s="217">
        <v>0</v>
      </c>
      <c r="AK84" s="232">
        <v>0</v>
      </c>
      <c r="AL84" s="217">
        <v>0</v>
      </c>
      <c r="AM84" s="217">
        <v>0</v>
      </c>
      <c r="AN84" s="217">
        <v>0</v>
      </c>
      <c r="AO84" s="217">
        <v>0</v>
      </c>
      <c r="AP84" s="217">
        <v>0</v>
      </c>
      <c r="AQ84" s="217">
        <v>0</v>
      </c>
      <c r="AR84" s="217">
        <v>0</v>
      </c>
      <c r="AS84" s="217">
        <v>0</v>
      </c>
      <c r="AT84" s="217">
        <v>4</v>
      </c>
      <c r="AU84" s="217">
        <v>0</v>
      </c>
    </row>
    <row r="85" spans="1:47" s="236" customFormat="1" x14ac:dyDescent="0.25">
      <c r="A85" s="234" t="s">
        <v>1641</v>
      </c>
      <c r="B85" s="216">
        <f t="shared" si="28"/>
        <v>331</v>
      </c>
      <c r="C85" s="217">
        <v>62</v>
      </c>
      <c r="D85" s="209">
        <v>0</v>
      </c>
      <c r="E85" s="217">
        <v>109</v>
      </c>
      <c r="F85" s="218">
        <v>4</v>
      </c>
      <c r="G85" s="217">
        <v>0</v>
      </c>
      <c r="H85" s="217">
        <v>3</v>
      </c>
      <c r="I85" s="217">
        <v>0</v>
      </c>
      <c r="J85" s="217">
        <v>0</v>
      </c>
      <c r="K85" s="217">
        <v>0</v>
      </c>
      <c r="L85" s="217">
        <v>0</v>
      </c>
      <c r="M85" s="217">
        <v>0</v>
      </c>
      <c r="N85" s="217">
        <v>0</v>
      </c>
      <c r="O85" s="217">
        <v>0</v>
      </c>
      <c r="P85" s="217">
        <v>0</v>
      </c>
      <c r="Q85" s="217">
        <v>0</v>
      </c>
      <c r="R85" s="217">
        <v>0</v>
      </c>
      <c r="S85" s="217">
        <v>0</v>
      </c>
      <c r="T85" s="217">
        <v>0</v>
      </c>
      <c r="U85" s="217">
        <v>0</v>
      </c>
      <c r="V85" s="213">
        <v>0</v>
      </c>
      <c r="W85" s="217">
        <v>0</v>
      </c>
      <c r="X85" s="213">
        <v>0</v>
      </c>
      <c r="Y85" s="217">
        <v>0</v>
      </c>
      <c r="Z85" s="217">
        <v>9</v>
      </c>
      <c r="AA85" s="213">
        <v>0</v>
      </c>
      <c r="AB85" s="213">
        <v>0</v>
      </c>
      <c r="AC85" s="213">
        <v>0</v>
      </c>
      <c r="AD85" s="213">
        <v>0</v>
      </c>
      <c r="AE85" s="217">
        <v>3</v>
      </c>
      <c r="AF85" s="232">
        <v>0</v>
      </c>
      <c r="AG85" s="217">
        <v>0</v>
      </c>
      <c r="AH85" s="217">
        <v>0</v>
      </c>
      <c r="AI85" s="217">
        <v>132</v>
      </c>
      <c r="AJ85" s="217">
        <v>0</v>
      </c>
      <c r="AK85" s="232">
        <v>0</v>
      </c>
      <c r="AL85" s="217">
        <v>0</v>
      </c>
      <c r="AM85" s="217">
        <v>0</v>
      </c>
      <c r="AN85" s="217">
        <v>0</v>
      </c>
      <c r="AO85" s="217">
        <v>0</v>
      </c>
      <c r="AP85" s="217">
        <v>0</v>
      </c>
      <c r="AQ85" s="217">
        <v>0</v>
      </c>
      <c r="AR85" s="217">
        <v>0</v>
      </c>
      <c r="AS85" s="217">
        <v>0</v>
      </c>
      <c r="AT85" s="217">
        <v>9</v>
      </c>
      <c r="AU85" s="217">
        <v>0</v>
      </c>
    </row>
    <row r="86" spans="1:47" s="236" customFormat="1" x14ac:dyDescent="0.25">
      <c r="A86" s="234" t="s">
        <v>1642</v>
      </c>
      <c r="B86" s="216">
        <f t="shared" si="28"/>
        <v>1203</v>
      </c>
      <c r="C86" s="217">
        <v>890</v>
      </c>
      <c r="D86" s="209">
        <v>0</v>
      </c>
      <c r="E86" s="217">
        <v>122</v>
      </c>
      <c r="F86" s="218">
        <v>7</v>
      </c>
      <c r="G86" s="217">
        <v>0</v>
      </c>
      <c r="H86" s="217">
        <v>1</v>
      </c>
      <c r="I86" s="217">
        <v>0</v>
      </c>
      <c r="J86" s="217">
        <v>0</v>
      </c>
      <c r="K86" s="217">
        <v>0</v>
      </c>
      <c r="L86" s="217">
        <v>0</v>
      </c>
      <c r="M86" s="217">
        <v>0</v>
      </c>
      <c r="N86" s="217">
        <v>0</v>
      </c>
      <c r="O86" s="217">
        <v>0</v>
      </c>
      <c r="P86" s="217">
        <v>0</v>
      </c>
      <c r="Q86" s="217">
        <v>0</v>
      </c>
      <c r="R86" s="217">
        <v>0</v>
      </c>
      <c r="S86" s="217">
        <v>0</v>
      </c>
      <c r="T86" s="217">
        <v>0</v>
      </c>
      <c r="U86" s="217">
        <v>0</v>
      </c>
      <c r="V86" s="213">
        <v>0</v>
      </c>
      <c r="W86" s="217">
        <v>0</v>
      </c>
      <c r="X86" s="213">
        <v>0</v>
      </c>
      <c r="Y86" s="217">
        <v>0</v>
      </c>
      <c r="Z86" s="217">
        <v>86</v>
      </c>
      <c r="AA86" s="213">
        <v>0</v>
      </c>
      <c r="AB86" s="213">
        <v>0</v>
      </c>
      <c r="AC86" s="213">
        <v>0</v>
      </c>
      <c r="AD86" s="213">
        <v>0</v>
      </c>
      <c r="AE86" s="217">
        <v>25</v>
      </c>
      <c r="AF86" s="232">
        <v>0</v>
      </c>
      <c r="AG86" s="217">
        <v>0</v>
      </c>
      <c r="AH86" s="217">
        <v>0</v>
      </c>
      <c r="AI86" s="217">
        <v>70</v>
      </c>
      <c r="AJ86" s="217">
        <v>0</v>
      </c>
      <c r="AK86" s="232">
        <v>0</v>
      </c>
      <c r="AL86" s="217">
        <v>0</v>
      </c>
      <c r="AM86" s="217">
        <v>0</v>
      </c>
      <c r="AN86" s="217">
        <v>0</v>
      </c>
      <c r="AO86" s="217">
        <v>0</v>
      </c>
      <c r="AP86" s="217">
        <v>0</v>
      </c>
      <c r="AQ86" s="217">
        <v>0</v>
      </c>
      <c r="AR86" s="217">
        <v>0</v>
      </c>
      <c r="AS86" s="217">
        <v>0</v>
      </c>
      <c r="AT86" s="217">
        <v>2</v>
      </c>
      <c r="AU86" s="217">
        <v>0</v>
      </c>
    </row>
    <row r="87" spans="1:47" s="236" customFormat="1" x14ac:dyDescent="0.25">
      <c r="A87" s="234" t="s">
        <v>1643</v>
      </c>
      <c r="B87" s="216">
        <f t="shared" si="28"/>
        <v>397</v>
      </c>
      <c r="C87" s="217">
        <v>258</v>
      </c>
      <c r="D87" s="209">
        <v>0</v>
      </c>
      <c r="E87" s="217">
        <v>105</v>
      </c>
      <c r="F87" s="218">
        <v>1</v>
      </c>
      <c r="G87" s="217">
        <v>0</v>
      </c>
      <c r="H87" s="217">
        <v>0</v>
      </c>
      <c r="I87" s="217">
        <v>0</v>
      </c>
      <c r="J87" s="217">
        <v>0</v>
      </c>
      <c r="K87" s="217">
        <v>0</v>
      </c>
      <c r="L87" s="217">
        <v>0</v>
      </c>
      <c r="M87" s="217">
        <v>0</v>
      </c>
      <c r="N87" s="217">
        <v>0</v>
      </c>
      <c r="O87" s="217">
        <v>0</v>
      </c>
      <c r="P87" s="217">
        <v>0</v>
      </c>
      <c r="Q87" s="217">
        <v>0</v>
      </c>
      <c r="R87" s="217">
        <v>0</v>
      </c>
      <c r="S87" s="217">
        <v>0</v>
      </c>
      <c r="T87" s="217">
        <v>0</v>
      </c>
      <c r="U87" s="217">
        <v>0</v>
      </c>
      <c r="V87" s="213">
        <v>0</v>
      </c>
      <c r="W87" s="217">
        <v>0</v>
      </c>
      <c r="X87" s="213">
        <v>0</v>
      </c>
      <c r="Y87" s="217">
        <v>0</v>
      </c>
      <c r="Z87" s="217">
        <v>7</v>
      </c>
      <c r="AA87" s="213">
        <v>0</v>
      </c>
      <c r="AB87" s="213">
        <v>0</v>
      </c>
      <c r="AC87" s="213">
        <v>0</v>
      </c>
      <c r="AD87" s="213">
        <v>0</v>
      </c>
      <c r="AE87" s="217">
        <v>5</v>
      </c>
      <c r="AF87" s="232">
        <v>0</v>
      </c>
      <c r="AG87" s="217">
        <v>0</v>
      </c>
      <c r="AH87" s="217">
        <v>0</v>
      </c>
      <c r="AI87" s="217">
        <v>21</v>
      </c>
      <c r="AJ87" s="217">
        <v>0</v>
      </c>
      <c r="AK87" s="232">
        <v>0</v>
      </c>
      <c r="AL87" s="217">
        <v>0</v>
      </c>
      <c r="AM87" s="217">
        <v>0</v>
      </c>
      <c r="AN87" s="217">
        <v>0</v>
      </c>
      <c r="AO87" s="217">
        <v>0</v>
      </c>
      <c r="AP87" s="217">
        <v>0</v>
      </c>
      <c r="AQ87" s="217">
        <v>0</v>
      </c>
      <c r="AR87" s="217">
        <v>0</v>
      </c>
      <c r="AS87" s="217">
        <v>0</v>
      </c>
      <c r="AT87" s="217">
        <v>0</v>
      </c>
      <c r="AU87" s="217">
        <v>0</v>
      </c>
    </row>
    <row r="88" spans="1:47" s="236" customFormat="1" x14ac:dyDescent="0.25">
      <c r="A88" s="234" t="s">
        <v>1644</v>
      </c>
      <c r="B88" s="216">
        <f t="shared" si="28"/>
        <v>522</v>
      </c>
      <c r="C88" s="217">
        <v>215</v>
      </c>
      <c r="D88" s="209">
        <v>0</v>
      </c>
      <c r="E88" s="217">
        <v>201</v>
      </c>
      <c r="F88" s="218">
        <v>0</v>
      </c>
      <c r="G88" s="217">
        <v>0</v>
      </c>
      <c r="H88" s="217">
        <v>8</v>
      </c>
      <c r="I88" s="217">
        <v>0</v>
      </c>
      <c r="J88" s="217">
        <v>0</v>
      </c>
      <c r="K88" s="217">
        <v>0</v>
      </c>
      <c r="L88" s="217">
        <v>0</v>
      </c>
      <c r="M88" s="217">
        <v>0</v>
      </c>
      <c r="N88" s="217">
        <v>0</v>
      </c>
      <c r="O88" s="217">
        <v>0</v>
      </c>
      <c r="P88" s="217">
        <v>0</v>
      </c>
      <c r="Q88" s="217">
        <v>0</v>
      </c>
      <c r="R88" s="217">
        <v>0</v>
      </c>
      <c r="S88" s="217">
        <v>0</v>
      </c>
      <c r="T88" s="217">
        <v>0</v>
      </c>
      <c r="U88" s="217">
        <v>0</v>
      </c>
      <c r="V88" s="213">
        <v>0</v>
      </c>
      <c r="W88" s="217">
        <v>0</v>
      </c>
      <c r="X88" s="213">
        <v>0</v>
      </c>
      <c r="Y88" s="217">
        <v>0</v>
      </c>
      <c r="Z88" s="217">
        <v>38</v>
      </c>
      <c r="AA88" s="213">
        <v>0</v>
      </c>
      <c r="AB88" s="213">
        <v>0</v>
      </c>
      <c r="AC88" s="213">
        <v>0</v>
      </c>
      <c r="AD88" s="213">
        <v>0</v>
      </c>
      <c r="AE88" s="217">
        <v>7</v>
      </c>
      <c r="AF88" s="232">
        <v>0</v>
      </c>
      <c r="AG88" s="217">
        <v>0</v>
      </c>
      <c r="AH88" s="217">
        <v>0</v>
      </c>
      <c r="AI88" s="217">
        <v>52</v>
      </c>
      <c r="AJ88" s="217">
        <v>0</v>
      </c>
      <c r="AK88" s="232">
        <v>0</v>
      </c>
      <c r="AL88" s="217">
        <v>0</v>
      </c>
      <c r="AM88" s="217">
        <v>0</v>
      </c>
      <c r="AN88" s="217">
        <v>0</v>
      </c>
      <c r="AO88" s="217">
        <v>0</v>
      </c>
      <c r="AP88" s="217">
        <v>0</v>
      </c>
      <c r="AQ88" s="217">
        <v>0</v>
      </c>
      <c r="AR88" s="217">
        <v>0</v>
      </c>
      <c r="AS88" s="217">
        <v>0</v>
      </c>
      <c r="AT88" s="217">
        <v>1</v>
      </c>
      <c r="AU88" s="217">
        <v>0</v>
      </c>
    </row>
    <row r="89" spans="1:47" s="236" customFormat="1" x14ac:dyDescent="0.25">
      <c r="A89" s="234" t="s">
        <v>1645</v>
      </c>
      <c r="B89" s="216">
        <f t="shared" si="28"/>
        <v>150</v>
      </c>
      <c r="C89" s="217">
        <v>108</v>
      </c>
      <c r="D89" s="209">
        <v>0</v>
      </c>
      <c r="E89" s="217">
        <v>31</v>
      </c>
      <c r="F89" s="218">
        <v>0</v>
      </c>
      <c r="G89" s="217">
        <v>0</v>
      </c>
      <c r="H89" s="217">
        <v>1</v>
      </c>
      <c r="I89" s="217">
        <v>0</v>
      </c>
      <c r="J89" s="217">
        <v>0</v>
      </c>
      <c r="K89" s="217">
        <v>0</v>
      </c>
      <c r="L89" s="217">
        <v>0</v>
      </c>
      <c r="M89" s="217">
        <v>0</v>
      </c>
      <c r="N89" s="217">
        <v>0</v>
      </c>
      <c r="O89" s="217">
        <v>0</v>
      </c>
      <c r="P89" s="217">
        <v>0</v>
      </c>
      <c r="Q89" s="217">
        <v>0</v>
      </c>
      <c r="R89" s="217">
        <v>0</v>
      </c>
      <c r="S89" s="217">
        <v>0</v>
      </c>
      <c r="T89" s="217">
        <v>0</v>
      </c>
      <c r="U89" s="217">
        <v>0</v>
      </c>
      <c r="V89" s="213">
        <v>0</v>
      </c>
      <c r="W89" s="217">
        <v>0</v>
      </c>
      <c r="X89" s="213">
        <v>0</v>
      </c>
      <c r="Y89" s="217">
        <v>0</v>
      </c>
      <c r="Z89" s="217">
        <v>3</v>
      </c>
      <c r="AA89" s="213">
        <v>0</v>
      </c>
      <c r="AB89" s="213">
        <v>0</v>
      </c>
      <c r="AC89" s="213">
        <v>0</v>
      </c>
      <c r="AD89" s="213">
        <v>0</v>
      </c>
      <c r="AE89" s="217">
        <v>7</v>
      </c>
      <c r="AF89" s="232">
        <v>0</v>
      </c>
      <c r="AG89" s="217">
        <v>0</v>
      </c>
      <c r="AH89" s="217">
        <v>0</v>
      </c>
      <c r="AI89" s="217">
        <v>0</v>
      </c>
      <c r="AJ89" s="217">
        <v>0</v>
      </c>
      <c r="AK89" s="232">
        <v>0</v>
      </c>
      <c r="AL89" s="217">
        <v>0</v>
      </c>
      <c r="AM89" s="217">
        <v>0</v>
      </c>
      <c r="AN89" s="217">
        <v>0</v>
      </c>
      <c r="AO89" s="217">
        <v>0</v>
      </c>
      <c r="AP89" s="217">
        <v>0</v>
      </c>
      <c r="AQ89" s="217">
        <v>0</v>
      </c>
      <c r="AR89" s="217">
        <v>0</v>
      </c>
      <c r="AS89" s="217">
        <v>0</v>
      </c>
      <c r="AT89" s="217">
        <v>0</v>
      </c>
      <c r="AU89" s="217">
        <v>0</v>
      </c>
    </row>
    <row r="90" spans="1:47" s="236" customFormat="1" x14ac:dyDescent="0.25">
      <c r="A90" s="234" t="s">
        <v>1646</v>
      </c>
      <c r="B90" s="216">
        <f t="shared" si="28"/>
        <v>183</v>
      </c>
      <c r="C90" s="217">
        <v>138</v>
      </c>
      <c r="D90" s="209">
        <v>0</v>
      </c>
      <c r="E90" s="217">
        <v>0</v>
      </c>
      <c r="F90" s="218">
        <v>0</v>
      </c>
      <c r="G90" s="217">
        <v>0</v>
      </c>
      <c r="H90" s="217">
        <v>0</v>
      </c>
      <c r="I90" s="217">
        <v>0</v>
      </c>
      <c r="J90" s="217">
        <v>0</v>
      </c>
      <c r="K90" s="217">
        <v>0</v>
      </c>
      <c r="L90" s="217">
        <v>0</v>
      </c>
      <c r="M90" s="217">
        <v>0</v>
      </c>
      <c r="N90" s="217">
        <v>0</v>
      </c>
      <c r="O90" s="217">
        <v>0</v>
      </c>
      <c r="P90" s="217">
        <v>0</v>
      </c>
      <c r="Q90" s="217">
        <v>0</v>
      </c>
      <c r="R90" s="217">
        <v>0</v>
      </c>
      <c r="S90" s="217">
        <v>0</v>
      </c>
      <c r="T90" s="217">
        <v>0</v>
      </c>
      <c r="U90" s="217">
        <v>0</v>
      </c>
      <c r="V90" s="213">
        <v>0</v>
      </c>
      <c r="W90" s="217">
        <v>0</v>
      </c>
      <c r="X90" s="213">
        <v>0</v>
      </c>
      <c r="Y90" s="217">
        <v>0</v>
      </c>
      <c r="Z90" s="217">
        <v>45</v>
      </c>
      <c r="AA90" s="213">
        <v>0</v>
      </c>
      <c r="AB90" s="213">
        <v>0</v>
      </c>
      <c r="AC90" s="213">
        <v>0</v>
      </c>
      <c r="AD90" s="213">
        <v>0</v>
      </c>
      <c r="AE90" s="217">
        <v>0</v>
      </c>
      <c r="AF90" s="232">
        <v>0</v>
      </c>
      <c r="AG90" s="217">
        <v>0</v>
      </c>
      <c r="AH90" s="217">
        <v>0</v>
      </c>
      <c r="AI90" s="217">
        <v>0</v>
      </c>
      <c r="AJ90" s="217">
        <v>0</v>
      </c>
      <c r="AK90" s="232">
        <v>0</v>
      </c>
      <c r="AL90" s="217">
        <v>0</v>
      </c>
      <c r="AM90" s="217">
        <v>0</v>
      </c>
      <c r="AN90" s="217">
        <v>0</v>
      </c>
      <c r="AO90" s="217">
        <v>0</v>
      </c>
      <c r="AP90" s="217">
        <v>0</v>
      </c>
      <c r="AQ90" s="217">
        <v>0</v>
      </c>
      <c r="AR90" s="217">
        <v>0</v>
      </c>
      <c r="AS90" s="217">
        <v>0</v>
      </c>
      <c r="AT90" s="217">
        <v>0</v>
      </c>
      <c r="AU90" s="217">
        <v>0</v>
      </c>
    </row>
    <row r="91" spans="1:47" s="236" customFormat="1" x14ac:dyDescent="0.25">
      <c r="A91" s="234" t="s">
        <v>1647</v>
      </c>
      <c r="B91" s="216">
        <f t="shared" si="28"/>
        <v>76</v>
      </c>
      <c r="C91" s="217">
        <v>53</v>
      </c>
      <c r="D91" s="209">
        <v>0</v>
      </c>
      <c r="E91" s="217">
        <v>0</v>
      </c>
      <c r="F91" s="218">
        <v>0</v>
      </c>
      <c r="G91" s="217">
        <v>0</v>
      </c>
      <c r="H91" s="217">
        <v>0</v>
      </c>
      <c r="I91" s="217">
        <v>0</v>
      </c>
      <c r="J91" s="217">
        <v>0</v>
      </c>
      <c r="K91" s="217">
        <v>0</v>
      </c>
      <c r="L91" s="217">
        <v>0</v>
      </c>
      <c r="M91" s="217">
        <v>0</v>
      </c>
      <c r="N91" s="217">
        <v>0</v>
      </c>
      <c r="O91" s="217">
        <v>0</v>
      </c>
      <c r="P91" s="217">
        <v>0</v>
      </c>
      <c r="Q91" s="217">
        <v>0</v>
      </c>
      <c r="R91" s="217">
        <v>0</v>
      </c>
      <c r="S91" s="217">
        <v>0</v>
      </c>
      <c r="T91" s="217">
        <v>0</v>
      </c>
      <c r="U91" s="217">
        <v>0</v>
      </c>
      <c r="V91" s="213">
        <v>0</v>
      </c>
      <c r="W91" s="217">
        <v>0</v>
      </c>
      <c r="X91" s="213">
        <v>0</v>
      </c>
      <c r="Y91" s="217">
        <v>0</v>
      </c>
      <c r="Z91" s="217">
        <v>23</v>
      </c>
      <c r="AA91" s="213">
        <v>0</v>
      </c>
      <c r="AB91" s="213">
        <v>0</v>
      </c>
      <c r="AC91" s="213">
        <v>0</v>
      </c>
      <c r="AD91" s="213">
        <v>0</v>
      </c>
      <c r="AE91" s="217">
        <v>0</v>
      </c>
      <c r="AF91" s="232">
        <v>0</v>
      </c>
      <c r="AG91" s="217">
        <v>0</v>
      </c>
      <c r="AH91" s="217">
        <v>0</v>
      </c>
      <c r="AI91" s="217">
        <v>0</v>
      </c>
      <c r="AJ91" s="217">
        <v>0</v>
      </c>
      <c r="AK91" s="232">
        <v>0</v>
      </c>
      <c r="AL91" s="217">
        <v>0</v>
      </c>
      <c r="AM91" s="217">
        <v>0</v>
      </c>
      <c r="AN91" s="217">
        <v>0</v>
      </c>
      <c r="AO91" s="217">
        <v>0</v>
      </c>
      <c r="AP91" s="217">
        <v>0</v>
      </c>
      <c r="AQ91" s="217">
        <v>0</v>
      </c>
      <c r="AR91" s="217">
        <v>0</v>
      </c>
      <c r="AS91" s="217">
        <v>0</v>
      </c>
      <c r="AT91" s="217">
        <v>0</v>
      </c>
      <c r="AU91" s="217">
        <v>0</v>
      </c>
    </row>
    <row r="92" spans="1:47" s="236" customFormat="1" x14ac:dyDescent="0.25">
      <c r="A92" s="234" t="s">
        <v>1648</v>
      </c>
      <c r="B92" s="216">
        <f t="shared" si="28"/>
        <v>352</v>
      </c>
      <c r="C92" s="217">
        <v>120</v>
      </c>
      <c r="D92" s="209">
        <v>0</v>
      </c>
      <c r="E92" s="217">
        <v>0</v>
      </c>
      <c r="F92" s="218">
        <v>0</v>
      </c>
      <c r="G92" s="217">
        <v>0</v>
      </c>
      <c r="H92" s="217">
        <v>0</v>
      </c>
      <c r="I92" s="217">
        <v>0</v>
      </c>
      <c r="J92" s="217">
        <v>0</v>
      </c>
      <c r="K92" s="217">
        <v>0</v>
      </c>
      <c r="L92" s="217">
        <v>0</v>
      </c>
      <c r="M92" s="217">
        <v>0</v>
      </c>
      <c r="N92" s="217">
        <v>0</v>
      </c>
      <c r="O92" s="217">
        <v>0</v>
      </c>
      <c r="P92" s="217">
        <v>0</v>
      </c>
      <c r="Q92" s="217">
        <v>0</v>
      </c>
      <c r="R92" s="217">
        <v>0</v>
      </c>
      <c r="S92" s="217">
        <v>0</v>
      </c>
      <c r="T92" s="217">
        <v>0</v>
      </c>
      <c r="U92" s="217">
        <v>0</v>
      </c>
      <c r="V92" s="213">
        <v>0</v>
      </c>
      <c r="W92" s="217">
        <v>0</v>
      </c>
      <c r="X92" s="213">
        <v>0</v>
      </c>
      <c r="Y92" s="217">
        <v>0</v>
      </c>
      <c r="Z92" s="217">
        <v>232</v>
      </c>
      <c r="AA92" s="213">
        <v>0</v>
      </c>
      <c r="AB92" s="213">
        <v>0</v>
      </c>
      <c r="AC92" s="213">
        <v>0</v>
      </c>
      <c r="AD92" s="213">
        <v>0</v>
      </c>
      <c r="AE92" s="217">
        <v>0</v>
      </c>
      <c r="AF92" s="232">
        <v>0</v>
      </c>
      <c r="AG92" s="217">
        <v>0</v>
      </c>
      <c r="AH92" s="217">
        <v>0</v>
      </c>
      <c r="AI92" s="217">
        <v>0</v>
      </c>
      <c r="AJ92" s="217">
        <v>0</v>
      </c>
      <c r="AK92" s="232">
        <v>0</v>
      </c>
      <c r="AL92" s="217">
        <v>0</v>
      </c>
      <c r="AM92" s="217">
        <v>0</v>
      </c>
      <c r="AN92" s="217">
        <v>0</v>
      </c>
      <c r="AO92" s="217">
        <v>0</v>
      </c>
      <c r="AP92" s="217">
        <v>0</v>
      </c>
      <c r="AQ92" s="217">
        <v>0</v>
      </c>
      <c r="AR92" s="217">
        <v>0</v>
      </c>
      <c r="AS92" s="217">
        <v>0</v>
      </c>
      <c r="AT92" s="217">
        <v>0</v>
      </c>
      <c r="AU92" s="217">
        <v>0</v>
      </c>
    </row>
    <row r="93" spans="1:47" s="236" customFormat="1" x14ac:dyDescent="0.25">
      <c r="A93" s="234" t="s">
        <v>1649</v>
      </c>
      <c r="B93" s="216">
        <f t="shared" si="28"/>
        <v>281</v>
      </c>
      <c r="C93" s="217">
        <v>256</v>
      </c>
      <c r="D93" s="209">
        <v>0</v>
      </c>
      <c r="E93" s="217">
        <v>0</v>
      </c>
      <c r="F93" s="218">
        <v>0</v>
      </c>
      <c r="G93" s="217">
        <v>0</v>
      </c>
      <c r="H93" s="217">
        <v>0</v>
      </c>
      <c r="I93" s="217">
        <v>0</v>
      </c>
      <c r="J93" s="217">
        <v>0</v>
      </c>
      <c r="K93" s="217">
        <v>0</v>
      </c>
      <c r="L93" s="217">
        <v>0</v>
      </c>
      <c r="M93" s="217">
        <v>0</v>
      </c>
      <c r="N93" s="217">
        <v>0</v>
      </c>
      <c r="O93" s="217">
        <v>0</v>
      </c>
      <c r="P93" s="217">
        <v>0</v>
      </c>
      <c r="Q93" s="217">
        <v>0</v>
      </c>
      <c r="R93" s="217">
        <v>0</v>
      </c>
      <c r="S93" s="217">
        <v>0</v>
      </c>
      <c r="T93" s="217">
        <v>0</v>
      </c>
      <c r="U93" s="217">
        <v>0</v>
      </c>
      <c r="V93" s="213">
        <v>0</v>
      </c>
      <c r="W93" s="217">
        <v>0</v>
      </c>
      <c r="X93" s="213">
        <v>0</v>
      </c>
      <c r="Y93" s="217">
        <v>0</v>
      </c>
      <c r="Z93" s="217">
        <v>25</v>
      </c>
      <c r="AA93" s="213">
        <v>0</v>
      </c>
      <c r="AB93" s="213">
        <v>0</v>
      </c>
      <c r="AC93" s="213">
        <v>0</v>
      </c>
      <c r="AD93" s="213">
        <v>0</v>
      </c>
      <c r="AE93" s="217">
        <v>0</v>
      </c>
      <c r="AF93" s="232">
        <v>0</v>
      </c>
      <c r="AG93" s="217">
        <v>0</v>
      </c>
      <c r="AH93" s="217">
        <v>0</v>
      </c>
      <c r="AI93" s="217">
        <v>0</v>
      </c>
      <c r="AJ93" s="217">
        <v>0</v>
      </c>
      <c r="AK93" s="232">
        <v>0</v>
      </c>
      <c r="AL93" s="217">
        <v>0</v>
      </c>
      <c r="AM93" s="217">
        <v>0</v>
      </c>
      <c r="AN93" s="217">
        <v>0</v>
      </c>
      <c r="AO93" s="217">
        <v>0</v>
      </c>
      <c r="AP93" s="217">
        <v>0</v>
      </c>
      <c r="AQ93" s="217">
        <v>0</v>
      </c>
      <c r="AR93" s="217">
        <v>0</v>
      </c>
      <c r="AS93" s="217">
        <v>0</v>
      </c>
      <c r="AT93" s="217">
        <v>0</v>
      </c>
      <c r="AU93" s="217">
        <v>0</v>
      </c>
    </row>
    <row r="94" spans="1:47" s="238" customFormat="1" x14ac:dyDescent="0.25">
      <c r="A94" s="237" t="s">
        <v>1650</v>
      </c>
      <c r="B94" s="224">
        <f>+SUM(B84:B93)</f>
        <v>3578</v>
      </c>
      <c r="C94" s="224">
        <f t="shared" ref="C94" si="29">SUM(C84:C93)</f>
        <v>2102</v>
      </c>
      <c r="D94" s="225">
        <f t="shared" ref="D94:AU94" si="30">SUM(D84:D93)</f>
        <v>0</v>
      </c>
      <c r="E94" s="224">
        <f t="shared" si="30"/>
        <v>589</v>
      </c>
      <c r="F94" s="226">
        <f>SUM(F84:F93)</f>
        <v>12</v>
      </c>
      <c r="G94" s="224">
        <f t="shared" ref="G94" si="31">SUM(G84:G93)</f>
        <v>0</v>
      </c>
      <c r="H94" s="224">
        <f t="shared" si="30"/>
        <v>14</v>
      </c>
      <c r="I94" s="224">
        <f t="shared" si="30"/>
        <v>0</v>
      </c>
      <c r="J94" s="224">
        <f t="shared" si="30"/>
        <v>0</v>
      </c>
      <c r="K94" s="224">
        <f t="shared" si="30"/>
        <v>0</v>
      </c>
      <c r="L94" s="224">
        <f t="shared" si="30"/>
        <v>0</v>
      </c>
      <c r="M94" s="224">
        <f t="shared" si="30"/>
        <v>0</v>
      </c>
      <c r="N94" s="224">
        <f t="shared" si="30"/>
        <v>0</v>
      </c>
      <c r="O94" s="224">
        <f t="shared" si="30"/>
        <v>0</v>
      </c>
      <c r="P94" s="224">
        <f t="shared" si="30"/>
        <v>0</v>
      </c>
      <c r="Q94" s="224">
        <f t="shared" si="30"/>
        <v>0</v>
      </c>
      <c r="R94" s="224">
        <f>SUM(R84:R93)</f>
        <v>0</v>
      </c>
      <c r="S94" s="224">
        <f>SUM(S84:S93)</f>
        <v>0</v>
      </c>
      <c r="T94" s="224">
        <f>SUM(T84:T93)</f>
        <v>0</v>
      </c>
      <c r="U94" s="224">
        <f>SUM(U84:U93)</f>
        <v>0</v>
      </c>
      <c r="V94" s="227">
        <f t="shared" si="30"/>
        <v>0</v>
      </c>
      <c r="W94" s="224">
        <f>SUM(W84:W93)</f>
        <v>0</v>
      </c>
      <c r="X94" s="227">
        <f t="shared" si="30"/>
        <v>0</v>
      </c>
      <c r="Y94" s="224">
        <f>SUM(Y84:Y93)</f>
        <v>0</v>
      </c>
      <c r="Z94" s="224">
        <f t="shared" si="30"/>
        <v>469</v>
      </c>
      <c r="AA94" s="227">
        <f t="shared" si="30"/>
        <v>0</v>
      </c>
      <c r="AB94" s="227">
        <f t="shared" si="30"/>
        <v>0</v>
      </c>
      <c r="AC94" s="227">
        <f t="shared" si="30"/>
        <v>0</v>
      </c>
      <c r="AD94" s="227">
        <f>SUM(AD84:AD93)</f>
        <v>0</v>
      </c>
      <c r="AE94" s="224">
        <f>SUM(AE84:AE93)</f>
        <v>54</v>
      </c>
      <c r="AF94" s="227">
        <f>SUM(AF84:AF93)</f>
        <v>0</v>
      </c>
      <c r="AG94" s="224">
        <f>SUM(AG84:AG93)</f>
        <v>0</v>
      </c>
      <c r="AH94" s="224">
        <f>SUM(AH84:AH93)</f>
        <v>0</v>
      </c>
      <c r="AI94" s="224">
        <f t="shared" si="30"/>
        <v>322</v>
      </c>
      <c r="AJ94" s="224">
        <f>SUM(AJ84:AJ93)</f>
        <v>0</v>
      </c>
      <c r="AK94" s="227">
        <f t="shared" si="30"/>
        <v>0</v>
      </c>
      <c r="AL94" s="224">
        <f>SUM(AL84:AL93)</f>
        <v>0</v>
      </c>
      <c r="AM94" s="224">
        <f t="shared" si="30"/>
        <v>0</v>
      </c>
      <c r="AN94" s="224">
        <f t="shared" si="30"/>
        <v>0</v>
      </c>
      <c r="AO94" s="224">
        <f t="shared" si="30"/>
        <v>0</v>
      </c>
      <c r="AP94" s="224">
        <f t="shared" si="30"/>
        <v>0</v>
      </c>
      <c r="AQ94" s="224">
        <f t="shared" si="30"/>
        <v>0</v>
      </c>
      <c r="AR94" s="224">
        <f t="shared" si="30"/>
        <v>0</v>
      </c>
      <c r="AS94" s="224">
        <f t="shared" si="30"/>
        <v>0</v>
      </c>
      <c r="AT94" s="224">
        <f t="shared" si="30"/>
        <v>16</v>
      </c>
      <c r="AU94" s="224">
        <f t="shared" si="30"/>
        <v>0</v>
      </c>
    </row>
    <row r="95" spans="1:47" s="241" customFormat="1" x14ac:dyDescent="0.25">
      <c r="A95" s="234"/>
      <c r="B95" s="216"/>
      <c r="C95" s="216"/>
      <c r="D95" s="209"/>
      <c r="E95" s="216"/>
      <c r="F95" s="229">
        <v>0</v>
      </c>
      <c r="G95" s="216"/>
      <c r="H95" s="216"/>
      <c r="I95" s="216"/>
      <c r="J95" s="216"/>
      <c r="K95" s="216"/>
      <c r="L95" s="216"/>
      <c r="M95" s="216"/>
      <c r="N95" s="216"/>
      <c r="O95" s="216"/>
      <c r="P95" s="216"/>
      <c r="Q95" s="216"/>
      <c r="R95" s="216"/>
      <c r="S95" s="216"/>
      <c r="T95" s="216"/>
      <c r="U95" s="216"/>
      <c r="V95" s="213"/>
      <c r="W95" s="216"/>
      <c r="X95" s="213"/>
      <c r="Y95" s="216"/>
      <c r="Z95" s="216"/>
      <c r="AA95" s="213"/>
      <c r="AB95" s="213"/>
      <c r="AC95" s="213"/>
      <c r="AD95" s="213"/>
      <c r="AE95" s="216"/>
      <c r="AF95" s="213"/>
      <c r="AG95" s="216"/>
      <c r="AH95" s="216"/>
      <c r="AI95" s="216"/>
      <c r="AJ95" s="216"/>
      <c r="AK95" s="213"/>
      <c r="AL95" s="216"/>
      <c r="AM95" s="216"/>
      <c r="AN95" s="216"/>
      <c r="AO95" s="216"/>
      <c r="AP95" s="216"/>
      <c r="AQ95" s="216"/>
      <c r="AR95" s="216"/>
      <c r="AS95" s="216"/>
      <c r="AT95" s="216"/>
      <c r="AU95" s="216"/>
    </row>
    <row r="96" spans="1:47" s="214" customFormat="1" x14ac:dyDescent="0.2">
      <c r="A96" s="207" t="s">
        <v>1651</v>
      </c>
      <c r="B96" s="208"/>
      <c r="C96" s="208"/>
      <c r="D96" s="209"/>
      <c r="E96" s="208"/>
      <c r="F96" s="231">
        <v>0</v>
      </c>
      <c r="G96" s="208"/>
      <c r="H96" s="208"/>
      <c r="I96" s="208"/>
      <c r="J96" s="208"/>
      <c r="K96" s="208"/>
      <c r="L96" s="208"/>
      <c r="M96" s="208"/>
      <c r="N96" s="208"/>
      <c r="O96" s="208"/>
      <c r="P96" s="208"/>
      <c r="Q96" s="208"/>
      <c r="R96" s="208"/>
      <c r="S96" s="208"/>
      <c r="T96" s="208"/>
      <c r="U96" s="208"/>
      <c r="V96" s="213"/>
      <c r="W96" s="208"/>
      <c r="X96" s="213"/>
      <c r="Y96" s="208"/>
      <c r="Z96" s="208"/>
      <c r="AA96" s="213"/>
      <c r="AB96" s="213"/>
      <c r="AC96" s="213"/>
      <c r="AD96" s="213"/>
      <c r="AE96" s="208"/>
      <c r="AF96" s="213"/>
      <c r="AG96" s="208"/>
      <c r="AH96" s="208"/>
      <c r="AI96" s="208"/>
      <c r="AJ96" s="208"/>
      <c r="AK96" s="213"/>
      <c r="AL96" s="208"/>
      <c r="AM96" s="208"/>
      <c r="AN96" s="208"/>
      <c r="AO96" s="208"/>
      <c r="AP96" s="208"/>
      <c r="AQ96" s="208"/>
      <c r="AR96" s="208"/>
      <c r="AS96" s="208"/>
      <c r="AT96" s="208"/>
      <c r="AU96" s="208"/>
    </row>
    <row r="97" spans="1:47" s="236" customFormat="1" x14ac:dyDescent="0.25">
      <c r="A97" s="234" t="s">
        <v>1652</v>
      </c>
      <c r="B97" s="216">
        <f>SUM(C97:AU97)</f>
        <v>106</v>
      </c>
      <c r="C97" s="217">
        <v>10</v>
      </c>
      <c r="D97" s="209">
        <v>0</v>
      </c>
      <c r="E97" s="217">
        <v>29</v>
      </c>
      <c r="F97" s="218">
        <v>0</v>
      </c>
      <c r="G97" s="217">
        <v>0</v>
      </c>
      <c r="H97" s="217">
        <v>0</v>
      </c>
      <c r="I97" s="217">
        <v>0</v>
      </c>
      <c r="J97" s="217">
        <v>0</v>
      </c>
      <c r="K97" s="217">
        <v>0</v>
      </c>
      <c r="L97" s="217">
        <v>0</v>
      </c>
      <c r="M97" s="217">
        <v>0</v>
      </c>
      <c r="N97" s="217">
        <v>0</v>
      </c>
      <c r="O97" s="217">
        <v>0</v>
      </c>
      <c r="P97" s="217">
        <v>0</v>
      </c>
      <c r="Q97" s="217">
        <v>0</v>
      </c>
      <c r="R97" s="217">
        <v>0</v>
      </c>
      <c r="S97" s="217">
        <v>0</v>
      </c>
      <c r="T97" s="217">
        <v>0</v>
      </c>
      <c r="U97" s="217">
        <v>0</v>
      </c>
      <c r="V97" s="213">
        <v>0</v>
      </c>
      <c r="W97" s="217">
        <v>0</v>
      </c>
      <c r="X97" s="213">
        <v>0</v>
      </c>
      <c r="Y97" s="217">
        <v>0</v>
      </c>
      <c r="Z97" s="217">
        <v>66</v>
      </c>
      <c r="AA97" s="213">
        <v>0</v>
      </c>
      <c r="AB97" s="213">
        <v>0</v>
      </c>
      <c r="AC97" s="213">
        <v>0</v>
      </c>
      <c r="AD97" s="213">
        <v>0</v>
      </c>
      <c r="AE97" s="217">
        <v>1</v>
      </c>
      <c r="AF97" s="232">
        <v>0</v>
      </c>
      <c r="AG97" s="217">
        <v>0</v>
      </c>
      <c r="AH97" s="217">
        <v>0</v>
      </c>
      <c r="AI97" s="217">
        <v>0</v>
      </c>
      <c r="AJ97" s="217">
        <v>0</v>
      </c>
      <c r="AK97" s="232">
        <v>0</v>
      </c>
      <c r="AL97" s="217">
        <v>0</v>
      </c>
      <c r="AM97" s="217">
        <v>0</v>
      </c>
      <c r="AN97" s="217">
        <v>0</v>
      </c>
      <c r="AO97" s="217">
        <v>0</v>
      </c>
      <c r="AP97" s="217">
        <v>0</v>
      </c>
      <c r="AQ97" s="217">
        <v>0</v>
      </c>
      <c r="AR97" s="217">
        <v>0</v>
      </c>
      <c r="AS97" s="217">
        <v>0</v>
      </c>
      <c r="AT97" s="217">
        <v>0</v>
      </c>
      <c r="AU97" s="217">
        <v>0</v>
      </c>
    </row>
    <row r="98" spans="1:47" s="236" customFormat="1" x14ac:dyDescent="0.25">
      <c r="A98" s="234" t="s">
        <v>1653</v>
      </c>
      <c r="B98" s="216">
        <f>SUM(C98:AU98)</f>
        <v>25</v>
      </c>
      <c r="C98" s="217">
        <v>8</v>
      </c>
      <c r="D98" s="209">
        <v>0</v>
      </c>
      <c r="E98" s="217">
        <v>5</v>
      </c>
      <c r="F98" s="218">
        <v>0</v>
      </c>
      <c r="G98" s="217">
        <v>0</v>
      </c>
      <c r="H98" s="217">
        <v>0</v>
      </c>
      <c r="I98" s="217">
        <v>0</v>
      </c>
      <c r="J98" s="217">
        <v>0</v>
      </c>
      <c r="K98" s="217">
        <v>0</v>
      </c>
      <c r="L98" s="217">
        <v>0</v>
      </c>
      <c r="M98" s="217">
        <v>0</v>
      </c>
      <c r="N98" s="217">
        <v>0</v>
      </c>
      <c r="O98" s="217">
        <v>0</v>
      </c>
      <c r="P98" s="217">
        <v>0</v>
      </c>
      <c r="Q98" s="217">
        <v>0</v>
      </c>
      <c r="R98" s="217">
        <v>0</v>
      </c>
      <c r="S98" s="217">
        <v>0</v>
      </c>
      <c r="T98" s="217">
        <v>0</v>
      </c>
      <c r="U98" s="217">
        <v>0</v>
      </c>
      <c r="V98" s="213">
        <v>0</v>
      </c>
      <c r="W98" s="217">
        <v>0</v>
      </c>
      <c r="X98" s="213">
        <v>0</v>
      </c>
      <c r="Y98" s="217">
        <v>0</v>
      </c>
      <c r="Z98" s="217">
        <v>12</v>
      </c>
      <c r="AA98" s="213">
        <v>0</v>
      </c>
      <c r="AB98" s="213">
        <v>0</v>
      </c>
      <c r="AC98" s="213">
        <v>0</v>
      </c>
      <c r="AD98" s="213">
        <v>0</v>
      </c>
      <c r="AE98" s="217">
        <v>0</v>
      </c>
      <c r="AF98" s="232">
        <v>0</v>
      </c>
      <c r="AG98" s="217">
        <v>0</v>
      </c>
      <c r="AH98" s="217">
        <v>0</v>
      </c>
      <c r="AI98" s="217">
        <v>0</v>
      </c>
      <c r="AJ98" s="217">
        <v>0</v>
      </c>
      <c r="AK98" s="232">
        <v>0</v>
      </c>
      <c r="AL98" s="217">
        <v>0</v>
      </c>
      <c r="AM98" s="217">
        <v>0</v>
      </c>
      <c r="AN98" s="217">
        <v>0</v>
      </c>
      <c r="AO98" s="217">
        <v>0</v>
      </c>
      <c r="AP98" s="217">
        <v>0</v>
      </c>
      <c r="AQ98" s="217">
        <v>0</v>
      </c>
      <c r="AR98" s="217">
        <v>0</v>
      </c>
      <c r="AS98" s="217">
        <v>0</v>
      </c>
      <c r="AT98" s="217">
        <v>0</v>
      </c>
      <c r="AU98" s="217">
        <v>0</v>
      </c>
    </row>
    <row r="99" spans="1:47" s="236" customFormat="1" x14ac:dyDescent="0.25">
      <c r="A99" s="234" t="s">
        <v>1654</v>
      </c>
      <c r="B99" s="216">
        <f>SUM(C99:AU99)</f>
        <v>4</v>
      </c>
      <c r="C99" s="217">
        <v>0</v>
      </c>
      <c r="D99" s="209">
        <v>0</v>
      </c>
      <c r="E99" s="217">
        <v>3</v>
      </c>
      <c r="F99" s="218">
        <v>0</v>
      </c>
      <c r="G99" s="217">
        <v>0</v>
      </c>
      <c r="H99" s="217">
        <v>0</v>
      </c>
      <c r="I99" s="217">
        <v>0</v>
      </c>
      <c r="J99" s="217">
        <v>0</v>
      </c>
      <c r="K99" s="217">
        <v>0</v>
      </c>
      <c r="L99" s="217">
        <v>0</v>
      </c>
      <c r="M99" s="217">
        <v>0</v>
      </c>
      <c r="N99" s="217">
        <v>0</v>
      </c>
      <c r="O99" s="217">
        <v>0</v>
      </c>
      <c r="P99" s="217">
        <v>0</v>
      </c>
      <c r="Q99" s="217">
        <v>0</v>
      </c>
      <c r="R99" s="217">
        <v>0</v>
      </c>
      <c r="S99" s="217">
        <v>0</v>
      </c>
      <c r="T99" s="217">
        <v>0</v>
      </c>
      <c r="U99" s="217">
        <v>0</v>
      </c>
      <c r="V99" s="213">
        <v>0</v>
      </c>
      <c r="W99" s="217">
        <v>0</v>
      </c>
      <c r="X99" s="213">
        <v>0</v>
      </c>
      <c r="Y99" s="217">
        <v>0</v>
      </c>
      <c r="Z99" s="217">
        <v>1</v>
      </c>
      <c r="AA99" s="213">
        <v>0</v>
      </c>
      <c r="AB99" s="213">
        <v>0</v>
      </c>
      <c r="AC99" s="213">
        <v>0</v>
      </c>
      <c r="AD99" s="213">
        <v>0</v>
      </c>
      <c r="AE99" s="217">
        <v>0</v>
      </c>
      <c r="AF99" s="232">
        <v>0</v>
      </c>
      <c r="AG99" s="217">
        <v>0</v>
      </c>
      <c r="AH99" s="217">
        <v>0</v>
      </c>
      <c r="AI99" s="217">
        <v>0</v>
      </c>
      <c r="AJ99" s="217">
        <v>0</v>
      </c>
      <c r="AK99" s="232">
        <v>0</v>
      </c>
      <c r="AL99" s="217">
        <v>0</v>
      </c>
      <c r="AM99" s="217">
        <v>0</v>
      </c>
      <c r="AN99" s="217">
        <v>0</v>
      </c>
      <c r="AO99" s="217">
        <v>0</v>
      </c>
      <c r="AP99" s="217">
        <v>0</v>
      </c>
      <c r="AQ99" s="217">
        <v>0</v>
      </c>
      <c r="AR99" s="217">
        <v>0</v>
      </c>
      <c r="AS99" s="217">
        <v>0</v>
      </c>
      <c r="AT99" s="217">
        <v>0</v>
      </c>
      <c r="AU99" s="217">
        <v>0</v>
      </c>
    </row>
    <row r="100" spans="1:47" s="238" customFormat="1" x14ac:dyDescent="0.25">
      <c r="A100" s="237" t="s">
        <v>1655</v>
      </c>
      <c r="B100" s="224">
        <f>+SUM(B97:B99)</f>
        <v>135</v>
      </c>
      <c r="C100" s="224">
        <f t="shared" ref="C100" si="32">SUM(C97:C99)</f>
        <v>18</v>
      </c>
      <c r="D100" s="225">
        <f t="shared" ref="D100:AQ100" si="33">SUM(D97:D99)</f>
        <v>0</v>
      </c>
      <c r="E100" s="224">
        <f t="shared" si="33"/>
        <v>37</v>
      </c>
      <c r="F100" s="226">
        <f>SUM(F97:F99)</f>
        <v>0</v>
      </c>
      <c r="G100" s="224">
        <f t="shared" ref="G100" si="34">SUM(G97:G99)</f>
        <v>0</v>
      </c>
      <c r="H100" s="224">
        <f t="shared" si="33"/>
        <v>0</v>
      </c>
      <c r="I100" s="224">
        <f t="shared" si="33"/>
        <v>0</v>
      </c>
      <c r="J100" s="224">
        <f t="shared" si="33"/>
        <v>0</v>
      </c>
      <c r="K100" s="224">
        <f t="shared" si="33"/>
        <v>0</v>
      </c>
      <c r="L100" s="224">
        <f t="shared" si="33"/>
        <v>0</v>
      </c>
      <c r="M100" s="224">
        <f t="shared" si="33"/>
        <v>0</v>
      </c>
      <c r="N100" s="224">
        <f t="shared" si="33"/>
        <v>0</v>
      </c>
      <c r="O100" s="224">
        <f t="shared" si="33"/>
        <v>0</v>
      </c>
      <c r="P100" s="224">
        <f t="shared" si="33"/>
        <v>0</v>
      </c>
      <c r="Q100" s="224">
        <f t="shared" si="33"/>
        <v>0</v>
      </c>
      <c r="R100" s="224">
        <f>SUM(R97:R99)</f>
        <v>0</v>
      </c>
      <c r="S100" s="224">
        <f>SUM(S97:S99)</f>
        <v>0</v>
      </c>
      <c r="T100" s="224">
        <f>SUM(T97:T99)</f>
        <v>0</v>
      </c>
      <c r="U100" s="224">
        <f>SUM(U97:U99)</f>
        <v>0</v>
      </c>
      <c r="V100" s="227">
        <f t="shared" si="33"/>
        <v>0</v>
      </c>
      <c r="W100" s="224">
        <f>SUM(W97:W99)</f>
        <v>0</v>
      </c>
      <c r="X100" s="227">
        <f t="shared" si="33"/>
        <v>0</v>
      </c>
      <c r="Y100" s="224">
        <f>SUM(Y97:Y99)</f>
        <v>0</v>
      </c>
      <c r="Z100" s="224">
        <f t="shared" si="33"/>
        <v>79</v>
      </c>
      <c r="AA100" s="227">
        <f t="shared" si="33"/>
        <v>0</v>
      </c>
      <c r="AB100" s="227">
        <f t="shared" si="33"/>
        <v>0</v>
      </c>
      <c r="AC100" s="227">
        <f t="shared" si="33"/>
        <v>0</v>
      </c>
      <c r="AD100" s="227">
        <f t="shared" si="33"/>
        <v>0</v>
      </c>
      <c r="AE100" s="224">
        <f>SUM(AE97:AE99)</f>
        <v>1</v>
      </c>
      <c r="AF100" s="227">
        <f>SUM(AF97:AF99)</f>
        <v>0</v>
      </c>
      <c r="AG100" s="224">
        <f>SUM(AG97:AG99)</f>
        <v>0</v>
      </c>
      <c r="AH100" s="224">
        <f>SUM(AH97:AH99)</f>
        <v>0</v>
      </c>
      <c r="AI100" s="224">
        <f t="shared" si="33"/>
        <v>0</v>
      </c>
      <c r="AJ100" s="224">
        <f>SUM(AJ97:AJ99)</f>
        <v>0</v>
      </c>
      <c r="AK100" s="227">
        <f t="shared" si="33"/>
        <v>0</v>
      </c>
      <c r="AL100" s="224">
        <f>SUM(AL97:AL99)</f>
        <v>0</v>
      </c>
      <c r="AM100" s="224">
        <f t="shared" si="33"/>
        <v>0</v>
      </c>
      <c r="AN100" s="224">
        <f t="shared" si="33"/>
        <v>0</v>
      </c>
      <c r="AO100" s="224">
        <f t="shared" si="33"/>
        <v>0</v>
      </c>
      <c r="AP100" s="224">
        <f t="shared" si="33"/>
        <v>0</v>
      </c>
      <c r="AQ100" s="224">
        <f t="shared" si="33"/>
        <v>0</v>
      </c>
      <c r="AR100" s="224">
        <f>SUM(AR97:AR99)</f>
        <v>0</v>
      </c>
      <c r="AS100" s="224">
        <f>SUM(AS97:AS99)</f>
        <v>0</v>
      </c>
      <c r="AT100" s="224">
        <f>SUM(AT97:AT99)</f>
        <v>0</v>
      </c>
      <c r="AU100" s="224">
        <f>SUM(AU97:AU99)</f>
        <v>0</v>
      </c>
    </row>
    <row r="101" spans="1:47" s="241" customFormat="1" x14ac:dyDescent="0.25">
      <c r="A101" s="240"/>
      <c r="B101" s="216"/>
      <c r="C101" s="216"/>
      <c r="D101" s="209"/>
      <c r="E101" s="216"/>
      <c r="F101" s="229">
        <v>0</v>
      </c>
      <c r="G101" s="216"/>
      <c r="H101" s="216"/>
      <c r="I101" s="216"/>
      <c r="J101" s="216"/>
      <c r="K101" s="216"/>
      <c r="L101" s="216"/>
      <c r="M101" s="216"/>
      <c r="N101" s="216"/>
      <c r="O101" s="216"/>
      <c r="P101" s="216"/>
      <c r="Q101" s="216"/>
      <c r="R101" s="216"/>
      <c r="S101" s="216"/>
      <c r="T101" s="216"/>
      <c r="U101" s="216"/>
      <c r="V101" s="213"/>
      <c r="W101" s="216"/>
      <c r="X101" s="213"/>
      <c r="Y101" s="216"/>
      <c r="Z101" s="216"/>
      <c r="AA101" s="213"/>
      <c r="AB101" s="213"/>
      <c r="AC101" s="213"/>
      <c r="AD101" s="213"/>
      <c r="AE101" s="216"/>
      <c r="AF101" s="213"/>
      <c r="AG101" s="216"/>
      <c r="AH101" s="216"/>
      <c r="AI101" s="216"/>
      <c r="AJ101" s="216"/>
      <c r="AK101" s="213"/>
      <c r="AL101" s="216"/>
      <c r="AM101" s="216"/>
      <c r="AN101" s="216"/>
      <c r="AO101" s="216"/>
      <c r="AP101" s="216"/>
      <c r="AQ101" s="216"/>
      <c r="AR101" s="216"/>
      <c r="AS101" s="216"/>
      <c r="AT101" s="216"/>
      <c r="AU101" s="216"/>
    </row>
    <row r="102" spans="1:47" s="214" customFormat="1" x14ac:dyDescent="0.2">
      <c r="A102" s="207" t="s">
        <v>1656</v>
      </c>
      <c r="B102" s="208"/>
      <c r="C102" s="208"/>
      <c r="D102" s="209"/>
      <c r="E102" s="208"/>
      <c r="F102" s="231">
        <v>0</v>
      </c>
      <c r="G102" s="208"/>
      <c r="H102" s="208"/>
      <c r="I102" s="208"/>
      <c r="J102" s="208"/>
      <c r="K102" s="208"/>
      <c r="L102" s="208"/>
      <c r="M102" s="208"/>
      <c r="N102" s="208"/>
      <c r="O102" s="208"/>
      <c r="P102" s="208"/>
      <c r="Q102" s="208"/>
      <c r="R102" s="208"/>
      <c r="S102" s="208"/>
      <c r="T102" s="208"/>
      <c r="U102" s="208"/>
      <c r="V102" s="213"/>
      <c r="W102" s="208"/>
      <c r="X102" s="213"/>
      <c r="Y102" s="208"/>
      <c r="Z102" s="208"/>
      <c r="AA102" s="213"/>
      <c r="AB102" s="213"/>
      <c r="AC102" s="213"/>
      <c r="AD102" s="213"/>
      <c r="AE102" s="208"/>
      <c r="AF102" s="213"/>
      <c r="AG102" s="208"/>
      <c r="AH102" s="208"/>
      <c r="AI102" s="208"/>
      <c r="AJ102" s="208"/>
      <c r="AK102" s="213"/>
      <c r="AL102" s="208"/>
      <c r="AM102" s="208"/>
      <c r="AN102" s="208"/>
      <c r="AO102" s="208"/>
      <c r="AP102" s="208"/>
      <c r="AQ102" s="208"/>
      <c r="AR102" s="208"/>
      <c r="AS102" s="208"/>
      <c r="AT102" s="208"/>
      <c r="AU102" s="208"/>
    </row>
    <row r="103" spans="1:47" s="236" customFormat="1" x14ac:dyDescent="0.2">
      <c r="A103" s="234" t="s">
        <v>1657</v>
      </c>
      <c r="B103" s="216">
        <f t="shared" ref="B103:B110" si="35">SUM(C103:AU103)</f>
        <v>1101</v>
      </c>
      <c r="C103" s="217">
        <v>883</v>
      </c>
      <c r="D103" s="209">
        <v>0</v>
      </c>
      <c r="E103" s="217">
        <v>145</v>
      </c>
      <c r="F103" s="218">
        <v>0</v>
      </c>
      <c r="G103" s="217">
        <v>0</v>
      </c>
      <c r="H103" s="217">
        <v>2</v>
      </c>
      <c r="I103" s="217">
        <v>0</v>
      </c>
      <c r="J103" s="217">
        <v>0</v>
      </c>
      <c r="K103" s="217">
        <v>0</v>
      </c>
      <c r="L103" s="217">
        <v>0</v>
      </c>
      <c r="M103" s="217">
        <v>0</v>
      </c>
      <c r="N103" s="217">
        <v>0</v>
      </c>
      <c r="O103" s="217">
        <v>0</v>
      </c>
      <c r="P103" s="217">
        <v>0</v>
      </c>
      <c r="Q103" s="217">
        <v>0</v>
      </c>
      <c r="R103" s="217">
        <v>0</v>
      </c>
      <c r="S103" s="217">
        <v>0</v>
      </c>
      <c r="T103" s="217">
        <v>0</v>
      </c>
      <c r="U103" s="217">
        <v>0</v>
      </c>
      <c r="V103" s="213">
        <v>0</v>
      </c>
      <c r="W103" s="217">
        <v>0</v>
      </c>
      <c r="X103" s="213">
        <v>0</v>
      </c>
      <c r="Y103" s="217">
        <v>0</v>
      </c>
      <c r="Z103" s="219">
        <v>17</v>
      </c>
      <c r="AA103" s="213">
        <v>0</v>
      </c>
      <c r="AB103" s="213">
        <v>0</v>
      </c>
      <c r="AC103" s="213">
        <v>0</v>
      </c>
      <c r="AD103" s="213">
        <v>0</v>
      </c>
      <c r="AE103" s="217">
        <v>0</v>
      </c>
      <c r="AF103" s="232">
        <v>0</v>
      </c>
      <c r="AG103" s="217">
        <v>0</v>
      </c>
      <c r="AH103" s="217">
        <v>0</v>
      </c>
      <c r="AI103" s="217">
        <v>38</v>
      </c>
      <c r="AJ103" s="217">
        <v>0</v>
      </c>
      <c r="AK103" s="232">
        <v>0</v>
      </c>
      <c r="AL103" s="217">
        <v>0</v>
      </c>
      <c r="AM103" s="217">
        <v>0</v>
      </c>
      <c r="AN103" s="217">
        <v>0</v>
      </c>
      <c r="AO103" s="217">
        <v>2</v>
      </c>
      <c r="AP103" s="217">
        <v>7</v>
      </c>
      <c r="AQ103" s="217">
        <v>0</v>
      </c>
      <c r="AR103" s="217">
        <v>0</v>
      </c>
      <c r="AS103" s="217">
        <v>0</v>
      </c>
      <c r="AT103" s="217">
        <v>7</v>
      </c>
      <c r="AU103" s="217">
        <v>0</v>
      </c>
    </row>
    <row r="104" spans="1:47" s="236" customFormat="1" x14ac:dyDescent="0.2">
      <c r="A104" s="234" t="s">
        <v>1658</v>
      </c>
      <c r="B104" s="216">
        <f t="shared" si="35"/>
        <v>1121</v>
      </c>
      <c r="C104" s="217">
        <v>921</v>
      </c>
      <c r="D104" s="209">
        <v>0</v>
      </c>
      <c r="E104" s="217">
        <v>2</v>
      </c>
      <c r="F104" s="218">
        <v>0</v>
      </c>
      <c r="G104" s="217">
        <v>0</v>
      </c>
      <c r="H104" s="217">
        <v>0</v>
      </c>
      <c r="I104" s="217">
        <v>0</v>
      </c>
      <c r="J104" s="217">
        <v>0</v>
      </c>
      <c r="K104" s="217">
        <v>0</v>
      </c>
      <c r="L104" s="217">
        <v>0</v>
      </c>
      <c r="M104" s="217">
        <v>0</v>
      </c>
      <c r="N104" s="217">
        <v>0</v>
      </c>
      <c r="O104" s="217">
        <v>0</v>
      </c>
      <c r="P104" s="217">
        <v>0</v>
      </c>
      <c r="Q104" s="217">
        <v>0</v>
      </c>
      <c r="R104" s="217">
        <v>0</v>
      </c>
      <c r="S104" s="217">
        <v>0</v>
      </c>
      <c r="T104" s="217">
        <v>0</v>
      </c>
      <c r="U104" s="217">
        <v>0</v>
      </c>
      <c r="V104" s="213">
        <v>0</v>
      </c>
      <c r="W104" s="217">
        <v>0</v>
      </c>
      <c r="X104" s="213">
        <v>0</v>
      </c>
      <c r="Y104" s="217">
        <v>0</v>
      </c>
      <c r="Z104" s="219">
        <v>17</v>
      </c>
      <c r="AA104" s="213">
        <v>0</v>
      </c>
      <c r="AB104" s="213">
        <v>0</v>
      </c>
      <c r="AC104" s="213">
        <v>0</v>
      </c>
      <c r="AD104" s="213">
        <v>0</v>
      </c>
      <c r="AE104" s="217">
        <v>0</v>
      </c>
      <c r="AF104" s="232">
        <v>0</v>
      </c>
      <c r="AG104" s="217">
        <v>0</v>
      </c>
      <c r="AH104" s="217">
        <v>0</v>
      </c>
      <c r="AI104" s="217">
        <v>180</v>
      </c>
      <c r="AJ104" s="217">
        <v>0</v>
      </c>
      <c r="AK104" s="232">
        <v>0</v>
      </c>
      <c r="AL104" s="217">
        <v>0</v>
      </c>
      <c r="AM104" s="217">
        <v>0</v>
      </c>
      <c r="AN104" s="217">
        <v>0</v>
      </c>
      <c r="AO104" s="217">
        <v>1</v>
      </c>
      <c r="AP104" s="217">
        <v>0</v>
      </c>
      <c r="AQ104" s="217">
        <v>0</v>
      </c>
      <c r="AR104" s="217">
        <v>0</v>
      </c>
      <c r="AS104" s="217">
        <v>0</v>
      </c>
      <c r="AT104" s="217">
        <v>0</v>
      </c>
      <c r="AU104" s="217">
        <v>0</v>
      </c>
    </row>
    <row r="105" spans="1:47" s="236" customFormat="1" x14ac:dyDescent="0.2">
      <c r="A105" s="234" t="s">
        <v>1659</v>
      </c>
      <c r="B105" s="216">
        <f t="shared" si="35"/>
        <v>676</v>
      </c>
      <c r="C105" s="217">
        <v>583</v>
      </c>
      <c r="D105" s="209">
        <v>0</v>
      </c>
      <c r="E105" s="217">
        <v>2</v>
      </c>
      <c r="F105" s="218">
        <v>0</v>
      </c>
      <c r="G105" s="217">
        <v>0</v>
      </c>
      <c r="H105" s="217">
        <v>2</v>
      </c>
      <c r="I105" s="217">
        <v>0</v>
      </c>
      <c r="J105" s="217">
        <v>0</v>
      </c>
      <c r="K105" s="217">
        <v>0</v>
      </c>
      <c r="L105" s="217">
        <v>0</v>
      </c>
      <c r="M105" s="217">
        <v>0</v>
      </c>
      <c r="N105" s="217">
        <v>0</v>
      </c>
      <c r="O105" s="217">
        <v>0</v>
      </c>
      <c r="P105" s="217">
        <v>0</v>
      </c>
      <c r="Q105" s="217">
        <v>0</v>
      </c>
      <c r="R105" s="217">
        <v>0</v>
      </c>
      <c r="S105" s="217">
        <v>0</v>
      </c>
      <c r="T105" s="217">
        <v>0</v>
      </c>
      <c r="U105" s="217">
        <v>0</v>
      </c>
      <c r="V105" s="213">
        <v>0</v>
      </c>
      <c r="W105" s="217">
        <v>0</v>
      </c>
      <c r="X105" s="213">
        <v>0</v>
      </c>
      <c r="Y105" s="217">
        <v>0</v>
      </c>
      <c r="Z105" s="219">
        <v>12</v>
      </c>
      <c r="AA105" s="213">
        <v>0</v>
      </c>
      <c r="AB105" s="213">
        <v>0</v>
      </c>
      <c r="AC105" s="213">
        <v>0</v>
      </c>
      <c r="AD105" s="213">
        <v>0</v>
      </c>
      <c r="AE105" s="217">
        <v>0</v>
      </c>
      <c r="AF105" s="232">
        <v>0</v>
      </c>
      <c r="AG105" s="217">
        <v>0</v>
      </c>
      <c r="AH105" s="217">
        <v>0</v>
      </c>
      <c r="AI105" s="217">
        <v>75</v>
      </c>
      <c r="AJ105" s="217">
        <v>0</v>
      </c>
      <c r="AK105" s="232">
        <v>0</v>
      </c>
      <c r="AL105" s="217">
        <v>0</v>
      </c>
      <c r="AM105" s="217">
        <v>0</v>
      </c>
      <c r="AN105" s="217">
        <v>0</v>
      </c>
      <c r="AO105" s="217">
        <v>1</v>
      </c>
      <c r="AP105" s="217">
        <v>1</v>
      </c>
      <c r="AQ105" s="217">
        <v>0</v>
      </c>
      <c r="AR105" s="217">
        <v>0</v>
      </c>
      <c r="AS105" s="217">
        <v>0</v>
      </c>
      <c r="AT105" s="217">
        <v>0</v>
      </c>
      <c r="AU105" s="217">
        <v>0</v>
      </c>
    </row>
    <row r="106" spans="1:47" s="236" customFormat="1" x14ac:dyDescent="0.2">
      <c r="A106" s="234" t="s">
        <v>1660</v>
      </c>
      <c r="B106" s="216">
        <f t="shared" si="35"/>
        <v>336</v>
      </c>
      <c r="C106" s="217">
        <v>293</v>
      </c>
      <c r="D106" s="209">
        <v>0</v>
      </c>
      <c r="E106" s="217">
        <v>2</v>
      </c>
      <c r="F106" s="218">
        <v>0</v>
      </c>
      <c r="G106" s="217">
        <v>0</v>
      </c>
      <c r="H106" s="217">
        <v>0</v>
      </c>
      <c r="I106" s="217">
        <v>0</v>
      </c>
      <c r="J106" s="217">
        <v>0</v>
      </c>
      <c r="K106" s="217">
        <v>0</v>
      </c>
      <c r="L106" s="217">
        <v>0</v>
      </c>
      <c r="M106" s="217">
        <v>0</v>
      </c>
      <c r="N106" s="217">
        <v>0</v>
      </c>
      <c r="O106" s="217">
        <v>0</v>
      </c>
      <c r="P106" s="217">
        <v>0</v>
      </c>
      <c r="Q106" s="217">
        <v>0</v>
      </c>
      <c r="R106" s="217">
        <v>0</v>
      </c>
      <c r="S106" s="217">
        <v>0</v>
      </c>
      <c r="T106" s="217">
        <v>0</v>
      </c>
      <c r="U106" s="217">
        <v>0</v>
      </c>
      <c r="V106" s="213">
        <v>0</v>
      </c>
      <c r="W106" s="217">
        <v>0</v>
      </c>
      <c r="X106" s="213">
        <v>0</v>
      </c>
      <c r="Y106" s="217">
        <v>0</v>
      </c>
      <c r="Z106" s="219">
        <v>3</v>
      </c>
      <c r="AA106" s="213">
        <v>0</v>
      </c>
      <c r="AB106" s="213">
        <v>0</v>
      </c>
      <c r="AC106" s="213">
        <v>0</v>
      </c>
      <c r="AD106" s="213">
        <v>0</v>
      </c>
      <c r="AE106" s="217">
        <v>0</v>
      </c>
      <c r="AF106" s="232">
        <v>0</v>
      </c>
      <c r="AG106" s="217">
        <v>0</v>
      </c>
      <c r="AH106" s="217">
        <v>0</v>
      </c>
      <c r="AI106" s="217">
        <v>37</v>
      </c>
      <c r="AJ106" s="217">
        <v>0</v>
      </c>
      <c r="AK106" s="232">
        <v>0</v>
      </c>
      <c r="AL106" s="217">
        <v>0</v>
      </c>
      <c r="AM106" s="217">
        <v>0</v>
      </c>
      <c r="AN106" s="217">
        <v>0</v>
      </c>
      <c r="AO106" s="217">
        <v>0</v>
      </c>
      <c r="AP106" s="217">
        <v>1</v>
      </c>
      <c r="AQ106" s="217">
        <v>0</v>
      </c>
      <c r="AR106" s="217">
        <v>0</v>
      </c>
      <c r="AS106" s="217">
        <v>0</v>
      </c>
      <c r="AT106" s="217">
        <v>0</v>
      </c>
      <c r="AU106" s="217">
        <v>0</v>
      </c>
    </row>
    <row r="107" spans="1:47" s="236" customFormat="1" x14ac:dyDescent="0.25">
      <c r="A107" s="234" t="s">
        <v>1661</v>
      </c>
      <c r="B107" s="216">
        <f t="shared" si="35"/>
        <v>62</v>
      </c>
      <c r="C107" s="217">
        <v>34</v>
      </c>
      <c r="D107" s="209">
        <v>0</v>
      </c>
      <c r="E107" s="235">
        <v>0</v>
      </c>
      <c r="F107" s="218">
        <v>0</v>
      </c>
      <c r="G107" s="217">
        <v>0</v>
      </c>
      <c r="H107" s="217">
        <v>0</v>
      </c>
      <c r="I107" s="217">
        <v>0</v>
      </c>
      <c r="J107" s="217">
        <v>0</v>
      </c>
      <c r="K107" s="217">
        <v>0</v>
      </c>
      <c r="L107" s="217">
        <v>0</v>
      </c>
      <c r="M107" s="217">
        <v>0</v>
      </c>
      <c r="N107" s="217">
        <v>0</v>
      </c>
      <c r="O107" s="217">
        <v>0</v>
      </c>
      <c r="P107" s="217">
        <v>0</v>
      </c>
      <c r="Q107" s="217">
        <v>0</v>
      </c>
      <c r="R107" s="217">
        <v>0</v>
      </c>
      <c r="S107" s="217">
        <v>0</v>
      </c>
      <c r="T107" s="217">
        <v>0</v>
      </c>
      <c r="U107" s="217">
        <v>0</v>
      </c>
      <c r="V107" s="213">
        <v>0</v>
      </c>
      <c r="W107" s="217">
        <v>0</v>
      </c>
      <c r="X107" s="213">
        <v>0</v>
      </c>
      <c r="Y107" s="217">
        <v>0</v>
      </c>
      <c r="Z107" s="246">
        <v>0</v>
      </c>
      <c r="AA107" s="213">
        <v>0</v>
      </c>
      <c r="AB107" s="213">
        <v>0</v>
      </c>
      <c r="AC107" s="213">
        <v>0</v>
      </c>
      <c r="AD107" s="213">
        <v>0</v>
      </c>
      <c r="AE107" s="217">
        <v>0</v>
      </c>
      <c r="AF107" s="232">
        <v>0</v>
      </c>
      <c r="AG107" s="217">
        <v>0</v>
      </c>
      <c r="AH107" s="217">
        <v>0</v>
      </c>
      <c r="AI107" s="217">
        <v>28</v>
      </c>
      <c r="AJ107" s="217">
        <v>0</v>
      </c>
      <c r="AK107" s="232">
        <v>0</v>
      </c>
      <c r="AL107" s="217">
        <v>0</v>
      </c>
      <c r="AM107" s="217">
        <v>0</v>
      </c>
      <c r="AN107" s="217">
        <v>0</v>
      </c>
      <c r="AO107" s="217">
        <v>0</v>
      </c>
      <c r="AP107" s="217">
        <v>0</v>
      </c>
      <c r="AQ107" s="217">
        <v>0</v>
      </c>
      <c r="AR107" s="217">
        <v>0</v>
      </c>
      <c r="AS107" s="217">
        <v>0</v>
      </c>
      <c r="AT107" s="217">
        <v>0</v>
      </c>
      <c r="AU107" s="217">
        <v>0</v>
      </c>
    </row>
    <row r="108" spans="1:47" s="236" customFormat="1" x14ac:dyDescent="0.25">
      <c r="A108" s="234" t="s">
        <v>1662</v>
      </c>
      <c r="B108" s="216">
        <f t="shared" si="35"/>
        <v>17</v>
      </c>
      <c r="C108" s="217">
        <v>15</v>
      </c>
      <c r="D108" s="209">
        <v>0</v>
      </c>
      <c r="E108" s="235">
        <v>0</v>
      </c>
      <c r="F108" s="218">
        <v>0</v>
      </c>
      <c r="G108" s="217">
        <v>0</v>
      </c>
      <c r="H108" s="217">
        <v>0</v>
      </c>
      <c r="I108" s="217">
        <v>0</v>
      </c>
      <c r="J108" s="217">
        <v>0</v>
      </c>
      <c r="K108" s="217">
        <v>0</v>
      </c>
      <c r="L108" s="217">
        <v>0</v>
      </c>
      <c r="M108" s="217">
        <v>0</v>
      </c>
      <c r="N108" s="217">
        <v>0</v>
      </c>
      <c r="O108" s="217">
        <v>0</v>
      </c>
      <c r="P108" s="217">
        <v>0</v>
      </c>
      <c r="Q108" s="217">
        <v>0</v>
      </c>
      <c r="R108" s="217">
        <v>0</v>
      </c>
      <c r="S108" s="217">
        <v>0</v>
      </c>
      <c r="T108" s="217">
        <v>0</v>
      </c>
      <c r="U108" s="217">
        <v>0</v>
      </c>
      <c r="V108" s="213">
        <v>0</v>
      </c>
      <c r="W108" s="217">
        <v>0</v>
      </c>
      <c r="X108" s="213">
        <v>0</v>
      </c>
      <c r="Y108" s="217">
        <v>0</v>
      </c>
      <c r="Z108" s="217">
        <v>0</v>
      </c>
      <c r="AA108" s="213">
        <v>0</v>
      </c>
      <c r="AB108" s="213">
        <v>0</v>
      </c>
      <c r="AC108" s="213">
        <v>0</v>
      </c>
      <c r="AD108" s="213">
        <v>0</v>
      </c>
      <c r="AE108" s="217">
        <v>0</v>
      </c>
      <c r="AF108" s="232">
        <v>0</v>
      </c>
      <c r="AG108" s="217">
        <v>0</v>
      </c>
      <c r="AH108" s="217">
        <v>0</v>
      </c>
      <c r="AI108" s="217">
        <v>0</v>
      </c>
      <c r="AJ108" s="217">
        <v>0</v>
      </c>
      <c r="AK108" s="232">
        <v>0</v>
      </c>
      <c r="AL108" s="217">
        <v>0</v>
      </c>
      <c r="AM108" s="217">
        <v>0</v>
      </c>
      <c r="AN108" s="217">
        <v>0</v>
      </c>
      <c r="AO108" s="217">
        <v>0</v>
      </c>
      <c r="AP108" s="217">
        <v>2</v>
      </c>
      <c r="AQ108" s="217">
        <v>0</v>
      </c>
      <c r="AR108" s="217">
        <v>0</v>
      </c>
      <c r="AS108" s="217">
        <v>0</v>
      </c>
      <c r="AT108" s="217">
        <v>0</v>
      </c>
      <c r="AU108" s="217">
        <v>0</v>
      </c>
    </row>
    <row r="109" spans="1:47" s="236" customFormat="1" x14ac:dyDescent="0.25">
      <c r="A109" s="234" t="s">
        <v>1663</v>
      </c>
      <c r="B109" s="216">
        <f t="shared" si="35"/>
        <v>22</v>
      </c>
      <c r="C109" s="217">
        <v>22</v>
      </c>
      <c r="D109" s="209">
        <v>0</v>
      </c>
      <c r="E109" s="235">
        <v>0</v>
      </c>
      <c r="F109" s="218">
        <v>0</v>
      </c>
      <c r="G109" s="217">
        <v>0</v>
      </c>
      <c r="H109" s="217">
        <v>0</v>
      </c>
      <c r="I109" s="217">
        <v>0</v>
      </c>
      <c r="J109" s="217">
        <v>0</v>
      </c>
      <c r="K109" s="217">
        <v>0</v>
      </c>
      <c r="L109" s="217">
        <v>0</v>
      </c>
      <c r="M109" s="217">
        <v>0</v>
      </c>
      <c r="N109" s="217">
        <v>0</v>
      </c>
      <c r="O109" s="217">
        <v>0</v>
      </c>
      <c r="P109" s="217">
        <v>0</v>
      </c>
      <c r="Q109" s="217">
        <v>0</v>
      </c>
      <c r="R109" s="217">
        <v>0</v>
      </c>
      <c r="S109" s="217">
        <v>0</v>
      </c>
      <c r="T109" s="217">
        <v>0</v>
      </c>
      <c r="U109" s="217">
        <v>0</v>
      </c>
      <c r="V109" s="213">
        <v>0</v>
      </c>
      <c r="W109" s="217">
        <v>0</v>
      </c>
      <c r="X109" s="213">
        <v>0</v>
      </c>
      <c r="Y109" s="217">
        <v>0</v>
      </c>
      <c r="Z109" s="217">
        <v>0</v>
      </c>
      <c r="AA109" s="213">
        <v>0</v>
      </c>
      <c r="AB109" s="213">
        <v>0</v>
      </c>
      <c r="AC109" s="213">
        <v>0</v>
      </c>
      <c r="AD109" s="213">
        <v>0</v>
      </c>
      <c r="AE109" s="217">
        <v>0</v>
      </c>
      <c r="AF109" s="232">
        <v>0</v>
      </c>
      <c r="AG109" s="217">
        <v>0</v>
      </c>
      <c r="AH109" s="217">
        <v>0</v>
      </c>
      <c r="AI109" s="217">
        <v>0</v>
      </c>
      <c r="AJ109" s="217">
        <v>0</v>
      </c>
      <c r="AK109" s="232">
        <v>0</v>
      </c>
      <c r="AL109" s="217">
        <v>0</v>
      </c>
      <c r="AM109" s="217">
        <v>0</v>
      </c>
      <c r="AN109" s="217">
        <v>0</v>
      </c>
      <c r="AO109" s="217">
        <v>0</v>
      </c>
      <c r="AP109" s="217">
        <v>0</v>
      </c>
      <c r="AQ109" s="217">
        <v>0</v>
      </c>
      <c r="AR109" s="217">
        <v>0</v>
      </c>
      <c r="AS109" s="217">
        <v>0</v>
      </c>
      <c r="AT109" s="217">
        <v>0</v>
      </c>
      <c r="AU109" s="217">
        <v>0</v>
      </c>
    </row>
    <row r="110" spans="1:47" s="236" customFormat="1" x14ac:dyDescent="0.25">
      <c r="A110" s="234" t="s">
        <v>1664</v>
      </c>
      <c r="B110" s="216">
        <f t="shared" si="35"/>
        <v>6</v>
      </c>
      <c r="C110" s="217">
        <v>6</v>
      </c>
      <c r="D110" s="209">
        <v>0</v>
      </c>
      <c r="E110" s="235">
        <v>0</v>
      </c>
      <c r="F110" s="218">
        <v>0</v>
      </c>
      <c r="G110" s="217">
        <v>0</v>
      </c>
      <c r="H110" s="217">
        <v>0</v>
      </c>
      <c r="I110" s="217">
        <v>0</v>
      </c>
      <c r="J110" s="217">
        <v>0</v>
      </c>
      <c r="K110" s="217">
        <v>0</v>
      </c>
      <c r="L110" s="217">
        <v>0</v>
      </c>
      <c r="M110" s="217">
        <v>0</v>
      </c>
      <c r="N110" s="217">
        <v>0</v>
      </c>
      <c r="O110" s="217">
        <v>0</v>
      </c>
      <c r="P110" s="217">
        <v>0</v>
      </c>
      <c r="Q110" s="217">
        <v>0</v>
      </c>
      <c r="R110" s="217">
        <v>0</v>
      </c>
      <c r="S110" s="217">
        <v>0</v>
      </c>
      <c r="T110" s="217">
        <v>0</v>
      </c>
      <c r="U110" s="217">
        <v>0</v>
      </c>
      <c r="V110" s="213">
        <v>0</v>
      </c>
      <c r="W110" s="217">
        <v>0</v>
      </c>
      <c r="X110" s="213">
        <v>0</v>
      </c>
      <c r="Y110" s="217">
        <v>0</v>
      </c>
      <c r="Z110" s="217">
        <v>0</v>
      </c>
      <c r="AA110" s="213">
        <v>0</v>
      </c>
      <c r="AB110" s="213">
        <v>0</v>
      </c>
      <c r="AC110" s="213">
        <v>0</v>
      </c>
      <c r="AD110" s="213">
        <v>0</v>
      </c>
      <c r="AE110" s="217">
        <v>0</v>
      </c>
      <c r="AF110" s="232">
        <v>0</v>
      </c>
      <c r="AG110" s="217">
        <v>0</v>
      </c>
      <c r="AH110" s="217">
        <v>0</v>
      </c>
      <c r="AI110" s="217">
        <v>0</v>
      </c>
      <c r="AJ110" s="217">
        <v>0</v>
      </c>
      <c r="AK110" s="232">
        <v>0</v>
      </c>
      <c r="AL110" s="217">
        <v>0</v>
      </c>
      <c r="AM110" s="217">
        <v>0</v>
      </c>
      <c r="AN110" s="217">
        <v>0</v>
      </c>
      <c r="AO110" s="217">
        <v>0</v>
      </c>
      <c r="AP110" s="217">
        <v>0</v>
      </c>
      <c r="AQ110" s="217">
        <v>0</v>
      </c>
      <c r="AR110" s="217">
        <v>0</v>
      </c>
      <c r="AS110" s="217">
        <v>0</v>
      </c>
      <c r="AT110" s="217">
        <v>0</v>
      </c>
      <c r="AU110" s="217">
        <v>0</v>
      </c>
    </row>
    <row r="111" spans="1:47" s="238" customFormat="1" x14ac:dyDescent="0.25">
      <c r="A111" s="237" t="s">
        <v>1665</v>
      </c>
      <c r="B111" s="224">
        <f>+SUM(B103:B110)</f>
        <v>3341</v>
      </c>
      <c r="C111" s="224">
        <f>SUM(C103:C110)</f>
        <v>2757</v>
      </c>
      <c r="D111" s="225">
        <f>SUM(D103:D110)</f>
        <v>0</v>
      </c>
      <c r="E111" s="224">
        <f>SUM(E103:E110)</f>
        <v>151</v>
      </c>
      <c r="F111" s="226">
        <f>SUM(F103:F110)</f>
        <v>0</v>
      </c>
      <c r="G111" s="224">
        <f t="shared" ref="G111:AU111" si="36">SUM(G103:G110)</f>
        <v>0</v>
      </c>
      <c r="H111" s="224">
        <f t="shared" si="36"/>
        <v>4</v>
      </c>
      <c r="I111" s="224">
        <f t="shared" si="36"/>
        <v>0</v>
      </c>
      <c r="J111" s="224">
        <f t="shared" si="36"/>
        <v>0</v>
      </c>
      <c r="K111" s="224">
        <f t="shared" si="36"/>
        <v>0</v>
      </c>
      <c r="L111" s="224">
        <f t="shared" si="36"/>
        <v>0</v>
      </c>
      <c r="M111" s="224">
        <f t="shared" si="36"/>
        <v>0</v>
      </c>
      <c r="N111" s="224">
        <f t="shared" si="36"/>
        <v>0</v>
      </c>
      <c r="O111" s="224">
        <f t="shared" si="36"/>
        <v>0</v>
      </c>
      <c r="P111" s="224">
        <f t="shared" si="36"/>
        <v>0</v>
      </c>
      <c r="Q111" s="224">
        <f t="shared" si="36"/>
        <v>0</v>
      </c>
      <c r="R111" s="224">
        <f>SUM(R103:R110)</f>
        <v>0</v>
      </c>
      <c r="S111" s="224">
        <f>SUM(S103:S110)</f>
        <v>0</v>
      </c>
      <c r="T111" s="224">
        <f>SUM(T103:T110)</f>
        <v>0</v>
      </c>
      <c r="U111" s="224">
        <f>SUM(U103:U110)</f>
        <v>0</v>
      </c>
      <c r="V111" s="227">
        <f t="shared" si="36"/>
        <v>0</v>
      </c>
      <c r="W111" s="224">
        <f>SUM(W103:W110)</f>
        <v>0</v>
      </c>
      <c r="X111" s="227">
        <f t="shared" si="36"/>
        <v>0</v>
      </c>
      <c r="Y111" s="224">
        <f>SUM(Y103:Y110)</f>
        <v>0</v>
      </c>
      <c r="Z111" s="224">
        <f t="shared" si="36"/>
        <v>49</v>
      </c>
      <c r="AA111" s="225">
        <f>SUM(AA103:AA110)</f>
        <v>0</v>
      </c>
      <c r="AB111" s="227">
        <f t="shared" si="36"/>
        <v>0</v>
      </c>
      <c r="AC111" s="225">
        <f t="shared" si="36"/>
        <v>0</v>
      </c>
      <c r="AD111" s="225">
        <f t="shared" si="36"/>
        <v>0</v>
      </c>
      <c r="AE111" s="224">
        <f>SUM(AE103:AE110)</f>
        <v>0</v>
      </c>
      <c r="AF111" s="227">
        <f>SUM(AF103:AF110)</f>
        <v>0</v>
      </c>
      <c r="AG111" s="224">
        <f>SUM(AG103:AG110)</f>
        <v>0</v>
      </c>
      <c r="AH111" s="224">
        <f>SUM(AH103:AH110)</f>
        <v>0</v>
      </c>
      <c r="AI111" s="224">
        <f t="shared" si="36"/>
        <v>358</v>
      </c>
      <c r="AJ111" s="224">
        <f>SUM(AJ103:AJ110)</f>
        <v>0</v>
      </c>
      <c r="AK111" s="227">
        <f t="shared" si="36"/>
        <v>0</v>
      </c>
      <c r="AL111" s="224">
        <f>SUM(AL103:AL110)</f>
        <v>0</v>
      </c>
      <c r="AM111" s="224">
        <f t="shared" si="36"/>
        <v>0</v>
      </c>
      <c r="AN111" s="224">
        <f t="shared" si="36"/>
        <v>0</v>
      </c>
      <c r="AO111" s="224">
        <f t="shared" si="36"/>
        <v>4</v>
      </c>
      <c r="AP111" s="224">
        <f t="shared" si="36"/>
        <v>11</v>
      </c>
      <c r="AQ111" s="224">
        <f t="shared" si="36"/>
        <v>0</v>
      </c>
      <c r="AR111" s="224">
        <f t="shared" si="36"/>
        <v>0</v>
      </c>
      <c r="AS111" s="224">
        <f t="shared" si="36"/>
        <v>0</v>
      </c>
      <c r="AT111" s="224">
        <f t="shared" si="36"/>
        <v>7</v>
      </c>
      <c r="AU111" s="224">
        <f t="shared" si="36"/>
        <v>0</v>
      </c>
    </row>
    <row r="112" spans="1:47" s="236" customFormat="1" x14ac:dyDescent="0.25">
      <c r="A112" s="240"/>
      <c r="B112" s="216"/>
      <c r="C112" s="216"/>
      <c r="D112" s="209"/>
      <c r="E112" s="216"/>
      <c r="F112" s="229">
        <v>0</v>
      </c>
      <c r="G112" s="216"/>
      <c r="H112" s="216"/>
      <c r="I112" s="216"/>
      <c r="J112" s="216"/>
      <c r="K112" s="216"/>
      <c r="L112" s="216"/>
      <c r="M112" s="216"/>
      <c r="N112" s="216"/>
      <c r="O112" s="216"/>
      <c r="P112" s="216"/>
      <c r="Q112" s="216"/>
      <c r="R112" s="216"/>
      <c r="S112" s="216"/>
      <c r="T112" s="216"/>
      <c r="U112" s="216"/>
      <c r="V112" s="213"/>
      <c r="W112" s="216"/>
      <c r="X112" s="213"/>
      <c r="Y112" s="216"/>
      <c r="Z112" s="216"/>
      <c r="AA112" s="213"/>
      <c r="AB112" s="213"/>
      <c r="AC112" s="213"/>
      <c r="AD112" s="213"/>
      <c r="AE112" s="216"/>
      <c r="AF112" s="213"/>
      <c r="AG112" s="216"/>
      <c r="AH112" s="216"/>
      <c r="AI112" s="216"/>
      <c r="AJ112" s="216"/>
      <c r="AK112" s="213"/>
      <c r="AL112" s="216"/>
      <c r="AM112" s="216"/>
      <c r="AN112" s="216"/>
      <c r="AO112" s="216"/>
      <c r="AP112" s="216"/>
      <c r="AQ112" s="216"/>
      <c r="AR112" s="216"/>
      <c r="AS112" s="216"/>
      <c r="AT112" s="216"/>
      <c r="AU112" s="216"/>
    </row>
    <row r="113" spans="1:47" s="214" customFormat="1" x14ac:dyDescent="0.2">
      <c r="A113" s="207" t="s">
        <v>1666</v>
      </c>
      <c r="B113" s="208">
        <f>SUM(C113:AU113)</f>
        <v>59</v>
      </c>
      <c r="C113" s="208">
        <v>59</v>
      </c>
      <c r="D113" s="208">
        <v>0</v>
      </c>
      <c r="E113" s="208">
        <v>0</v>
      </c>
      <c r="F113" s="231">
        <v>0</v>
      </c>
      <c r="G113" s="208">
        <v>0</v>
      </c>
      <c r="H113" s="208">
        <v>0</v>
      </c>
      <c r="I113" s="208">
        <v>0</v>
      </c>
      <c r="J113" s="208">
        <v>0</v>
      </c>
      <c r="K113" s="208">
        <v>0</v>
      </c>
      <c r="L113" s="208">
        <v>0</v>
      </c>
      <c r="M113" s="208">
        <v>0</v>
      </c>
      <c r="N113" s="208">
        <v>0</v>
      </c>
      <c r="O113" s="208">
        <v>0</v>
      </c>
      <c r="P113" s="208">
        <v>0</v>
      </c>
      <c r="Q113" s="208">
        <v>0</v>
      </c>
      <c r="R113" s="208">
        <v>0</v>
      </c>
      <c r="S113" s="208">
        <v>0</v>
      </c>
      <c r="T113" s="208">
        <v>0</v>
      </c>
      <c r="U113" s="208">
        <v>0</v>
      </c>
      <c r="V113" s="208">
        <v>0</v>
      </c>
      <c r="W113" s="208">
        <v>0</v>
      </c>
      <c r="X113" s="208">
        <v>0</v>
      </c>
      <c r="Y113" s="208">
        <v>0</v>
      </c>
      <c r="Z113" s="208">
        <v>0</v>
      </c>
      <c r="AA113" s="208">
        <v>0</v>
      </c>
      <c r="AB113" s="208">
        <v>0</v>
      </c>
      <c r="AC113" s="208">
        <v>0</v>
      </c>
      <c r="AD113" s="208">
        <v>0</v>
      </c>
      <c r="AE113" s="208">
        <v>0</v>
      </c>
      <c r="AF113" s="208">
        <v>0</v>
      </c>
      <c r="AG113" s="208">
        <v>0</v>
      </c>
      <c r="AH113" s="208">
        <v>0</v>
      </c>
      <c r="AI113" s="208">
        <v>0</v>
      </c>
      <c r="AJ113" s="208">
        <v>0</v>
      </c>
      <c r="AK113" s="208">
        <v>0</v>
      </c>
      <c r="AL113" s="208">
        <v>0</v>
      </c>
      <c r="AM113" s="208">
        <v>0</v>
      </c>
      <c r="AN113" s="208">
        <v>0</v>
      </c>
      <c r="AO113" s="208">
        <v>0</v>
      </c>
      <c r="AP113" s="208">
        <v>0</v>
      </c>
      <c r="AQ113" s="208">
        <v>0</v>
      </c>
      <c r="AR113" s="208">
        <v>0</v>
      </c>
      <c r="AS113" s="208">
        <v>0</v>
      </c>
      <c r="AT113" s="208">
        <v>0</v>
      </c>
      <c r="AU113" s="208">
        <v>0</v>
      </c>
    </row>
    <row r="114" spans="1:47" s="241" customFormat="1" x14ac:dyDescent="0.25">
      <c r="A114" s="240"/>
      <c r="B114" s="216"/>
      <c r="C114" s="247"/>
      <c r="D114" s="209"/>
      <c r="E114" s="247"/>
      <c r="F114" s="248">
        <v>0</v>
      </c>
      <c r="G114" s="247"/>
      <c r="H114" s="247"/>
      <c r="I114" s="247"/>
      <c r="J114" s="247"/>
      <c r="K114" s="247"/>
      <c r="L114" s="247"/>
      <c r="M114" s="247"/>
      <c r="N114" s="247"/>
      <c r="O114" s="247"/>
      <c r="P114" s="247"/>
      <c r="Q114" s="247"/>
      <c r="R114" s="247"/>
      <c r="S114" s="217"/>
      <c r="T114" s="217"/>
      <c r="U114" s="217"/>
      <c r="V114" s="213"/>
      <c r="W114" s="247"/>
      <c r="X114" s="213"/>
      <c r="Y114" s="247"/>
      <c r="Z114" s="247"/>
      <c r="AA114" s="213"/>
      <c r="AB114" s="213"/>
      <c r="AC114" s="213"/>
      <c r="AD114" s="213"/>
      <c r="AE114" s="247"/>
      <c r="AF114" s="209"/>
      <c r="AG114" s="247"/>
      <c r="AH114" s="247"/>
      <c r="AI114" s="247"/>
      <c r="AJ114" s="247"/>
      <c r="AK114" s="209"/>
      <c r="AL114" s="247"/>
      <c r="AM114" s="247"/>
      <c r="AN114" s="247"/>
      <c r="AO114" s="247"/>
      <c r="AP114" s="247"/>
      <c r="AQ114" s="247"/>
      <c r="AR114" s="247"/>
      <c r="AS114" s="247"/>
      <c r="AT114" s="247"/>
      <c r="AU114" s="247"/>
    </row>
    <row r="115" spans="1:47" s="214" customFormat="1" x14ac:dyDescent="0.2">
      <c r="A115" s="207" t="s">
        <v>1667</v>
      </c>
      <c r="B115" s="208">
        <f>SUM(C115:AU115)</f>
        <v>438</v>
      </c>
      <c r="C115" s="208">
        <v>332</v>
      </c>
      <c r="D115" s="208">
        <v>0</v>
      </c>
      <c r="E115" s="208">
        <v>0</v>
      </c>
      <c r="F115" s="231">
        <v>0</v>
      </c>
      <c r="G115" s="208">
        <v>0</v>
      </c>
      <c r="H115" s="208">
        <v>0</v>
      </c>
      <c r="I115" s="208">
        <v>0</v>
      </c>
      <c r="J115" s="208">
        <v>0</v>
      </c>
      <c r="K115" s="208">
        <v>0</v>
      </c>
      <c r="L115" s="208">
        <v>0</v>
      </c>
      <c r="M115" s="208">
        <v>0</v>
      </c>
      <c r="N115" s="208">
        <v>0</v>
      </c>
      <c r="O115" s="208">
        <v>0</v>
      </c>
      <c r="P115" s="208">
        <v>0</v>
      </c>
      <c r="Q115" s="208">
        <v>0</v>
      </c>
      <c r="R115" s="208">
        <v>0</v>
      </c>
      <c r="S115" s="208">
        <v>0</v>
      </c>
      <c r="T115" s="208">
        <v>0</v>
      </c>
      <c r="U115" s="208">
        <v>0</v>
      </c>
      <c r="V115" s="208">
        <v>0</v>
      </c>
      <c r="W115" s="208">
        <v>0</v>
      </c>
      <c r="X115" s="208">
        <v>0</v>
      </c>
      <c r="Y115" s="208">
        <v>0</v>
      </c>
      <c r="Z115" s="208">
        <v>0</v>
      </c>
      <c r="AA115" s="208">
        <v>0</v>
      </c>
      <c r="AB115" s="208">
        <v>0</v>
      </c>
      <c r="AC115" s="208">
        <v>0</v>
      </c>
      <c r="AD115" s="208">
        <v>0</v>
      </c>
      <c r="AE115" s="208">
        <v>85</v>
      </c>
      <c r="AF115" s="208">
        <v>0</v>
      </c>
      <c r="AG115" s="208">
        <v>0</v>
      </c>
      <c r="AH115" s="208">
        <v>0</v>
      </c>
      <c r="AI115" s="208">
        <v>0</v>
      </c>
      <c r="AJ115" s="208">
        <v>0</v>
      </c>
      <c r="AK115" s="208">
        <v>0</v>
      </c>
      <c r="AL115" s="208">
        <v>0</v>
      </c>
      <c r="AM115" s="208">
        <v>0</v>
      </c>
      <c r="AN115" s="208">
        <v>0</v>
      </c>
      <c r="AO115" s="208">
        <v>0</v>
      </c>
      <c r="AP115" s="208">
        <v>21</v>
      </c>
      <c r="AQ115" s="208">
        <v>0</v>
      </c>
      <c r="AR115" s="208">
        <v>0</v>
      </c>
      <c r="AS115" s="208">
        <v>0</v>
      </c>
      <c r="AT115" s="208">
        <v>0</v>
      </c>
      <c r="AU115" s="208">
        <v>0</v>
      </c>
    </row>
    <row r="116" spans="1:47" s="236" customFormat="1" x14ac:dyDescent="0.25">
      <c r="A116" s="240"/>
      <c r="B116" s="216"/>
      <c r="C116" s="247"/>
      <c r="D116" s="209"/>
      <c r="E116" s="247"/>
      <c r="F116" s="248">
        <v>0</v>
      </c>
      <c r="G116" s="247"/>
      <c r="H116" s="247"/>
      <c r="I116" s="247"/>
      <c r="J116" s="247"/>
      <c r="K116" s="247"/>
      <c r="L116" s="247"/>
      <c r="M116" s="247"/>
      <c r="N116" s="247"/>
      <c r="O116" s="247"/>
      <c r="P116" s="247"/>
      <c r="Q116" s="247"/>
      <c r="R116" s="247"/>
      <c r="S116" s="247"/>
      <c r="T116" s="247"/>
      <c r="U116" s="247"/>
      <c r="V116" s="213"/>
      <c r="W116" s="247"/>
      <c r="X116" s="213"/>
      <c r="Y116" s="247"/>
      <c r="Z116" s="247"/>
      <c r="AA116" s="213"/>
      <c r="AB116" s="213"/>
      <c r="AC116" s="213"/>
      <c r="AD116" s="213"/>
      <c r="AE116" s="247"/>
      <c r="AF116" s="209"/>
      <c r="AG116" s="247"/>
      <c r="AH116" s="247"/>
      <c r="AI116" s="247"/>
      <c r="AJ116" s="247"/>
      <c r="AK116" s="209"/>
      <c r="AL116" s="247"/>
      <c r="AM116" s="247"/>
      <c r="AN116" s="247"/>
      <c r="AO116" s="247"/>
      <c r="AP116" s="247"/>
      <c r="AQ116" s="247"/>
      <c r="AR116" s="247"/>
      <c r="AS116" s="247"/>
      <c r="AT116" s="247"/>
      <c r="AU116" s="247"/>
    </row>
    <row r="117" spans="1:47" s="214" customFormat="1" x14ac:dyDescent="0.2">
      <c r="A117" s="207" t="s">
        <v>1668</v>
      </c>
      <c r="B117" s="208">
        <f>SUM(C117:AU117)</f>
        <v>2525</v>
      </c>
      <c r="C117" s="208">
        <v>1972</v>
      </c>
      <c r="D117" s="208">
        <v>0</v>
      </c>
      <c r="E117" s="208">
        <v>0</v>
      </c>
      <c r="F117" s="231">
        <v>29</v>
      </c>
      <c r="G117" s="208">
        <v>0</v>
      </c>
      <c r="H117" s="208">
        <v>0</v>
      </c>
      <c r="I117" s="208">
        <v>3</v>
      </c>
      <c r="J117" s="208">
        <v>0</v>
      </c>
      <c r="K117" s="208">
        <v>0</v>
      </c>
      <c r="L117" s="208">
        <v>0</v>
      </c>
      <c r="M117" s="208">
        <v>0</v>
      </c>
      <c r="N117" s="208">
        <v>0</v>
      </c>
      <c r="O117" s="208">
        <v>0</v>
      </c>
      <c r="P117" s="208">
        <v>0</v>
      </c>
      <c r="Q117" s="208">
        <v>0</v>
      </c>
      <c r="R117" s="208">
        <v>0</v>
      </c>
      <c r="S117" s="208">
        <v>0</v>
      </c>
      <c r="T117" s="208">
        <v>0</v>
      </c>
      <c r="U117" s="208">
        <v>0</v>
      </c>
      <c r="V117" s="208">
        <v>0</v>
      </c>
      <c r="W117" s="208">
        <v>0</v>
      </c>
      <c r="X117" s="208">
        <v>0</v>
      </c>
      <c r="Y117" s="208">
        <v>0</v>
      </c>
      <c r="Z117" s="208">
        <v>107</v>
      </c>
      <c r="AA117" s="208">
        <v>0</v>
      </c>
      <c r="AB117" s="208">
        <v>0</v>
      </c>
      <c r="AC117" s="208">
        <v>0</v>
      </c>
      <c r="AD117" s="208">
        <v>0</v>
      </c>
      <c r="AE117" s="208">
        <v>60</v>
      </c>
      <c r="AF117" s="208">
        <v>0</v>
      </c>
      <c r="AG117" s="208">
        <v>0</v>
      </c>
      <c r="AH117" s="208">
        <v>0</v>
      </c>
      <c r="AI117" s="208">
        <v>343</v>
      </c>
      <c r="AJ117" s="208">
        <v>0</v>
      </c>
      <c r="AK117" s="208">
        <v>0</v>
      </c>
      <c r="AL117" s="208">
        <v>0</v>
      </c>
      <c r="AM117" s="208">
        <v>0</v>
      </c>
      <c r="AN117" s="208">
        <v>0</v>
      </c>
      <c r="AO117" s="208">
        <v>0</v>
      </c>
      <c r="AP117" s="208">
        <v>11</v>
      </c>
      <c r="AQ117" s="208">
        <v>0</v>
      </c>
      <c r="AR117" s="208">
        <v>0</v>
      </c>
      <c r="AS117" s="208">
        <v>0</v>
      </c>
      <c r="AT117" s="208">
        <v>0</v>
      </c>
      <c r="AU117" s="208">
        <v>0</v>
      </c>
    </row>
    <row r="118" spans="1:47" s="236" customFormat="1" x14ac:dyDescent="0.25">
      <c r="A118" s="240"/>
      <c r="B118" s="216"/>
      <c r="C118" s="249"/>
      <c r="D118" s="250"/>
      <c r="E118" s="249"/>
      <c r="F118" s="251">
        <v>0</v>
      </c>
      <c r="G118" s="249"/>
      <c r="H118" s="249"/>
      <c r="I118" s="249"/>
      <c r="J118" s="249"/>
      <c r="K118" s="249"/>
      <c r="L118" s="249"/>
      <c r="M118" s="249"/>
      <c r="N118" s="249"/>
      <c r="O118" s="249"/>
      <c r="P118" s="249"/>
      <c r="Q118" s="249"/>
      <c r="R118" s="249"/>
      <c r="S118" s="249"/>
      <c r="T118" s="249"/>
      <c r="U118" s="249"/>
      <c r="V118" s="252"/>
      <c r="W118" s="249"/>
      <c r="X118" s="252"/>
      <c r="Y118" s="249"/>
      <c r="Z118" s="249"/>
      <c r="AA118" s="252"/>
      <c r="AB118" s="252"/>
      <c r="AC118" s="252"/>
      <c r="AD118" s="252"/>
      <c r="AE118" s="249"/>
      <c r="AF118" s="250"/>
      <c r="AG118" s="249"/>
      <c r="AH118" s="249"/>
      <c r="AI118" s="249"/>
      <c r="AJ118" s="249"/>
      <c r="AK118" s="250"/>
      <c r="AL118" s="249"/>
      <c r="AM118" s="249"/>
      <c r="AN118" s="249"/>
      <c r="AO118" s="249"/>
      <c r="AP118" s="249"/>
      <c r="AQ118" s="249"/>
      <c r="AR118" s="249"/>
      <c r="AS118" s="249"/>
      <c r="AT118" s="249"/>
      <c r="AU118" s="249"/>
    </row>
    <row r="119" spans="1:47" s="214" customFormat="1" x14ac:dyDescent="0.2">
      <c r="A119" s="207" t="s">
        <v>1669</v>
      </c>
      <c r="B119" s="208">
        <f>SUM(C119:AU119)</f>
        <v>2308</v>
      </c>
      <c r="C119" s="208">
        <v>2216</v>
      </c>
      <c r="D119" s="208">
        <v>0</v>
      </c>
      <c r="E119" s="208">
        <v>0</v>
      </c>
      <c r="F119" s="231">
        <v>0</v>
      </c>
      <c r="G119" s="208">
        <v>0</v>
      </c>
      <c r="H119" s="208">
        <v>0</v>
      </c>
      <c r="I119" s="208">
        <v>2</v>
      </c>
      <c r="J119" s="208">
        <v>0</v>
      </c>
      <c r="K119" s="208">
        <v>0</v>
      </c>
      <c r="L119" s="208">
        <v>0</v>
      </c>
      <c r="M119" s="208">
        <v>0</v>
      </c>
      <c r="N119" s="208">
        <v>0</v>
      </c>
      <c r="O119" s="208">
        <v>0</v>
      </c>
      <c r="P119" s="208">
        <v>0</v>
      </c>
      <c r="Q119" s="208">
        <v>0</v>
      </c>
      <c r="R119" s="208">
        <v>0</v>
      </c>
      <c r="S119" s="208">
        <v>0</v>
      </c>
      <c r="T119" s="208">
        <v>0</v>
      </c>
      <c r="U119" s="208">
        <v>0</v>
      </c>
      <c r="V119" s="208">
        <v>0</v>
      </c>
      <c r="W119" s="208">
        <v>0</v>
      </c>
      <c r="X119" s="208">
        <v>0</v>
      </c>
      <c r="Y119" s="208">
        <v>0</v>
      </c>
      <c r="Z119" s="208">
        <v>5</v>
      </c>
      <c r="AA119" s="208">
        <v>0</v>
      </c>
      <c r="AB119" s="208">
        <v>0</v>
      </c>
      <c r="AC119" s="208">
        <v>0</v>
      </c>
      <c r="AD119" s="208">
        <v>0</v>
      </c>
      <c r="AE119" s="208">
        <v>5</v>
      </c>
      <c r="AF119" s="208">
        <v>0</v>
      </c>
      <c r="AG119" s="208">
        <v>0</v>
      </c>
      <c r="AH119" s="208">
        <v>0</v>
      </c>
      <c r="AI119" s="208">
        <v>80</v>
      </c>
      <c r="AJ119" s="208">
        <v>0</v>
      </c>
      <c r="AK119" s="208">
        <v>0</v>
      </c>
      <c r="AL119" s="208">
        <v>0</v>
      </c>
      <c r="AM119" s="208">
        <v>0</v>
      </c>
      <c r="AN119" s="208">
        <v>0</v>
      </c>
      <c r="AO119" s="208">
        <v>0</v>
      </c>
      <c r="AP119" s="208">
        <v>0</v>
      </c>
      <c r="AQ119" s="208">
        <v>0</v>
      </c>
      <c r="AR119" s="208">
        <v>0</v>
      </c>
      <c r="AS119" s="208">
        <v>0</v>
      </c>
      <c r="AT119" s="208">
        <v>0</v>
      </c>
      <c r="AU119" s="208">
        <v>0</v>
      </c>
    </row>
    <row r="120" spans="1:47" s="236" customFormat="1" x14ac:dyDescent="0.25">
      <c r="A120" s="234"/>
      <c r="B120" s="216"/>
      <c r="C120" s="247"/>
      <c r="D120" s="209"/>
      <c r="E120" s="247"/>
      <c r="F120" s="248">
        <v>0</v>
      </c>
      <c r="G120" s="247"/>
      <c r="H120" s="247"/>
      <c r="I120" s="247"/>
      <c r="J120" s="247"/>
      <c r="K120" s="247"/>
      <c r="L120" s="247"/>
      <c r="M120" s="247"/>
      <c r="N120" s="247"/>
      <c r="O120" s="247"/>
      <c r="P120" s="247"/>
      <c r="Q120" s="247"/>
      <c r="R120" s="247"/>
      <c r="S120" s="247"/>
      <c r="T120" s="247"/>
      <c r="U120" s="247"/>
      <c r="V120" s="213"/>
      <c r="W120" s="247"/>
      <c r="X120" s="213"/>
      <c r="Y120" s="247"/>
      <c r="Z120" s="247"/>
      <c r="AA120" s="213"/>
      <c r="AB120" s="213"/>
      <c r="AC120" s="213"/>
      <c r="AD120" s="213"/>
      <c r="AE120" s="247"/>
      <c r="AF120" s="209"/>
      <c r="AG120" s="247"/>
      <c r="AH120" s="247"/>
      <c r="AI120" s="247"/>
      <c r="AJ120" s="247"/>
      <c r="AK120" s="209"/>
      <c r="AL120" s="247"/>
      <c r="AM120" s="247"/>
      <c r="AN120" s="247"/>
      <c r="AO120" s="247"/>
      <c r="AP120" s="247"/>
      <c r="AQ120" s="247"/>
      <c r="AR120" s="247"/>
      <c r="AS120" s="247"/>
      <c r="AT120" s="247"/>
      <c r="AU120" s="247"/>
    </row>
    <row r="121" spans="1:47" s="214" customFormat="1" x14ac:dyDescent="0.2">
      <c r="A121" s="207" t="s">
        <v>1670</v>
      </c>
      <c r="B121" s="208">
        <f>SUM(C121:AU121)</f>
        <v>163</v>
      </c>
      <c r="C121" s="208">
        <v>53</v>
      </c>
      <c r="D121" s="208">
        <v>0</v>
      </c>
      <c r="E121" s="208">
        <v>0</v>
      </c>
      <c r="F121" s="231">
        <v>0</v>
      </c>
      <c r="G121" s="208">
        <v>0</v>
      </c>
      <c r="H121" s="208">
        <v>0</v>
      </c>
      <c r="I121" s="208">
        <v>0</v>
      </c>
      <c r="J121" s="208">
        <v>0</v>
      </c>
      <c r="K121" s="208">
        <v>0</v>
      </c>
      <c r="L121" s="208">
        <v>0</v>
      </c>
      <c r="M121" s="208">
        <v>0</v>
      </c>
      <c r="N121" s="208">
        <v>0</v>
      </c>
      <c r="O121" s="208">
        <v>0</v>
      </c>
      <c r="P121" s="208">
        <v>0</v>
      </c>
      <c r="Q121" s="208">
        <v>0</v>
      </c>
      <c r="R121" s="208">
        <v>0</v>
      </c>
      <c r="S121" s="208">
        <v>0</v>
      </c>
      <c r="T121" s="208">
        <v>0</v>
      </c>
      <c r="U121" s="208">
        <v>0</v>
      </c>
      <c r="V121" s="208">
        <v>0</v>
      </c>
      <c r="W121" s="208">
        <v>0</v>
      </c>
      <c r="X121" s="208">
        <v>0</v>
      </c>
      <c r="Y121" s="208">
        <v>0</v>
      </c>
      <c r="Z121" s="208">
        <v>3</v>
      </c>
      <c r="AA121" s="208">
        <v>0</v>
      </c>
      <c r="AB121" s="208">
        <v>0</v>
      </c>
      <c r="AC121" s="208">
        <v>0</v>
      </c>
      <c r="AD121" s="208">
        <v>0</v>
      </c>
      <c r="AE121" s="208">
        <v>8</v>
      </c>
      <c r="AF121" s="208">
        <v>0</v>
      </c>
      <c r="AG121" s="208">
        <v>0</v>
      </c>
      <c r="AH121" s="208">
        <v>0</v>
      </c>
      <c r="AI121" s="208">
        <v>99</v>
      </c>
      <c r="AJ121" s="208">
        <v>0</v>
      </c>
      <c r="AK121" s="208">
        <v>0</v>
      </c>
      <c r="AL121" s="208">
        <v>0</v>
      </c>
      <c r="AM121" s="208">
        <v>0</v>
      </c>
      <c r="AN121" s="208">
        <v>0</v>
      </c>
      <c r="AO121" s="208">
        <v>0</v>
      </c>
      <c r="AP121" s="208">
        <v>0</v>
      </c>
      <c r="AQ121" s="208">
        <v>0</v>
      </c>
      <c r="AR121" s="208">
        <v>0</v>
      </c>
      <c r="AS121" s="208">
        <v>0</v>
      </c>
      <c r="AT121" s="208">
        <v>0</v>
      </c>
      <c r="AU121" s="208">
        <v>0</v>
      </c>
    </row>
    <row r="122" spans="1:47" s="236" customFormat="1" x14ac:dyDescent="0.25">
      <c r="A122" s="234"/>
      <c r="B122" s="216"/>
      <c r="C122" s="247"/>
      <c r="D122" s="209"/>
      <c r="E122" s="247"/>
      <c r="F122" s="248">
        <v>0</v>
      </c>
      <c r="G122" s="247"/>
      <c r="H122" s="247"/>
      <c r="I122" s="247"/>
      <c r="J122" s="247"/>
      <c r="K122" s="247"/>
      <c r="L122" s="247"/>
      <c r="M122" s="247"/>
      <c r="N122" s="247"/>
      <c r="O122" s="247"/>
      <c r="P122" s="247"/>
      <c r="Q122" s="247"/>
      <c r="R122" s="247"/>
      <c r="S122" s="247"/>
      <c r="T122" s="247"/>
      <c r="U122" s="247"/>
      <c r="V122" s="213"/>
      <c r="W122" s="247"/>
      <c r="X122" s="213"/>
      <c r="Y122" s="247"/>
      <c r="Z122" s="247"/>
      <c r="AA122" s="213"/>
      <c r="AB122" s="213"/>
      <c r="AC122" s="213"/>
      <c r="AD122" s="213"/>
      <c r="AE122" s="247"/>
      <c r="AF122" s="209"/>
      <c r="AG122" s="247"/>
      <c r="AH122" s="247"/>
      <c r="AI122" s="247"/>
      <c r="AJ122" s="247"/>
      <c r="AK122" s="209"/>
      <c r="AL122" s="247"/>
      <c r="AM122" s="247"/>
      <c r="AN122" s="247"/>
      <c r="AO122" s="247"/>
      <c r="AP122" s="247"/>
      <c r="AQ122" s="247"/>
      <c r="AR122" s="247"/>
      <c r="AS122" s="247"/>
      <c r="AT122" s="247"/>
      <c r="AU122" s="247"/>
    </row>
    <row r="123" spans="1:47" s="214" customFormat="1" x14ac:dyDescent="0.2">
      <c r="A123" s="207" t="s">
        <v>1671</v>
      </c>
      <c r="B123" s="208">
        <f>SUM(C123:AU123)</f>
        <v>1</v>
      </c>
      <c r="C123" s="208">
        <v>1</v>
      </c>
      <c r="D123" s="208">
        <v>0</v>
      </c>
      <c r="E123" s="208">
        <v>0</v>
      </c>
      <c r="F123" s="231">
        <v>0</v>
      </c>
      <c r="G123" s="208">
        <v>0</v>
      </c>
      <c r="H123" s="208">
        <v>0</v>
      </c>
      <c r="I123" s="208">
        <v>0</v>
      </c>
      <c r="J123" s="208">
        <v>0</v>
      </c>
      <c r="K123" s="208">
        <v>0</v>
      </c>
      <c r="L123" s="208">
        <v>0</v>
      </c>
      <c r="M123" s="208">
        <v>0</v>
      </c>
      <c r="N123" s="208">
        <v>0</v>
      </c>
      <c r="O123" s="208">
        <v>0</v>
      </c>
      <c r="P123" s="208">
        <v>0</v>
      </c>
      <c r="Q123" s="208">
        <v>0</v>
      </c>
      <c r="R123" s="208">
        <v>0</v>
      </c>
      <c r="S123" s="208">
        <v>0</v>
      </c>
      <c r="T123" s="208">
        <v>0</v>
      </c>
      <c r="U123" s="208">
        <v>0</v>
      </c>
      <c r="V123" s="208">
        <v>0</v>
      </c>
      <c r="W123" s="208">
        <v>0</v>
      </c>
      <c r="X123" s="208">
        <v>0</v>
      </c>
      <c r="Y123" s="208">
        <v>0</v>
      </c>
      <c r="Z123" s="208">
        <v>0</v>
      </c>
      <c r="AA123" s="208">
        <v>0</v>
      </c>
      <c r="AB123" s="208">
        <v>0</v>
      </c>
      <c r="AC123" s="208">
        <v>0</v>
      </c>
      <c r="AD123" s="208">
        <v>0</v>
      </c>
      <c r="AE123" s="208">
        <v>0</v>
      </c>
      <c r="AF123" s="208">
        <v>0</v>
      </c>
      <c r="AG123" s="208">
        <v>0</v>
      </c>
      <c r="AH123" s="208">
        <v>0</v>
      </c>
      <c r="AI123" s="208">
        <v>0</v>
      </c>
      <c r="AJ123" s="208">
        <v>0</v>
      </c>
      <c r="AK123" s="208">
        <v>0</v>
      </c>
      <c r="AL123" s="208">
        <v>0</v>
      </c>
      <c r="AM123" s="208">
        <v>0</v>
      </c>
      <c r="AN123" s="208">
        <v>0</v>
      </c>
      <c r="AO123" s="208">
        <v>0</v>
      </c>
      <c r="AP123" s="208">
        <v>0</v>
      </c>
      <c r="AQ123" s="208">
        <v>0</v>
      </c>
      <c r="AR123" s="208">
        <v>0</v>
      </c>
      <c r="AS123" s="208">
        <v>0</v>
      </c>
      <c r="AT123" s="208">
        <v>0</v>
      </c>
      <c r="AU123" s="208">
        <v>0</v>
      </c>
    </row>
    <row r="124" spans="1:47" s="241" customFormat="1" x14ac:dyDescent="0.25">
      <c r="A124" s="240"/>
      <c r="B124" s="216"/>
      <c r="C124" s="247"/>
      <c r="D124" s="209"/>
      <c r="E124" s="247"/>
      <c r="F124" s="248"/>
      <c r="G124" s="247"/>
      <c r="H124" s="247"/>
      <c r="I124" s="247"/>
      <c r="J124" s="247"/>
      <c r="K124" s="247"/>
      <c r="L124" s="247"/>
      <c r="M124" s="247"/>
      <c r="N124" s="247"/>
      <c r="O124" s="247"/>
      <c r="P124" s="247"/>
      <c r="Q124" s="247"/>
      <c r="R124" s="247"/>
      <c r="S124" s="247"/>
      <c r="T124" s="247"/>
      <c r="U124" s="247"/>
      <c r="V124" s="213"/>
      <c r="W124" s="247"/>
      <c r="X124" s="213"/>
      <c r="Y124" s="247"/>
      <c r="Z124" s="247"/>
      <c r="AA124" s="213"/>
      <c r="AB124" s="213"/>
      <c r="AC124" s="213"/>
      <c r="AD124" s="213"/>
      <c r="AE124" s="247"/>
      <c r="AF124" s="209"/>
      <c r="AG124" s="247"/>
      <c r="AH124" s="247"/>
      <c r="AI124" s="247"/>
      <c r="AJ124" s="247"/>
      <c r="AK124" s="209"/>
      <c r="AL124" s="247"/>
      <c r="AM124" s="247"/>
      <c r="AN124" s="247"/>
      <c r="AO124" s="247"/>
      <c r="AP124" s="247"/>
      <c r="AQ124" s="247"/>
      <c r="AR124" s="247"/>
      <c r="AS124" s="247"/>
      <c r="AT124" s="247"/>
      <c r="AU124" s="247"/>
    </row>
    <row r="125" spans="1:47" s="233" customFormat="1" x14ac:dyDescent="0.2">
      <c r="A125" s="207" t="s">
        <v>985</v>
      </c>
      <c r="B125" s="253">
        <f t="shared" ref="B125:AU125" si="37">SUM(B15+B35+B44+B49+B54+B63+B71+B81+B94+B100+B111+B113+B115+B117+B119+B121+B123)</f>
        <v>93574</v>
      </c>
      <c r="C125" s="254">
        <f>SUM(C15+C35+C44+C49+C54+C63+C71+C81+C94+C100+C111+C113+C115+C117+C119+C121+C123)</f>
        <v>52160</v>
      </c>
      <c r="D125" s="225">
        <f>SUM(D15+D35+D44+D49+D54+D63+D71+D81+D94+D100+D111+D113+D115+D117+D119+D121+D123)</f>
        <v>0</v>
      </c>
      <c r="E125" s="254">
        <f>SUM(E15+E35+E44+E49+E54+E63+E71+E81+E94+E100+E111+E113+E115+E117+E119+E121+E123)</f>
        <v>1732</v>
      </c>
      <c r="F125" s="255">
        <f>SUM(F15+F35+F44+F49+F54+F63+F71+F81+F94+F100+F111+F113+F115+F117+F119+F121+F123)</f>
        <v>150</v>
      </c>
      <c r="G125" s="254">
        <f t="shared" ref="G125" si="38">SUM(G15+G35+G44+G49+G54+G63+G71+G81+G94+G100+G111+G113+G115+G117+G119+G121+G123)</f>
        <v>2</v>
      </c>
      <c r="H125" s="254">
        <f t="shared" si="37"/>
        <v>20</v>
      </c>
      <c r="I125" s="254">
        <f t="shared" si="37"/>
        <v>37</v>
      </c>
      <c r="J125" s="254">
        <f t="shared" si="37"/>
        <v>0</v>
      </c>
      <c r="K125" s="254">
        <f t="shared" si="37"/>
        <v>5</v>
      </c>
      <c r="L125" s="254">
        <f t="shared" si="37"/>
        <v>0</v>
      </c>
      <c r="M125" s="253">
        <f t="shared" si="37"/>
        <v>0</v>
      </c>
      <c r="N125" s="254">
        <f t="shared" si="37"/>
        <v>0</v>
      </c>
      <c r="O125" s="254">
        <f t="shared" si="37"/>
        <v>0</v>
      </c>
      <c r="P125" s="254">
        <f t="shared" si="37"/>
        <v>0</v>
      </c>
      <c r="Q125" s="254">
        <f t="shared" si="37"/>
        <v>0</v>
      </c>
      <c r="R125" s="254">
        <f t="shared" si="37"/>
        <v>0</v>
      </c>
      <c r="S125" s="254">
        <f t="shared" si="37"/>
        <v>0</v>
      </c>
      <c r="T125" s="254">
        <f t="shared" si="37"/>
        <v>0</v>
      </c>
      <c r="U125" s="254">
        <f t="shared" si="37"/>
        <v>0</v>
      </c>
      <c r="V125" s="227">
        <f t="shared" si="37"/>
        <v>0</v>
      </c>
      <c r="W125" s="254">
        <f t="shared" si="37"/>
        <v>0</v>
      </c>
      <c r="X125" s="227">
        <f t="shared" si="37"/>
        <v>0</v>
      </c>
      <c r="Y125" s="254">
        <f t="shared" si="37"/>
        <v>0</v>
      </c>
      <c r="Z125" s="253">
        <f>SUM(Z15+Z35+Z44+Z49+Z54+Z63+Z71+Z81+Z94+Z100+Z111+Z113+Z115+Z117+Z119+Z121+Z123)</f>
        <v>10986</v>
      </c>
      <c r="AA125" s="227">
        <f t="shared" si="37"/>
        <v>0</v>
      </c>
      <c r="AB125" s="227">
        <f t="shared" si="37"/>
        <v>0</v>
      </c>
      <c r="AC125" s="227">
        <f t="shared" si="37"/>
        <v>0</v>
      </c>
      <c r="AD125" s="227">
        <f t="shared" si="37"/>
        <v>0</v>
      </c>
      <c r="AE125" s="254">
        <f t="shared" si="37"/>
        <v>5363</v>
      </c>
      <c r="AF125" s="254">
        <f t="shared" si="37"/>
        <v>0</v>
      </c>
      <c r="AG125" s="254">
        <f t="shared" si="37"/>
        <v>0</v>
      </c>
      <c r="AH125" s="254">
        <f t="shared" si="37"/>
        <v>0</v>
      </c>
      <c r="AI125" s="254">
        <f t="shared" si="37"/>
        <v>22619</v>
      </c>
      <c r="AJ125" s="254">
        <f t="shared" si="37"/>
        <v>0</v>
      </c>
      <c r="AK125" s="254">
        <f t="shared" si="37"/>
        <v>0</v>
      </c>
      <c r="AL125" s="254">
        <f t="shared" si="37"/>
        <v>0</v>
      </c>
      <c r="AM125" s="254">
        <f t="shared" si="37"/>
        <v>177</v>
      </c>
      <c r="AN125" s="254">
        <f t="shared" si="37"/>
        <v>6</v>
      </c>
      <c r="AO125" s="254">
        <f t="shared" si="37"/>
        <v>91</v>
      </c>
      <c r="AP125" s="254">
        <f t="shared" si="37"/>
        <v>43</v>
      </c>
      <c r="AQ125" s="254">
        <f t="shared" si="37"/>
        <v>0</v>
      </c>
      <c r="AR125" s="254">
        <f t="shared" si="37"/>
        <v>136</v>
      </c>
      <c r="AS125" s="254">
        <f t="shared" si="37"/>
        <v>0</v>
      </c>
      <c r="AT125" s="254">
        <f t="shared" si="37"/>
        <v>47</v>
      </c>
      <c r="AU125" s="254">
        <f t="shared" si="37"/>
        <v>0</v>
      </c>
    </row>
    <row r="126" spans="1:47" s="236" customFormat="1" x14ac:dyDescent="0.25">
      <c r="A126" s="234"/>
      <c r="B126" s="216"/>
      <c r="C126" s="247"/>
      <c r="D126" s="209"/>
      <c r="E126" s="248"/>
      <c r="F126" s="248"/>
      <c r="G126" s="247"/>
      <c r="H126" s="247"/>
      <c r="I126" s="247"/>
      <c r="J126" s="247"/>
      <c r="K126" s="247"/>
      <c r="L126" s="247"/>
      <c r="M126" s="247"/>
      <c r="N126" s="247"/>
      <c r="O126" s="247"/>
      <c r="P126" s="247"/>
      <c r="Q126" s="247"/>
      <c r="R126" s="247"/>
      <c r="S126" s="247"/>
      <c r="T126" s="247"/>
      <c r="U126" s="247"/>
      <c r="V126" s="213"/>
      <c r="W126" s="247"/>
      <c r="X126" s="213"/>
      <c r="Y126" s="247"/>
      <c r="Z126" s="247"/>
      <c r="AA126" s="213"/>
      <c r="AB126" s="213"/>
      <c r="AC126" s="213"/>
      <c r="AD126" s="213"/>
      <c r="AE126" s="247"/>
      <c r="AF126" s="209"/>
      <c r="AG126" s="247"/>
      <c r="AH126" s="247"/>
      <c r="AI126" s="247"/>
      <c r="AJ126" s="247"/>
      <c r="AK126" s="209"/>
      <c r="AL126" s="247"/>
      <c r="AM126" s="247"/>
      <c r="AN126" s="247"/>
      <c r="AO126" s="247"/>
      <c r="AP126" s="247"/>
      <c r="AQ126" s="247"/>
      <c r="AR126" s="247"/>
      <c r="AS126" s="247"/>
      <c r="AT126" s="247"/>
      <c r="AU126" s="247"/>
    </row>
    <row r="127" spans="1:47" s="257" customFormat="1" x14ac:dyDescent="0.2">
      <c r="A127" s="207" t="s">
        <v>1672</v>
      </c>
      <c r="B127" s="253">
        <f>SUM(C127:AU127)</f>
        <v>27838858</v>
      </c>
      <c r="C127" s="253">
        <v>0</v>
      </c>
      <c r="D127" s="253">
        <v>0</v>
      </c>
      <c r="E127" s="253">
        <v>3952</v>
      </c>
      <c r="F127" s="256">
        <v>11080000</v>
      </c>
      <c r="G127" s="253">
        <v>0</v>
      </c>
      <c r="H127" s="253">
        <v>28836</v>
      </c>
      <c r="I127" s="253">
        <v>307477</v>
      </c>
      <c r="J127" s="253">
        <v>17396</v>
      </c>
      <c r="K127" s="253">
        <v>50681</v>
      </c>
      <c r="L127" s="253">
        <v>88975</v>
      </c>
      <c r="M127" s="253">
        <v>267779</v>
      </c>
      <c r="N127" s="253">
        <v>145000</v>
      </c>
      <c r="O127" s="253">
        <v>30000</v>
      </c>
      <c r="P127" s="253">
        <v>90000</v>
      </c>
      <c r="Q127" s="253">
        <v>42000</v>
      </c>
      <c r="R127" s="253">
        <v>12946763</v>
      </c>
      <c r="S127" s="253">
        <v>386</v>
      </c>
      <c r="T127" s="253">
        <v>1768</v>
      </c>
      <c r="U127" s="253">
        <v>157155</v>
      </c>
      <c r="V127" s="253">
        <v>0</v>
      </c>
      <c r="W127" s="253">
        <v>13114</v>
      </c>
      <c r="X127" s="253">
        <v>0</v>
      </c>
      <c r="Y127" s="253">
        <v>40227</v>
      </c>
      <c r="Z127" s="253">
        <v>0</v>
      </c>
      <c r="AA127" s="253">
        <v>0</v>
      </c>
      <c r="AB127" s="253">
        <v>0</v>
      </c>
      <c r="AC127" s="253">
        <v>0</v>
      </c>
      <c r="AD127" s="253">
        <v>0</v>
      </c>
      <c r="AE127" s="253">
        <v>727485</v>
      </c>
      <c r="AF127" s="253">
        <v>0</v>
      </c>
      <c r="AG127" s="253">
        <v>345905</v>
      </c>
      <c r="AH127" s="253">
        <v>100000</v>
      </c>
      <c r="AI127" s="253">
        <v>0</v>
      </c>
      <c r="AJ127" s="253">
        <v>5000</v>
      </c>
      <c r="AK127" s="253">
        <v>0</v>
      </c>
      <c r="AL127" s="253">
        <v>2000</v>
      </c>
      <c r="AM127" s="253">
        <v>225000</v>
      </c>
      <c r="AN127" s="253">
        <v>1000</v>
      </c>
      <c r="AO127" s="253">
        <v>0</v>
      </c>
      <c r="AP127" s="253">
        <v>0</v>
      </c>
      <c r="AQ127" s="253">
        <v>34000</v>
      </c>
      <c r="AR127" s="253">
        <v>506959</v>
      </c>
      <c r="AS127" s="253">
        <v>330000</v>
      </c>
      <c r="AT127" s="253">
        <v>100000</v>
      </c>
      <c r="AU127" s="253">
        <v>150000</v>
      </c>
    </row>
    <row r="128" spans="1:47" s="236" customFormat="1" x14ac:dyDescent="0.25">
      <c r="A128" s="234"/>
      <c r="B128" s="216"/>
      <c r="C128" s="247"/>
      <c r="D128" s="209"/>
      <c r="E128" s="248"/>
      <c r="F128" s="248"/>
      <c r="G128" s="247"/>
      <c r="H128" s="247"/>
      <c r="I128" s="247"/>
      <c r="J128" s="247"/>
      <c r="K128" s="247"/>
      <c r="L128" s="247"/>
      <c r="M128" s="247"/>
      <c r="N128" s="247"/>
      <c r="O128" s="247"/>
      <c r="P128" s="247"/>
      <c r="Q128" s="247"/>
      <c r="R128" s="247"/>
      <c r="S128" s="247"/>
      <c r="T128" s="247"/>
      <c r="U128" s="247"/>
      <c r="V128" s="213"/>
      <c r="W128" s="247"/>
      <c r="X128" s="213"/>
      <c r="Y128" s="247"/>
      <c r="Z128" s="247"/>
      <c r="AA128" s="213"/>
      <c r="AB128" s="213"/>
      <c r="AC128" s="213"/>
      <c r="AD128" s="213"/>
      <c r="AE128" s="247"/>
      <c r="AF128" s="209"/>
      <c r="AG128" s="217"/>
      <c r="AH128" s="247"/>
      <c r="AI128" s="247"/>
      <c r="AJ128" s="247"/>
      <c r="AK128" s="209"/>
      <c r="AL128" s="247"/>
      <c r="AM128" s="247"/>
      <c r="AN128" s="247"/>
      <c r="AO128" s="247"/>
      <c r="AP128" s="247"/>
      <c r="AQ128" s="247"/>
      <c r="AR128" s="247"/>
      <c r="AS128" s="247"/>
      <c r="AT128" s="247"/>
      <c r="AU128" s="247"/>
    </row>
    <row r="129" spans="1:47" s="238" customFormat="1" ht="34.5" customHeight="1" x14ac:dyDescent="0.25">
      <c r="A129" s="258" t="s">
        <v>1673</v>
      </c>
      <c r="B129" s="253">
        <f>SUM(C129:AU129)</f>
        <v>89743</v>
      </c>
      <c r="C129" s="254">
        <v>47972</v>
      </c>
      <c r="D129" s="253">
        <v>0</v>
      </c>
      <c r="E129" s="253">
        <v>1106</v>
      </c>
      <c r="F129" s="256">
        <v>120</v>
      </c>
      <c r="G129" s="253">
        <v>2</v>
      </c>
      <c r="H129" s="253">
        <v>20</v>
      </c>
      <c r="I129" s="253">
        <v>37</v>
      </c>
      <c r="J129" s="253">
        <v>0</v>
      </c>
      <c r="K129" s="253">
        <v>5</v>
      </c>
      <c r="L129" s="253">
        <v>0</v>
      </c>
      <c r="M129" s="253">
        <v>0</v>
      </c>
      <c r="N129" s="253">
        <v>0</v>
      </c>
      <c r="O129" s="253">
        <v>0</v>
      </c>
      <c r="P129" s="253">
        <v>0</v>
      </c>
      <c r="Q129" s="253">
        <v>0</v>
      </c>
      <c r="R129" s="253">
        <v>0</v>
      </c>
      <c r="S129" s="253">
        <v>0</v>
      </c>
      <c r="T129" s="253">
        <v>0</v>
      </c>
      <c r="U129" s="253">
        <v>0</v>
      </c>
      <c r="V129" s="253">
        <v>0</v>
      </c>
      <c r="W129" s="253">
        <v>0</v>
      </c>
      <c r="X129" s="253">
        <v>0</v>
      </c>
      <c r="Y129" s="253">
        <v>0</v>
      </c>
      <c r="Z129" s="253">
        <v>12609</v>
      </c>
      <c r="AA129" s="253">
        <v>0</v>
      </c>
      <c r="AB129" s="253">
        <v>0</v>
      </c>
      <c r="AC129" s="253">
        <v>0</v>
      </c>
      <c r="AD129" s="253">
        <v>0</v>
      </c>
      <c r="AE129" s="253">
        <v>5328</v>
      </c>
      <c r="AF129" s="253">
        <v>0</v>
      </c>
      <c r="AG129" s="253">
        <v>0</v>
      </c>
      <c r="AH129" s="253">
        <v>0</v>
      </c>
      <c r="AI129" s="253">
        <v>22097</v>
      </c>
      <c r="AJ129" s="253">
        <v>0</v>
      </c>
      <c r="AK129" s="253">
        <v>0</v>
      </c>
      <c r="AL129" s="253">
        <v>0</v>
      </c>
      <c r="AM129" s="253">
        <v>177</v>
      </c>
      <c r="AN129" s="253">
        <v>6</v>
      </c>
      <c r="AO129" s="253">
        <v>91</v>
      </c>
      <c r="AP129" s="253">
        <v>31</v>
      </c>
      <c r="AQ129" s="253">
        <v>6</v>
      </c>
      <c r="AR129" s="253">
        <v>136</v>
      </c>
      <c r="AS129" s="253">
        <v>0</v>
      </c>
      <c r="AT129" s="253">
        <v>0</v>
      </c>
      <c r="AU129" s="253">
        <v>0</v>
      </c>
    </row>
    <row r="130" spans="1:47" s="238" customFormat="1" ht="22.5" customHeight="1" x14ac:dyDescent="0.25">
      <c r="A130" s="258" t="s">
        <v>1674</v>
      </c>
      <c r="B130" s="253">
        <f>SUM(C130:AU130)</f>
        <v>27648858</v>
      </c>
      <c r="C130" s="253">
        <v>0</v>
      </c>
      <c r="D130" s="253">
        <v>0</v>
      </c>
      <c r="E130" s="253">
        <v>3952</v>
      </c>
      <c r="F130" s="256">
        <v>11080000</v>
      </c>
      <c r="G130" s="253">
        <v>0</v>
      </c>
      <c r="H130" s="253">
        <v>28836</v>
      </c>
      <c r="I130" s="253">
        <v>307477</v>
      </c>
      <c r="J130" s="253">
        <v>17396</v>
      </c>
      <c r="K130" s="253">
        <v>50681</v>
      </c>
      <c r="L130" s="253">
        <v>88975</v>
      </c>
      <c r="M130" s="253">
        <v>267779</v>
      </c>
      <c r="N130" s="253">
        <v>145000</v>
      </c>
      <c r="O130" s="253">
        <v>30000</v>
      </c>
      <c r="P130" s="253">
        <v>0</v>
      </c>
      <c r="Q130" s="253">
        <v>42000</v>
      </c>
      <c r="R130" s="253">
        <v>12946763</v>
      </c>
      <c r="S130" s="253">
        <v>386</v>
      </c>
      <c r="T130" s="253">
        <v>1768</v>
      </c>
      <c r="U130" s="253">
        <v>157155</v>
      </c>
      <c r="V130" s="253">
        <v>0</v>
      </c>
      <c r="W130" s="253">
        <v>13114</v>
      </c>
      <c r="X130" s="253">
        <v>0</v>
      </c>
      <c r="Y130" s="253">
        <v>40227</v>
      </c>
      <c r="Z130" s="253">
        <v>0</v>
      </c>
      <c r="AA130" s="253">
        <v>0</v>
      </c>
      <c r="AB130" s="253">
        <v>0</v>
      </c>
      <c r="AC130" s="253">
        <v>0</v>
      </c>
      <c r="AD130" s="253">
        <v>0</v>
      </c>
      <c r="AE130" s="253">
        <v>727485</v>
      </c>
      <c r="AF130" s="253">
        <v>0</v>
      </c>
      <c r="AG130" s="253">
        <v>345905</v>
      </c>
      <c r="AH130" s="253">
        <v>100000</v>
      </c>
      <c r="AI130" s="253">
        <v>0</v>
      </c>
      <c r="AJ130" s="253">
        <v>5000</v>
      </c>
      <c r="AK130" s="253">
        <v>0</v>
      </c>
      <c r="AL130" s="253">
        <v>2000</v>
      </c>
      <c r="AM130" s="253">
        <v>225000</v>
      </c>
      <c r="AN130" s="253">
        <v>1000</v>
      </c>
      <c r="AO130" s="253">
        <v>0</v>
      </c>
      <c r="AP130" s="253">
        <v>0</v>
      </c>
      <c r="AQ130" s="253">
        <v>34000</v>
      </c>
      <c r="AR130" s="253">
        <v>506959</v>
      </c>
      <c r="AS130" s="253">
        <v>330000</v>
      </c>
      <c r="AT130" s="253">
        <v>0</v>
      </c>
      <c r="AU130" s="253">
        <v>150000</v>
      </c>
    </row>
    <row r="131" spans="1:47" x14ac:dyDescent="0.2">
      <c r="B131" s="266"/>
    </row>
    <row r="132" spans="1:47" x14ac:dyDescent="0.2">
      <c r="B132" s="266"/>
      <c r="AA132" s="259" t="s">
        <v>1675</v>
      </c>
      <c r="AB132" s="278" t="s">
        <v>1676</v>
      </c>
      <c r="AC132" s="278"/>
      <c r="AD132" s="278"/>
      <c r="AE132" s="278"/>
      <c r="AF132" s="278"/>
      <c r="AG132" s="278"/>
      <c r="AH132" s="278"/>
      <c r="AI132" s="278"/>
      <c r="AJ132" s="278"/>
      <c r="AK132" s="263"/>
      <c r="AL132" s="264" t="s">
        <v>1677</v>
      </c>
      <c r="AM132" s="263"/>
      <c r="AN132" s="263"/>
      <c r="AO132" s="260"/>
      <c r="AP132" s="260"/>
      <c r="AQ132" s="263"/>
      <c r="AR132" s="263"/>
    </row>
    <row r="133" spans="1:47" x14ac:dyDescent="0.2">
      <c r="B133" s="266"/>
      <c r="AA133" s="259"/>
      <c r="AB133" s="260"/>
      <c r="AC133" s="260"/>
      <c r="AD133" s="260"/>
      <c r="AE133" s="260"/>
      <c r="AF133" s="260"/>
      <c r="AG133" s="263"/>
      <c r="AH133" s="263"/>
      <c r="AI133" s="263"/>
      <c r="AJ133" s="263"/>
      <c r="AK133" s="263"/>
      <c r="AL133" s="264" t="s">
        <v>1678</v>
      </c>
      <c r="AM133" s="263"/>
      <c r="AN133" s="263"/>
      <c r="AO133" s="260"/>
      <c r="AP133" s="260"/>
      <c r="AQ133" s="263"/>
      <c r="AR133" s="263"/>
    </row>
    <row r="134" spans="1:47" x14ac:dyDescent="0.2">
      <c r="B134" s="266"/>
      <c r="C134" s="197"/>
      <c r="D134" s="197"/>
      <c r="E134" s="197"/>
      <c r="F134" s="197"/>
      <c r="G134" s="197"/>
      <c r="H134" s="197"/>
      <c r="I134" s="197"/>
      <c r="J134" s="197"/>
      <c r="K134" s="197"/>
      <c r="L134" s="197"/>
      <c r="M134" s="197"/>
      <c r="N134" s="197"/>
      <c r="O134" s="197"/>
      <c r="P134" s="197"/>
      <c r="Q134" s="197"/>
      <c r="R134" s="197"/>
      <c r="S134" s="197"/>
      <c r="T134" s="197"/>
      <c r="V134" s="197"/>
      <c r="AA134" s="259"/>
      <c r="AB134" s="260"/>
      <c r="AC134" s="260"/>
      <c r="AD134" s="260"/>
      <c r="AE134" s="260"/>
      <c r="AF134" s="260"/>
      <c r="AG134" s="263"/>
      <c r="AH134" s="263"/>
      <c r="AI134" s="263"/>
      <c r="AJ134" s="263"/>
      <c r="AK134" s="263"/>
      <c r="AL134" s="264" t="s">
        <v>1679</v>
      </c>
      <c r="AM134" s="263"/>
      <c r="AN134" s="263"/>
      <c r="AO134" s="260"/>
      <c r="AP134" s="260"/>
      <c r="AQ134" s="263"/>
      <c r="AR134" s="263"/>
    </row>
    <row r="135" spans="1:47" x14ac:dyDescent="0.2">
      <c r="B135" s="266"/>
      <c r="AB135" s="263"/>
      <c r="AC135" s="263"/>
      <c r="AD135" s="263"/>
      <c r="AE135" s="263"/>
      <c r="AF135" s="263"/>
      <c r="AG135" s="263"/>
      <c r="AH135" s="263"/>
      <c r="AI135" s="263"/>
      <c r="AJ135" s="263"/>
      <c r="AK135" s="263"/>
      <c r="AL135" s="264" t="s">
        <v>1680</v>
      </c>
      <c r="AM135" s="263"/>
      <c r="AN135" s="263"/>
      <c r="AO135" s="263"/>
      <c r="AP135" s="263"/>
      <c r="AQ135" s="263"/>
      <c r="AR135" s="263"/>
    </row>
    <row r="136" spans="1:47" x14ac:dyDescent="0.2">
      <c r="B136" s="266"/>
      <c r="AB136" s="263"/>
      <c r="AC136" s="263"/>
      <c r="AD136" s="263"/>
      <c r="AE136" s="263"/>
      <c r="AF136" s="263"/>
      <c r="AG136" s="264"/>
      <c r="AH136" s="263"/>
      <c r="AI136" s="263"/>
      <c r="AJ136" s="263"/>
      <c r="AK136" s="263"/>
      <c r="AL136" s="263"/>
      <c r="AM136" s="263"/>
      <c r="AN136" s="263"/>
      <c r="AO136" s="263"/>
      <c r="AP136" s="263"/>
      <c r="AQ136" s="263"/>
      <c r="AR136" s="263"/>
    </row>
    <row r="137" spans="1:47" x14ac:dyDescent="0.2">
      <c r="B137" s="266"/>
      <c r="AA137" s="259" t="s">
        <v>1675</v>
      </c>
      <c r="AB137" s="278" t="s">
        <v>1681</v>
      </c>
      <c r="AC137" s="278"/>
      <c r="AD137" s="278"/>
      <c r="AE137" s="278"/>
      <c r="AF137" s="278"/>
      <c r="AG137" s="278"/>
      <c r="AH137" s="278"/>
      <c r="AI137" s="278"/>
      <c r="AJ137" s="278"/>
      <c r="AK137" s="263"/>
      <c r="AL137" s="264" t="s">
        <v>1175</v>
      </c>
      <c r="AM137" s="263"/>
      <c r="AN137" s="263"/>
      <c r="AO137" s="260"/>
      <c r="AP137" s="260"/>
      <c r="AQ137" s="263"/>
      <c r="AR137" s="263"/>
    </row>
    <row r="138" spans="1:47" x14ac:dyDescent="0.2">
      <c r="B138" s="266"/>
      <c r="AA138" s="259"/>
      <c r="AB138" s="260"/>
      <c r="AC138" s="260"/>
      <c r="AD138" s="260"/>
      <c r="AE138" s="260"/>
      <c r="AF138" s="260"/>
      <c r="AG138" s="263"/>
      <c r="AH138" s="260"/>
      <c r="AI138" s="260"/>
      <c r="AJ138" s="263"/>
      <c r="AK138" s="263"/>
      <c r="AL138" s="264" t="s">
        <v>1682</v>
      </c>
      <c r="AM138" s="263"/>
      <c r="AN138" s="263"/>
      <c r="AO138" s="260"/>
      <c r="AP138" s="260"/>
      <c r="AQ138" s="263"/>
      <c r="AR138" s="263"/>
    </row>
    <row r="139" spans="1:47" x14ac:dyDescent="0.2">
      <c r="B139" s="266"/>
      <c r="C139" s="197"/>
      <c r="D139" s="197"/>
      <c r="G139" s="197"/>
      <c r="H139" s="197"/>
      <c r="V139" s="197"/>
      <c r="AA139" s="259"/>
      <c r="AB139" s="260"/>
      <c r="AC139" s="260"/>
      <c r="AD139" s="260"/>
      <c r="AE139" s="260"/>
      <c r="AF139" s="260"/>
      <c r="AG139" s="263"/>
      <c r="AH139" s="260"/>
      <c r="AI139" s="260"/>
      <c r="AJ139" s="263"/>
      <c r="AK139" s="263"/>
      <c r="AL139" s="264" t="s">
        <v>1683</v>
      </c>
      <c r="AM139" s="263"/>
      <c r="AN139" s="263"/>
      <c r="AO139" s="260"/>
      <c r="AP139" s="260"/>
      <c r="AQ139" s="263"/>
      <c r="AR139" s="263"/>
    </row>
    <row r="140" spans="1:47" x14ac:dyDescent="0.2">
      <c r="B140" s="266"/>
      <c r="AB140" s="263"/>
      <c r="AC140" s="263"/>
      <c r="AD140" s="263"/>
      <c r="AE140" s="263"/>
      <c r="AF140" s="263"/>
      <c r="AG140" s="263"/>
      <c r="AH140" s="263"/>
      <c r="AI140" s="263"/>
      <c r="AJ140" s="263"/>
      <c r="AK140" s="263"/>
      <c r="AL140" s="264" t="s">
        <v>1684</v>
      </c>
      <c r="AM140" s="263"/>
      <c r="AN140" s="263"/>
      <c r="AO140" s="263"/>
      <c r="AP140" s="263"/>
      <c r="AQ140" s="263"/>
      <c r="AR140" s="263"/>
    </row>
    <row r="141" spans="1:47" x14ac:dyDescent="0.2">
      <c r="B141" s="266"/>
      <c r="AB141" s="263"/>
      <c r="AC141" s="263"/>
      <c r="AD141" s="263"/>
      <c r="AE141" s="263"/>
      <c r="AF141" s="263"/>
      <c r="AG141" s="263"/>
      <c r="AH141" s="263"/>
      <c r="AI141" s="263"/>
      <c r="AJ141" s="263"/>
      <c r="AK141" s="263"/>
      <c r="AL141" s="263"/>
      <c r="AM141" s="263"/>
      <c r="AN141" s="263"/>
      <c r="AO141" s="263"/>
      <c r="AP141" s="263"/>
      <c r="AQ141" s="263"/>
      <c r="AR141" s="263"/>
    </row>
    <row r="142" spans="1:47" x14ac:dyDescent="0.2">
      <c r="AA142" s="261" t="s">
        <v>1685</v>
      </c>
      <c r="AB142" s="278" t="s">
        <v>1689</v>
      </c>
      <c r="AC142" s="278"/>
      <c r="AD142" s="278"/>
      <c r="AE142" s="278"/>
      <c r="AF142" s="278"/>
      <c r="AG142" s="278"/>
      <c r="AH142" s="278"/>
      <c r="AI142" s="278"/>
      <c r="AJ142" s="278"/>
      <c r="AK142" s="278"/>
      <c r="AL142" s="278"/>
      <c r="AM142" s="278"/>
      <c r="AN142" s="278"/>
      <c r="AO142" s="278"/>
      <c r="AP142" s="278"/>
      <c r="AQ142" s="278"/>
      <c r="AR142" s="278"/>
    </row>
    <row r="145" spans="1:42" s="266" customFormat="1" x14ac:dyDescent="0.2">
      <c r="A145" s="193"/>
      <c r="B145" s="194"/>
      <c r="AA145" s="261" t="s">
        <v>1686</v>
      </c>
      <c r="AB145" s="277"/>
      <c r="AC145" s="277"/>
      <c r="AD145" s="277"/>
      <c r="AE145" s="277"/>
      <c r="AF145" s="277"/>
      <c r="AG145" s="277"/>
      <c r="AH145" s="277"/>
      <c r="AI145" s="277"/>
      <c r="AJ145" s="277"/>
      <c r="AK145" s="277"/>
      <c r="AL145" s="277"/>
      <c r="AM145" s="277"/>
      <c r="AN145" s="277"/>
      <c r="AO145" s="277"/>
      <c r="AP145" s="277"/>
    </row>
    <row r="147" spans="1:42" s="266" customFormat="1" x14ac:dyDescent="0.2">
      <c r="A147" s="193"/>
      <c r="B147" s="194"/>
      <c r="AB147" s="262" t="s">
        <v>1687</v>
      </c>
    </row>
    <row r="150" spans="1:42" s="266" customFormat="1" x14ac:dyDescent="0.2">
      <c r="A150" s="193"/>
      <c r="B150" s="194"/>
      <c r="AA150" s="266" t="s">
        <v>1688</v>
      </c>
    </row>
    <row r="152" spans="1:42" s="266" customFormat="1" x14ac:dyDescent="0.2">
      <c r="A152" s="193"/>
      <c r="B152" s="194"/>
    </row>
    <row r="153" spans="1:42" s="266" customFormat="1" x14ac:dyDescent="0.2">
      <c r="A153" s="193"/>
      <c r="B153" s="194"/>
    </row>
    <row r="154" spans="1:42" s="266" customFormat="1" x14ac:dyDescent="0.2">
      <c r="A154" s="193"/>
      <c r="B154" s="194"/>
    </row>
    <row r="155" spans="1:42" s="266" customFormat="1" x14ac:dyDescent="0.2">
      <c r="A155" s="193"/>
      <c r="B155" s="194"/>
    </row>
    <row r="156" spans="1:42" s="266" customFormat="1" x14ac:dyDescent="0.2">
      <c r="A156" s="193"/>
      <c r="B156" s="194"/>
    </row>
    <row r="157" spans="1:42" s="266" customFormat="1" x14ac:dyDescent="0.2">
      <c r="A157" s="193"/>
      <c r="B157" s="194"/>
    </row>
    <row r="158" spans="1:42" s="266" customFormat="1" x14ac:dyDescent="0.2">
      <c r="A158" s="193"/>
      <c r="B158" s="194"/>
    </row>
    <row r="159" spans="1:42" s="266" customFormat="1" x14ac:dyDescent="0.2">
      <c r="A159" s="193"/>
      <c r="B159" s="194"/>
    </row>
    <row r="160" spans="1:42" s="266" customFormat="1" x14ac:dyDescent="0.2">
      <c r="A160" s="193"/>
      <c r="B160" s="194"/>
    </row>
  </sheetData>
  <mergeCells count="13">
    <mergeCell ref="AB145:AP145"/>
    <mergeCell ref="AB142:AR142"/>
    <mergeCell ref="AB132:AJ132"/>
    <mergeCell ref="AB137:AJ137"/>
    <mergeCell ref="AA4:AG4"/>
    <mergeCell ref="AH4:AI4"/>
    <mergeCell ref="AK4:AM4"/>
    <mergeCell ref="AO4:AP4"/>
    <mergeCell ref="S2:W2"/>
    <mergeCell ref="A4:A5"/>
    <mergeCell ref="B4:B5"/>
    <mergeCell ref="E4:Q4"/>
    <mergeCell ref="S4:Y4"/>
  </mergeCells>
  <dataValidations count="1">
    <dataValidation type="whole" errorStyle="information" operator="equal" allowBlank="1" showInputMessage="1" showErrorMessage="1" errorTitle="Informazione" error="Il numero di veicoli indicato per questa copertura è diverso dal numero di veicoli indicato per la copertura RCA" sqref="AI129">
      <formula1>AI118</formula1>
    </dataValidation>
  </dataValidations>
  <printOptions horizontalCentered="1" verticalCentered="1"/>
  <pageMargins left="0.25" right="0.25" top="0.75" bottom="0.75" header="0.3" footer="0.3"/>
  <pageSetup paperSize="8" scale="20" fitToHeight="0" orientation="landscape" r:id="rId1"/>
  <headerFooter alignWithMargins="0"/>
  <ignoredErrors>
    <ignoredError sqref="F44 F49:F129" formulaRange="1"/>
  </ignoredError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"/>
  <sheetViews>
    <sheetView topLeftCell="A7" workbookViewId="0">
      <selection activeCell="K7" sqref="K1:K1048576"/>
    </sheetView>
  </sheetViews>
  <sheetFormatPr defaultRowHeight="12.75" x14ac:dyDescent="0.2"/>
  <cols>
    <col min="1" max="1" width="52" style="66" bestFit="1" customWidth="1"/>
    <col min="2" max="2" width="42.5703125" style="66" customWidth="1"/>
    <col min="3" max="3" width="15.140625" style="66" bestFit="1" customWidth="1"/>
    <col min="4" max="4" width="12.5703125" style="66" bestFit="1" customWidth="1"/>
    <col min="5" max="5" width="12.140625" style="66" bestFit="1" customWidth="1"/>
    <col min="6" max="6" width="16.28515625" style="66" bestFit="1" customWidth="1"/>
    <col min="7" max="7" width="16" style="66" bestFit="1" customWidth="1"/>
    <col min="8" max="8" width="12.42578125" style="66" bestFit="1" customWidth="1"/>
    <col min="9" max="9" width="12.140625" style="66" bestFit="1" customWidth="1"/>
    <col min="10" max="10" width="13.140625" style="66" bestFit="1" customWidth="1"/>
    <col min="11" max="11" width="38.42578125" style="66" bestFit="1" customWidth="1"/>
    <col min="12" max="16384" width="9.140625" style="66"/>
  </cols>
  <sheetData>
    <row r="1" spans="1:11" s="63" customFormat="1" x14ac:dyDescent="0.25">
      <c r="A1" s="38" t="s">
        <v>999</v>
      </c>
      <c r="B1" s="59" t="s">
        <v>212</v>
      </c>
      <c r="C1" s="60"/>
      <c r="D1" s="60"/>
      <c r="E1" s="61"/>
      <c r="F1" s="62"/>
      <c r="G1" s="61"/>
      <c r="H1" s="61"/>
      <c r="I1" s="62"/>
    </row>
    <row r="2" spans="1:11" s="63" customFormat="1" x14ac:dyDescent="0.25">
      <c r="A2" s="38" t="s">
        <v>1001</v>
      </c>
      <c r="B2" s="59">
        <v>2017</v>
      </c>
      <c r="C2" s="60"/>
      <c r="D2" s="60"/>
      <c r="E2" s="61"/>
      <c r="F2" s="62"/>
      <c r="G2" s="61"/>
      <c r="H2" s="61"/>
      <c r="I2" s="62"/>
    </row>
    <row r="3" spans="1:11" s="63" customFormat="1" x14ac:dyDescent="0.25">
      <c r="A3" s="64"/>
      <c r="B3" s="64"/>
      <c r="C3" s="64"/>
      <c r="D3" s="65"/>
      <c r="E3" s="65"/>
      <c r="F3" s="65"/>
      <c r="G3" s="65"/>
      <c r="H3" s="65"/>
      <c r="I3" s="65"/>
    </row>
    <row r="4" spans="1:11" ht="25.5" x14ac:dyDescent="0.2">
      <c r="A4" s="38" t="s">
        <v>963</v>
      </c>
      <c r="B4" s="38" t="s">
        <v>964</v>
      </c>
      <c r="C4" s="38" t="s">
        <v>965</v>
      </c>
      <c r="D4" s="38" t="s">
        <v>1002</v>
      </c>
      <c r="E4" s="38" t="s">
        <v>1003</v>
      </c>
      <c r="F4" s="38" t="s">
        <v>1004</v>
      </c>
      <c r="G4" s="38" t="s">
        <v>1005</v>
      </c>
      <c r="H4" s="38" t="s">
        <v>1006</v>
      </c>
      <c r="I4" s="38" t="s">
        <v>1007</v>
      </c>
      <c r="J4" s="38" t="s">
        <v>1008</v>
      </c>
    </row>
    <row r="5" spans="1:11" x14ac:dyDescent="0.2">
      <c r="A5" s="67" t="s">
        <v>1025</v>
      </c>
      <c r="B5" s="67" t="s">
        <v>1073</v>
      </c>
      <c r="C5" s="67" t="s">
        <v>1074</v>
      </c>
      <c r="D5" s="69"/>
      <c r="E5" s="70"/>
      <c r="F5" s="69"/>
      <c r="G5" s="70"/>
      <c r="H5" s="69"/>
      <c r="I5" s="72"/>
      <c r="J5" s="69">
        <v>1</v>
      </c>
      <c r="K5" s="128"/>
    </row>
    <row r="6" spans="1:11" ht="25.5" x14ac:dyDescent="0.2">
      <c r="A6" s="67" t="s">
        <v>1075</v>
      </c>
      <c r="B6" s="67" t="s">
        <v>1076</v>
      </c>
      <c r="C6" s="67" t="s">
        <v>1077</v>
      </c>
      <c r="D6" s="69">
        <v>1</v>
      </c>
      <c r="E6" s="70">
        <v>551.24</v>
      </c>
      <c r="F6" s="69"/>
      <c r="G6" s="70"/>
      <c r="H6" s="69"/>
      <c r="I6" s="72"/>
      <c r="J6" s="69"/>
      <c r="K6" s="128"/>
    </row>
    <row r="7" spans="1:11" ht="25.5" x14ac:dyDescent="0.2">
      <c r="A7" s="67" t="s">
        <v>1075</v>
      </c>
      <c r="B7" s="67" t="s">
        <v>1078</v>
      </c>
      <c r="C7" s="67" t="s">
        <v>1079</v>
      </c>
      <c r="D7" s="69">
        <v>1</v>
      </c>
      <c r="E7" s="70">
        <v>1203.18</v>
      </c>
      <c r="F7" s="69"/>
      <c r="G7" s="70"/>
      <c r="H7" s="69"/>
      <c r="I7" s="72"/>
      <c r="J7" s="69"/>
      <c r="K7" s="128"/>
    </row>
    <row r="8" spans="1:11" ht="25.5" x14ac:dyDescent="0.2">
      <c r="A8" s="67" t="s">
        <v>1075</v>
      </c>
      <c r="B8" s="67" t="s">
        <v>1080</v>
      </c>
      <c r="C8" s="67" t="s">
        <v>1081</v>
      </c>
      <c r="D8" s="69">
        <v>1</v>
      </c>
      <c r="E8" s="70">
        <v>587.66999999999996</v>
      </c>
      <c r="F8" s="69"/>
      <c r="G8" s="70"/>
      <c r="H8" s="69"/>
      <c r="I8" s="72"/>
      <c r="J8" s="69"/>
      <c r="K8" s="128"/>
    </row>
    <row r="9" spans="1:11" ht="25.5" x14ac:dyDescent="0.2">
      <c r="A9" s="67" t="s">
        <v>1075</v>
      </c>
      <c r="B9" s="67" t="s">
        <v>1082</v>
      </c>
      <c r="C9" s="67" t="s">
        <v>1083</v>
      </c>
      <c r="D9" s="69">
        <v>1</v>
      </c>
      <c r="E9" s="70">
        <v>2583.61</v>
      </c>
      <c r="F9" s="69"/>
      <c r="G9" s="70"/>
      <c r="H9" s="69"/>
      <c r="I9" s="72"/>
      <c r="J9" s="69"/>
      <c r="K9" s="128"/>
    </row>
    <row r="10" spans="1:11" ht="25.5" x14ac:dyDescent="0.2">
      <c r="A10" s="67" t="s">
        <v>1075</v>
      </c>
      <c r="B10" s="67" t="s">
        <v>1084</v>
      </c>
      <c r="C10" s="67" t="s">
        <v>1085</v>
      </c>
      <c r="D10" s="69"/>
      <c r="E10" s="70"/>
      <c r="F10" s="69"/>
      <c r="G10" s="70"/>
      <c r="H10" s="69"/>
      <c r="I10" s="72"/>
      <c r="J10" s="69">
        <v>1</v>
      </c>
      <c r="K10" s="128"/>
    </row>
    <row r="11" spans="1:11" ht="25.5" x14ac:dyDescent="0.2">
      <c r="A11" s="67" t="s">
        <v>1075</v>
      </c>
      <c r="B11" s="67" t="s">
        <v>1086</v>
      </c>
      <c r="C11" s="67" t="s">
        <v>1087</v>
      </c>
      <c r="D11" s="69">
        <v>1</v>
      </c>
      <c r="E11" s="70">
        <v>1194.81</v>
      </c>
      <c r="F11" s="69"/>
      <c r="G11" s="70"/>
      <c r="H11" s="69"/>
      <c r="I11" s="72"/>
      <c r="J11" s="69"/>
      <c r="K11" s="128"/>
    </row>
    <row r="12" spans="1:11" x14ac:dyDescent="0.2">
      <c r="A12" s="67" t="s">
        <v>1067</v>
      </c>
      <c r="B12" s="67" t="s">
        <v>1068</v>
      </c>
      <c r="C12" s="67" t="s">
        <v>1088</v>
      </c>
      <c r="D12" s="69">
        <v>328</v>
      </c>
      <c r="E12" s="70">
        <v>352114.65</v>
      </c>
      <c r="F12" s="69"/>
      <c r="G12" s="70"/>
      <c r="H12" s="69"/>
      <c r="I12" s="72"/>
      <c r="J12" s="69">
        <v>26</v>
      </c>
      <c r="K12" s="128"/>
    </row>
    <row r="13" spans="1:11" ht="25.5" x14ac:dyDescent="0.2">
      <c r="A13" s="67" t="s">
        <v>1025</v>
      </c>
      <c r="B13" s="67" t="s">
        <v>1089</v>
      </c>
      <c r="C13" s="67" t="s">
        <v>1090</v>
      </c>
      <c r="D13" s="69">
        <v>7</v>
      </c>
      <c r="E13" s="70">
        <v>7525.97</v>
      </c>
      <c r="F13" s="69"/>
      <c r="G13" s="70"/>
      <c r="H13" s="69"/>
      <c r="I13" s="72"/>
      <c r="J13" s="69">
        <v>1</v>
      </c>
      <c r="K13" s="128"/>
    </row>
    <row r="14" spans="1:11" ht="38.25" x14ac:dyDescent="0.2">
      <c r="A14" s="67" t="s">
        <v>1033</v>
      </c>
      <c r="B14" s="67" t="s">
        <v>1091</v>
      </c>
      <c r="C14" s="67" t="s">
        <v>1092</v>
      </c>
      <c r="D14" s="69">
        <v>141</v>
      </c>
      <c r="E14" s="70">
        <v>157266.54999999999</v>
      </c>
      <c r="F14" s="69"/>
      <c r="G14" s="70"/>
      <c r="H14" s="69"/>
      <c r="I14" s="72"/>
      <c r="J14" s="69">
        <v>6</v>
      </c>
      <c r="K14" s="128"/>
    </row>
    <row r="15" spans="1:11" x14ac:dyDescent="0.2">
      <c r="A15" s="67" t="s">
        <v>1093</v>
      </c>
      <c r="B15" s="67" t="s">
        <v>1094</v>
      </c>
      <c r="C15" s="67" t="s">
        <v>1095</v>
      </c>
      <c r="D15" s="69"/>
      <c r="E15" s="70"/>
      <c r="F15" s="69"/>
      <c r="G15" s="70"/>
      <c r="H15" s="69"/>
      <c r="I15" s="72"/>
      <c r="J15" s="69">
        <v>1</v>
      </c>
      <c r="K15" s="128"/>
    </row>
    <row r="16" spans="1:11" x14ac:dyDescent="0.2">
      <c r="A16" s="67" t="s">
        <v>1093</v>
      </c>
      <c r="B16" s="67" t="s">
        <v>1096</v>
      </c>
      <c r="C16" s="67" t="s">
        <v>1097</v>
      </c>
      <c r="D16" s="69">
        <v>1</v>
      </c>
      <c r="E16" s="70">
        <v>553.87</v>
      </c>
      <c r="F16" s="69"/>
      <c r="G16" s="70"/>
      <c r="H16" s="69"/>
      <c r="I16" s="72"/>
      <c r="J16" s="69"/>
      <c r="K16" s="128"/>
    </row>
    <row r="17" spans="1:11" x14ac:dyDescent="0.2">
      <c r="A17" s="67" t="s">
        <v>1033</v>
      </c>
      <c r="B17" s="67" t="s">
        <v>1037</v>
      </c>
      <c r="C17" s="67" t="s">
        <v>1098</v>
      </c>
      <c r="D17" s="69">
        <v>1</v>
      </c>
      <c r="E17" s="70">
        <v>1961.39</v>
      </c>
      <c r="F17" s="69"/>
      <c r="G17" s="70"/>
      <c r="H17" s="69"/>
      <c r="I17" s="72"/>
      <c r="J17" s="69"/>
      <c r="K17" s="128"/>
    </row>
    <row r="18" spans="1:11" x14ac:dyDescent="0.2">
      <c r="A18" s="67" t="s">
        <v>1099</v>
      </c>
      <c r="B18" s="67"/>
      <c r="C18" s="67" t="s">
        <v>1100</v>
      </c>
      <c r="D18" s="69">
        <v>2</v>
      </c>
      <c r="E18" s="70">
        <v>2647.28</v>
      </c>
      <c r="F18" s="69"/>
      <c r="G18" s="70"/>
      <c r="H18" s="69"/>
      <c r="I18" s="72"/>
      <c r="J18" s="69"/>
      <c r="K18" s="128"/>
    </row>
    <row r="19" spans="1:11" x14ac:dyDescent="0.2">
      <c r="D19" s="73"/>
      <c r="E19" s="73"/>
      <c r="F19" s="73"/>
      <c r="G19" s="73"/>
      <c r="H19" s="73"/>
      <c r="I19" s="73"/>
      <c r="J19" s="73"/>
    </row>
    <row r="20" spans="1:11" x14ac:dyDescent="0.2">
      <c r="C20" s="74" t="s">
        <v>991</v>
      </c>
      <c r="D20" s="75">
        <f t="shared" ref="D20:J20" si="0">+SUM(D5:D18)</f>
        <v>485</v>
      </c>
      <c r="E20" s="76">
        <f t="shared" si="0"/>
        <v>528190.22</v>
      </c>
      <c r="F20" s="75">
        <f t="shared" si="0"/>
        <v>0</v>
      </c>
      <c r="G20" s="76">
        <f t="shared" si="0"/>
        <v>0</v>
      </c>
      <c r="H20" s="75">
        <f t="shared" si="0"/>
        <v>0</v>
      </c>
      <c r="I20" s="76">
        <f t="shared" si="0"/>
        <v>0</v>
      </c>
      <c r="J20" s="75">
        <f t="shared" si="0"/>
        <v>36</v>
      </c>
    </row>
    <row r="23" spans="1:11" x14ac:dyDescent="0.2">
      <c r="B23" s="77" t="s">
        <v>992</v>
      </c>
      <c r="C23" s="78" t="s">
        <v>993</v>
      </c>
      <c r="D23" s="30" t="s">
        <v>994</v>
      </c>
    </row>
    <row r="24" spans="1:11" ht="25.5" x14ac:dyDescent="0.2">
      <c r="B24" s="79" t="s">
        <v>995</v>
      </c>
      <c r="C24" s="55">
        <f>+D20+F20+H20+J20</f>
        <v>521</v>
      </c>
      <c r="D24" s="52">
        <f>+E20+G20+I20</f>
        <v>528190.22</v>
      </c>
    </row>
    <row r="25" spans="1:11" x14ac:dyDescent="0.2">
      <c r="B25" s="79" t="s">
        <v>996</v>
      </c>
      <c r="C25" s="55">
        <f>H20</f>
        <v>0</v>
      </c>
      <c r="D25" s="52">
        <f>I20</f>
        <v>0</v>
      </c>
    </row>
    <row r="26" spans="1:11" x14ac:dyDescent="0.2">
      <c r="B26" s="79" t="s">
        <v>997</v>
      </c>
      <c r="C26" s="55">
        <f>D20+F20</f>
        <v>485</v>
      </c>
      <c r="D26" s="52">
        <f>+E20+G20</f>
        <v>528190.22</v>
      </c>
    </row>
    <row r="27" spans="1:11" x14ac:dyDescent="0.2">
      <c r="B27" s="79" t="s">
        <v>998</v>
      </c>
      <c r="C27" s="55">
        <f>+C25+C26</f>
        <v>485</v>
      </c>
      <c r="D27" s="52">
        <f>+D25+D26</f>
        <v>528190.22</v>
      </c>
      <c r="E27" s="103"/>
      <c r="F27" s="124"/>
    </row>
    <row r="28" spans="1:11" x14ac:dyDescent="0.2">
      <c r="E28" s="103"/>
      <c r="F28" s="125"/>
    </row>
  </sheetData>
  <conditionalFormatting sqref="B1:B2">
    <cfRule type="cellIs" dxfId="309" priority="14" stopIfTrue="1" operator="equal">
      <formula>"&lt;&gt;"""""</formula>
    </cfRule>
  </conditionalFormatting>
  <conditionalFormatting sqref="F5:H5">
    <cfRule type="cellIs" dxfId="308" priority="13" stopIfTrue="1" operator="equal">
      <formula>"&lt;&gt;"""""</formula>
    </cfRule>
  </conditionalFormatting>
  <conditionalFormatting sqref="E5 B5">
    <cfRule type="cellIs" dxfId="307" priority="12" stopIfTrue="1" operator="equal">
      <formula>"&lt;&gt;"""""</formula>
    </cfRule>
  </conditionalFormatting>
  <conditionalFormatting sqref="D5">
    <cfRule type="cellIs" dxfId="306" priority="11" stopIfTrue="1" operator="equal">
      <formula>"&lt;&gt;"""""</formula>
    </cfRule>
  </conditionalFormatting>
  <conditionalFormatting sqref="J5">
    <cfRule type="cellIs" dxfId="305" priority="10" stopIfTrue="1" operator="equal">
      <formula>"&lt;&gt;"""""</formula>
    </cfRule>
  </conditionalFormatting>
  <conditionalFormatting sqref="I5">
    <cfRule type="cellIs" dxfId="304" priority="9" stopIfTrue="1" operator="equal">
      <formula>"&lt;&gt;"""""</formula>
    </cfRule>
  </conditionalFormatting>
  <conditionalFormatting sqref="F6:H18">
    <cfRule type="cellIs" dxfId="303" priority="8" stopIfTrue="1" operator="equal">
      <formula>"&lt;&gt;"""""</formula>
    </cfRule>
  </conditionalFormatting>
  <conditionalFormatting sqref="E6:E18 B6:B18">
    <cfRule type="cellIs" dxfId="302" priority="7" stopIfTrue="1" operator="equal">
      <formula>"&lt;&gt;"""""</formula>
    </cfRule>
  </conditionalFormatting>
  <conditionalFormatting sqref="D6:D18">
    <cfRule type="cellIs" dxfId="301" priority="6" stopIfTrue="1" operator="equal">
      <formula>"&lt;&gt;"""""</formula>
    </cfRule>
  </conditionalFormatting>
  <conditionalFormatting sqref="J6:J18">
    <cfRule type="cellIs" dxfId="300" priority="5" stopIfTrue="1" operator="equal">
      <formula>"&lt;&gt;"""""</formula>
    </cfRule>
  </conditionalFormatting>
  <conditionalFormatting sqref="I6:I18">
    <cfRule type="cellIs" dxfId="299" priority="4" stopIfTrue="1" operator="equal">
      <formula>"&lt;&gt;"""""</formula>
    </cfRule>
  </conditionalFormatting>
  <conditionalFormatting sqref="C20">
    <cfRule type="cellIs" dxfId="298" priority="3" stopIfTrue="1" operator="equal">
      <formula>"&lt;&gt;"""""</formula>
    </cfRule>
  </conditionalFormatting>
  <conditionalFormatting sqref="D20:J20">
    <cfRule type="cellIs" dxfId="297" priority="2" stopIfTrue="1" operator="equal">
      <formula>"&lt;&gt;"""""</formula>
    </cfRule>
  </conditionalFormatting>
  <conditionalFormatting sqref="C5:C18">
    <cfRule type="cellIs" dxfId="296" priority="1" stopIfTrue="1" operator="equal">
      <formula>"&lt;&gt;"""""</formula>
    </cfRule>
  </conditionalFormatting>
  <pageMargins left="0.7" right="0.7" top="0.75" bottom="0.75" header="0.3" footer="0.3"/>
  <pageSetup paperSize="9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2"/>
  <sheetViews>
    <sheetView showGridLines="0" topLeftCell="A103" workbookViewId="0">
      <selection activeCell="A122" sqref="A122:XFD123"/>
    </sheetView>
  </sheetViews>
  <sheetFormatPr defaultRowHeight="15" x14ac:dyDescent="0.25"/>
  <cols>
    <col min="1" max="1" width="51.7109375" customWidth="1"/>
    <col min="2" max="2" width="58.140625" customWidth="1"/>
    <col min="3" max="3" width="30.140625" style="10" customWidth="1"/>
    <col min="4" max="6" width="18.7109375" style="10" customWidth="1"/>
    <col min="7" max="11" width="18.7109375" customWidth="1"/>
    <col min="13" max="13" width="45.7109375" customWidth="1"/>
    <col min="14" max="16" width="18.7109375" customWidth="1"/>
  </cols>
  <sheetData>
    <row r="1" spans="1:6" ht="16.5" x14ac:dyDescent="0.35">
      <c r="A1" s="1" t="s">
        <v>0</v>
      </c>
      <c r="B1" s="15">
        <v>2016</v>
      </c>
    </row>
    <row r="2" spans="1:6" ht="16.5" x14ac:dyDescent="0.35">
      <c r="A2" s="1" t="s">
        <v>1</v>
      </c>
      <c r="B2" s="15" t="s">
        <v>2</v>
      </c>
    </row>
    <row r="4" spans="1:6" x14ac:dyDescent="0.25">
      <c r="A4" s="1" t="s">
        <v>3</v>
      </c>
      <c r="B4" s="1" t="s">
        <v>4</v>
      </c>
      <c r="C4" s="1" t="s">
        <v>5</v>
      </c>
      <c r="D4" s="1" t="s">
        <v>6</v>
      </c>
      <c r="E4" s="1" t="s">
        <v>7</v>
      </c>
      <c r="F4" s="1" t="s">
        <v>8</v>
      </c>
    </row>
    <row r="5" spans="1:6" x14ac:dyDescent="0.25">
      <c r="A5" s="5" t="s">
        <v>9</v>
      </c>
      <c r="B5" s="5" t="s">
        <v>10</v>
      </c>
      <c r="C5" s="2" t="s">
        <v>11</v>
      </c>
      <c r="D5" s="12">
        <v>421.08</v>
      </c>
      <c r="E5" s="12"/>
      <c r="F5" s="12">
        <v>421.08</v>
      </c>
    </row>
    <row r="6" spans="1:6" x14ac:dyDescent="0.25">
      <c r="A6" s="5" t="s">
        <v>9</v>
      </c>
      <c r="B6" s="5" t="s">
        <v>12</v>
      </c>
      <c r="C6" s="2" t="s">
        <v>13</v>
      </c>
      <c r="D6" s="12">
        <v>347556.47</v>
      </c>
      <c r="E6" s="12">
        <v>27917.02</v>
      </c>
      <c r="F6" s="12">
        <v>375473.49</v>
      </c>
    </row>
    <row r="7" spans="1:6" x14ac:dyDescent="0.25">
      <c r="A7" s="5" t="s">
        <v>9</v>
      </c>
      <c r="B7" s="5" t="s">
        <v>12</v>
      </c>
      <c r="C7" s="2" t="s">
        <v>14</v>
      </c>
      <c r="D7" s="12">
        <v>14813.78</v>
      </c>
      <c r="E7" s="12">
        <v>-555.64</v>
      </c>
      <c r="F7" s="12">
        <v>14258.140000000001</v>
      </c>
    </row>
    <row r="8" spans="1:6" x14ac:dyDescent="0.25">
      <c r="A8" s="5" t="s">
        <v>9</v>
      </c>
      <c r="B8" s="5" t="s">
        <v>12</v>
      </c>
      <c r="C8" s="2" t="s">
        <v>15</v>
      </c>
      <c r="D8" s="12">
        <v>2055.3000000000002</v>
      </c>
      <c r="E8" s="12">
        <v>-25.65</v>
      </c>
      <c r="F8" s="12">
        <v>2029.65</v>
      </c>
    </row>
    <row r="9" spans="1:6" x14ac:dyDescent="0.25">
      <c r="A9" s="5" t="s">
        <v>9</v>
      </c>
      <c r="B9" s="5" t="s">
        <v>16</v>
      </c>
      <c r="C9" s="2" t="s">
        <v>17</v>
      </c>
      <c r="D9" s="12">
        <v>1383.96</v>
      </c>
      <c r="E9" s="12">
        <v>0</v>
      </c>
      <c r="F9" s="12">
        <v>1383.96</v>
      </c>
    </row>
    <row r="10" spans="1:6" x14ac:dyDescent="0.25">
      <c r="A10" s="5" t="s">
        <v>18</v>
      </c>
      <c r="B10" s="5" t="s">
        <v>19</v>
      </c>
      <c r="C10" s="2" t="s">
        <v>20</v>
      </c>
      <c r="D10" s="12">
        <v>22943.03</v>
      </c>
      <c r="E10" s="12">
        <v>730.29</v>
      </c>
      <c r="F10" s="12">
        <v>23673.32</v>
      </c>
    </row>
    <row r="11" spans="1:6" x14ac:dyDescent="0.25">
      <c r="A11" s="5" t="s">
        <v>18</v>
      </c>
      <c r="B11" s="5" t="s">
        <v>21</v>
      </c>
      <c r="C11" s="2" t="s">
        <v>22</v>
      </c>
      <c r="D11" s="12">
        <v>4144.7642276422766</v>
      </c>
      <c r="E11" s="12"/>
      <c r="F11" s="12">
        <v>4144.7642276422766</v>
      </c>
    </row>
    <row r="12" spans="1:6" x14ac:dyDescent="0.25">
      <c r="A12" s="5" t="s">
        <v>9</v>
      </c>
      <c r="B12" s="5" t="s">
        <v>23</v>
      </c>
      <c r="C12" s="2">
        <v>255819036</v>
      </c>
      <c r="D12" s="12">
        <v>463.00639344262294</v>
      </c>
      <c r="E12" s="12"/>
      <c r="F12" s="12">
        <v>463.00639344262294</v>
      </c>
    </row>
    <row r="13" spans="1:6" x14ac:dyDescent="0.25">
      <c r="A13" s="5" t="s">
        <v>9</v>
      </c>
      <c r="B13" s="5" t="s">
        <v>23</v>
      </c>
      <c r="C13" s="2">
        <v>255819034</v>
      </c>
      <c r="D13" s="12">
        <v>504.66021857923499</v>
      </c>
      <c r="E13" s="12"/>
      <c r="F13" s="12">
        <v>504.66021857923499</v>
      </c>
    </row>
    <row r="14" spans="1:6" x14ac:dyDescent="0.25">
      <c r="A14" s="5" t="s">
        <v>9</v>
      </c>
      <c r="B14" s="5" t="s">
        <v>23</v>
      </c>
      <c r="C14" s="2">
        <v>255819033</v>
      </c>
      <c r="D14" s="12">
        <v>467.60994535519131</v>
      </c>
      <c r="E14" s="12"/>
      <c r="F14" s="12">
        <v>467.60994535519131</v>
      </c>
    </row>
    <row r="15" spans="1:6" x14ac:dyDescent="0.25">
      <c r="A15" s="5" t="s">
        <v>9</v>
      </c>
      <c r="B15" s="5" t="s">
        <v>23</v>
      </c>
      <c r="C15" s="2">
        <v>255819032</v>
      </c>
      <c r="D15" s="12">
        <v>473.31169398907105</v>
      </c>
      <c r="E15" s="12"/>
      <c r="F15" s="12">
        <v>473.31169398907105</v>
      </c>
    </row>
    <row r="16" spans="1:6" x14ac:dyDescent="0.25">
      <c r="A16" s="5" t="s">
        <v>9</v>
      </c>
      <c r="B16" s="5" t="s">
        <v>23</v>
      </c>
      <c r="C16" s="2">
        <v>255819038</v>
      </c>
      <c r="D16" s="12">
        <v>280.38959016393443</v>
      </c>
      <c r="E16" s="12"/>
      <c r="F16" s="12">
        <v>280.38959016393443</v>
      </c>
    </row>
    <row r="17" spans="1:6" x14ac:dyDescent="0.25">
      <c r="A17" s="5" t="s">
        <v>9</v>
      </c>
      <c r="B17" s="5" t="s">
        <v>23</v>
      </c>
      <c r="C17" s="2">
        <v>255819039</v>
      </c>
      <c r="D17" s="12">
        <v>296.17478142076504</v>
      </c>
      <c r="E17" s="12"/>
      <c r="F17" s="12">
        <v>296.17478142076504</v>
      </c>
    </row>
    <row r="18" spans="1:6" x14ac:dyDescent="0.25">
      <c r="A18" s="5" t="s">
        <v>9</v>
      </c>
      <c r="B18" s="5" t="s">
        <v>23</v>
      </c>
      <c r="C18" s="2">
        <v>255819041</v>
      </c>
      <c r="D18" s="12">
        <v>467.60994535519131</v>
      </c>
      <c r="E18" s="12"/>
      <c r="F18" s="12">
        <v>467.60994535519131</v>
      </c>
    </row>
    <row r="19" spans="1:6" x14ac:dyDescent="0.25">
      <c r="A19" s="5" t="s">
        <v>9</v>
      </c>
      <c r="B19" s="5" t="s">
        <v>23</v>
      </c>
      <c r="C19" s="2">
        <v>255819042</v>
      </c>
      <c r="D19" s="12">
        <v>467.60994535519131</v>
      </c>
      <c r="E19" s="12"/>
      <c r="F19" s="12">
        <v>467.60994535519131</v>
      </c>
    </row>
    <row r="20" spans="1:6" x14ac:dyDescent="0.25">
      <c r="A20" s="5" t="s">
        <v>9</v>
      </c>
      <c r="B20" s="5" t="s">
        <v>23</v>
      </c>
      <c r="C20" s="2">
        <v>255819043</v>
      </c>
      <c r="D20" s="12">
        <v>508.17112021857929</v>
      </c>
      <c r="E20" s="12"/>
      <c r="F20" s="12">
        <v>508.17112021857929</v>
      </c>
    </row>
    <row r="21" spans="1:6" x14ac:dyDescent="0.25">
      <c r="A21" s="5" t="s">
        <v>9</v>
      </c>
      <c r="B21" s="5" t="s">
        <v>23</v>
      </c>
      <c r="C21" s="2">
        <v>255819044</v>
      </c>
      <c r="D21" s="12">
        <v>508.17112021857929</v>
      </c>
      <c r="E21" s="12"/>
      <c r="F21" s="12">
        <v>508.17112021857929</v>
      </c>
    </row>
    <row r="22" spans="1:6" x14ac:dyDescent="0.25">
      <c r="A22" s="5" t="s">
        <v>9</v>
      </c>
      <c r="B22" s="5" t="s">
        <v>23</v>
      </c>
      <c r="C22" s="2">
        <v>255819045</v>
      </c>
      <c r="D22" s="12">
        <v>394.16942622950819</v>
      </c>
      <c r="E22" s="12"/>
      <c r="F22" s="12">
        <v>394.16942622950819</v>
      </c>
    </row>
    <row r="23" spans="1:6" x14ac:dyDescent="0.25">
      <c r="A23" s="5" t="s">
        <v>9</v>
      </c>
      <c r="B23" s="5" t="s">
        <v>23</v>
      </c>
      <c r="C23" s="2">
        <v>255819046</v>
      </c>
      <c r="D23" s="12">
        <v>15.563333333333333</v>
      </c>
      <c r="E23" s="12"/>
      <c r="F23" s="12">
        <v>15.563333333333333</v>
      </c>
    </row>
    <row r="24" spans="1:6" x14ac:dyDescent="0.25">
      <c r="A24" s="5" t="s">
        <v>9</v>
      </c>
      <c r="B24" s="5" t="s">
        <v>23</v>
      </c>
      <c r="C24" s="2">
        <v>255819047</v>
      </c>
      <c r="D24" s="12">
        <v>469.58448087431691</v>
      </c>
      <c r="E24" s="12"/>
      <c r="F24" s="12">
        <v>469.58448087431691</v>
      </c>
    </row>
    <row r="25" spans="1:6" x14ac:dyDescent="0.25">
      <c r="A25" s="5" t="s">
        <v>9</v>
      </c>
      <c r="B25" s="5" t="s">
        <v>23</v>
      </c>
      <c r="C25" s="2">
        <v>255819048</v>
      </c>
      <c r="D25" s="12">
        <v>447.6593715846995</v>
      </c>
      <c r="E25" s="12"/>
      <c r="F25" s="12">
        <v>447.6593715846995</v>
      </c>
    </row>
    <row r="26" spans="1:6" x14ac:dyDescent="0.25">
      <c r="A26" s="5" t="s">
        <v>9</v>
      </c>
      <c r="B26" s="5" t="s">
        <v>23</v>
      </c>
      <c r="C26" s="2">
        <v>255819049</v>
      </c>
      <c r="D26" s="12">
        <v>447.6593715846995</v>
      </c>
      <c r="E26" s="12"/>
      <c r="F26" s="12">
        <v>447.6593715846995</v>
      </c>
    </row>
    <row r="27" spans="1:6" x14ac:dyDescent="0.25">
      <c r="A27" s="5" t="s">
        <v>9</v>
      </c>
      <c r="B27" s="5" t="s">
        <v>23</v>
      </c>
      <c r="C27" s="2">
        <v>255819050</v>
      </c>
      <c r="D27" s="12">
        <v>503.1238524590164</v>
      </c>
      <c r="E27" s="12"/>
      <c r="F27" s="12">
        <v>503.1238524590164</v>
      </c>
    </row>
    <row r="28" spans="1:6" x14ac:dyDescent="0.25">
      <c r="A28" s="5" t="s">
        <v>9</v>
      </c>
      <c r="B28" s="5" t="s">
        <v>23</v>
      </c>
      <c r="C28" s="2">
        <v>255819051</v>
      </c>
      <c r="D28" s="12">
        <v>447.6593715846995</v>
      </c>
      <c r="E28" s="12"/>
      <c r="F28" s="12">
        <v>447.6593715846995</v>
      </c>
    </row>
    <row r="29" spans="1:6" x14ac:dyDescent="0.25">
      <c r="A29" s="5" t="s">
        <v>9</v>
      </c>
      <c r="B29" s="5" t="s">
        <v>23</v>
      </c>
      <c r="C29" s="2">
        <v>255819052</v>
      </c>
      <c r="D29" s="12">
        <v>447.6593715846995</v>
      </c>
      <c r="E29" s="12"/>
      <c r="F29" s="12">
        <v>447.6593715846995</v>
      </c>
    </row>
    <row r="30" spans="1:6" x14ac:dyDescent="0.25">
      <c r="A30" s="5" t="s">
        <v>9</v>
      </c>
      <c r="B30" s="5" t="s">
        <v>23</v>
      </c>
      <c r="C30" s="2">
        <v>255819053</v>
      </c>
      <c r="D30" s="12">
        <v>447.6593715846995</v>
      </c>
      <c r="E30" s="12"/>
      <c r="F30" s="12">
        <v>447.6593715846995</v>
      </c>
    </row>
    <row r="31" spans="1:6" x14ac:dyDescent="0.25">
      <c r="A31" s="5" t="s">
        <v>9</v>
      </c>
      <c r="B31" s="5" t="s">
        <v>23</v>
      </c>
      <c r="C31" s="2">
        <v>255819054</v>
      </c>
      <c r="D31" s="12">
        <v>447.6593715846995</v>
      </c>
      <c r="E31" s="12"/>
      <c r="F31" s="12">
        <v>447.6593715846995</v>
      </c>
    </row>
    <row r="32" spans="1:6" x14ac:dyDescent="0.25">
      <c r="A32" s="5" t="s">
        <v>9</v>
      </c>
      <c r="B32" s="5" t="s">
        <v>23</v>
      </c>
      <c r="C32" s="2">
        <v>255819055</v>
      </c>
      <c r="D32" s="12">
        <v>447.6593715846995</v>
      </c>
      <c r="E32" s="12"/>
      <c r="F32" s="12">
        <v>447.6593715846995</v>
      </c>
    </row>
    <row r="33" spans="1:6" x14ac:dyDescent="0.25">
      <c r="A33" s="5" t="s">
        <v>9</v>
      </c>
      <c r="B33" s="5" t="s">
        <v>23</v>
      </c>
      <c r="C33" s="2">
        <v>255819056</v>
      </c>
      <c r="D33" s="12">
        <v>251.01560109289619</v>
      </c>
      <c r="E33" s="12"/>
      <c r="F33" s="12">
        <v>251.01560109289619</v>
      </c>
    </row>
    <row r="34" spans="1:6" x14ac:dyDescent="0.25">
      <c r="A34" s="5" t="s">
        <v>9</v>
      </c>
      <c r="B34" s="5" t="s">
        <v>23</v>
      </c>
      <c r="C34" s="2">
        <v>255819030</v>
      </c>
      <c r="D34" s="12">
        <v>353.17562841530054</v>
      </c>
      <c r="E34" s="12"/>
      <c r="F34" s="12">
        <v>353.17562841530054</v>
      </c>
    </row>
    <row r="35" spans="1:6" x14ac:dyDescent="0.25">
      <c r="A35" s="5" t="s">
        <v>9</v>
      </c>
      <c r="B35" s="5" t="s">
        <v>23</v>
      </c>
      <c r="C35" s="2">
        <v>255819031</v>
      </c>
      <c r="D35" s="12">
        <v>466.29543715847001</v>
      </c>
      <c r="E35" s="12"/>
      <c r="F35" s="12">
        <v>466.29543715847001</v>
      </c>
    </row>
    <row r="36" spans="1:6" x14ac:dyDescent="0.25">
      <c r="A36" s="5" t="s">
        <v>9</v>
      </c>
      <c r="B36" s="5" t="s">
        <v>23</v>
      </c>
      <c r="C36" s="2">
        <v>255819038</v>
      </c>
      <c r="D36" s="12">
        <v>280.38959016393443</v>
      </c>
      <c r="E36" s="12"/>
      <c r="F36" s="12">
        <v>280.38959016393443</v>
      </c>
    </row>
    <row r="37" spans="1:6" x14ac:dyDescent="0.25">
      <c r="A37" s="5" t="s">
        <v>9</v>
      </c>
      <c r="B37" s="5" t="s">
        <v>23</v>
      </c>
      <c r="C37" s="2">
        <v>255819040</v>
      </c>
      <c r="D37" s="12">
        <v>368.96081967213115</v>
      </c>
      <c r="E37" s="12"/>
      <c r="F37" s="12">
        <v>368.96081967213115</v>
      </c>
    </row>
    <row r="38" spans="1:6" x14ac:dyDescent="0.25">
      <c r="A38" s="5" t="s">
        <v>9</v>
      </c>
      <c r="B38" s="5" t="s">
        <v>23</v>
      </c>
      <c r="C38" s="2">
        <v>255819057</v>
      </c>
      <c r="D38" s="12">
        <v>17.537868852459017</v>
      </c>
      <c r="E38" s="12"/>
      <c r="F38" s="12">
        <v>17.537868852459017</v>
      </c>
    </row>
    <row r="39" spans="1:6" x14ac:dyDescent="0.25">
      <c r="A39" s="5" t="s">
        <v>9</v>
      </c>
      <c r="B39" s="5" t="s">
        <v>23</v>
      </c>
      <c r="C39" s="2">
        <v>255819058</v>
      </c>
      <c r="D39" s="12">
        <v>260.00084699453549</v>
      </c>
      <c r="E39" s="12"/>
      <c r="F39" s="12">
        <v>260.00084699453549</v>
      </c>
    </row>
    <row r="40" spans="1:6" x14ac:dyDescent="0.25">
      <c r="A40" s="5" t="s">
        <v>9</v>
      </c>
      <c r="B40" s="5" t="s">
        <v>23</v>
      </c>
      <c r="C40" s="2">
        <v>255819035</v>
      </c>
      <c r="D40" s="12">
        <v>650.01043715846993</v>
      </c>
      <c r="E40" s="12"/>
      <c r="F40" s="12">
        <v>650.01043715846993</v>
      </c>
    </row>
    <row r="41" spans="1:6" x14ac:dyDescent="0.25">
      <c r="A41" s="5" t="s">
        <v>9</v>
      </c>
      <c r="B41" s="5" t="s">
        <v>23</v>
      </c>
      <c r="C41" s="2">
        <v>255819059</v>
      </c>
      <c r="D41" s="12">
        <v>467.60994535519131</v>
      </c>
      <c r="E41" s="12"/>
      <c r="F41" s="12">
        <v>467.60994535519131</v>
      </c>
    </row>
    <row r="42" spans="1:6" x14ac:dyDescent="0.25">
      <c r="A42" s="5" t="s">
        <v>9</v>
      </c>
      <c r="B42" s="5" t="s">
        <v>23</v>
      </c>
      <c r="C42" s="2">
        <v>265480063</v>
      </c>
      <c r="D42" s="12">
        <v>349.8</v>
      </c>
      <c r="E42" s="12"/>
      <c r="F42" s="12">
        <v>349.8</v>
      </c>
    </row>
    <row r="43" spans="1:6" x14ac:dyDescent="0.25">
      <c r="A43" s="5" t="s">
        <v>9</v>
      </c>
      <c r="B43" s="5" t="s">
        <v>23</v>
      </c>
      <c r="C43" s="2">
        <v>265480064</v>
      </c>
      <c r="D43" s="12">
        <v>349.8</v>
      </c>
      <c r="E43" s="12"/>
      <c r="F43" s="12">
        <v>349.8</v>
      </c>
    </row>
    <row r="44" spans="1:6" x14ac:dyDescent="0.25">
      <c r="A44" s="5" t="s">
        <v>9</v>
      </c>
      <c r="B44" s="5" t="s">
        <v>23</v>
      </c>
      <c r="C44" s="2">
        <v>265480065</v>
      </c>
      <c r="D44" s="12">
        <v>369.96</v>
      </c>
      <c r="E44" s="12"/>
      <c r="F44" s="12">
        <v>369.96</v>
      </c>
    </row>
    <row r="45" spans="1:6" x14ac:dyDescent="0.25">
      <c r="A45" s="5" t="s">
        <v>9</v>
      </c>
      <c r="B45" s="5" t="s">
        <v>23</v>
      </c>
      <c r="C45" s="2">
        <v>265480066</v>
      </c>
      <c r="D45" s="12">
        <v>261.26</v>
      </c>
      <c r="E45" s="12"/>
      <c r="F45" s="12">
        <v>261.26</v>
      </c>
    </row>
    <row r="46" spans="1:6" x14ac:dyDescent="0.25">
      <c r="A46" s="5" t="s">
        <v>9</v>
      </c>
      <c r="B46" s="5" t="s">
        <v>23</v>
      </c>
      <c r="C46" s="2">
        <v>265480067</v>
      </c>
      <c r="D46" s="12">
        <v>349.8</v>
      </c>
      <c r="E46" s="12"/>
      <c r="F46" s="12">
        <v>349.8</v>
      </c>
    </row>
    <row r="47" spans="1:6" x14ac:dyDescent="0.25">
      <c r="A47" s="5" t="s">
        <v>9</v>
      </c>
      <c r="B47" s="5" t="s">
        <v>23</v>
      </c>
      <c r="C47" s="2">
        <v>265480068</v>
      </c>
      <c r="D47" s="12">
        <v>226.09</v>
      </c>
      <c r="E47" s="12"/>
      <c r="F47" s="12">
        <v>226.09</v>
      </c>
    </row>
    <row r="48" spans="1:6" x14ac:dyDescent="0.25">
      <c r="A48" s="5" t="s">
        <v>9</v>
      </c>
      <c r="B48" s="5" t="s">
        <v>23</v>
      </c>
      <c r="C48" s="2">
        <v>265480069</v>
      </c>
      <c r="D48" s="12">
        <v>471.54</v>
      </c>
      <c r="E48" s="12"/>
      <c r="F48" s="12">
        <v>471.54</v>
      </c>
    </row>
    <row r="49" spans="1:6" x14ac:dyDescent="0.25">
      <c r="A49" s="5" t="s">
        <v>9</v>
      </c>
      <c r="B49" s="5" t="s">
        <v>23</v>
      </c>
      <c r="C49" s="2">
        <v>265480071</v>
      </c>
      <c r="D49" s="12">
        <v>488.93</v>
      </c>
      <c r="E49" s="12"/>
      <c r="F49" s="12">
        <v>488.93</v>
      </c>
    </row>
    <row r="50" spans="1:6" x14ac:dyDescent="0.25">
      <c r="A50" s="5" t="s">
        <v>9</v>
      </c>
      <c r="B50" s="5" t="s">
        <v>23</v>
      </c>
      <c r="C50" s="2">
        <v>265480072</v>
      </c>
      <c r="D50" s="12">
        <v>515.41999999999996</v>
      </c>
      <c r="E50" s="12"/>
      <c r="F50" s="12">
        <v>515.41999999999996</v>
      </c>
    </row>
    <row r="51" spans="1:6" x14ac:dyDescent="0.25">
      <c r="A51" s="5" t="s">
        <v>9</v>
      </c>
      <c r="B51" s="5" t="s">
        <v>23</v>
      </c>
      <c r="C51" s="2">
        <v>265480073</v>
      </c>
      <c r="D51" s="12">
        <v>449.41</v>
      </c>
      <c r="E51" s="12"/>
      <c r="F51" s="12">
        <v>449.41</v>
      </c>
    </row>
    <row r="52" spans="1:6" x14ac:dyDescent="0.25">
      <c r="A52" s="5" t="s">
        <v>9</v>
      </c>
      <c r="B52" s="5" t="s">
        <v>23</v>
      </c>
      <c r="C52" s="2">
        <v>265480074</v>
      </c>
      <c r="D52" s="12">
        <v>365.61</v>
      </c>
      <c r="E52" s="12"/>
      <c r="F52" s="12">
        <v>365.61</v>
      </c>
    </row>
    <row r="53" spans="1:6" x14ac:dyDescent="0.25">
      <c r="A53" s="5" t="s">
        <v>9</v>
      </c>
      <c r="B53" s="5" t="s">
        <v>23</v>
      </c>
      <c r="C53" s="2">
        <v>265480075</v>
      </c>
      <c r="D53" s="12">
        <v>365.61</v>
      </c>
      <c r="E53" s="12"/>
      <c r="F53" s="12">
        <v>365.61</v>
      </c>
    </row>
    <row r="54" spans="1:6" x14ac:dyDescent="0.25">
      <c r="A54" s="5" t="s">
        <v>9</v>
      </c>
      <c r="B54" s="5" t="s">
        <v>23</v>
      </c>
      <c r="C54" s="2">
        <v>265480076</v>
      </c>
      <c r="D54" s="12">
        <v>393.28</v>
      </c>
      <c r="E54" s="12"/>
      <c r="F54" s="12">
        <v>393.28</v>
      </c>
    </row>
    <row r="55" spans="1:6" x14ac:dyDescent="0.25">
      <c r="A55" s="5" t="s">
        <v>9</v>
      </c>
      <c r="B55" s="5" t="s">
        <v>23</v>
      </c>
      <c r="C55" s="2">
        <v>265480077</v>
      </c>
      <c r="D55" s="12">
        <v>365.61</v>
      </c>
      <c r="E55" s="12"/>
      <c r="F55" s="12">
        <v>365.61</v>
      </c>
    </row>
    <row r="56" spans="1:6" x14ac:dyDescent="0.25">
      <c r="A56" s="5" t="s">
        <v>9</v>
      </c>
      <c r="B56" s="5" t="s">
        <v>23</v>
      </c>
      <c r="C56" s="2">
        <v>265480078</v>
      </c>
      <c r="D56" s="12">
        <v>367.19</v>
      </c>
      <c r="E56" s="12"/>
      <c r="F56" s="12">
        <v>367.19</v>
      </c>
    </row>
    <row r="57" spans="1:6" x14ac:dyDescent="0.25">
      <c r="A57" s="5" t="s">
        <v>9</v>
      </c>
      <c r="B57" s="5" t="s">
        <v>23</v>
      </c>
      <c r="C57" s="2">
        <v>265480079</v>
      </c>
      <c r="D57" s="12">
        <v>349.8</v>
      </c>
      <c r="E57" s="12"/>
      <c r="F57" s="12">
        <v>349.8</v>
      </c>
    </row>
    <row r="58" spans="1:6" x14ac:dyDescent="0.25">
      <c r="A58" s="5" t="s">
        <v>9</v>
      </c>
      <c r="B58" s="5" t="s">
        <v>23</v>
      </c>
      <c r="C58" s="2">
        <v>265480080</v>
      </c>
      <c r="D58" s="12">
        <v>497.63</v>
      </c>
      <c r="E58" s="12"/>
      <c r="F58" s="12">
        <v>497.63</v>
      </c>
    </row>
    <row r="59" spans="1:6" x14ac:dyDescent="0.25">
      <c r="A59" s="5" t="s">
        <v>9</v>
      </c>
      <c r="B59" s="5" t="s">
        <v>23</v>
      </c>
      <c r="C59" s="2">
        <v>265480081</v>
      </c>
      <c r="D59" s="12">
        <v>393.28</v>
      </c>
      <c r="E59" s="12"/>
      <c r="F59" s="12">
        <v>393.28</v>
      </c>
    </row>
    <row r="60" spans="1:6" x14ac:dyDescent="0.25">
      <c r="A60" s="5" t="s">
        <v>9</v>
      </c>
      <c r="B60" s="5" t="s">
        <v>23</v>
      </c>
      <c r="C60" s="2">
        <v>265480082</v>
      </c>
      <c r="D60" s="12">
        <v>365.61</v>
      </c>
      <c r="E60" s="12"/>
      <c r="F60" s="12">
        <v>365.61</v>
      </c>
    </row>
    <row r="61" spans="1:6" x14ac:dyDescent="0.25">
      <c r="A61" s="5" t="s">
        <v>9</v>
      </c>
      <c r="B61" s="5" t="s">
        <v>23</v>
      </c>
      <c r="C61" s="2">
        <v>265480083</v>
      </c>
      <c r="D61" s="12">
        <v>361.26</v>
      </c>
      <c r="E61" s="12"/>
      <c r="F61" s="12">
        <v>361.26</v>
      </c>
    </row>
    <row r="62" spans="1:6" x14ac:dyDescent="0.25">
      <c r="A62" s="5" t="s">
        <v>9</v>
      </c>
      <c r="B62" s="5" t="s">
        <v>23</v>
      </c>
      <c r="C62" s="2">
        <v>265480084</v>
      </c>
      <c r="D62" s="12">
        <v>349.8</v>
      </c>
      <c r="E62" s="12"/>
      <c r="F62" s="12">
        <v>349.8</v>
      </c>
    </row>
    <row r="63" spans="1:6" x14ac:dyDescent="0.25">
      <c r="A63" s="5" t="s">
        <v>9</v>
      </c>
      <c r="B63" s="5" t="s">
        <v>23</v>
      </c>
      <c r="C63" s="2">
        <v>265480085</v>
      </c>
      <c r="D63" s="12">
        <v>502.77</v>
      </c>
      <c r="E63" s="12"/>
      <c r="F63" s="12">
        <v>502.77</v>
      </c>
    </row>
    <row r="64" spans="1:6" x14ac:dyDescent="0.25">
      <c r="A64" s="5" t="s">
        <v>9</v>
      </c>
      <c r="B64" s="5" t="s">
        <v>23</v>
      </c>
      <c r="C64" s="2">
        <v>265480086</v>
      </c>
      <c r="D64" s="12">
        <v>303.16000000000003</v>
      </c>
      <c r="E64" s="12"/>
      <c r="F64" s="12">
        <v>303.16000000000003</v>
      </c>
    </row>
    <row r="65" spans="1:6" x14ac:dyDescent="0.25">
      <c r="A65" s="5" t="s">
        <v>9</v>
      </c>
      <c r="B65" s="5" t="s">
        <v>23</v>
      </c>
      <c r="C65" s="2">
        <v>265480087</v>
      </c>
      <c r="D65" s="12">
        <v>349.8</v>
      </c>
      <c r="E65" s="12"/>
      <c r="F65" s="12">
        <v>349.8</v>
      </c>
    </row>
    <row r="66" spans="1:6" x14ac:dyDescent="0.25">
      <c r="A66" s="5" t="s">
        <v>9</v>
      </c>
      <c r="B66" s="5" t="s">
        <v>23</v>
      </c>
      <c r="C66" s="2">
        <v>265480088</v>
      </c>
      <c r="D66" s="12">
        <v>226.09</v>
      </c>
      <c r="E66" s="12"/>
      <c r="F66" s="12">
        <v>226.09</v>
      </c>
    </row>
    <row r="67" spans="1:6" x14ac:dyDescent="0.25">
      <c r="A67" s="5" t="s">
        <v>9</v>
      </c>
      <c r="B67" s="5" t="s">
        <v>23</v>
      </c>
      <c r="C67" s="2">
        <v>265480090</v>
      </c>
      <c r="D67" s="12">
        <v>349.8</v>
      </c>
      <c r="E67" s="12"/>
      <c r="F67" s="12">
        <v>349.8</v>
      </c>
    </row>
    <row r="68" spans="1:6" x14ac:dyDescent="0.25">
      <c r="A68" s="5" t="s">
        <v>9</v>
      </c>
      <c r="B68" s="5" t="s">
        <v>23</v>
      </c>
      <c r="C68" s="2">
        <v>265480090</v>
      </c>
      <c r="D68" s="12">
        <v>346.25</v>
      </c>
      <c r="E68" s="12"/>
      <c r="F68" s="12">
        <v>346.25</v>
      </c>
    </row>
    <row r="69" spans="1:6" x14ac:dyDescent="0.25">
      <c r="A69" s="5" t="s">
        <v>9</v>
      </c>
      <c r="B69" s="5" t="s">
        <v>23</v>
      </c>
      <c r="C69" s="2">
        <v>265480091</v>
      </c>
      <c r="D69" s="12">
        <v>349.8</v>
      </c>
      <c r="E69" s="12"/>
      <c r="F69" s="12">
        <v>349.8</v>
      </c>
    </row>
    <row r="70" spans="1:6" x14ac:dyDescent="0.25">
      <c r="A70" s="5" t="s">
        <v>9</v>
      </c>
      <c r="B70" s="5" t="s">
        <v>23</v>
      </c>
      <c r="C70" s="2">
        <v>265480092</v>
      </c>
      <c r="D70" s="12">
        <v>390.51</v>
      </c>
      <c r="E70" s="12"/>
      <c r="F70" s="12">
        <v>390.51</v>
      </c>
    </row>
    <row r="71" spans="1:6" x14ac:dyDescent="0.25">
      <c r="A71" s="5" t="s">
        <v>9</v>
      </c>
      <c r="B71" s="5" t="s">
        <v>23</v>
      </c>
      <c r="C71" s="2">
        <v>265480093</v>
      </c>
      <c r="D71" s="12">
        <v>13.83</v>
      </c>
      <c r="E71" s="12"/>
      <c r="F71" s="12">
        <v>13.83</v>
      </c>
    </row>
    <row r="72" spans="1:6" x14ac:dyDescent="0.25">
      <c r="A72" s="5" t="s">
        <v>9</v>
      </c>
      <c r="B72" s="5" t="s">
        <v>23</v>
      </c>
      <c r="C72" s="2">
        <v>265480094</v>
      </c>
      <c r="D72" s="12">
        <v>12.25</v>
      </c>
      <c r="E72" s="12"/>
      <c r="F72" s="12">
        <v>12.25</v>
      </c>
    </row>
    <row r="73" spans="1:6" x14ac:dyDescent="0.25">
      <c r="A73" s="5" t="s">
        <v>9</v>
      </c>
      <c r="B73" s="5" t="s">
        <v>23</v>
      </c>
      <c r="C73" s="2">
        <v>265480095</v>
      </c>
      <c r="D73" s="12">
        <v>196.05</v>
      </c>
      <c r="E73" s="12"/>
      <c r="F73" s="12">
        <v>196.05</v>
      </c>
    </row>
    <row r="74" spans="1:6" x14ac:dyDescent="0.25">
      <c r="A74" s="5" t="s">
        <v>9</v>
      </c>
      <c r="B74" s="5" t="s">
        <v>23</v>
      </c>
      <c r="C74" s="2">
        <v>265480096</v>
      </c>
      <c r="D74" s="12">
        <v>22.53</v>
      </c>
      <c r="E74" s="12"/>
      <c r="F74" s="12">
        <v>22.53</v>
      </c>
    </row>
    <row r="75" spans="1:6" x14ac:dyDescent="0.25">
      <c r="A75" s="5" t="s">
        <v>9</v>
      </c>
      <c r="B75" s="5" t="s">
        <v>23</v>
      </c>
      <c r="C75" s="2">
        <v>265480274</v>
      </c>
      <c r="D75" s="12">
        <v>336.3</v>
      </c>
      <c r="E75" s="12"/>
      <c r="F75" s="12">
        <v>336.3</v>
      </c>
    </row>
    <row r="76" spans="1:6" s="182" customFormat="1" x14ac:dyDescent="0.25">
      <c r="A76" s="5" t="s">
        <v>9</v>
      </c>
      <c r="B76" s="5" t="s">
        <v>93</v>
      </c>
      <c r="C76" s="184" t="s">
        <v>94</v>
      </c>
      <c r="D76" s="12">
        <v>2661.9</v>
      </c>
      <c r="E76" s="12">
        <v>0</v>
      </c>
      <c r="F76" s="12">
        <f t="shared" ref="F76" si="0">D76+E76</f>
        <v>2661.9</v>
      </c>
    </row>
    <row r="77" spans="1:6" s="182" customFormat="1" x14ac:dyDescent="0.25">
      <c r="A77" s="5" t="s">
        <v>24</v>
      </c>
      <c r="B77" s="5" t="s">
        <v>25</v>
      </c>
      <c r="C77" s="184" t="s">
        <v>26</v>
      </c>
      <c r="D77" s="12">
        <v>3877948.32</v>
      </c>
      <c r="E77" s="12">
        <v>-24043.62</v>
      </c>
      <c r="F77" s="12">
        <v>3853904.6999999997</v>
      </c>
    </row>
    <row r="78" spans="1:6" s="182" customFormat="1" x14ac:dyDescent="0.25">
      <c r="A78" s="5" t="s">
        <v>24</v>
      </c>
      <c r="B78" s="5" t="s">
        <v>25</v>
      </c>
      <c r="C78" s="184" t="s">
        <v>1144</v>
      </c>
      <c r="D78" s="12">
        <v>1229.1199999999999</v>
      </c>
      <c r="E78" s="12">
        <v>35.770000000000003</v>
      </c>
      <c r="F78" s="12">
        <f>D78+E78</f>
        <v>1264.8899999999999</v>
      </c>
    </row>
    <row r="79" spans="1:6" x14ac:dyDescent="0.25">
      <c r="A79" s="5" t="s">
        <v>24</v>
      </c>
      <c r="B79" s="5" t="s">
        <v>25</v>
      </c>
      <c r="C79" s="2" t="s">
        <v>27</v>
      </c>
      <c r="D79" s="12">
        <v>33157.050000000003</v>
      </c>
      <c r="E79" s="12">
        <v>-380.08</v>
      </c>
      <c r="F79" s="12">
        <v>32776.97</v>
      </c>
    </row>
    <row r="80" spans="1:6" x14ac:dyDescent="0.25">
      <c r="A80" s="5" t="s">
        <v>24</v>
      </c>
      <c r="B80" s="5" t="s">
        <v>25</v>
      </c>
      <c r="C80" s="2" t="s">
        <v>28</v>
      </c>
      <c r="D80" s="12">
        <v>3109.3</v>
      </c>
      <c r="E80" s="12">
        <v>-96.23</v>
      </c>
      <c r="F80" s="12">
        <v>3013.07</v>
      </c>
    </row>
    <row r="81" spans="1:6" x14ac:dyDescent="0.25">
      <c r="A81" s="5" t="s">
        <v>29</v>
      </c>
      <c r="B81" s="5" t="s">
        <v>30</v>
      </c>
      <c r="C81" s="2" t="s">
        <v>31</v>
      </c>
      <c r="D81" s="12">
        <v>9158499.9399999995</v>
      </c>
      <c r="E81" s="12">
        <v>67079.899999999994</v>
      </c>
      <c r="F81" s="12">
        <v>9225579.8399999999</v>
      </c>
    </row>
    <row r="82" spans="1:6" x14ac:dyDescent="0.25">
      <c r="A82" s="5" t="s">
        <v>29</v>
      </c>
      <c r="B82" s="5" t="s">
        <v>30</v>
      </c>
      <c r="C82" s="2" t="s">
        <v>32</v>
      </c>
      <c r="D82" s="12">
        <v>582.20000000000005</v>
      </c>
      <c r="E82" s="12">
        <v>0</v>
      </c>
      <c r="F82" s="12">
        <v>582.20000000000005</v>
      </c>
    </row>
    <row r="83" spans="1:6" x14ac:dyDescent="0.25">
      <c r="A83" s="5" t="s">
        <v>29</v>
      </c>
      <c r="B83" s="5" t="s">
        <v>30</v>
      </c>
      <c r="C83" s="2" t="s">
        <v>33</v>
      </c>
      <c r="D83" s="12">
        <v>920.55</v>
      </c>
      <c r="E83" s="12">
        <v>0</v>
      </c>
      <c r="F83" s="12">
        <v>920.55</v>
      </c>
    </row>
    <row r="84" spans="1:6" x14ac:dyDescent="0.25">
      <c r="A84" s="5" t="s">
        <v>9</v>
      </c>
      <c r="B84" s="5" t="s">
        <v>34</v>
      </c>
      <c r="C84" s="2" t="s">
        <v>35</v>
      </c>
      <c r="D84" s="12">
        <v>809.66</v>
      </c>
      <c r="E84" s="12">
        <v>0</v>
      </c>
      <c r="F84" s="12">
        <v>809.66</v>
      </c>
    </row>
    <row r="85" spans="1:6" x14ac:dyDescent="0.25">
      <c r="A85" s="5" t="s">
        <v>9</v>
      </c>
      <c r="B85" s="5" t="s">
        <v>36</v>
      </c>
      <c r="C85" s="2" t="s">
        <v>37</v>
      </c>
      <c r="D85" s="12">
        <v>19670.22</v>
      </c>
      <c r="E85" s="12">
        <v>-31.36</v>
      </c>
      <c r="F85" s="12">
        <v>19638.86</v>
      </c>
    </row>
    <row r="86" spans="1:6" x14ac:dyDescent="0.25">
      <c r="A86" s="5" t="s">
        <v>9</v>
      </c>
      <c r="B86" s="5" t="s">
        <v>36</v>
      </c>
      <c r="C86" s="2" t="s">
        <v>38</v>
      </c>
      <c r="D86" s="12">
        <v>6930.47</v>
      </c>
      <c r="E86" s="12">
        <v>-0.42</v>
      </c>
      <c r="F86" s="12">
        <v>6930.05</v>
      </c>
    </row>
    <row r="87" spans="1:6" x14ac:dyDescent="0.25">
      <c r="A87" s="5" t="s">
        <v>9</v>
      </c>
      <c r="B87" s="5" t="s">
        <v>39</v>
      </c>
      <c r="C87" s="2" t="s">
        <v>40</v>
      </c>
      <c r="D87" s="12">
        <v>15421.46</v>
      </c>
      <c r="E87" s="12">
        <v>0</v>
      </c>
      <c r="F87" s="12">
        <v>15421.46</v>
      </c>
    </row>
    <row r="88" spans="1:6" x14ac:dyDescent="0.25">
      <c r="A88" s="5" t="s">
        <v>41</v>
      </c>
      <c r="B88" s="5" t="s">
        <v>42</v>
      </c>
      <c r="C88" s="2" t="s">
        <v>43</v>
      </c>
      <c r="D88" s="12">
        <v>60248.32</v>
      </c>
      <c r="E88" s="12">
        <v>566.39</v>
      </c>
      <c r="F88" s="12">
        <v>60814.71</v>
      </c>
    </row>
    <row r="89" spans="1:6" x14ac:dyDescent="0.25">
      <c r="A89" s="5" t="s">
        <v>41</v>
      </c>
      <c r="B89" s="5" t="s">
        <v>44</v>
      </c>
      <c r="C89" s="2" t="s">
        <v>45</v>
      </c>
      <c r="D89" s="12">
        <v>4877.6400000000003</v>
      </c>
      <c r="E89" s="12">
        <v>0</v>
      </c>
      <c r="F89" s="12">
        <v>4877.6400000000003</v>
      </c>
    </row>
    <row r="90" spans="1:6" x14ac:dyDescent="0.25">
      <c r="A90" s="5" t="s">
        <v>46</v>
      </c>
      <c r="B90" s="5" t="s">
        <v>47</v>
      </c>
      <c r="C90" s="2" t="s">
        <v>48</v>
      </c>
      <c r="D90" s="12">
        <v>17225.66</v>
      </c>
      <c r="E90" s="12">
        <v>0</v>
      </c>
      <c r="F90" s="12">
        <v>17225.66</v>
      </c>
    </row>
    <row r="91" spans="1:6" x14ac:dyDescent="0.25">
      <c r="A91" s="5" t="s">
        <v>49</v>
      </c>
      <c r="B91" s="5" t="s">
        <v>50</v>
      </c>
      <c r="C91" s="2" t="s">
        <v>51</v>
      </c>
      <c r="D91" s="12">
        <v>1337.09</v>
      </c>
      <c r="E91" s="12">
        <v>0</v>
      </c>
      <c r="F91" s="12">
        <v>1337.09</v>
      </c>
    </row>
    <row r="92" spans="1:6" x14ac:dyDescent="0.25">
      <c r="A92" s="5" t="s">
        <v>49</v>
      </c>
      <c r="B92" s="5" t="s">
        <v>50</v>
      </c>
      <c r="C92" s="2" t="s">
        <v>52</v>
      </c>
      <c r="D92" s="12">
        <v>1221.31</v>
      </c>
      <c r="E92" s="12">
        <v>0</v>
      </c>
      <c r="F92" s="12">
        <v>1221.31</v>
      </c>
    </row>
    <row r="93" spans="1:6" x14ac:dyDescent="0.25">
      <c r="A93" s="5" t="s">
        <v>49</v>
      </c>
      <c r="B93" s="5" t="s">
        <v>50</v>
      </c>
      <c r="C93" s="2" t="s">
        <v>53</v>
      </c>
      <c r="D93" s="12">
        <v>1586.99</v>
      </c>
      <c r="E93" s="12">
        <v>0</v>
      </c>
      <c r="F93" s="12">
        <v>1586.99</v>
      </c>
    </row>
    <row r="94" spans="1:6" x14ac:dyDescent="0.25">
      <c r="A94" s="5" t="s">
        <v>49</v>
      </c>
      <c r="B94" s="5" t="s">
        <v>50</v>
      </c>
      <c r="C94" s="2" t="s">
        <v>54</v>
      </c>
      <c r="D94" s="12">
        <v>2237.59</v>
      </c>
      <c r="E94" s="12">
        <v>0</v>
      </c>
      <c r="F94" s="12">
        <v>2237.59</v>
      </c>
    </row>
    <row r="95" spans="1:6" x14ac:dyDescent="0.25">
      <c r="A95" s="5" t="s">
        <v>49</v>
      </c>
      <c r="B95" s="5" t="s">
        <v>50</v>
      </c>
      <c r="C95" s="2" t="s">
        <v>55</v>
      </c>
      <c r="D95" s="12">
        <v>3027.49</v>
      </c>
      <c r="E95" s="12">
        <v>0</v>
      </c>
      <c r="F95" s="12">
        <v>3027.49</v>
      </c>
    </row>
    <row r="96" spans="1:6" x14ac:dyDescent="0.25">
      <c r="A96" s="5" t="s">
        <v>49</v>
      </c>
      <c r="B96" s="5" t="s">
        <v>50</v>
      </c>
      <c r="C96" s="2" t="s">
        <v>56</v>
      </c>
      <c r="D96" s="12">
        <v>4531.33</v>
      </c>
      <c r="E96" s="12">
        <v>0</v>
      </c>
      <c r="F96" s="12">
        <v>4531.33</v>
      </c>
    </row>
    <row r="97" spans="1:6" x14ac:dyDescent="0.25">
      <c r="A97" s="5" t="s">
        <v>49</v>
      </c>
      <c r="B97" s="5" t="s">
        <v>50</v>
      </c>
      <c r="C97" s="2" t="s">
        <v>57</v>
      </c>
      <c r="D97" s="12">
        <v>2593.9</v>
      </c>
      <c r="E97" s="12">
        <v>0</v>
      </c>
      <c r="F97" s="12">
        <v>2593.9</v>
      </c>
    </row>
    <row r="98" spans="1:6" x14ac:dyDescent="0.25">
      <c r="A98" s="5" t="s">
        <v>49</v>
      </c>
      <c r="B98" s="5" t="s">
        <v>50</v>
      </c>
      <c r="C98" s="2" t="s">
        <v>58</v>
      </c>
      <c r="D98" s="12">
        <v>1586.99</v>
      </c>
      <c r="E98" s="12">
        <v>0</v>
      </c>
      <c r="F98" s="12">
        <v>1586.99</v>
      </c>
    </row>
    <row r="99" spans="1:6" x14ac:dyDescent="0.25">
      <c r="A99" s="5" t="s">
        <v>49</v>
      </c>
      <c r="B99" s="5" t="s">
        <v>50</v>
      </c>
      <c r="C99" s="2" t="s">
        <v>59</v>
      </c>
      <c r="D99" s="12">
        <v>1711.94</v>
      </c>
      <c r="E99" s="12">
        <v>0</v>
      </c>
      <c r="F99" s="12">
        <v>1711.94</v>
      </c>
    </row>
    <row r="100" spans="1:6" x14ac:dyDescent="0.25">
      <c r="A100" s="5" t="s">
        <v>49</v>
      </c>
      <c r="B100" s="5" t="s">
        <v>50</v>
      </c>
      <c r="C100" s="2" t="s">
        <v>60</v>
      </c>
      <c r="D100" s="12">
        <v>1525.73</v>
      </c>
      <c r="E100" s="12">
        <v>0</v>
      </c>
      <c r="F100" s="12">
        <v>1525.73</v>
      </c>
    </row>
    <row r="101" spans="1:6" x14ac:dyDescent="0.25">
      <c r="A101" s="5" t="s">
        <v>49</v>
      </c>
      <c r="B101" s="5" t="s">
        <v>50</v>
      </c>
      <c r="C101" s="2" t="s">
        <v>61</v>
      </c>
      <c r="D101" s="12">
        <v>1355.77</v>
      </c>
      <c r="E101" s="12">
        <v>0</v>
      </c>
      <c r="F101" s="12">
        <v>1355.77</v>
      </c>
    </row>
    <row r="102" spans="1:6" x14ac:dyDescent="0.25">
      <c r="A102" s="5" t="s">
        <v>49</v>
      </c>
      <c r="B102" s="5" t="s">
        <v>50</v>
      </c>
      <c r="C102" s="2" t="s">
        <v>62</v>
      </c>
      <c r="D102" s="12">
        <v>499.8</v>
      </c>
      <c r="E102" s="12">
        <v>0</v>
      </c>
      <c r="F102" s="12">
        <v>499.8</v>
      </c>
    </row>
    <row r="103" spans="1:6" x14ac:dyDescent="0.25">
      <c r="A103" s="5" t="s">
        <v>49</v>
      </c>
      <c r="B103" s="5" t="s">
        <v>50</v>
      </c>
      <c r="C103" s="2" t="s">
        <v>63</v>
      </c>
      <c r="D103" s="12">
        <v>1124.55</v>
      </c>
      <c r="E103" s="12">
        <v>0</v>
      </c>
      <c r="F103" s="12">
        <v>1124.55</v>
      </c>
    </row>
    <row r="104" spans="1:6" x14ac:dyDescent="0.25">
      <c r="A104" s="5" t="s">
        <v>49</v>
      </c>
      <c r="B104" s="5" t="s">
        <v>50</v>
      </c>
      <c r="C104" s="2" t="s">
        <v>64</v>
      </c>
      <c r="D104" s="12">
        <v>1827.38</v>
      </c>
      <c r="E104" s="12">
        <v>0</v>
      </c>
      <c r="F104" s="12">
        <v>1827.38</v>
      </c>
    </row>
    <row r="105" spans="1:6" x14ac:dyDescent="0.25">
      <c r="A105" s="5" t="s">
        <v>49</v>
      </c>
      <c r="B105" s="5" t="s">
        <v>50</v>
      </c>
      <c r="C105" s="2" t="s">
        <v>65</v>
      </c>
      <c r="D105" s="12">
        <v>919.66</v>
      </c>
      <c r="E105" s="12">
        <v>0</v>
      </c>
      <c r="F105" s="12">
        <v>919.66</v>
      </c>
    </row>
    <row r="106" spans="1:6" x14ac:dyDescent="0.25">
      <c r="A106" s="5" t="s">
        <v>49</v>
      </c>
      <c r="B106" s="5" t="s">
        <v>50</v>
      </c>
      <c r="C106" s="2" t="s">
        <v>66</v>
      </c>
      <c r="D106" s="12">
        <v>2192.7199999999998</v>
      </c>
      <c r="E106" s="12">
        <v>0</v>
      </c>
      <c r="F106" s="12">
        <v>2192.7199999999998</v>
      </c>
    </row>
    <row r="107" spans="1:6" x14ac:dyDescent="0.25">
      <c r="A107" s="5" t="s">
        <v>67</v>
      </c>
      <c r="B107" s="5" t="s">
        <v>68</v>
      </c>
      <c r="C107" s="2" t="s">
        <v>69</v>
      </c>
      <c r="D107" s="12">
        <v>2051.7199999999998</v>
      </c>
      <c r="E107" s="12">
        <v>0</v>
      </c>
      <c r="F107" s="12">
        <v>2051.7199999999998</v>
      </c>
    </row>
    <row r="108" spans="1:6" x14ac:dyDescent="0.25">
      <c r="A108" s="5" t="s">
        <v>70</v>
      </c>
      <c r="B108" s="5" t="s">
        <v>71</v>
      </c>
      <c r="C108" s="2" t="s">
        <v>72</v>
      </c>
      <c r="D108" s="12">
        <v>546060.77</v>
      </c>
      <c r="E108" s="12">
        <v>3116.86</v>
      </c>
      <c r="F108" s="12">
        <v>549177.63</v>
      </c>
    </row>
    <row r="109" spans="1:6" x14ac:dyDescent="0.25">
      <c r="A109" s="5" t="s">
        <v>70</v>
      </c>
      <c r="B109" s="5" t="s">
        <v>73</v>
      </c>
      <c r="C109" s="2" t="s">
        <v>74</v>
      </c>
      <c r="D109" s="12">
        <v>821191.37</v>
      </c>
      <c r="E109" s="12">
        <v>46413.38</v>
      </c>
      <c r="F109" s="12">
        <v>867604.75</v>
      </c>
    </row>
    <row r="110" spans="1:6" x14ac:dyDescent="0.25">
      <c r="A110" s="5" t="s">
        <v>70</v>
      </c>
      <c r="B110" s="5" t="s">
        <v>75</v>
      </c>
      <c r="C110" s="2" t="s">
        <v>76</v>
      </c>
      <c r="D110" s="12">
        <v>77180.429999999993</v>
      </c>
      <c r="E110" s="12">
        <v>8494.9699999999993</v>
      </c>
      <c r="F110" s="12">
        <v>85675.4</v>
      </c>
    </row>
    <row r="111" spans="1:6" x14ac:dyDescent="0.25">
      <c r="A111" s="5" t="s">
        <v>70</v>
      </c>
      <c r="B111" s="5" t="s">
        <v>77</v>
      </c>
      <c r="C111" s="2" t="s">
        <v>78</v>
      </c>
      <c r="D111" s="12">
        <v>57830.96</v>
      </c>
      <c r="E111" s="12">
        <v>-121.26</v>
      </c>
      <c r="F111" s="12">
        <v>57709.7</v>
      </c>
    </row>
    <row r="112" spans="1:6" x14ac:dyDescent="0.25">
      <c r="A112" s="5" t="s">
        <v>79</v>
      </c>
      <c r="B112" s="5" t="s">
        <v>80</v>
      </c>
      <c r="C112" s="2" t="s">
        <v>81</v>
      </c>
      <c r="D112" s="12">
        <v>5591653.1200000001</v>
      </c>
      <c r="E112" s="12">
        <v>-92539.27</v>
      </c>
      <c r="F112" s="12">
        <v>5499113.8500000006</v>
      </c>
    </row>
    <row r="113" spans="1:6" x14ac:dyDescent="0.25">
      <c r="A113" s="5" t="s">
        <v>79</v>
      </c>
      <c r="B113" s="5" t="s">
        <v>80</v>
      </c>
      <c r="C113" s="2" t="s">
        <v>82</v>
      </c>
      <c r="D113" s="12">
        <v>8629301.5</v>
      </c>
      <c r="E113" s="12">
        <v>-176387.76</v>
      </c>
      <c r="F113" s="12">
        <v>8452913.7400000002</v>
      </c>
    </row>
    <row r="114" spans="1:6" x14ac:dyDescent="0.25">
      <c r="A114" s="5" t="s">
        <v>79</v>
      </c>
      <c r="B114" s="5" t="s">
        <v>80</v>
      </c>
      <c r="C114" s="2" t="s">
        <v>83</v>
      </c>
      <c r="D114" s="12">
        <v>7894.32</v>
      </c>
      <c r="E114" s="12">
        <v>0</v>
      </c>
      <c r="F114" s="12">
        <v>7894.32</v>
      </c>
    </row>
    <row r="115" spans="1:6" x14ac:dyDescent="0.25">
      <c r="A115" s="5" t="s">
        <v>79</v>
      </c>
      <c r="B115" s="5" t="s">
        <v>80</v>
      </c>
      <c r="C115" s="2" t="s">
        <v>84</v>
      </c>
      <c r="D115" s="12">
        <v>649968</v>
      </c>
      <c r="E115" s="12">
        <v>0</v>
      </c>
      <c r="F115" s="12">
        <v>649968</v>
      </c>
    </row>
    <row r="116" spans="1:6" x14ac:dyDescent="0.25">
      <c r="A116" s="5" t="s">
        <v>79</v>
      </c>
      <c r="B116" s="5" t="s">
        <v>85</v>
      </c>
      <c r="C116" s="2" t="s">
        <v>86</v>
      </c>
      <c r="D116" s="12">
        <v>1416428.03</v>
      </c>
      <c r="E116" s="12">
        <v>1211.55</v>
      </c>
      <c r="F116" s="12">
        <v>1417639.58</v>
      </c>
    </row>
    <row r="117" spans="1:6" x14ac:dyDescent="0.25">
      <c r="A117" s="5" t="s">
        <v>79</v>
      </c>
      <c r="B117" s="5" t="s">
        <v>85</v>
      </c>
      <c r="C117" s="2" t="s">
        <v>87</v>
      </c>
      <c r="D117" s="12">
        <v>2910.72</v>
      </c>
      <c r="E117" s="12">
        <v>-31.36</v>
      </c>
      <c r="F117" s="12">
        <v>2879.3599999999997</v>
      </c>
    </row>
    <row r="119" spans="1:6" ht="30" x14ac:dyDescent="0.25">
      <c r="C119" s="7"/>
      <c r="D119" s="11" t="s">
        <v>88</v>
      </c>
      <c r="E119" s="11" t="s">
        <v>89</v>
      </c>
      <c r="F119" s="11" t="s">
        <v>90</v>
      </c>
    </row>
    <row r="120" spans="1:6" x14ac:dyDescent="0.25">
      <c r="C120" s="7"/>
      <c r="D120" s="1" t="s">
        <v>91</v>
      </c>
      <c r="E120" s="1" t="s">
        <v>91</v>
      </c>
      <c r="F120" s="1" t="s">
        <v>91</v>
      </c>
    </row>
    <row r="121" spans="1:6" x14ac:dyDescent="0.25">
      <c r="C121" s="3" t="s">
        <v>92</v>
      </c>
      <c r="D121" s="12">
        <f>SUM(D5:D117)</f>
        <v>31451834.9718506</v>
      </c>
      <c r="E121" s="12">
        <f>SUM(E5:E117)</f>
        <v>-138646.52000000002</v>
      </c>
      <c r="F121" s="12">
        <f>SUM(F5:F117)</f>
        <v>31313188.451850601</v>
      </c>
    </row>
    <row r="122" spans="1:6" x14ac:dyDescent="0.25">
      <c r="B122" s="7"/>
      <c r="C122" s="9"/>
      <c r="D122" s="9"/>
      <c r="E122" s="9"/>
    </row>
  </sheetData>
  <autoFilter ref="A4:F117"/>
  <pageMargins left="0.7" right="0.7" top="0.75" bottom="0.75" header="0.3" footer="0.3"/>
  <ignoredErrors>
    <ignoredError sqref="C5:C11 C79:C117 C77" numberStoredAsText="1"/>
  </ignoredError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156"/>
  <sheetViews>
    <sheetView topLeftCell="A19" zoomScale="90" zoomScaleNormal="90" workbookViewId="0">
      <selection activeCell="AM19" sqref="AM1:AM1048576"/>
    </sheetView>
  </sheetViews>
  <sheetFormatPr defaultRowHeight="12.75" x14ac:dyDescent="0.2"/>
  <cols>
    <col min="1" max="1" width="55.5703125" style="35" bestFit="1" customWidth="1"/>
    <col min="2" max="2" width="60.7109375" style="35" customWidth="1"/>
    <col min="3" max="3" width="15.5703125" style="32" bestFit="1" customWidth="1"/>
    <col min="4" max="4" width="55.140625" style="33" bestFit="1" customWidth="1"/>
    <col min="5" max="5" width="13.85546875" style="34" bestFit="1" customWidth="1"/>
    <col min="6" max="6" width="46.5703125" style="33" bestFit="1" customWidth="1"/>
    <col min="7" max="7" width="13.5703125" style="34" bestFit="1" customWidth="1"/>
    <col min="8" max="8" width="16.7109375" style="33" bestFit="1" customWidth="1"/>
    <col min="9" max="9" width="10.5703125" style="34" bestFit="1" customWidth="1"/>
    <col min="10" max="10" width="13.7109375" style="33" bestFit="1" customWidth="1"/>
    <col min="11" max="11" width="9.28515625" style="33" bestFit="1" customWidth="1"/>
    <col min="12" max="12" width="17" style="34" bestFit="1" customWidth="1"/>
    <col min="13" max="13" width="13.85546875" style="33" bestFit="1" customWidth="1"/>
    <col min="14" max="14" width="16.7109375" style="34" bestFit="1" customWidth="1"/>
    <col min="15" max="15" width="10.85546875" style="33" bestFit="1" customWidth="1"/>
    <col min="16" max="16" width="14" style="34" bestFit="1" customWidth="1"/>
    <col min="17" max="17" width="18.28515625" style="33" bestFit="1" customWidth="1"/>
    <col min="18" max="18" width="11.5703125" style="33" customWidth="1"/>
    <col min="19" max="19" width="17" style="34" bestFit="1" customWidth="1"/>
    <col min="20" max="20" width="13.85546875" style="33" bestFit="1" customWidth="1"/>
    <col min="21" max="21" width="17" style="34" bestFit="1" customWidth="1"/>
    <col min="22" max="22" width="10.85546875" style="33" bestFit="1" customWidth="1"/>
    <col min="23" max="23" width="15.140625" style="34" bestFit="1" customWidth="1"/>
    <col min="24" max="24" width="11.5703125" style="33" bestFit="1" customWidth="1"/>
    <col min="25" max="25" width="9.28515625" style="33" bestFit="1" customWidth="1"/>
    <col min="26" max="26" width="15.140625" style="34" bestFit="1" customWidth="1"/>
    <col min="27" max="27" width="13.85546875" style="33" bestFit="1" customWidth="1"/>
    <col min="28" max="28" width="13.5703125" style="34" bestFit="1" customWidth="1"/>
    <col min="29" max="29" width="10.85546875" style="33" bestFit="1" customWidth="1"/>
    <col min="30" max="30" width="10.5703125" style="34" bestFit="1" customWidth="1"/>
    <col min="31" max="31" width="11.5703125" style="33" bestFit="1" customWidth="1"/>
    <col min="32" max="32" width="9.28515625" style="33" bestFit="1" customWidth="1"/>
    <col min="33" max="33" width="15.140625" style="34" bestFit="1" customWidth="1"/>
    <col min="34" max="34" width="13.85546875" style="33" bestFit="1" customWidth="1"/>
    <col min="35" max="35" width="13.5703125" style="34" bestFit="1" customWidth="1"/>
    <col min="36" max="36" width="10.85546875" style="33" bestFit="1" customWidth="1"/>
    <col min="37" max="37" width="10.5703125" style="34" bestFit="1" customWidth="1"/>
    <col min="38" max="38" width="11.5703125" style="33" bestFit="1" customWidth="1"/>
    <col min="39" max="39" width="14" style="32" bestFit="1" customWidth="1"/>
    <col min="40" max="16384" width="9.140625" style="32"/>
  </cols>
  <sheetData>
    <row r="1" spans="1:39" x14ac:dyDescent="0.2">
      <c r="A1" s="30" t="s">
        <v>1</v>
      </c>
      <c r="B1" s="31" t="s">
        <v>2</v>
      </c>
      <c r="G1" s="33"/>
      <c r="I1" s="33"/>
      <c r="N1" s="33"/>
      <c r="P1" s="33"/>
      <c r="U1" s="33"/>
      <c r="W1" s="33"/>
      <c r="AB1" s="33"/>
      <c r="AD1" s="33"/>
      <c r="AI1" s="33"/>
      <c r="AK1" s="33"/>
    </row>
    <row r="2" spans="1:39" x14ac:dyDescent="0.2">
      <c r="A2" s="30" t="s">
        <v>0</v>
      </c>
      <c r="B2" s="31">
        <v>2016</v>
      </c>
      <c r="G2" s="33"/>
      <c r="I2" s="33"/>
      <c r="N2" s="33"/>
      <c r="P2" s="33"/>
      <c r="U2" s="33"/>
      <c r="W2" s="33"/>
      <c r="AB2" s="33"/>
      <c r="AD2" s="33"/>
      <c r="AI2" s="33"/>
      <c r="AK2" s="33"/>
    </row>
    <row r="3" spans="1:39" x14ac:dyDescent="0.2">
      <c r="G3" s="33"/>
      <c r="I3" s="33"/>
      <c r="N3" s="33"/>
      <c r="P3" s="33"/>
      <c r="U3" s="33"/>
      <c r="W3" s="33"/>
      <c r="AB3" s="33"/>
      <c r="AD3" s="33"/>
      <c r="AI3" s="33"/>
      <c r="AK3" s="33"/>
    </row>
    <row r="4" spans="1:39" x14ac:dyDescent="0.2">
      <c r="D4" s="281" t="s">
        <v>958</v>
      </c>
      <c r="E4" s="282"/>
      <c r="F4" s="282"/>
      <c r="G4" s="282"/>
      <c r="H4" s="282"/>
      <c r="I4" s="282"/>
      <c r="J4" s="283"/>
      <c r="K4" s="281" t="s">
        <v>959</v>
      </c>
      <c r="L4" s="282"/>
      <c r="M4" s="282"/>
      <c r="N4" s="282"/>
      <c r="O4" s="282"/>
      <c r="P4" s="282"/>
      <c r="Q4" s="283"/>
      <c r="R4" s="281" t="s">
        <v>960</v>
      </c>
      <c r="S4" s="282"/>
      <c r="T4" s="282"/>
      <c r="U4" s="282"/>
      <c r="V4" s="282"/>
      <c r="W4" s="282"/>
      <c r="X4" s="283"/>
      <c r="Y4" s="281" t="s">
        <v>961</v>
      </c>
      <c r="Z4" s="282"/>
      <c r="AA4" s="282"/>
      <c r="AB4" s="282"/>
      <c r="AC4" s="282"/>
      <c r="AD4" s="282"/>
      <c r="AE4" s="283"/>
      <c r="AF4" s="281" t="s">
        <v>962</v>
      </c>
      <c r="AG4" s="282"/>
      <c r="AH4" s="282"/>
      <c r="AI4" s="282"/>
      <c r="AJ4" s="282"/>
      <c r="AK4" s="282"/>
      <c r="AL4" s="283"/>
    </row>
    <row r="5" spans="1:39" x14ac:dyDescent="0.2">
      <c r="A5" s="36" t="s">
        <v>963</v>
      </c>
      <c r="B5" s="37" t="s">
        <v>964</v>
      </c>
      <c r="C5" s="38" t="s">
        <v>965</v>
      </c>
      <c r="D5" s="38" t="s">
        <v>966</v>
      </c>
      <c r="E5" s="38" t="s">
        <v>967</v>
      </c>
      <c r="F5" s="38" t="s">
        <v>968</v>
      </c>
      <c r="G5" s="38" t="s">
        <v>969</v>
      </c>
      <c r="H5" s="38" t="s">
        <v>970</v>
      </c>
      <c r="I5" s="38" t="s">
        <v>971</v>
      </c>
      <c r="J5" s="38" t="s">
        <v>972</v>
      </c>
      <c r="K5" s="38" t="s">
        <v>966</v>
      </c>
      <c r="L5" s="38" t="s">
        <v>967</v>
      </c>
      <c r="M5" s="38" t="s">
        <v>968</v>
      </c>
      <c r="N5" s="38" t="s">
        <v>969</v>
      </c>
      <c r="O5" s="38" t="s">
        <v>970</v>
      </c>
      <c r="P5" s="38" t="s">
        <v>971</v>
      </c>
      <c r="Q5" s="38" t="s">
        <v>972</v>
      </c>
      <c r="R5" s="38" t="s">
        <v>966</v>
      </c>
      <c r="S5" s="38" t="s">
        <v>967</v>
      </c>
      <c r="T5" s="38" t="s">
        <v>968</v>
      </c>
      <c r="U5" s="38" t="s">
        <v>969</v>
      </c>
      <c r="V5" s="38" t="s">
        <v>970</v>
      </c>
      <c r="W5" s="38" t="s">
        <v>971</v>
      </c>
      <c r="X5" s="38" t="s">
        <v>972</v>
      </c>
      <c r="Y5" s="38" t="s">
        <v>966</v>
      </c>
      <c r="Z5" s="38" t="s">
        <v>967</v>
      </c>
      <c r="AA5" s="38" t="s">
        <v>968</v>
      </c>
      <c r="AB5" s="38" t="s">
        <v>969</v>
      </c>
      <c r="AC5" s="38" t="s">
        <v>970</v>
      </c>
      <c r="AD5" s="38" t="s">
        <v>971</v>
      </c>
      <c r="AE5" s="38" t="s">
        <v>972</v>
      </c>
      <c r="AF5" s="38" t="s">
        <v>966</v>
      </c>
      <c r="AG5" s="38" t="s">
        <v>967</v>
      </c>
      <c r="AH5" s="38" t="s">
        <v>968</v>
      </c>
      <c r="AI5" s="38" t="s">
        <v>969</v>
      </c>
      <c r="AJ5" s="38" t="s">
        <v>970</v>
      </c>
      <c r="AK5" s="38" t="s">
        <v>971</v>
      </c>
      <c r="AL5" s="38" t="s">
        <v>972</v>
      </c>
    </row>
    <row r="6" spans="1:39" x14ac:dyDescent="0.2">
      <c r="A6" s="39" t="s">
        <v>1017</v>
      </c>
      <c r="B6" s="39"/>
      <c r="C6" s="39" t="s">
        <v>27</v>
      </c>
      <c r="D6" s="41"/>
      <c r="E6" s="43"/>
      <c r="F6" s="41"/>
      <c r="G6" s="43"/>
      <c r="H6" s="41"/>
      <c r="I6" s="43"/>
      <c r="J6" s="41"/>
      <c r="K6" s="41"/>
      <c r="L6" s="43"/>
      <c r="M6" s="41"/>
      <c r="N6" s="43"/>
      <c r="O6" s="41"/>
      <c r="P6" s="43"/>
      <c r="Q6" s="41"/>
      <c r="R6" s="41">
        <v>2</v>
      </c>
      <c r="S6" s="43">
        <v>8664.18</v>
      </c>
      <c r="T6" s="41"/>
      <c r="U6" s="43"/>
      <c r="V6" s="41"/>
      <c r="W6" s="43"/>
      <c r="X6" s="41">
        <v>1</v>
      </c>
      <c r="Y6" s="41"/>
      <c r="Z6" s="43"/>
      <c r="AA6" s="41"/>
      <c r="AB6" s="43"/>
      <c r="AC6" s="41"/>
      <c r="AD6" s="43"/>
      <c r="AE6" s="41"/>
      <c r="AF6" s="41"/>
      <c r="AG6" s="43"/>
      <c r="AH6" s="41"/>
      <c r="AI6" s="43"/>
      <c r="AJ6" s="41"/>
      <c r="AK6" s="43"/>
      <c r="AL6" s="41"/>
      <c r="AM6" s="54"/>
    </row>
    <row r="7" spans="1:39" x14ac:dyDescent="0.2">
      <c r="A7" s="39" t="s">
        <v>1025</v>
      </c>
      <c r="B7" s="39" t="s">
        <v>1026</v>
      </c>
      <c r="C7" s="39" t="s">
        <v>76</v>
      </c>
      <c r="D7" s="41">
        <v>6</v>
      </c>
      <c r="E7" s="43">
        <v>-2815.28</v>
      </c>
      <c r="F7" s="41"/>
      <c r="G7" s="43"/>
      <c r="H7" s="41"/>
      <c r="I7" s="43"/>
      <c r="J7" s="41">
        <v>1</v>
      </c>
      <c r="K7" s="41">
        <v>13</v>
      </c>
      <c r="L7" s="43">
        <v>23594</v>
      </c>
      <c r="M7" s="41"/>
      <c r="N7" s="43"/>
      <c r="O7" s="41"/>
      <c r="P7" s="43"/>
      <c r="Q7" s="41">
        <v>1</v>
      </c>
      <c r="R7" s="41">
        <v>28</v>
      </c>
      <c r="S7" s="43">
        <v>47479.149999999994</v>
      </c>
      <c r="T7" s="41">
        <v>1</v>
      </c>
      <c r="U7" s="43">
        <v>9844.82</v>
      </c>
      <c r="V7" s="41"/>
      <c r="W7" s="43"/>
      <c r="X7" s="41">
        <v>11</v>
      </c>
      <c r="Y7" s="41">
        <v>1</v>
      </c>
      <c r="Z7" s="43">
        <v>959.26</v>
      </c>
      <c r="AA7" s="41"/>
      <c r="AB7" s="43"/>
      <c r="AC7" s="41"/>
      <c r="AD7" s="43"/>
      <c r="AE7" s="41"/>
      <c r="AF7" s="41">
        <v>1</v>
      </c>
      <c r="AG7" s="43">
        <v>317.18</v>
      </c>
      <c r="AH7" s="41"/>
      <c r="AI7" s="43"/>
      <c r="AJ7" s="41"/>
      <c r="AK7" s="43"/>
      <c r="AL7" s="41"/>
      <c r="AM7" s="54"/>
    </row>
    <row r="8" spans="1:39" s="103" customFormat="1" x14ac:dyDescent="0.2">
      <c r="A8" s="39" t="s">
        <v>1017</v>
      </c>
      <c r="B8" s="39"/>
      <c r="C8" s="39" t="s">
        <v>1144</v>
      </c>
      <c r="D8" s="41"/>
      <c r="E8" s="43"/>
      <c r="F8" s="41"/>
      <c r="G8" s="43"/>
      <c r="H8" s="41"/>
      <c r="I8" s="43"/>
      <c r="J8" s="41"/>
      <c r="K8" s="41"/>
      <c r="L8" s="43"/>
      <c r="M8" s="41"/>
      <c r="N8" s="43"/>
      <c r="O8" s="41"/>
      <c r="P8" s="43"/>
      <c r="Q8" s="41"/>
      <c r="R8" s="41">
        <v>2</v>
      </c>
      <c r="S8" s="43">
        <v>-1840.35</v>
      </c>
      <c r="T8" s="41"/>
      <c r="U8" s="43"/>
      <c r="V8" s="41"/>
      <c r="W8" s="43"/>
      <c r="X8" s="41"/>
      <c r="Y8" s="41"/>
      <c r="Z8" s="43"/>
      <c r="AA8" s="41"/>
      <c r="AB8" s="43"/>
      <c r="AC8" s="41"/>
      <c r="AD8" s="43"/>
      <c r="AE8" s="41"/>
      <c r="AF8" s="41"/>
      <c r="AG8" s="43"/>
      <c r="AH8" s="41"/>
      <c r="AI8" s="43"/>
      <c r="AJ8" s="41"/>
      <c r="AK8" s="43"/>
      <c r="AL8" s="41"/>
      <c r="AM8" s="54"/>
    </row>
    <row r="9" spans="1:39" x14ac:dyDescent="0.2">
      <c r="A9" s="39" t="s">
        <v>1033</v>
      </c>
      <c r="B9" s="39" t="s">
        <v>1041</v>
      </c>
      <c r="C9" s="39" t="s">
        <v>38</v>
      </c>
      <c r="D9" s="41"/>
      <c r="E9" s="43"/>
      <c r="F9" s="41"/>
      <c r="G9" s="43"/>
      <c r="H9" s="41"/>
      <c r="I9" s="43"/>
      <c r="J9" s="41"/>
      <c r="K9" s="41"/>
      <c r="L9" s="43"/>
      <c r="M9" s="41"/>
      <c r="N9" s="43"/>
      <c r="O9" s="41"/>
      <c r="P9" s="43"/>
      <c r="Q9" s="41"/>
      <c r="R9" s="41">
        <v>1</v>
      </c>
      <c r="S9" s="43">
        <v>2998.98</v>
      </c>
      <c r="T9" s="41"/>
      <c r="U9" s="43"/>
      <c r="V9" s="41"/>
      <c r="W9" s="43"/>
      <c r="X9" s="41"/>
      <c r="Y9" s="41"/>
      <c r="Z9" s="43"/>
      <c r="AA9" s="41"/>
      <c r="AB9" s="43"/>
      <c r="AC9" s="41"/>
      <c r="AD9" s="43"/>
      <c r="AE9" s="41"/>
      <c r="AF9" s="41"/>
      <c r="AG9" s="43"/>
      <c r="AH9" s="41"/>
      <c r="AI9" s="43"/>
      <c r="AJ9" s="41"/>
      <c r="AK9" s="43"/>
      <c r="AL9" s="41"/>
      <c r="AM9" s="54"/>
    </row>
    <row r="10" spans="1:39" x14ac:dyDescent="0.2">
      <c r="A10" s="39" t="s">
        <v>1033</v>
      </c>
      <c r="B10" s="39" t="s">
        <v>1113</v>
      </c>
      <c r="C10" s="39" t="s">
        <v>40</v>
      </c>
      <c r="D10" s="41"/>
      <c r="E10" s="43"/>
      <c r="F10" s="41"/>
      <c r="G10" s="43"/>
      <c r="H10" s="41"/>
      <c r="I10" s="43"/>
      <c r="J10" s="41"/>
      <c r="K10" s="41"/>
      <c r="L10" s="43"/>
      <c r="M10" s="41"/>
      <c r="N10" s="43"/>
      <c r="O10" s="41"/>
      <c r="P10" s="43"/>
      <c r="Q10" s="41"/>
      <c r="R10" s="41">
        <v>1</v>
      </c>
      <c r="S10" s="43">
        <v>-424.27</v>
      </c>
      <c r="T10" s="41"/>
      <c r="U10" s="43"/>
      <c r="V10" s="41"/>
      <c r="W10" s="43"/>
      <c r="X10" s="41"/>
      <c r="Y10" s="41"/>
      <c r="Z10" s="43"/>
      <c r="AA10" s="41"/>
      <c r="AB10" s="43"/>
      <c r="AC10" s="41"/>
      <c r="AD10" s="43"/>
      <c r="AE10" s="41"/>
      <c r="AF10" s="41"/>
      <c r="AG10" s="43"/>
      <c r="AH10" s="41"/>
      <c r="AI10" s="43"/>
      <c r="AJ10" s="41"/>
      <c r="AK10" s="43"/>
      <c r="AL10" s="41"/>
      <c r="AM10" s="54"/>
    </row>
    <row r="11" spans="1:39" x14ac:dyDescent="0.2">
      <c r="A11" s="39" t="s">
        <v>1046</v>
      </c>
      <c r="B11" s="39" t="s">
        <v>1047</v>
      </c>
      <c r="C11" s="39" t="s">
        <v>31</v>
      </c>
      <c r="D11" s="41">
        <v>586</v>
      </c>
      <c r="E11" s="43">
        <v>-54330.469999999943</v>
      </c>
      <c r="F11" s="41"/>
      <c r="G11" s="43"/>
      <c r="H11" s="41"/>
      <c r="I11" s="43"/>
      <c r="J11" s="41">
        <v>64</v>
      </c>
      <c r="K11" s="41">
        <v>334</v>
      </c>
      <c r="L11" s="43">
        <v>643106.63000000012</v>
      </c>
      <c r="M11" s="41"/>
      <c r="N11" s="43"/>
      <c r="O11" s="41"/>
      <c r="P11" s="43"/>
      <c r="Q11" s="41">
        <v>52</v>
      </c>
      <c r="R11" s="41">
        <v>925</v>
      </c>
      <c r="S11" s="43">
        <v>3486885.850000008</v>
      </c>
      <c r="T11" s="41">
        <v>80</v>
      </c>
      <c r="U11" s="43">
        <v>1574398.3499999994</v>
      </c>
      <c r="V11" s="41">
        <v>2</v>
      </c>
      <c r="W11" s="43">
        <v>20500</v>
      </c>
      <c r="X11" s="41">
        <v>336</v>
      </c>
      <c r="Y11" s="41">
        <v>55</v>
      </c>
      <c r="Z11" s="43">
        <v>87236.09</v>
      </c>
      <c r="AA11" s="41"/>
      <c r="AB11" s="43"/>
      <c r="AC11" s="41"/>
      <c r="AD11" s="43"/>
      <c r="AE11" s="41"/>
      <c r="AF11" s="41">
        <v>102</v>
      </c>
      <c r="AG11" s="43">
        <v>245239.7999999999</v>
      </c>
      <c r="AH11" s="41"/>
      <c r="AI11" s="43"/>
      <c r="AJ11" s="41"/>
      <c r="AK11" s="43"/>
      <c r="AL11" s="41">
        <v>12</v>
      </c>
      <c r="AM11" s="54"/>
    </row>
    <row r="12" spans="1:39" x14ac:dyDescent="0.2">
      <c r="A12" s="39" t="s">
        <v>1043</v>
      </c>
      <c r="B12" s="39" t="s">
        <v>1044</v>
      </c>
      <c r="C12" s="39" t="s">
        <v>43</v>
      </c>
      <c r="D12" s="41">
        <v>1</v>
      </c>
      <c r="E12" s="43">
        <v>-406.03</v>
      </c>
      <c r="F12" s="41"/>
      <c r="G12" s="43"/>
      <c r="H12" s="41"/>
      <c r="I12" s="43"/>
      <c r="J12" s="41"/>
      <c r="K12" s="41">
        <v>2</v>
      </c>
      <c r="L12" s="43">
        <v>3657</v>
      </c>
      <c r="M12" s="41"/>
      <c r="N12" s="43"/>
      <c r="O12" s="41"/>
      <c r="P12" s="43"/>
      <c r="Q12" s="41"/>
      <c r="R12" s="41">
        <v>4</v>
      </c>
      <c r="S12" s="43">
        <v>6860.9800000000005</v>
      </c>
      <c r="T12" s="41"/>
      <c r="U12" s="43"/>
      <c r="V12" s="41"/>
      <c r="W12" s="43"/>
      <c r="X12" s="41">
        <v>1</v>
      </c>
      <c r="Y12" s="41"/>
      <c r="Z12" s="43"/>
      <c r="AA12" s="41"/>
      <c r="AB12" s="43"/>
      <c r="AC12" s="41"/>
      <c r="AD12" s="43"/>
      <c r="AE12" s="41"/>
      <c r="AF12" s="41"/>
      <c r="AG12" s="43"/>
      <c r="AH12" s="41"/>
      <c r="AI12" s="43"/>
      <c r="AJ12" s="41"/>
      <c r="AK12" s="43"/>
      <c r="AL12" s="41"/>
      <c r="AM12" s="54"/>
    </row>
    <row r="13" spans="1:39" x14ac:dyDescent="0.2">
      <c r="A13" s="39" t="s">
        <v>1043</v>
      </c>
      <c r="B13" s="39" t="s">
        <v>1145</v>
      </c>
      <c r="C13" s="39" t="s">
        <v>86</v>
      </c>
      <c r="D13" s="41">
        <v>20</v>
      </c>
      <c r="E13" s="43">
        <v>4178.91</v>
      </c>
      <c r="F13" s="41"/>
      <c r="G13" s="43"/>
      <c r="H13" s="41"/>
      <c r="I13" s="43"/>
      <c r="J13" s="41">
        <v>1</v>
      </c>
      <c r="K13" s="41">
        <v>25</v>
      </c>
      <c r="L13" s="43">
        <v>51554</v>
      </c>
      <c r="M13" s="41"/>
      <c r="N13" s="43"/>
      <c r="O13" s="41"/>
      <c r="P13" s="43"/>
      <c r="Q13" s="41">
        <v>5</v>
      </c>
      <c r="R13" s="41">
        <v>34</v>
      </c>
      <c r="S13" s="43">
        <v>60488.4</v>
      </c>
      <c r="T13" s="41">
        <v>1</v>
      </c>
      <c r="U13" s="43">
        <v>930.62</v>
      </c>
      <c r="V13" s="41"/>
      <c r="W13" s="43"/>
      <c r="X13" s="41">
        <v>9</v>
      </c>
      <c r="Y13" s="41">
        <v>3</v>
      </c>
      <c r="Z13" s="43">
        <v>3321.41</v>
      </c>
      <c r="AA13" s="41"/>
      <c r="AB13" s="43"/>
      <c r="AC13" s="41"/>
      <c r="AD13" s="43"/>
      <c r="AE13" s="41"/>
      <c r="AF13" s="41">
        <v>4</v>
      </c>
      <c r="AG13" s="43">
        <v>6257.8</v>
      </c>
      <c r="AH13" s="41"/>
      <c r="AI13" s="43"/>
      <c r="AJ13" s="41"/>
      <c r="AK13" s="43"/>
      <c r="AL13" s="41">
        <v>2</v>
      </c>
      <c r="AM13" s="54"/>
    </row>
    <row r="14" spans="1:39" x14ac:dyDescent="0.2">
      <c r="A14" s="39" t="s">
        <v>1033</v>
      </c>
      <c r="B14" s="39" t="s">
        <v>1039</v>
      </c>
      <c r="C14" s="39" t="s">
        <v>17</v>
      </c>
      <c r="D14" s="41"/>
      <c r="E14" s="43"/>
      <c r="F14" s="41"/>
      <c r="G14" s="43"/>
      <c r="H14" s="41"/>
      <c r="I14" s="43"/>
      <c r="J14" s="41"/>
      <c r="K14" s="41"/>
      <c r="L14" s="43"/>
      <c r="M14" s="41"/>
      <c r="N14" s="43"/>
      <c r="O14" s="41"/>
      <c r="P14" s="43"/>
      <c r="Q14" s="41"/>
      <c r="R14" s="41">
        <v>1</v>
      </c>
      <c r="S14" s="43">
        <v>1200.6600000000001</v>
      </c>
      <c r="T14" s="41"/>
      <c r="U14" s="43"/>
      <c r="V14" s="41"/>
      <c r="W14" s="43"/>
      <c r="X14" s="41"/>
      <c r="Y14" s="41"/>
      <c r="Z14" s="43"/>
      <c r="AA14" s="41"/>
      <c r="AB14" s="43"/>
      <c r="AC14" s="41"/>
      <c r="AD14" s="43"/>
      <c r="AE14" s="41"/>
      <c r="AF14" s="41"/>
      <c r="AG14" s="43"/>
      <c r="AH14" s="41"/>
      <c r="AI14" s="43"/>
      <c r="AJ14" s="41"/>
      <c r="AK14" s="43"/>
      <c r="AL14" s="41"/>
      <c r="AM14" s="54"/>
    </row>
    <row r="15" spans="1:39" x14ac:dyDescent="0.2">
      <c r="A15" s="39" t="s">
        <v>1017</v>
      </c>
      <c r="B15" s="39"/>
      <c r="C15" s="39" t="s">
        <v>26</v>
      </c>
      <c r="D15" s="41">
        <v>180</v>
      </c>
      <c r="E15" s="43">
        <v>-6465.4200000000137</v>
      </c>
      <c r="F15" s="41"/>
      <c r="G15" s="43"/>
      <c r="H15" s="41"/>
      <c r="I15" s="43"/>
      <c r="J15" s="41">
        <v>10</v>
      </c>
      <c r="K15" s="41">
        <v>66</v>
      </c>
      <c r="L15" s="43">
        <v>119870.13</v>
      </c>
      <c r="M15" s="41"/>
      <c r="N15" s="43"/>
      <c r="O15" s="41"/>
      <c r="P15" s="43"/>
      <c r="Q15" s="41">
        <v>13</v>
      </c>
      <c r="R15" s="41">
        <v>185</v>
      </c>
      <c r="S15" s="43">
        <v>467450.75999999983</v>
      </c>
      <c r="T15" s="41">
        <v>10</v>
      </c>
      <c r="U15" s="43">
        <v>283205.01000000007</v>
      </c>
      <c r="V15" s="41"/>
      <c r="W15" s="43"/>
      <c r="X15" s="41">
        <v>43</v>
      </c>
      <c r="Y15" s="41">
        <v>12</v>
      </c>
      <c r="Z15" s="43">
        <v>17543.789999999997</v>
      </c>
      <c r="AA15" s="41"/>
      <c r="AB15" s="43"/>
      <c r="AC15" s="41"/>
      <c r="AD15" s="43"/>
      <c r="AE15" s="41"/>
      <c r="AF15" s="41">
        <v>13</v>
      </c>
      <c r="AG15" s="43">
        <v>23434.7</v>
      </c>
      <c r="AH15" s="41"/>
      <c r="AI15" s="43"/>
      <c r="AJ15" s="41"/>
      <c r="AK15" s="43"/>
      <c r="AL15" s="41">
        <v>2</v>
      </c>
      <c r="AM15" s="54"/>
    </row>
    <row r="16" spans="1:39" x14ac:dyDescent="0.2">
      <c r="A16" s="39" t="s">
        <v>1017</v>
      </c>
      <c r="B16" s="39"/>
      <c r="C16" s="39" t="s">
        <v>28</v>
      </c>
      <c r="D16" s="41"/>
      <c r="E16" s="43"/>
      <c r="F16" s="41"/>
      <c r="G16" s="43"/>
      <c r="H16" s="41"/>
      <c r="I16" s="43"/>
      <c r="J16" s="41"/>
      <c r="K16" s="41"/>
      <c r="L16" s="43"/>
      <c r="M16" s="41"/>
      <c r="N16" s="43"/>
      <c r="O16" s="41"/>
      <c r="P16" s="43"/>
      <c r="Q16" s="41"/>
      <c r="R16" s="41">
        <v>1</v>
      </c>
      <c r="S16" s="43">
        <v>2191.42</v>
      </c>
      <c r="T16" s="41"/>
      <c r="U16" s="43"/>
      <c r="V16" s="41"/>
      <c r="W16" s="43"/>
      <c r="X16" s="41">
        <v>2</v>
      </c>
      <c r="Y16" s="41"/>
      <c r="Z16" s="43"/>
      <c r="AA16" s="41"/>
      <c r="AB16" s="43"/>
      <c r="AC16" s="41"/>
      <c r="AD16" s="43"/>
      <c r="AE16" s="41"/>
      <c r="AF16" s="41"/>
      <c r="AG16" s="43"/>
      <c r="AH16" s="41"/>
      <c r="AI16" s="43"/>
      <c r="AJ16" s="41"/>
      <c r="AK16" s="43"/>
      <c r="AL16" s="41"/>
      <c r="AM16" s="54"/>
    </row>
    <row r="17" spans="1:39" x14ac:dyDescent="0.2">
      <c r="A17" s="39" t="s">
        <v>1033</v>
      </c>
      <c r="B17" s="39" t="s">
        <v>1034</v>
      </c>
      <c r="C17" s="39" t="s">
        <v>13</v>
      </c>
      <c r="D17" s="41">
        <v>11</v>
      </c>
      <c r="E17" s="43">
        <v>-7779.1200000000008</v>
      </c>
      <c r="F17" s="41"/>
      <c r="G17" s="43"/>
      <c r="H17" s="41"/>
      <c r="I17" s="43"/>
      <c r="J17" s="41">
        <v>1</v>
      </c>
      <c r="K17" s="41">
        <v>10</v>
      </c>
      <c r="L17" s="43">
        <v>16121.68</v>
      </c>
      <c r="M17" s="41"/>
      <c r="N17" s="43"/>
      <c r="O17" s="41"/>
      <c r="P17" s="43"/>
      <c r="Q17" s="41"/>
      <c r="R17" s="41">
        <v>11</v>
      </c>
      <c r="S17" s="43">
        <v>22082.43</v>
      </c>
      <c r="T17" s="41"/>
      <c r="U17" s="43"/>
      <c r="V17" s="41"/>
      <c r="W17" s="43"/>
      <c r="X17" s="41">
        <v>4</v>
      </c>
      <c r="Y17" s="41">
        <v>1</v>
      </c>
      <c r="Z17" s="43">
        <v>2109.81</v>
      </c>
      <c r="AA17" s="41"/>
      <c r="AB17" s="43"/>
      <c r="AC17" s="41"/>
      <c r="AD17" s="43"/>
      <c r="AE17" s="41"/>
      <c r="AF17" s="41">
        <v>4</v>
      </c>
      <c r="AG17" s="43">
        <v>3707.9799999999996</v>
      </c>
      <c r="AH17" s="41"/>
      <c r="AI17" s="43"/>
      <c r="AJ17" s="41"/>
      <c r="AK17" s="43"/>
      <c r="AL17" s="41"/>
      <c r="AM17" s="54"/>
    </row>
    <row r="18" spans="1:39" x14ac:dyDescent="0.2">
      <c r="A18" s="39" t="s">
        <v>1033</v>
      </c>
      <c r="B18" s="39" t="s">
        <v>1034</v>
      </c>
      <c r="C18" s="39" t="s">
        <v>15</v>
      </c>
      <c r="D18" s="41"/>
      <c r="E18" s="43"/>
      <c r="F18" s="41"/>
      <c r="G18" s="43"/>
      <c r="H18" s="41"/>
      <c r="I18" s="43"/>
      <c r="J18" s="41"/>
      <c r="K18" s="41"/>
      <c r="L18" s="43"/>
      <c r="M18" s="41"/>
      <c r="N18" s="43"/>
      <c r="O18" s="41"/>
      <c r="P18" s="43"/>
      <c r="Q18" s="41"/>
      <c r="R18" s="41">
        <v>2</v>
      </c>
      <c r="S18" s="43">
        <v>13280.37</v>
      </c>
      <c r="T18" s="41"/>
      <c r="U18" s="43"/>
      <c r="V18" s="41"/>
      <c r="W18" s="43"/>
      <c r="X18" s="41">
        <v>1</v>
      </c>
      <c r="Y18" s="41"/>
      <c r="Z18" s="43"/>
      <c r="AA18" s="41"/>
      <c r="AB18" s="43"/>
      <c r="AC18" s="41"/>
      <c r="AD18" s="43"/>
      <c r="AE18" s="41"/>
      <c r="AF18" s="41"/>
      <c r="AG18" s="43"/>
      <c r="AH18" s="41"/>
      <c r="AI18" s="43"/>
      <c r="AJ18" s="41"/>
      <c r="AK18" s="43"/>
      <c r="AL18" s="41"/>
      <c r="AM18" s="54"/>
    </row>
    <row r="19" spans="1:39" x14ac:dyDescent="0.2">
      <c r="A19" s="39" t="s">
        <v>1046</v>
      </c>
      <c r="B19" s="39" t="s">
        <v>1122</v>
      </c>
      <c r="C19" s="39" t="s">
        <v>33</v>
      </c>
      <c r="D19" s="41"/>
      <c r="E19" s="43"/>
      <c r="F19" s="41"/>
      <c r="G19" s="43"/>
      <c r="H19" s="41"/>
      <c r="I19" s="43"/>
      <c r="J19" s="41"/>
      <c r="K19" s="41"/>
      <c r="L19" s="43"/>
      <c r="M19" s="41"/>
      <c r="N19" s="43"/>
      <c r="O19" s="41"/>
      <c r="P19" s="43"/>
      <c r="Q19" s="41"/>
      <c r="R19" s="41">
        <v>2</v>
      </c>
      <c r="S19" s="43">
        <v>8648.1200000000008</v>
      </c>
      <c r="T19" s="41"/>
      <c r="U19" s="43"/>
      <c r="V19" s="41"/>
      <c r="W19" s="43"/>
      <c r="X19" s="41">
        <v>4</v>
      </c>
      <c r="Y19" s="41"/>
      <c r="Z19" s="43"/>
      <c r="AA19" s="41"/>
      <c r="AB19" s="43"/>
      <c r="AC19" s="41"/>
      <c r="AD19" s="43"/>
      <c r="AE19" s="41"/>
      <c r="AF19" s="41"/>
      <c r="AG19" s="43"/>
      <c r="AH19" s="41"/>
      <c r="AI19" s="43"/>
      <c r="AJ19" s="41"/>
      <c r="AK19" s="43"/>
      <c r="AL19" s="41"/>
      <c r="AM19" s="54"/>
    </row>
    <row r="20" spans="1:39" x14ac:dyDescent="0.2">
      <c r="A20" s="39" t="s">
        <v>1033</v>
      </c>
      <c r="B20" s="39" t="s">
        <v>1041</v>
      </c>
      <c r="C20" s="39" t="s">
        <v>37</v>
      </c>
      <c r="D20" s="41"/>
      <c r="E20" s="43"/>
      <c r="F20" s="41"/>
      <c r="G20" s="43"/>
      <c r="H20" s="41"/>
      <c r="I20" s="43"/>
      <c r="J20" s="41"/>
      <c r="K20" s="41">
        <v>1</v>
      </c>
      <c r="L20" s="43">
        <v>1805</v>
      </c>
      <c r="M20" s="41"/>
      <c r="N20" s="43"/>
      <c r="O20" s="41"/>
      <c r="P20" s="43"/>
      <c r="Q20" s="41"/>
      <c r="R20" s="41"/>
      <c r="S20" s="43"/>
      <c r="T20" s="41"/>
      <c r="U20" s="43"/>
      <c r="V20" s="41"/>
      <c r="W20" s="43"/>
      <c r="X20" s="41"/>
      <c r="Y20" s="41"/>
      <c r="Z20" s="43"/>
      <c r="AA20" s="41"/>
      <c r="AB20" s="43"/>
      <c r="AC20" s="41"/>
      <c r="AD20" s="43"/>
      <c r="AE20" s="41"/>
      <c r="AF20" s="41"/>
      <c r="AG20" s="43"/>
      <c r="AH20" s="41"/>
      <c r="AI20" s="43"/>
      <c r="AJ20" s="41"/>
      <c r="AK20" s="43"/>
      <c r="AL20" s="41"/>
      <c r="AM20" s="54"/>
    </row>
    <row r="21" spans="1:39" x14ac:dyDescent="0.2">
      <c r="A21" s="39" t="s">
        <v>1049</v>
      </c>
      <c r="B21" s="39"/>
      <c r="C21" s="39" t="s">
        <v>20</v>
      </c>
      <c r="D21" s="41"/>
      <c r="E21" s="43"/>
      <c r="F21" s="41"/>
      <c r="G21" s="43"/>
      <c r="H21" s="41"/>
      <c r="I21" s="43"/>
      <c r="J21" s="41"/>
      <c r="K21" s="41">
        <v>2</v>
      </c>
      <c r="L21" s="43">
        <v>3610</v>
      </c>
      <c r="M21" s="41"/>
      <c r="N21" s="43"/>
      <c r="O21" s="41"/>
      <c r="P21" s="43"/>
      <c r="Q21" s="41"/>
      <c r="R21" s="41">
        <v>1</v>
      </c>
      <c r="S21" s="43">
        <v>-2447.0500000000002</v>
      </c>
      <c r="T21" s="41"/>
      <c r="U21" s="43"/>
      <c r="V21" s="41"/>
      <c r="W21" s="43"/>
      <c r="X21" s="41"/>
      <c r="Y21" s="41"/>
      <c r="Z21" s="43"/>
      <c r="AA21" s="41"/>
      <c r="AB21" s="43"/>
      <c r="AC21" s="41"/>
      <c r="AD21" s="43"/>
      <c r="AE21" s="41"/>
      <c r="AF21" s="41"/>
      <c r="AG21" s="43"/>
      <c r="AH21" s="41"/>
      <c r="AI21" s="43"/>
      <c r="AJ21" s="41"/>
      <c r="AK21" s="43"/>
      <c r="AL21" s="41"/>
      <c r="AM21" s="54"/>
    </row>
    <row r="22" spans="1:39" x14ac:dyDescent="0.2">
      <c r="A22" s="39" t="s">
        <v>1025</v>
      </c>
      <c r="B22" s="39" t="s">
        <v>1031</v>
      </c>
      <c r="C22" s="39" t="s">
        <v>78</v>
      </c>
      <c r="D22" s="41">
        <v>2</v>
      </c>
      <c r="E22" s="43">
        <v>-444.01</v>
      </c>
      <c r="F22" s="41"/>
      <c r="G22" s="43"/>
      <c r="H22" s="41"/>
      <c r="I22" s="43"/>
      <c r="J22" s="41"/>
      <c r="K22" s="41">
        <v>3</v>
      </c>
      <c r="L22" s="43">
        <v>6046</v>
      </c>
      <c r="M22" s="41"/>
      <c r="N22" s="43"/>
      <c r="O22" s="41"/>
      <c r="P22" s="43"/>
      <c r="Q22" s="41">
        <v>1</v>
      </c>
      <c r="R22" s="41">
        <v>2</v>
      </c>
      <c r="S22" s="43">
        <v>2092.41</v>
      </c>
      <c r="T22" s="41"/>
      <c r="U22" s="43"/>
      <c r="V22" s="41"/>
      <c r="W22" s="43"/>
      <c r="X22" s="41">
        <v>2</v>
      </c>
      <c r="Y22" s="41"/>
      <c r="Z22" s="43"/>
      <c r="AA22" s="41"/>
      <c r="AB22" s="43"/>
      <c r="AC22" s="41"/>
      <c r="AD22" s="43"/>
      <c r="AE22" s="41"/>
      <c r="AF22" s="41"/>
      <c r="AG22" s="43"/>
      <c r="AH22" s="41"/>
      <c r="AI22" s="43"/>
      <c r="AJ22" s="41"/>
      <c r="AK22" s="43"/>
      <c r="AL22" s="41"/>
      <c r="AM22" s="54"/>
    </row>
    <row r="23" spans="1:39" x14ac:dyDescent="0.2">
      <c r="A23" s="39" t="s">
        <v>1025</v>
      </c>
      <c r="B23" s="39" t="s">
        <v>1026</v>
      </c>
      <c r="C23" s="39" t="s">
        <v>74</v>
      </c>
      <c r="D23" s="41">
        <v>32</v>
      </c>
      <c r="E23" s="43">
        <v>-6956.02</v>
      </c>
      <c r="F23" s="41"/>
      <c r="G23" s="43"/>
      <c r="H23" s="41"/>
      <c r="I23" s="43"/>
      <c r="J23" s="41">
        <v>5</v>
      </c>
      <c r="K23" s="41">
        <v>21</v>
      </c>
      <c r="L23" s="43">
        <v>39510</v>
      </c>
      <c r="M23" s="41"/>
      <c r="N23" s="43"/>
      <c r="O23" s="41"/>
      <c r="P23" s="43"/>
      <c r="Q23" s="41">
        <v>2</v>
      </c>
      <c r="R23" s="41">
        <v>40</v>
      </c>
      <c r="S23" s="43">
        <v>94050.669999999984</v>
      </c>
      <c r="T23" s="41">
        <v>2</v>
      </c>
      <c r="U23" s="43">
        <v>127060.76999999999</v>
      </c>
      <c r="V23" s="41">
        <v>1</v>
      </c>
      <c r="W23" s="43">
        <v>13000</v>
      </c>
      <c r="X23" s="41">
        <v>17</v>
      </c>
      <c r="Y23" s="41"/>
      <c r="Z23" s="43"/>
      <c r="AA23" s="41"/>
      <c r="AB23" s="43"/>
      <c r="AC23" s="41"/>
      <c r="AD23" s="43"/>
      <c r="AE23" s="41"/>
      <c r="AF23" s="41">
        <v>8</v>
      </c>
      <c r="AG23" s="43">
        <v>12681.470000000001</v>
      </c>
      <c r="AH23" s="41"/>
      <c r="AI23" s="43"/>
      <c r="AJ23" s="41"/>
      <c r="AK23" s="43"/>
      <c r="AL23" s="41"/>
      <c r="AM23" s="54"/>
    </row>
    <row r="24" spans="1:39" x14ac:dyDescent="0.2">
      <c r="A24" s="39" t="s">
        <v>1025</v>
      </c>
      <c r="B24" s="39" t="s">
        <v>1029</v>
      </c>
      <c r="C24" s="39" t="s">
        <v>72</v>
      </c>
      <c r="D24" s="41">
        <v>23</v>
      </c>
      <c r="E24" s="43">
        <v>-4701.2600000000011</v>
      </c>
      <c r="F24" s="41"/>
      <c r="G24" s="43"/>
      <c r="H24" s="41"/>
      <c r="I24" s="43"/>
      <c r="J24" s="41">
        <v>2</v>
      </c>
      <c r="K24" s="41">
        <v>14</v>
      </c>
      <c r="L24" s="43">
        <v>27443</v>
      </c>
      <c r="M24" s="41"/>
      <c r="N24" s="43"/>
      <c r="O24" s="41"/>
      <c r="P24" s="43"/>
      <c r="Q24" s="41"/>
      <c r="R24" s="41">
        <v>30</v>
      </c>
      <c r="S24" s="43">
        <v>35453.5</v>
      </c>
      <c r="T24" s="41">
        <v>4</v>
      </c>
      <c r="U24" s="43">
        <v>17053.98</v>
      </c>
      <c r="V24" s="41"/>
      <c r="W24" s="43"/>
      <c r="X24" s="41">
        <v>6</v>
      </c>
      <c r="Y24" s="41"/>
      <c r="Z24" s="43"/>
      <c r="AA24" s="41"/>
      <c r="AB24" s="43"/>
      <c r="AC24" s="41"/>
      <c r="AD24" s="43"/>
      <c r="AE24" s="41"/>
      <c r="AF24" s="41">
        <v>2</v>
      </c>
      <c r="AG24" s="43">
        <v>5241.24</v>
      </c>
      <c r="AH24" s="41"/>
      <c r="AI24" s="43"/>
      <c r="AJ24" s="41"/>
      <c r="AK24" s="43"/>
      <c r="AL24" s="41"/>
      <c r="AM24" s="54"/>
    </row>
    <row r="25" spans="1:39" x14ac:dyDescent="0.2">
      <c r="A25" s="39" t="s">
        <v>1075</v>
      </c>
      <c r="B25" s="39" t="s">
        <v>1078</v>
      </c>
      <c r="C25" s="39" t="s">
        <v>54</v>
      </c>
      <c r="D25" s="41"/>
      <c r="E25" s="43"/>
      <c r="F25" s="41"/>
      <c r="G25" s="43"/>
      <c r="H25" s="41"/>
      <c r="I25" s="43"/>
      <c r="J25" s="41"/>
      <c r="K25" s="41">
        <v>1</v>
      </c>
      <c r="L25" s="43">
        <v>2103</v>
      </c>
      <c r="M25" s="41"/>
      <c r="N25" s="43"/>
      <c r="O25" s="41"/>
      <c r="P25" s="43"/>
      <c r="Q25" s="41"/>
      <c r="R25" s="41"/>
      <c r="S25" s="43"/>
      <c r="T25" s="41"/>
      <c r="U25" s="43"/>
      <c r="V25" s="41"/>
      <c r="W25" s="43"/>
      <c r="X25" s="41"/>
      <c r="Y25" s="41"/>
      <c r="Z25" s="43"/>
      <c r="AA25" s="41"/>
      <c r="AB25" s="43"/>
      <c r="AC25" s="41"/>
      <c r="AD25" s="43"/>
      <c r="AE25" s="41"/>
      <c r="AF25" s="41"/>
      <c r="AG25" s="43"/>
      <c r="AH25" s="41"/>
      <c r="AI25" s="43"/>
      <c r="AJ25" s="41"/>
      <c r="AK25" s="43"/>
      <c r="AL25" s="41"/>
      <c r="AM25" s="54"/>
    </row>
    <row r="26" spans="1:39" x14ac:dyDescent="0.2">
      <c r="A26" s="39" t="s">
        <v>1075</v>
      </c>
      <c r="B26" s="39" t="s">
        <v>1082</v>
      </c>
      <c r="C26" s="39" t="s">
        <v>57</v>
      </c>
      <c r="D26" s="41">
        <v>1</v>
      </c>
      <c r="E26" s="43">
        <v>-1709.96</v>
      </c>
      <c r="F26" s="41"/>
      <c r="G26" s="43"/>
      <c r="H26" s="41"/>
      <c r="I26" s="43"/>
      <c r="J26" s="41"/>
      <c r="K26" s="41"/>
      <c r="L26" s="43"/>
      <c r="M26" s="41"/>
      <c r="N26" s="43"/>
      <c r="O26" s="41"/>
      <c r="P26" s="43"/>
      <c r="Q26" s="41"/>
      <c r="R26" s="41"/>
      <c r="S26" s="43"/>
      <c r="T26" s="41"/>
      <c r="U26" s="43"/>
      <c r="V26" s="41"/>
      <c r="W26" s="43"/>
      <c r="X26" s="41"/>
      <c r="Y26" s="41"/>
      <c r="Z26" s="43"/>
      <c r="AA26" s="41"/>
      <c r="AB26" s="43"/>
      <c r="AC26" s="41"/>
      <c r="AD26" s="43"/>
      <c r="AE26" s="41"/>
      <c r="AF26" s="41"/>
      <c r="AG26" s="43"/>
      <c r="AH26" s="41"/>
      <c r="AI26" s="43"/>
      <c r="AJ26" s="41"/>
      <c r="AK26" s="43"/>
      <c r="AL26" s="41"/>
      <c r="AM26" s="54"/>
    </row>
    <row r="27" spans="1:39" x14ac:dyDescent="0.2">
      <c r="A27" s="39" t="s">
        <v>1075</v>
      </c>
      <c r="B27" s="39" t="s">
        <v>1146</v>
      </c>
      <c r="C27" s="39" t="s">
        <v>62</v>
      </c>
      <c r="D27" s="41"/>
      <c r="E27" s="43"/>
      <c r="F27" s="41"/>
      <c r="G27" s="43"/>
      <c r="H27" s="41"/>
      <c r="I27" s="43"/>
      <c r="J27" s="41"/>
      <c r="K27" s="41"/>
      <c r="L27" s="43"/>
      <c r="M27" s="41"/>
      <c r="N27" s="43"/>
      <c r="O27" s="41"/>
      <c r="P27" s="43"/>
      <c r="Q27" s="41"/>
      <c r="R27" s="41">
        <v>1</v>
      </c>
      <c r="S27" s="43">
        <v>-333.13</v>
      </c>
      <c r="T27" s="41"/>
      <c r="U27" s="43"/>
      <c r="V27" s="41"/>
      <c r="W27" s="43"/>
      <c r="X27" s="41"/>
      <c r="Y27" s="41"/>
      <c r="Z27" s="43"/>
      <c r="AA27" s="41"/>
      <c r="AB27" s="43"/>
      <c r="AC27" s="41"/>
      <c r="AD27" s="43"/>
      <c r="AE27" s="41"/>
      <c r="AF27" s="41"/>
      <c r="AG27" s="43"/>
      <c r="AH27" s="41"/>
      <c r="AI27" s="43"/>
      <c r="AJ27" s="41"/>
      <c r="AK27" s="43"/>
      <c r="AL27" s="41"/>
      <c r="AM27" s="54"/>
    </row>
    <row r="28" spans="1:39" x14ac:dyDescent="0.2">
      <c r="A28" s="39" t="s">
        <v>1075</v>
      </c>
      <c r="B28" s="39" t="s">
        <v>1076</v>
      </c>
      <c r="C28" s="39" t="s">
        <v>63</v>
      </c>
      <c r="D28" s="41">
        <v>1</v>
      </c>
      <c r="E28" s="43">
        <v>-544.02</v>
      </c>
      <c r="F28" s="41"/>
      <c r="G28" s="43"/>
      <c r="H28" s="41"/>
      <c r="I28" s="43"/>
      <c r="J28" s="41"/>
      <c r="K28" s="41"/>
      <c r="L28" s="43"/>
      <c r="M28" s="41"/>
      <c r="N28" s="43"/>
      <c r="O28" s="41"/>
      <c r="P28" s="43"/>
      <c r="Q28" s="41"/>
      <c r="R28" s="41"/>
      <c r="S28" s="43"/>
      <c r="T28" s="41"/>
      <c r="U28" s="43"/>
      <c r="V28" s="41"/>
      <c r="W28" s="43"/>
      <c r="X28" s="41"/>
      <c r="Y28" s="41"/>
      <c r="Z28" s="43"/>
      <c r="AA28" s="41"/>
      <c r="AB28" s="43"/>
      <c r="AC28" s="41"/>
      <c r="AD28" s="43"/>
      <c r="AE28" s="41"/>
      <c r="AF28" s="41"/>
      <c r="AG28" s="43"/>
      <c r="AH28" s="41"/>
      <c r="AI28" s="43"/>
      <c r="AJ28" s="41"/>
      <c r="AK28" s="43"/>
      <c r="AL28" s="41"/>
      <c r="AM28" s="54"/>
    </row>
    <row r="29" spans="1:39" x14ac:dyDescent="0.2">
      <c r="A29" s="39" t="s">
        <v>1075</v>
      </c>
      <c r="B29" s="39" t="s">
        <v>1147</v>
      </c>
      <c r="C29" s="39" t="s">
        <v>64</v>
      </c>
      <c r="D29" s="41"/>
      <c r="E29" s="47"/>
      <c r="F29" s="41"/>
      <c r="G29" s="43"/>
      <c r="H29" s="41"/>
      <c r="I29" s="43"/>
      <c r="J29" s="41"/>
      <c r="K29" s="41"/>
      <c r="L29" s="47"/>
      <c r="M29" s="41"/>
      <c r="N29" s="43"/>
      <c r="O29" s="41"/>
      <c r="P29" s="43"/>
      <c r="Q29" s="41"/>
      <c r="R29" s="41"/>
      <c r="S29" s="47"/>
      <c r="T29" s="41">
        <v>1</v>
      </c>
      <c r="U29" s="43">
        <v>37813.39</v>
      </c>
      <c r="V29" s="41"/>
      <c r="W29" s="43"/>
      <c r="X29" s="41"/>
      <c r="Y29" s="41"/>
      <c r="Z29" s="47"/>
      <c r="AA29" s="41"/>
      <c r="AB29" s="43"/>
      <c r="AC29" s="41"/>
      <c r="AD29" s="43"/>
      <c r="AE29" s="41"/>
      <c r="AF29" s="41"/>
      <c r="AG29" s="47"/>
      <c r="AH29" s="41"/>
      <c r="AI29" s="43"/>
      <c r="AJ29" s="41"/>
      <c r="AK29" s="43"/>
      <c r="AL29" s="41"/>
      <c r="AM29" s="54"/>
    </row>
    <row r="30" spans="1:39" x14ac:dyDescent="0.2">
      <c r="A30" s="39" t="s">
        <v>1075</v>
      </c>
      <c r="B30" s="39" t="s">
        <v>1148</v>
      </c>
      <c r="C30" s="39" t="s">
        <v>65</v>
      </c>
      <c r="D30" s="41"/>
      <c r="E30" s="47"/>
      <c r="F30" s="41"/>
      <c r="G30" s="43"/>
      <c r="H30" s="41"/>
      <c r="I30" s="43"/>
      <c r="J30" s="41"/>
      <c r="K30" s="41">
        <v>1</v>
      </c>
      <c r="L30" s="47">
        <v>1805</v>
      </c>
      <c r="M30" s="41"/>
      <c r="N30" s="43"/>
      <c r="O30" s="41"/>
      <c r="P30" s="43"/>
      <c r="Q30" s="41"/>
      <c r="R30" s="41"/>
      <c r="S30" s="47"/>
      <c r="T30" s="41"/>
      <c r="U30" s="43"/>
      <c r="V30" s="41"/>
      <c r="W30" s="43"/>
      <c r="X30" s="41"/>
      <c r="Y30" s="41"/>
      <c r="Z30" s="47"/>
      <c r="AA30" s="41"/>
      <c r="AB30" s="43"/>
      <c r="AC30" s="41"/>
      <c r="AD30" s="43"/>
      <c r="AE30" s="41"/>
      <c r="AF30" s="41"/>
      <c r="AG30" s="47"/>
      <c r="AH30" s="41"/>
      <c r="AI30" s="43"/>
      <c r="AJ30" s="41"/>
      <c r="AK30" s="43"/>
      <c r="AL30" s="41"/>
      <c r="AM30" s="54"/>
    </row>
    <row r="31" spans="1:39" s="192" customFormat="1" x14ac:dyDescent="0.2">
      <c r="A31" s="39" t="s">
        <v>46</v>
      </c>
      <c r="B31" s="39" t="s">
        <v>47</v>
      </c>
      <c r="C31" s="39" t="s">
        <v>48</v>
      </c>
      <c r="D31" s="41">
        <v>1</v>
      </c>
      <c r="E31" s="47">
        <v>-1425</v>
      </c>
      <c r="F31" s="41"/>
      <c r="G31" s="43"/>
      <c r="H31" s="41"/>
      <c r="I31" s="43"/>
      <c r="J31" s="41"/>
      <c r="K31" s="41">
        <v>3</v>
      </c>
      <c r="L31" s="47">
        <v>5415</v>
      </c>
      <c r="M31" s="41"/>
      <c r="N31" s="43"/>
      <c r="O31" s="41"/>
      <c r="P31" s="43"/>
      <c r="Q31" s="41"/>
      <c r="R31" s="41"/>
      <c r="S31" s="47"/>
      <c r="T31" s="41"/>
      <c r="U31" s="43"/>
      <c r="V31" s="41"/>
      <c r="W31" s="43"/>
      <c r="X31" s="41"/>
      <c r="Y31" s="41"/>
      <c r="Z31" s="47"/>
      <c r="AA31" s="41"/>
      <c r="AB31" s="43"/>
      <c r="AC31" s="41"/>
      <c r="AD31" s="43"/>
      <c r="AE31" s="41"/>
      <c r="AF31" s="41"/>
      <c r="AG31" s="47"/>
      <c r="AH31" s="41"/>
      <c r="AI31" s="43"/>
      <c r="AJ31" s="41"/>
      <c r="AK31" s="43"/>
      <c r="AL31" s="41"/>
      <c r="AM31" s="54"/>
    </row>
    <row r="32" spans="1:39" x14ac:dyDescent="0.2">
      <c r="A32" s="39" t="s">
        <v>1020</v>
      </c>
      <c r="B32" s="39" t="s">
        <v>1021</v>
      </c>
      <c r="C32" s="39" t="s">
        <v>81</v>
      </c>
      <c r="D32" s="41">
        <v>139</v>
      </c>
      <c r="E32" s="47">
        <v>-34001.23000000001</v>
      </c>
      <c r="F32" s="41"/>
      <c r="G32" s="43"/>
      <c r="H32" s="41"/>
      <c r="I32" s="43"/>
      <c r="J32" s="41">
        <v>21</v>
      </c>
      <c r="K32" s="41">
        <v>143</v>
      </c>
      <c r="L32" s="47">
        <v>275163.23</v>
      </c>
      <c r="M32" s="41"/>
      <c r="N32" s="43"/>
      <c r="O32" s="41"/>
      <c r="P32" s="43"/>
      <c r="Q32" s="41">
        <v>10</v>
      </c>
      <c r="R32" s="41">
        <v>275</v>
      </c>
      <c r="S32" s="47">
        <v>667866.9299999997</v>
      </c>
      <c r="T32" s="41">
        <v>18</v>
      </c>
      <c r="U32" s="43">
        <v>1780286.36</v>
      </c>
      <c r="V32" s="41">
        <v>1</v>
      </c>
      <c r="W32" s="43">
        <v>2103</v>
      </c>
      <c r="X32" s="41">
        <v>115</v>
      </c>
      <c r="Y32" s="41">
        <v>5</v>
      </c>
      <c r="Z32" s="47">
        <v>2565.9199999999996</v>
      </c>
      <c r="AA32" s="41"/>
      <c r="AB32" s="43"/>
      <c r="AC32" s="41"/>
      <c r="AD32" s="43"/>
      <c r="AE32" s="41"/>
      <c r="AF32" s="41">
        <v>27</v>
      </c>
      <c r="AG32" s="47">
        <v>65468.490000000005</v>
      </c>
      <c r="AH32" s="41"/>
      <c r="AI32" s="43"/>
      <c r="AJ32" s="41"/>
      <c r="AK32" s="43"/>
      <c r="AL32" s="41">
        <v>3</v>
      </c>
      <c r="AM32" s="54"/>
    </row>
    <row r="33" spans="1:39" x14ac:dyDescent="0.2">
      <c r="A33" s="39" t="s">
        <v>1020</v>
      </c>
      <c r="B33" s="39" t="s">
        <v>1023</v>
      </c>
      <c r="C33" s="39" t="s">
        <v>82</v>
      </c>
      <c r="D33" s="41">
        <v>430</v>
      </c>
      <c r="E33" s="47">
        <v>87657.949999999939</v>
      </c>
      <c r="F33" s="41"/>
      <c r="G33" s="43"/>
      <c r="H33" s="41"/>
      <c r="I33" s="43"/>
      <c r="J33" s="41">
        <v>35</v>
      </c>
      <c r="K33" s="41">
        <v>108</v>
      </c>
      <c r="L33" s="47">
        <v>201623.86000000002</v>
      </c>
      <c r="M33" s="41"/>
      <c r="N33" s="43"/>
      <c r="O33" s="41"/>
      <c r="P33" s="43"/>
      <c r="Q33" s="41">
        <v>28</v>
      </c>
      <c r="R33" s="41">
        <v>646</v>
      </c>
      <c r="S33" s="47">
        <v>2539630.0100000002</v>
      </c>
      <c r="T33" s="41">
        <v>56</v>
      </c>
      <c r="U33" s="43">
        <v>2604535.4500000002</v>
      </c>
      <c r="V33" s="41">
        <v>3</v>
      </c>
      <c r="W33" s="43">
        <v>514000</v>
      </c>
      <c r="X33" s="41">
        <v>184</v>
      </c>
      <c r="Y33" s="41">
        <v>23</v>
      </c>
      <c r="Z33" s="47">
        <v>33450</v>
      </c>
      <c r="AA33" s="41"/>
      <c r="AB33" s="43"/>
      <c r="AC33" s="41"/>
      <c r="AD33" s="43"/>
      <c r="AE33" s="41"/>
      <c r="AF33" s="41">
        <v>54</v>
      </c>
      <c r="AG33" s="47">
        <v>123942.59000000003</v>
      </c>
      <c r="AH33" s="41"/>
      <c r="AI33" s="43"/>
      <c r="AJ33" s="41"/>
      <c r="AK33" s="43"/>
      <c r="AL33" s="41">
        <v>10</v>
      </c>
      <c r="AM33" s="54"/>
    </row>
    <row r="34" spans="1:39" x14ac:dyDescent="0.2">
      <c r="A34" s="39" t="s">
        <v>1020</v>
      </c>
      <c r="B34" s="39" t="s">
        <v>1149</v>
      </c>
      <c r="C34" s="39" t="s">
        <v>84</v>
      </c>
      <c r="D34" s="41"/>
      <c r="E34" s="47"/>
      <c r="F34" s="41"/>
      <c r="G34" s="43"/>
      <c r="H34" s="41"/>
      <c r="I34" s="43"/>
      <c r="J34" s="41"/>
      <c r="K34" s="41"/>
      <c r="L34" s="47"/>
      <c r="M34" s="41"/>
      <c r="N34" s="43"/>
      <c r="O34" s="41"/>
      <c r="P34" s="43"/>
      <c r="Q34" s="41"/>
      <c r="R34" s="41"/>
      <c r="S34" s="47"/>
      <c r="T34" s="41"/>
      <c r="U34" s="43"/>
      <c r="V34" s="41"/>
      <c r="W34" s="43"/>
      <c r="X34" s="41">
        <v>1</v>
      </c>
      <c r="Y34" s="41"/>
      <c r="Z34" s="47"/>
      <c r="AA34" s="41"/>
      <c r="AB34" s="43"/>
      <c r="AC34" s="41"/>
      <c r="AD34" s="43"/>
      <c r="AE34" s="41"/>
      <c r="AF34" s="41"/>
      <c r="AG34" s="47"/>
      <c r="AH34" s="41"/>
      <c r="AI34" s="43"/>
      <c r="AJ34" s="41"/>
      <c r="AK34" s="43"/>
      <c r="AL34" s="41"/>
      <c r="AM34" s="54"/>
    </row>
    <row r="35" spans="1:39" x14ac:dyDescent="0.2">
      <c r="E35" s="44"/>
      <c r="L35" s="44"/>
      <c r="S35" s="44"/>
      <c r="Z35" s="44"/>
      <c r="AG35" s="44"/>
    </row>
    <row r="36" spans="1:39" x14ac:dyDescent="0.2">
      <c r="C36" s="45" t="s">
        <v>985</v>
      </c>
      <c r="D36" s="46">
        <f t="shared" ref="D36:AL36" si="0">SUM(D6:D34)</f>
        <v>1433</v>
      </c>
      <c r="E36" s="47">
        <f t="shared" si="0"/>
        <v>-29740.960000000021</v>
      </c>
      <c r="F36" s="46">
        <f t="shared" si="0"/>
        <v>0</v>
      </c>
      <c r="G36" s="43">
        <f t="shared" si="0"/>
        <v>0</v>
      </c>
      <c r="H36" s="46">
        <f t="shared" si="0"/>
        <v>0</v>
      </c>
      <c r="I36" s="43">
        <f t="shared" si="0"/>
        <v>0</v>
      </c>
      <c r="J36" s="46">
        <f t="shared" si="0"/>
        <v>140</v>
      </c>
      <c r="K36" s="41">
        <f t="shared" si="0"/>
        <v>747</v>
      </c>
      <c r="L36" s="47">
        <f t="shared" si="0"/>
        <v>1422427.5300000003</v>
      </c>
      <c r="M36" s="46">
        <f t="shared" si="0"/>
        <v>0</v>
      </c>
      <c r="N36" s="43">
        <f t="shared" si="0"/>
        <v>0</v>
      </c>
      <c r="O36" s="46">
        <f t="shared" si="0"/>
        <v>0</v>
      </c>
      <c r="P36" s="43">
        <f t="shared" si="0"/>
        <v>0</v>
      </c>
      <c r="Q36" s="46">
        <f t="shared" si="0"/>
        <v>112</v>
      </c>
      <c r="R36" s="46">
        <f t="shared" si="0"/>
        <v>2194</v>
      </c>
      <c r="S36" s="47">
        <f t="shared" si="0"/>
        <v>7462280.0200000089</v>
      </c>
      <c r="T36" s="46">
        <f t="shared" si="0"/>
        <v>173</v>
      </c>
      <c r="U36" s="43">
        <f t="shared" si="0"/>
        <v>6435128.75</v>
      </c>
      <c r="V36" s="46">
        <f t="shared" si="0"/>
        <v>7</v>
      </c>
      <c r="W36" s="43">
        <f t="shared" si="0"/>
        <v>549603</v>
      </c>
      <c r="X36" s="46">
        <f t="shared" si="0"/>
        <v>737</v>
      </c>
      <c r="Y36" s="46">
        <f t="shared" si="0"/>
        <v>100</v>
      </c>
      <c r="Z36" s="47">
        <f t="shared" si="0"/>
        <v>147186.27999999997</v>
      </c>
      <c r="AA36" s="46">
        <f t="shared" si="0"/>
        <v>0</v>
      </c>
      <c r="AB36" s="43">
        <f t="shared" si="0"/>
        <v>0</v>
      </c>
      <c r="AC36" s="46">
        <f t="shared" si="0"/>
        <v>0</v>
      </c>
      <c r="AD36" s="43">
        <f t="shared" si="0"/>
        <v>0</v>
      </c>
      <c r="AE36" s="46">
        <f t="shared" si="0"/>
        <v>0</v>
      </c>
      <c r="AF36" s="46">
        <f t="shared" si="0"/>
        <v>215</v>
      </c>
      <c r="AG36" s="47">
        <f t="shared" si="0"/>
        <v>486291.24999999983</v>
      </c>
      <c r="AH36" s="46">
        <f t="shared" si="0"/>
        <v>0</v>
      </c>
      <c r="AI36" s="43">
        <f t="shared" si="0"/>
        <v>0</v>
      </c>
      <c r="AJ36" s="46">
        <f t="shared" si="0"/>
        <v>0</v>
      </c>
      <c r="AK36" s="43">
        <f t="shared" si="0"/>
        <v>0</v>
      </c>
      <c r="AL36" s="46">
        <f t="shared" si="0"/>
        <v>29</v>
      </c>
    </row>
    <row r="40" spans="1:39" x14ac:dyDescent="0.2">
      <c r="A40" s="32"/>
      <c r="B40" s="48"/>
      <c r="C40" s="284" t="s">
        <v>986</v>
      </c>
      <c r="D40" s="285"/>
      <c r="E40" s="284" t="s">
        <v>987</v>
      </c>
      <c r="F40" s="285"/>
      <c r="G40" s="284" t="s">
        <v>988</v>
      </c>
      <c r="H40" s="285"/>
      <c r="I40" s="284" t="s">
        <v>989</v>
      </c>
      <c r="J40" s="285"/>
      <c r="K40" s="284" t="s">
        <v>990</v>
      </c>
      <c r="L40" s="285"/>
      <c r="M40" s="286" t="s">
        <v>991</v>
      </c>
      <c r="N40" s="287"/>
      <c r="O40" s="32"/>
      <c r="P40" s="32"/>
      <c r="Q40" s="32"/>
      <c r="R40" s="3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  <c r="AF40" s="32"/>
      <c r="AG40" s="32"/>
      <c r="AH40" s="32"/>
      <c r="AI40" s="32"/>
      <c r="AJ40" s="32"/>
      <c r="AK40" s="32"/>
      <c r="AL40" s="32"/>
    </row>
    <row r="41" spans="1:39" x14ac:dyDescent="0.2">
      <c r="A41" s="32"/>
      <c r="B41" s="48" t="s">
        <v>992</v>
      </c>
      <c r="C41" s="49" t="s">
        <v>993</v>
      </c>
      <c r="D41" s="49" t="s">
        <v>994</v>
      </c>
      <c r="E41" s="49" t="s">
        <v>993</v>
      </c>
      <c r="F41" s="49" t="s">
        <v>994</v>
      </c>
      <c r="G41" s="49" t="s">
        <v>993</v>
      </c>
      <c r="H41" s="49" t="s">
        <v>994</v>
      </c>
      <c r="I41" s="49" t="s">
        <v>993</v>
      </c>
      <c r="J41" s="49" t="s">
        <v>994</v>
      </c>
      <c r="K41" s="49" t="s">
        <v>993</v>
      </c>
      <c r="L41" s="49" t="s">
        <v>994</v>
      </c>
      <c r="M41" s="49" t="s">
        <v>993</v>
      </c>
      <c r="N41" s="49" t="s">
        <v>994</v>
      </c>
      <c r="O41" s="32"/>
      <c r="P41" s="32"/>
      <c r="Q41" s="32"/>
      <c r="R41" s="32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  <c r="AF41" s="32"/>
      <c r="AG41" s="32"/>
      <c r="AH41" s="32"/>
      <c r="AI41" s="32"/>
      <c r="AJ41" s="32"/>
      <c r="AK41" s="32"/>
      <c r="AL41" s="32"/>
    </row>
    <row r="42" spans="1:39" x14ac:dyDescent="0.2">
      <c r="A42" s="32"/>
      <c r="B42" s="50" t="s">
        <v>995</v>
      </c>
      <c r="C42" s="51">
        <f>D36+F36+H36+J36</f>
        <v>1573</v>
      </c>
      <c r="D42" s="52">
        <f>E36+G36+I36</f>
        <v>-29740.960000000021</v>
      </c>
      <c r="E42" s="51">
        <f>M36+O36+Q36+K36</f>
        <v>859</v>
      </c>
      <c r="F42" s="52">
        <f>L36+N36+P36</f>
        <v>1422427.5300000003</v>
      </c>
      <c r="G42" s="51">
        <f>R36+T36+V36+X36</f>
        <v>3111</v>
      </c>
      <c r="H42" s="52">
        <f>S36+U36+W36</f>
        <v>14447011.770000009</v>
      </c>
      <c r="I42" s="51">
        <f>Y36+AA36+AC36+AE36</f>
        <v>100</v>
      </c>
      <c r="J42" s="52">
        <f>Z36+AB36+AD36</f>
        <v>147186.27999999997</v>
      </c>
      <c r="K42" s="51">
        <f>AF36+AH36+AJ36+AL36</f>
        <v>244</v>
      </c>
      <c r="L42" s="52">
        <f>AI36+AG36+AK36</f>
        <v>486291.24999999983</v>
      </c>
      <c r="M42" s="51">
        <f>C42+E42+G42+I42+K42</f>
        <v>5887</v>
      </c>
      <c r="N42" s="52">
        <f>L42+J42+H42+F42+D42</f>
        <v>16473175.870000008</v>
      </c>
      <c r="O42" s="32"/>
      <c r="P42" s="53"/>
      <c r="Q42" s="54"/>
      <c r="R42" s="32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  <c r="AF42" s="32"/>
      <c r="AG42" s="32"/>
      <c r="AH42" s="32"/>
      <c r="AI42" s="32"/>
      <c r="AJ42" s="32"/>
      <c r="AK42" s="32"/>
      <c r="AL42" s="32"/>
    </row>
    <row r="43" spans="1:39" x14ac:dyDescent="0.2">
      <c r="A43" s="32"/>
      <c r="B43" s="50" t="s">
        <v>996</v>
      </c>
      <c r="C43" s="51">
        <f>H36</f>
        <v>0</v>
      </c>
      <c r="D43" s="52">
        <f>H36</f>
        <v>0</v>
      </c>
      <c r="E43" s="51">
        <f>O36</f>
        <v>0</v>
      </c>
      <c r="F43" s="52">
        <f>P36</f>
        <v>0</v>
      </c>
      <c r="G43" s="51">
        <f>V36</f>
        <v>7</v>
      </c>
      <c r="H43" s="52">
        <f>W36</f>
        <v>549603</v>
      </c>
      <c r="I43" s="55">
        <f>AC36</f>
        <v>0</v>
      </c>
      <c r="J43" s="115">
        <f>AD36</f>
        <v>0</v>
      </c>
      <c r="K43" s="55">
        <f>AJ36</f>
        <v>0</v>
      </c>
      <c r="L43" s="115">
        <f>AK36</f>
        <v>0</v>
      </c>
      <c r="M43" s="51">
        <f>C43+E43+G43+I43+K43</f>
        <v>7</v>
      </c>
      <c r="N43" s="52">
        <f>L43+J43+H43+F43+D43</f>
        <v>549603</v>
      </c>
      <c r="O43" s="32"/>
      <c r="P43" s="32"/>
      <c r="Q43" s="32"/>
      <c r="R43" s="32"/>
      <c r="S43" s="32"/>
      <c r="T43" s="32"/>
      <c r="U43" s="32"/>
      <c r="V43" s="32"/>
      <c r="W43" s="32"/>
      <c r="X43" s="32"/>
      <c r="Y43" s="32"/>
      <c r="Z43" s="32"/>
      <c r="AA43" s="32"/>
      <c r="AB43" s="32"/>
      <c r="AC43" s="32"/>
      <c r="AD43" s="32"/>
      <c r="AE43" s="32"/>
      <c r="AF43" s="32"/>
      <c r="AG43" s="32"/>
      <c r="AH43" s="32"/>
      <c r="AI43" s="32"/>
      <c r="AJ43" s="32"/>
      <c r="AK43" s="32"/>
      <c r="AL43" s="32"/>
    </row>
    <row r="44" spans="1:39" x14ac:dyDescent="0.2">
      <c r="A44" s="32"/>
      <c r="B44" s="50" t="s">
        <v>997</v>
      </c>
      <c r="C44" s="51">
        <f>D36+F36</f>
        <v>1433</v>
      </c>
      <c r="D44" s="52">
        <f>E36+G36</f>
        <v>-29740.960000000021</v>
      </c>
      <c r="E44" s="51">
        <f>K36+M36</f>
        <v>747</v>
      </c>
      <c r="F44" s="52">
        <f>L36+N36</f>
        <v>1422427.5300000003</v>
      </c>
      <c r="G44" s="51">
        <f>R36+T36</f>
        <v>2367</v>
      </c>
      <c r="H44" s="52">
        <f>S36+U36</f>
        <v>13897408.770000009</v>
      </c>
      <c r="I44" s="55">
        <f>Y36+AA36</f>
        <v>100</v>
      </c>
      <c r="J44" s="52">
        <f>AB36+Z36</f>
        <v>147186.27999999997</v>
      </c>
      <c r="K44" s="55">
        <f>AH36+AF36</f>
        <v>215</v>
      </c>
      <c r="L44" s="52">
        <f>AG36+AI36</f>
        <v>486291.24999999983</v>
      </c>
      <c r="M44" s="51">
        <f t="shared" ref="M44" si="1">C44+E44+G44+I44+K44</f>
        <v>4862</v>
      </c>
      <c r="N44" s="52">
        <f t="shared" ref="N44:N45" si="2">L44+J44+H44+F44+D44</f>
        <v>15923572.870000008</v>
      </c>
      <c r="O44" s="32"/>
      <c r="P44" s="32"/>
      <c r="Q44" s="32"/>
      <c r="R44" s="32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32"/>
      <c r="AF44" s="32"/>
      <c r="AG44" s="32"/>
      <c r="AH44" s="32"/>
      <c r="AI44" s="32"/>
      <c r="AJ44" s="32"/>
      <c r="AK44" s="32"/>
      <c r="AL44" s="32"/>
    </row>
    <row r="45" spans="1:39" x14ac:dyDescent="0.2">
      <c r="A45" s="32"/>
      <c r="B45" s="50" t="s">
        <v>998</v>
      </c>
      <c r="C45" s="51">
        <f>C44+C43</f>
        <v>1433</v>
      </c>
      <c r="D45" s="52">
        <f t="shared" ref="D45:M45" si="3">D44+D43</f>
        <v>-29740.960000000021</v>
      </c>
      <c r="E45" s="51">
        <f t="shared" si="3"/>
        <v>747</v>
      </c>
      <c r="F45" s="52">
        <f t="shared" si="3"/>
        <v>1422427.5300000003</v>
      </c>
      <c r="G45" s="51">
        <f t="shared" si="3"/>
        <v>2374</v>
      </c>
      <c r="H45" s="52">
        <f t="shared" si="3"/>
        <v>14447011.770000009</v>
      </c>
      <c r="I45" s="55">
        <f t="shared" si="3"/>
        <v>100</v>
      </c>
      <c r="J45" s="52">
        <f t="shared" si="3"/>
        <v>147186.27999999997</v>
      </c>
      <c r="K45" s="55">
        <f t="shared" si="3"/>
        <v>215</v>
      </c>
      <c r="L45" s="52">
        <f t="shared" si="3"/>
        <v>486291.24999999983</v>
      </c>
      <c r="M45" s="51">
        <f t="shared" si="3"/>
        <v>4869</v>
      </c>
      <c r="N45" s="52">
        <f t="shared" si="2"/>
        <v>16473175.870000008</v>
      </c>
      <c r="O45" s="103"/>
      <c r="P45" s="124"/>
      <c r="Q45" s="32"/>
      <c r="R45" s="32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2"/>
      <c r="AD45" s="32"/>
      <c r="AE45" s="32"/>
      <c r="AF45" s="32"/>
      <c r="AG45" s="32"/>
      <c r="AH45" s="32"/>
      <c r="AI45" s="32"/>
      <c r="AJ45" s="32"/>
      <c r="AK45" s="32"/>
      <c r="AL45" s="32"/>
    </row>
    <row r="46" spans="1:39" x14ac:dyDescent="0.2">
      <c r="A46" s="32"/>
      <c r="B46" s="32"/>
      <c r="D46" s="32"/>
      <c r="E46" s="56"/>
      <c r="F46" s="57"/>
      <c r="G46" s="58"/>
      <c r="H46" s="56"/>
      <c r="I46" s="56"/>
      <c r="J46" s="56"/>
      <c r="K46" s="56"/>
      <c r="L46" s="56"/>
      <c r="M46" s="57"/>
      <c r="N46" s="58"/>
      <c r="O46" s="103"/>
      <c r="P46" s="125"/>
      <c r="Q46" s="32"/>
      <c r="R46" s="32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  <c r="AF46" s="32"/>
      <c r="AG46" s="32"/>
      <c r="AH46" s="32"/>
      <c r="AI46" s="32"/>
      <c r="AJ46" s="32"/>
      <c r="AK46" s="32"/>
      <c r="AL46" s="32"/>
    </row>
    <row r="49" spans="3:6" x14ac:dyDescent="0.2">
      <c r="D49" s="102"/>
      <c r="F49" s="102"/>
    </row>
    <row r="50" spans="3:6" x14ac:dyDescent="0.2">
      <c r="C50" s="32" t="str">
        <f>VLOOKUP(C6,'PREMI RCA 2016'!$C$5:$C$117,1,FALSE)</f>
        <v>00210633400412</v>
      </c>
      <c r="D50" s="102"/>
      <c r="F50" s="102"/>
    </row>
    <row r="51" spans="3:6" x14ac:dyDescent="0.2">
      <c r="C51" s="103" t="str">
        <f>VLOOKUP(C7,'PREMI RCA 2016'!$C$5:$C$117,1,FALSE)</f>
        <v>00210633400417</v>
      </c>
      <c r="D51" s="102"/>
      <c r="F51" s="102"/>
    </row>
    <row r="52" spans="3:6" x14ac:dyDescent="0.2">
      <c r="C52" s="103" t="str">
        <f>VLOOKUP(C8,'PREMI RCA 2016'!$C$5:$C$117,1,FALSE)</f>
        <v>00210633400418</v>
      </c>
      <c r="D52" s="102"/>
      <c r="F52" s="102"/>
    </row>
    <row r="53" spans="3:6" x14ac:dyDescent="0.2">
      <c r="C53" s="103" t="str">
        <f>VLOOKUP(C9,'PREMI RCA 2016'!$C$5:$C$117,1,FALSE)</f>
        <v>00210633400540</v>
      </c>
      <c r="D53" s="102"/>
      <c r="F53" s="102"/>
    </row>
    <row r="54" spans="3:6" x14ac:dyDescent="0.2">
      <c r="C54" s="103" t="str">
        <f>VLOOKUP(C10,'PREMI RCA 2016'!$C$5:$C$117,1,FALSE)</f>
        <v>00210633400541</v>
      </c>
      <c r="D54" s="102"/>
      <c r="F54" s="102"/>
    </row>
    <row r="55" spans="3:6" x14ac:dyDescent="0.2">
      <c r="C55" s="103" t="str">
        <f>VLOOKUP(C11,'PREMI RCA 2016'!$C$5:$C$117,1,FALSE)</f>
        <v>00210633400542</v>
      </c>
      <c r="D55" s="102"/>
      <c r="F55" s="102"/>
    </row>
    <row r="56" spans="3:6" x14ac:dyDescent="0.2">
      <c r="C56" s="103" t="str">
        <f>VLOOKUP(C12,'PREMI RCA 2016'!$C$5:$C$117,1,FALSE)</f>
        <v>00210633400544</v>
      </c>
      <c r="D56" s="102"/>
      <c r="F56" s="102"/>
    </row>
    <row r="57" spans="3:6" x14ac:dyDescent="0.2">
      <c r="C57" s="103" t="str">
        <f>VLOOKUP(C13,'PREMI RCA 2016'!$C$5:$C$117,1,FALSE)</f>
        <v>00210633400545</v>
      </c>
      <c r="D57" s="102"/>
      <c r="F57" s="102"/>
    </row>
    <row r="58" spans="3:6" x14ac:dyDescent="0.2">
      <c r="C58" s="103" t="str">
        <f>VLOOKUP(C14,'PREMI RCA 2016'!$C$5:$C$117,1,FALSE)</f>
        <v>00210633400546</v>
      </c>
      <c r="D58" s="102"/>
      <c r="F58" s="102"/>
    </row>
    <row r="59" spans="3:6" x14ac:dyDescent="0.2">
      <c r="C59" s="103" t="str">
        <f>VLOOKUP(C15,'PREMI RCA 2016'!$C$5:$C$117,1,FALSE)</f>
        <v>00210633400547</v>
      </c>
      <c r="D59" s="102"/>
      <c r="F59" s="102"/>
    </row>
    <row r="60" spans="3:6" x14ac:dyDescent="0.2">
      <c r="C60" s="103" t="str">
        <f>VLOOKUP(C16,'PREMI RCA 2016'!$C$5:$C$117,1,FALSE)</f>
        <v>00210633400548</v>
      </c>
      <c r="D60" s="102"/>
      <c r="F60" s="102"/>
    </row>
    <row r="61" spans="3:6" x14ac:dyDescent="0.2">
      <c r="C61" s="103" t="str">
        <f>VLOOKUP(C17,'PREMI RCA 2016'!$C$5:$C$117,1,FALSE)</f>
        <v>00210633400550</v>
      </c>
      <c r="D61" s="102"/>
      <c r="F61" s="102"/>
    </row>
    <row r="62" spans="3:6" x14ac:dyDescent="0.2">
      <c r="C62" s="103" t="str">
        <f>VLOOKUP(C18,'PREMI RCA 2016'!$C$5:$C$117,1,FALSE)</f>
        <v>00210633400551</v>
      </c>
      <c r="D62" s="102"/>
      <c r="F62" s="102"/>
    </row>
    <row r="63" spans="3:6" x14ac:dyDescent="0.2">
      <c r="C63" s="103" t="str">
        <f>VLOOKUP(C19,'PREMI RCA 2016'!$C$5:$C$117,1,FALSE)</f>
        <v>00210633400553</v>
      </c>
      <c r="D63" s="102"/>
      <c r="F63" s="102"/>
    </row>
    <row r="64" spans="3:6" x14ac:dyDescent="0.2">
      <c r="C64" s="103" t="str">
        <f>VLOOKUP(C20,'PREMI RCA 2016'!$C$5:$C$117,1,FALSE)</f>
        <v>00210633400554</v>
      </c>
      <c r="D64" s="102"/>
      <c r="F64" s="102"/>
    </row>
    <row r="65" spans="3:6" x14ac:dyDescent="0.2">
      <c r="C65" s="103" t="str">
        <f>VLOOKUP(C21,'PREMI RCA 2016'!$C$5:$C$117,1,FALSE)</f>
        <v>00210633400556</v>
      </c>
      <c r="D65" s="102"/>
      <c r="F65" s="102"/>
    </row>
    <row r="66" spans="3:6" x14ac:dyDescent="0.2">
      <c r="C66" s="103" t="str">
        <f>VLOOKUP(C22,'PREMI RCA 2016'!$C$5:$C$117,1,FALSE)</f>
        <v>00210633400557</v>
      </c>
      <c r="D66" s="102"/>
      <c r="F66" s="102"/>
    </row>
    <row r="67" spans="3:6" x14ac:dyDescent="0.2">
      <c r="C67" s="103" t="str">
        <f>VLOOKUP(C23,'PREMI RCA 2016'!$C$5:$C$117,1,FALSE)</f>
        <v>00210633400558</v>
      </c>
      <c r="D67" s="102"/>
      <c r="F67" s="102"/>
    </row>
    <row r="68" spans="3:6" x14ac:dyDescent="0.2">
      <c r="C68" s="103" t="str">
        <f>VLOOKUP(C24,'PREMI RCA 2016'!$C$5:$C$117,1,FALSE)</f>
        <v>00210633400559</v>
      </c>
      <c r="D68" s="102"/>
      <c r="F68" s="102"/>
    </row>
    <row r="69" spans="3:6" x14ac:dyDescent="0.2">
      <c r="C69" s="103" t="str">
        <f>VLOOKUP(C25,'PREMI RCA 2016'!$C$5:$C$117,1,FALSE)</f>
        <v>00210633400563</v>
      </c>
      <c r="D69" s="102"/>
      <c r="F69" s="102"/>
    </row>
    <row r="70" spans="3:6" x14ac:dyDescent="0.2">
      <c r="C70" s="103" t="str">
        <f>VLOOKUP(C26,'PREMI RCA 2016'!$C$5:$C$117,1,FALSE)</f>
        <v>00210633400566</v>
      </c>
      <c r="D70" s="102"/>
      <c r="F70" s="102"/>
    </row>
    <row r="71" spans="3:6" x14ac:dyDescent="0.2">
      <c r="C71" s="103" t="str">
        <f>VLOOKUP(C27,'PREMI RCA 2016'!$C$5:$C$117,1,FALSE)</f>
        <v>00210633400572</v>
      </c>
      <c r="D71" s="102"/>
      <c r="F71" s="102"/>
    </row>
    <row r="72" spans="3:6" x14ac:dyDescent="0.2">
      <c r="C72" s="103" t="str">
        <f>VLOOKUP(C28,'PREMI RCA 2016'!$C$5:$C$117,1,FALSE)</f>
        <v>00210633400573</v>
      </c>
      <c r="D72" s="102"/>
      <c r="F72" s="102"/>
    </row>
    <row r="73" spans="3:6" x14ac:dyDescent="0.2">
      <c r="C73" s="103" t="str">
        <f>VLOOKUP(C29,'PREMI RCA 2016'!$C$5:$C$117,1,FALSE)</f>
        <v>00210633400575</v>
      </c>
      <c r="D73" s="102"/>
      <c r="F73" s="102"/>
    </row>
    <row r="74" spans="3:6" x14ac:dyDescent="0.2">
      <c r="C74" s="103" t="str">
        <f>VLOOKUP(C30,'PREMI RCA 2016'!$C$5:$C$117,1,FALSE)</f>
        <v>00210633400576</v>
      </c>
      <c r="D74" s="102"/>
      <c r="F74" s="102"/>
    </row>
    <row r="75" spans="3:6" x14ac:dyDescent="0.2">
      <c r="C75" s="103" t="str">
        <f>VLOOKUP(C32,'PREMI RCA 2016'!$C$5:$C$117,1,FALSE)</f>
        <v>00210633400664</v>
      </c>
      <c r="D75" s="102"/>
      <c r="F75" s="102"/>
    </row>
    <row r="76" spans="3:6" x14ac:dyDescent="0.2">
      <c r="C76" s="103" t="str">
        <f>VLOOKUP(C33,'PREMI RCA 2016'!$C$5:$C$117,1,FALSE)</f>
        <v>00210633400665</v>
      </c>
      <c r="D76" s="102"/>
      <c r="F76" s="102"/>
    </row>
    <row r="77" spans="3:6" x14ac:dyDescent="0.2">
      <c r="C77" s="103" t="str">
        <f>VLOOKUP(C34,'PREMI RCA 2016'!$C$5:$C$117,1,FALSE)</f>
        <v>00210633400669</v>
      </c>
      <c r="D77" s="102"/>
      <c r="F77" s="102"/>
    </row>
    <row r="78" spans="3:6" x14ac:dyDescent="0.2">
      <c r="C78" s="103"/>
      <c r="D78" s="102"/>
      <c r="F78" s="102"/>
    </row>
    <row r="79" spans="3:6" x14ac:dyDescent="0.2">
      <c r="C79" s="103"/>
      <c r="D79" s="102"/>
      <c r="F79" s="102"/>
    </row>
    <row r="80" spans="3:6" x14ac:dyDescent="0.2">
      <c r="C80" s="103"/>
      <c r="D80" s="102"/>
      <c r="F80" s="102"/>
    </row>
    <row r="81" spans="3:6" x14ac:dyDescent="0.2">
      <c r="C81" s="103"/>
      <c r="D81" s="102"/>
      <c r="F81" s="102"/>
    </row>
    <row r="82" spans="3:6" x14ac:dyDescent="0.2">
      <c r="C82" s="103"/>
      <c r="D82" s="102"/>
      <c r="F82" s="102"/>
    </row>
    <row r="83" spans="3:6" x14ac:dyDescent="0.2">
      <c r="C83" s="103"/>
      <c r="D83" s="102"/>
      <c r="F83" s="102"/>
    </row>
    <row r="84" spans="3:6" x14ac:dyDescent="0.2">
      <c r="C84" s="103"/>
      <c r="D84" s="102"/>
      <c r="F84" s="102"/>
    </row>
    <row r="85" spans="3:6" x14ac:dyDescent="0.2">
      <c r="C85" s="103"/>
      <c r="D85" s="102"/>
      <c r="F85" s="102"/>
    </row>
    <row r="86" spans="3:6" x14ac:dyDescent="0.2">
      <c r="C86" s="103"/>
      <c r="D86" s="102"/>
      <c r="F86" s="102"/>
    </row>
    <row r="87" spans="3:6" x14ac:dyDescent="0.2">
      <c r="C87" s="103"/>
      <c r="D87" s="102"/>
      <c r="F87" s="102"/>
    </row>
    <row r="88" spans="3:6" x14ac:dyDescent="0.2">
      <c r="C88" s="103"/>
      <c r="D88" s="102"/>
      <c r="F88" s="102"/>
    </row>
    <row r="89" spans="3:6" x14ac:dyDescent="0.2">
      <c r="C89" s="103"/>
      <c r="D89" s="102"/>
      <c r="F89" s="102"/>
    </row>
    <row r="90" spans="3:6" x14ac:dyDescent="0.2">
      <c r="C90" s="103"/>
      <c r="D90" s="102"/>
      <c r="F90" s="102"/>
    </row>
    <row r="91" spans="3:6" x14ac:dyDescent="0.2">
      <c r="C91" s="103"/>
      <c r="D91" s="102"/>
      <c r="F91" s="102"/>
    </row>
    <row r="92" spans="3:6" x14ac:dyDescent="0.2">
      <c r="C92" s="103"/>
      <c r="D92" s="102"/>
      <c r="F92" s="102"/>
    </row>
    <row r="93" spans="3:6" x14ac:dyDescent="0.2">
      <c r="C93" s="103"/>
      <c r="D93" s="102"/>
      <c r="F93" s="102"/>
    </row>
    <row r="94" spans="3:6" x14ac:dyDescent="0.2">
      <c r="C94" s="103"/>
      <c r="D94" s="102"/>
      <c r="F94" s="102"/>
    </row>
    <row r="95" spans="3:6" x14ac:dyDescent="0.2">
      <c r="C95" s="103"/>
      <c r="D95" s="102"/>
      <c r="F95" s="102"/>
    </row>
    <row r="96" spans="3:6" x14ac:dyDescent="0.2">
      <c r="C96" s="103"/>
      <c r="D96" s="102"/>
      <c r="F96" s="102"/>
    </row>
    <row r="97" spans="3:6" x14ac:dyDescent="0.2">
      <c r="C97" s="103"/>
      <c r="D97" s="102"/>
      <c r="F97" s="102"/>
    </row>
    <row r="98" spans="3:6" x14ac:dyDescent="0.2">
      <c r="C98" s="103"/>
      <c r="D98" s="102"/>
      <c r="F98" s="102"/>
    </row>
    <row r="99" spans="3:6" x14ac:dyDescent="0.2">
      <c r="C99" s="103"/>
      <c r="D99" s="102"/>
      <c r="F99" s="102"/>
    </row>
    <row r="100" spans="3:6" x14ac:dyDescent="0.2">
      <c r="C100" s="103"/>
      <c r="D100" s="102"/>
      <c r="F100" s="102"/>
    </row>
    <row r="101" spans="3:6" x14ac:dyDescent="0.2">
      <c r="C101" s="103"/>
      <c r="D101" s="102"/>
      <c r="F101" s="102"/>
    </row>
    <row r="102" spans="3:6" x14ac:dyDescent="0.2">
      <c r="C102" s="103"/>
      <c r="D102" s="102"/>
      <c r="F102" s="102"/>
    </row>
    <row r="103" spans="3:6" x14ac:dyDescent="0.2">
      <c r="C103" s="103"/>
      <c r="D103" s="102"/>
      <c r="F103" s="102"/>
    </row>
    <row r="104" spans="3:6" x14ac:dyDescent="0.2">
      <c r="C104" s="103"/>
      <c r="D104" s="102"/>
      <c r="F104" s="102"/>
    </row>
    <row r="105" spans="3:6" x14ac:dyDescent="0.2">
      <c r="C105" s="103"/>
    </row>
    <row r="106" spans="3:6" x14ac:dyDescent="0.2">
      <c r="C106" s="103"/>
    </row>
    <row r="107" spans="3:6" x14ac:dyDescent="0.2">
      <c r="C107" s="103"/>
    </row>
    <row r="108" spans="3:6" x14ac:dyDescent="0.2">
      <c r="C108" s="103"/>
    </row>
    <row r="109" spans="3:6" x14ac:dyDescent="0.2">
      <c r="C109" s="103"/>
    </row>
    <row r="110" spans="3:6" x14ac:dyDescent="0.2">
      <c r="C110" s="103"/>
    </row>
    <row r="111" spans="3:6" x14ac:dyDescent="0.2">
      <c r="C111" s="103"/>
    </row>
    <row r="112" spans="3:6" x14ac:dyDescent="0.2">
      <c r="C112" s="103"/>
    </row>
    <row r="113" spans="3:3" x14ac:dyDescent="0.2">
      <c r="C113" s="103"/>
    </row>
    <row r="114" spans="3:3" x14ac:dyDescent="0.2">
      <c r="C114" s="103"/>
    </row>
    <row r="115" spans="3:3" x14ac:dyDescent="0.2">
      <c r="C115" s="103"/>
    </row>
    <row r="116" spans="3:3" x14ac:dyDescent="0.2">
      <c r="C116" s="103"/>
    </row>
    <row r="117" spans="3:3" x14ac:dyDescent="0.2">
      <c r="C117" s="103"/>
    </row>
    <row r="118" spans="3:3" x14ac:dyDescent="0.2">
      <c r="C118" s="103"/>
    </row>
    <row r="119" spans="3:3" x14ac:dyDescent="0.2">
      <c r="C119" s="103"/>
    </row>
    <row r="120" spans="3:3" x14ac:dyDescent="0.2">
      <c r="C120" s="103"/>
    </row>
    <row r="121" spans="3:3" x14ac:dyDescent="0.2">
      <c r="C121" s="103"/>
    </row>
    <row r="122" spans="3:3" x14ac:dyDescent="0.2">
      <c r="C122" s="103"/>
    </row>
    <row r="123" spans="3:3" x14ac:dyDescent="0.2">
      <c r="C123" s="103"/>
    </row>
    <row r="124" spans="3:3" x14ac:dyDescent="0.2">
      <c r="C124" s="103"/>
    </row>
    <row r="125" spans="3:3" x14ac:dyDescent="0.2">
      <c r="C125" s="103"/>
    </row>
    <row r="126" spans="3:3" x14ac:dyDescent="0.2">
      <c r="C126" s="103"/>
    </row>
    <row r="127" spans="3:3" x14ac:dyDescent="0.2">
      <c r="C127" s="103"/>
    </row>
    <row r="128" spans="3:3" x14ac:dyDescent="0.2">
      <c r="C128" s="103"/>
    </row>
    <row r="129" spans="3:3" x14ac:dyDescent="0.2">
      <c r="C129" s="103"/>
    </row>
    <row r="130" spans="3:3" x14ac:dyDescent="0.2">
      <c r="C130" s="103"/>
    </row>
    <row r="131" spans="3:3" x14ac:dyDescent="0.2">
      <c r="C131" s="103"/>
    </row>
    <row r="132" spans="3:3" x14ac:dyDescent="0.2">
      <c r="C132" s="103"/>
    </row>
    <row r="133" spans="3:3" x14ac:dyDescent="0.2">
      <c r="C133" s="103"/>
    </row>
    <row r="134" spans="3:3" x14ac:dyDescent="0.2">
      <c r="C134" s="103"/>
    </row>
    <row r="135" spans="3:3" x14ac:dyDescent="0.2">
      <c r="C135" s="103"/>
    </row>
    <row r="136" spans="3:3" x14ac:dyDescent="0.2">
      <c r="C136" s="103"/>
    </row>
    <row r="137" spans="3:3" x14ac:dyDescent="0.2">
      <c r="C137" s="103"/>
    </row>
    <row r="138" spans="3:3" x14ac:dyDescent="0.2">
      <c r="C138" s="103"/>
    </row>
    <row r="139" spans="3:3" x14ac:dyDescent="0.2">
      <c r="C139" s="103"/>
    </row>
    <row r="140" spans="3:3" x14ac:dyDescent="0.2">
      <c r="C140" s="103"/>
    </row>
    <row r="141" spans="3:3" x14ac:dyDescent="0.2">
      <c r="C141" s="103"/>
    </row>
    <row r="142" spans="3:3" x14ac:dyDescent="0.2">
      <c r="C142" s="103"/>
    </row>
    <row r="143" spans="3:3" x14ac:dyDescent="0.2">
      <c r="C143" s="103"/>
    </row>
    <row r="144" spans="3:3" x14ac:dyDescent="0.2">
      <c r="C144" s="103"/>
    </row>
    <row r="145" spans="3:3" x14ac:dyDescent="0.2">
      <c r="C145" s="103"/>
    </row>
    <row r="146" spans="3:3" x14ac:dyDescent="0.2">
      <c r="C146" s="103"/>
    </row>
    <row r="147" spans="3:3" x14ac:dyDescent="0.2">
      <c r="C147" s="103"/>
    </row>
    <row r="148" spans="3:3" x14ac:dyDescent="0.2">
      <c r="C148" s="103"/>
    </row>
    <row r="149" spans="3:3" x14ac:dyDescent="0.2">
      <c r="C149" s="103"/>
    </row>
    <row r="150" spans="3:3" x14ac:dyDescent="0.2">
      <c r="C150" s="103"/>
    </row>
    <row r="151" spans="3:3" x14ac:dyDescent="0.2">
      <c r="C151" s="103"/>
    </row>
    <row r="152" spans="3:3" x14ac:dyDescent="0.2">
      <c r="C152" s="103"/>
    </row>
    <row r="153" spans="3:3" x14ac:dyDescent="0.2">
      <c r="C153" s="103"/>
    </row>
    <row r="154" spans="3:3" x14ac:dyDescent="0.2">
      <c r="C154" s="103"/>
    </row>
    <row r="155" spans="3:3" x14ac:dyDescent="0.2">
      <c r="C155" s="103"/>
    </row>
    <row r="156" spans="3:3" x14ac:dyDescent="0.2">
      <c r="C156" s="103"/>
    </row>
  </sheetData>
  <autoFilter ref="A5:AM34"/>
  <mergeCells count="11">
    <mergeCell ref="AF4:AL4"/>
    <mergeCell ref="C40:D40"/>
    <mergeCell ref="E40:F40"/>
    <mergeCell ref="G40:H40"/>
    <mergeCell ref="I40:J40"/>
    <mergeCell ref="K40:L40"/>
    <mergeCell ref="M40:N40"/>
    <mergeCell ref="D4:J4"/>
    <mergeCell ref="K4:Q4"/>
    <mergeCell ref="R4:X4"/>
    <mergeCell ref="Y4:AE4"/>
  </mergeCells>
  <pageMargins left="0.7" right="0.7" top="0.75" bottom="0.75" header="0.3" footer="0.3"/>
  <pageSetup paperSize="9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9"/>
  <sheetViews>
    <sheetView topLeftCell="A4" workbookViewId="0">
      <selection activeCell="K4" sqref="K1:K1048576"/>
    </sheetView>
  </sheetViews>
  <sheetFormatPr defaultRowHeight="12.75" x14ac:dyDescent="0.2"/>
  <cols>
    <col min="1" max="1" width="52" style="66" bestFit="1" customWidth="1"/>
    <col min="2" max="2" width="42.5703125" style="66" customWidth="1"/>
    <col min="3" max="3" width="15.140625" style="66" bestFit="1" customWidth="1"/>
    <col min="4" max="4" width="12.5703125" style="66" bestFit="1" customWidth="1"/>
    <col min="5" max="5" width="12.140625" style="66" bestFit="1" customWidth="1"/>
    <col min="6" max="6" width="16.28515625" style="66" bestFit="1" customWidth="1"/>
    <col min="7" max="7" width="16" style="66" bestFit="1" customWidth="1"/>
    <col min="8" max="8" width="12.42578125" style="66" bestFit="1" customWidth="1"/>
    <col min="9" max="9" width="12.140625" style="66" bestFit="1" customWidth="1"/>
    <col min="10" max="10" width="13.140625" style="66" bestFit="1" customWidth="1"/>
    <col min="11" max="11" width="38.42578125" style="66" bestFit="1" customWidth="1"/>
    <col min="12" max="16384" width="9.140625" style="66"/>
  </cols>
  <sheetData>
    <row r="1" spans="1:11" s="63" customFormat="1" x14ac:dyDescent="0.25">
      <c r="A1" s="38" t="s">
        <v>999</v>
      </c>
      <c r="B1" s="59" t="s">
        <v>1000</v>
      </c>
      <c r="C1" s="60"/>
      <c r="D1" s="60"/>
      <c r="E1" s="61"/>
      <c r="F1" s="62"/>
      <c r="G1" s="61"/>
      <c r="H1" s="61"/>
      <c r="I1" s="62"/>
    </row>
    <row r="2" spans="1:11" s="63" customFormat="1" x14ac:dyDescent="0.25">
      <c r="A2" s="38" t="s">
        <v>1001</v>
      </c>
      <c r="B2" s="59">
        <v>2016</v>
      </c>
      <c r="C2" s="60"/>
      <c r="D2" s="60"/>
      <c r="E2" s="61"/>
      <c r="F2" s="62"/>
      <c r="G2" s="61"/>
      <c r="H2" s="61"/>
      <c r="I2" s="62"/>
    </row>
    <row r="3" spans="1:11" s="63" customFormat="1" x14ac:dyDescent="0.25">
      <c r="A3" s="64"/>
      <c r="B3" s="64"/>
      <c r="C3" s="64"/>
      <c r="D3" s="65"/>
      <c r="E3" s="65"/>
      <c r="F3" s="65"/>
      <c r="G3" s="65"/>
      <c r="H3" s="65"/>
      <c r="I3" s="65"/>
    </row>
    <row r="4" spans="1:11" ht="25.5" x14ac:dyDescent="0.2">
      <c r="A4" s="38" t="s">
        <v>963</v>
      </c>
      <c r="B4" s="38" t="s">
        <v>964</v>
      </c>
      <c r="C4" s="38" t="s">
        <v>965</v>
      </c>
      <c r="D4" s="38" t="s">
        <v>1002</v>
      </c>
      <c r="E4" s="38" t="s">
        <v>1003</v>
      </c>
      <c r="F4" s="38" t="s">
        <v>1004</v>
      </c>
      <c r="G4" s="38" t="s">
        <v>1005</v>
      </c>
      <c r="H4" s="38" t="s">
        <v>1006</v>
      </c>
      <c r="I4" s="38" t="s">
        <v>1007</v>
      </c>
      <c r="J4" s="38" t="s">
        <v>1008</v>
      </c>
    </row>
    <row r="5" spans="1:11" ht="25.5" x14ac:dyDescent="0.2">
      <c r="A5" s="67" t="s">
        <v>1046</v>
      </c>
      <c r="B5" s="67" t="s">
        <v>1047</v>
      </c>
      <c r="C5" s="67" t="s">
        <v>31</v>
      </c>
      <c r="D5" s="69">
        <v>598</v>
      </c>
      <c r="E5" s="70">
        <v>311861.81</v>
      </c>
      <c r="F5" s="69"/>
      <c r="G5" s="70"/>
      <c r="H5" s="69"/>
      <c r="I5" s="72"/>
      <c r="J5" s="69">
        <v>105</v>
      </c>
      <c r="K5" s="128"/>
    </row>
    <row r="6" spans="1:11" ht="38.25" x14ac:dyDescent="0.2">
      <c r="A6" s="67" t="s">
        <v>1043</v>
      </c>
      <c r="B6" s="67" t="s">
        <v>1044</v>
      </c>
      <c r="C6" s="67" t="s">
        <v>43</v>
      </c>
      <c r="D6" s="69">
        <v>2</v>
      </c>
      <c r="E6" s="70">
        <v>622.13</v>
      </c>
      <c r="F6" s="69"/>
      <c r="G6" s="70"/>
      <c r="H6" s="69"/>
      <c r="I6" s="72"/>
      <c r="J6" s="69"/>
      <c r="K6" s="128"/>
    </row>
    <row r="7" spans="1:11" x14ac:dyDescent="0.2">
      <c r="A7" s="67" t="s">
        <v>1043</v>
      </c>
      <c r="B7" s="67" t="s">
        <v>1145</v>
      </c>
      <c r="C7" s="67" t="s">
        <v>86</v>
      </c>
      <c r="D7" s="69">
        <v>39</v>
      </c>
      <c r="E7" s="70">
        <v>16378.97</v>
      </c>
      <c r="F7" s="69"/>
      <c r="G7" s="70"/>
      <c r="H7" s="69"/>
      <c r="I7" s="72"/>
      <c r="J7" s="69">
        <v>3</v>
      </c>
      <c r="K7" s="128"/>
    </row>
    <row r="8" spans="1:11" x14ac:dyDescent="0.2">
      <c r="A8" s="67" t="s">
        <v>1017</v>
      </c>
      <c r="B8" s="67"/>
      <c r="C8" s="67" t="s">
        <v>26</v>
      </c>
      <c r="D8" s="69">
        <v>369</v>
      </c>
      <c r="E8" s="70">
        <v>145038.84</v>
      </c>
      <c r="F8" s="69"/>
      <c r="G8" s="70"/>
      <c r="H8" s="69"/>
      <c r="I8" s="72"/>
      <c r="J8" s="69">
        <v>47</v>
      </c>
      <c r="K8" s="128"/>
    </row>
    <row r="9" spans="1:11" x14ac:dyDescent="0.2">
      <c r="A9" s="67" t="s">
        <v>1033</v>
      </c>
      <c r="B9" s="67" t="s">
        <v>1034</v>
      </c>
      <c r="C9" s="67" t="s">
        <v>13</v>
      </c>
      <c r="D9" s="69">
        <v>6</v>
      </c>
      <c r="E9" s="70">
        <v>2499.9299999999998</v>
      </c>
      <c r="F9" s="69"/>
      <c r="G9" s="70"/>
      <c r="H9" s="69"/>
      <c r="I9" s="72"/>
      <c r="J9" s="69"/>
      <c r="K9" s="128"/>
    </row>
    <row r="10" spans="1:11" x14ac:dyDescent="0.2">
      <c r="A10" s="67" t="s">
        <v>1049</v>
      </c>
      <c r="B10" s="67"/>
      <c r="C10" s="67" t="s">
        <v>20</v>
      </c>
      <c r="D10" s="69">
        <v>3</v>
      </c>
      <c r="E10" s="70">
        <v>2112</v>
      </c>
      <c r="F10" s="69"/>
      <c r="G10" s="70"/>
      <c r="H10" s="69"/>
      <c r="I10" s="72"/>
      <c r="J10" s="69"/>
      <c r="K10" s="128"/>
    </row>
    <row r="11" spans="1:11" x14ac:dyDescent="0.2">
      <c r="A11" s="67" t="s">
        <v>1025</v>
      </c>
      <c r="B11" s="67" t="s">
        <v>1031</v>
      </c>
      <c r="C11" s="67" t="s">
        <v>78</v>
      </c>
      <c r="D11" s="69">
        <v>4</v>
      </c>
      <c r="E11" s="70">
        <v>2005.87</v>
      </c>
      <c r="F11" s="69"/>
      <c r="G11" s="70"/>
      <c r="H11" s="69"/>
      <c r="I11" s="72"/>
      <c r="J11" s="69">
        <v>2</v>
      </c>
      <c r="K11" s="128"/>
    </row>
    <row r="12" spans="1:11" x14ac:dyDescent="0.2">
      <c r="A12" s="67" t="s">
        <v>1025</v>
      </c>
      <c r="B12" s="67" t="s">
        <v>1026</v>
      </c>
      <c r="C12" s="67" t="s">
        <v>74</v>
      </c>
      <c r="D12" s="69">
        <v>40</v>
      </c>
      <c r="E12" s="70">
        <v>20320.439999999999</v>
      </c>
      <c r="F12" s="69"/>
      <c r="G12" s="70"/>
      <c r="H12" s="69"/>
      <c r="I12" s="72"/>
      <c r="J12" s="69">
        <v>4</v>
      </c>
      <c r="K12" s="128"/>
    </row>
    <row r="13" spans="1:11" ht="25.5" x14ac:dyDescent="0.2">
      <c r="A13" s="67" t="s">
        <v>1025</v>
      </c>
      <c r="B13" s="67" t="s">
        <v>1029</v>
      </c>
      <c r="C13" s="67" t="s">
        <v>72</v>
      </c>
      <c r="D13" s="69">
        <v>5</v>
      </c>
      <c r="E13" s="70">
        <v>2288.39</v>
      </c>
      <c r="F13" s="69"/>
      <c r="G13" s="70"/>
      <c r="H13" s="69"/>
      <c r="I13" s="72"/>
      <c r="J13" s="69">
        <v>2</v>
      </c>
      <c r="K13" s="128"/>
    </row>
    <row r="14" spans="1:11" ht="25.5" x14ac:dyDescent="0.2">
      <c r="A14" s="67" t="s">
        <v>1020</v>
      </c>
      <c r="B14" s="67" t="s">
        <v>1021</v>
      </c>
      <c r="C14" s="67" t="s">
        <v>81</v>
      </c>
      <c r="D14" s="69">
        <v>326</v>
      </c>
      <c r="E14" s="70">
        <v>185519.99</v>
      </c>
      <c r="F14" s="69"/>
      <c r="G14" s="70"/>
      <c r="H14" s="69"/>
      <c r="I14" s="72"/>
      <c r="J14" s="69">
        <v>31</v>
      </c>
      <c r="K14" s="128"/>
    </row>
    <row r="15" spans="1:11" ht="25.5" x14ac:dyDescent="0.2">
      <c r="A15" s="67" t="s">
        <v>1020</v>
      </c>
      <c r="B15" s="67" t="s">
        <v>1023</v>
      </c>
      <c r="C15" s="67" t="s">
        <v>82</v>
      </c>
      <c r="D15" s="69">
        <v>524</v>
      </c>
      <c r="E15" s="70">
        <v>277554.2</v>
      </c>
      <c r="F15" s="69"/>
      <c r="G15" s="70"/>
      <c r="H15" s="69"/>
      <c r="I15" s="72"/>
      <c r="J15" s="69">
        <v>40</v>
      </c>
      <c r="K15" s="128"/>
    </row>
    <row r="16" spans="1:11" x14ac:dyDescent="0.2">
      <c r="D16" s="73"/>
      <c r="E16" s="73"/>
      <c r="F16" s="73"/>
      <c r="G16" s="73"/>
      <c r="H16" s="73"/>
      <c r="I16" s="73"/>
      <c r="J16" s="73"/>
    </row>
    <row r="17" spans="2:10" x14ac:dyDescent="0.2">
      <c r="C17" s="74" t="s">
        <v>991</v>
      </c>
      <c r="D17" s="75">
        <f t="shared" ref="D17:J17" si="0">+SUM(D5:D15)</f>
        <v>1916</v>
      </c>
      <c r="E17" s="76">
        <f t="shared" si="0"/>
        <v>966202.57000000007</v>
      </c>
      <c r="F17" s="75">
        <f t="shared" si="0"/>
        <v>0</v>
      </c>
      <c r="G17" s="76">
        <f t="shared" si="0"/>
        <v>0</v>
      </c>
      <c r="H17" s="75">
        <f t="shared" si="0"/>
        <v>0</v>
      </c>
      <c r="I17" s="76">
        <f t="shared" si="0"/>
        <v>0</v>
      </c>
      <c r="J17" s="75">
        <f t="shared" si="0"/>
        <v>234</v>
      </c>
    </row>
    <row r="20" spans="2:10" x14ac:dyDescent="0.2">
      <c r="B20" s="77" t="s">
        <v>992</v>
      </c>
      <c r="C20" s="78" t="s">
        <v>993</v>
      </c>
      <c r="D20" s="30" t="s">
        <v>994</v>
      </c>
    </row>
    <row r="21" spans="2:10" ht="25.5" x14ac:dyDescent="0.2">
      <c r="B21" s="79" t="s">
        <v>995</v>
      </c>
      <c r="C21" s="55">
        <f>+D17+F17+H17+J17</f>
        <v>2150</v>
      </c>
      <c r="D21" s="52">
        <f>+E17+G17+I17</f>
        <v>966202.57000000007</v>
      </c>
    </row>
    <row r="22" spans="2:10" x14ac:dyDescent="0.2">
      <c r="B22" s="79" t="s">
        <v>996</v>
      </c>
      <c r="C22" s="55">
        <f>H17</f>
        <v>0</v>
      </c>
      <c r="D22" s="52">
        <f>I17</f>
        <v>0</v>
      </c>
    </row>
    <row r="23" spans="2:10" x14ac:dyDescent="0.2">
      <c r="B23" s="79" t="s">
        <v>997</v>
      </c>
      <c r="C23" s="55">
        <f>D17+F17</f>
        <v>1916</v>
      </c>
      <c r="D23" s="52">
        <f>+E17+G17</f>
        <v>966202.57000000007</v>
      </c>
    </row>
    <row r="24" spans="2:10" x14ac:dyDescent="0.2">
      <c r="B24" s="79" t="s">
        <v>998</v>
      </c>
      <c r="C24" s="55">
        <f>+C22+C23</f>
        <v>1916</v>
      </c>
      <c r="D24" s="52">
        <f>+D22+D23</f>
        <v>966202.57000000007</v>
      </c>
      <c r="E24" s="103"/>
      <c r="F24" s="124"/>
    </row>
    <row r="25" spans="2:10" x14ac:dyDescent="0.2">
      <c r="E25" s="103"/>
      <c r="F25" s="125"/>
    </row>
    <row r="27" spans="2:10" x14ac:dyDescent="0.2">
      <c r="C27" s="103"/>
    </row>
    <row r="28" spans="2:10" x14ac:dyDescent="0.2">
      <c r="C28" s="103"/>
    </row>
    <row r="29" spans="2:10" x14ac:dyDescent="0.2">
      <c r="C29" s="103"/>
    </row>
    <row r="30" spans="2:10" x14ac:dyDescent="0.2">
      <c r="C30" s="103"/>
    </row>
    <row r="31" spans="2:10" x14ac:dyDescent="0.2">
      <c r="C31" s="103"/>
    </row>
    <row r="32" spans="2:10" x14ac:dyDescent="0.2">
      <c r="C32" s="103"/>
    </row>
    <row r="33" spans="3:3" x14ac:dyDescent="0.2">
      <c r="C33" s="103"/>
    </row>
    <row r="34" spans="3:3" x14ac:dyDescent="0.2">
      <c r="C34" s="103"/>
    </row>
    <row r="35" spans="3:3" x14ac:dyDescent="0.2">
      <c r="C35" s="103"/>
    </row>
    <row r="36" spans="3:3" x14ac:dyDescent="0.2">
      <c r="C36" s="103"/>
    </row>
    <row r="37" spans="3:3" x14ac:dyDescent="0.2">
      <c r="C37" s="103"/>
    </row>
    <row r="38" spans="3:3" x14ac:dyDescent="0.2">
      <c r="C38" s="103"/>
    </row>
    <row r="39" spans="3:3" x14ac:dyDescent="0.2">
      <c r="C39" s="103"/>
    </row>
  </sheetData>
  <conditionalFormatting sqref="B1:B2">
    <cfRule type="cellIs" dxfId="295" priority="14" stopIfTrue="1" operator="equal">
      <formula>"&lt;&gt;"""""</formula>
    </cfRule>
  </conditionalFormatting>
  <conditionalFormatting sqref="F5:H5">
    <cfRule type="cellIs" dxfId="294" priority="13" stopIfTrue="1" operator="equal">
      <formula>"&lt;&gt;"""""</formula>
    </cfRule>
  </conditionalFormatting>
  <conditionalFormatting sqref="E5 B5">
    <cfRule type="cellIs" dxfId="293" priority="12" stopIfTrue="1" operator="equal">
      <formula>"&lt;&gt;"""""</formula>
    </cfRule>
  </conditionalFormatting>
  <conditionalFormatting sqref="D5">
    <cfRule type="cellIs" dxfId="292" priority="11" stopIfTrue="1" operator="equal">
      <formula>"&lt;&gt;"""""</formula>
    </cfRule>
  </conditionalFormatting>
  <conditionalFormatting sqref="J5">
    <cfRule type="cellIs" dxfId="291" priority="10" stopIfTrue="1" operator="equal">
      <formula>"&lt;&gt;"""""</formula>
    </cfRule>
  </conditionalFormatting>
  <conditionalFormatting sqref="I5">
    <cfRule type="cellIs" dxfId="290" priority="9" stopIfTrue="1" operator="equal">
      <formula>"&lt;&gt;"""""</formula>
    </cfRule>
  </conditionalFormatting>
  <conditionalFormatting sqref="F6:H15">
    <cfRule type="cellIs" dxfId="289" priority="8" stopIfTrue="1" operator="equal">
      <formula>"&lt;&gt;"""""</formula>
    </cfRule>
  </conditionalFormatting>
  <conditionalFormatting sqref="E6:E15 B6:B15">
    <cfRule type="cellIs" dxfId="288" priority="7" stopIfTrue="1" operator="equal">
      <formula>"&lt;&gt;"""""</formula>
    </cfRule>
  </conditionalFormatting>
  <conditionalFormatting sqref="D6:D15">
    <cfRule type="cellIs" dxfId="287" priority="6" stopIfTrue="1" operator="equal">
      <formula>"&lt;&gt;"""""</formula>
    </cfRule>
  </conditionalFormatting>
  <conditionalFormatting sqref="J6:J15">
    <cfRule type="cellIs" dxfId="286" priority="5" stopIfTrue="1" operator="equal">
      <formula>"&lt;&gt;"""""</formula>
    </cfRule>
  </conditionalFormatting>
  <conditionalFormatting sqref="I6:I15">
    <cfRule type="cellIs" dxfId="285" priority="4" stopIfTrue="1" operator="equal">
      <formula>"&lt;&gt;"""""</formula>
    </cfRule>
  </conditionalFormatting>
  <conditionalFormatting sqref="C17">
    <cfRule type="cellIs" dxfId="284" priority="3" stopIfTrue="1" operator="equal">
      <formula>"&lt;&gt;"""""</formula>
    </cfRule>
  </conditionalFormatting>
  <conditionalFormatting sqref="D17:J17">
    <cfRule type="cellIs" dxfId="283" priority="2" stopIfTrue="1" operator="equal">
      <formula>"&lt;&gt;"""""</formula>
    </cfRule>
  </conditionalFormatting>
  <conditionalFormatting sqref="C5:C15">
    <cfRule type="cellIs" dxfId="282" priority="1" stopIfTrue="1" operator="equal">
      <formula>"&lt;&gt;"""""</formula>
    </cfRule>
  </conditionalFormatting>
  <pageMargins left="0.7" right="0.7" top="0.75" bottom="0.75" header="0.3" footer="0.3"/>
  <pageSetup paperSize="9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6"/>
  <sheetViews>
    <sheetView showGridLines="0" topLeftCell="A37" workbookViewId="0">
      <selection activeCell="A46" sqref="A46:XFD47"/>
    </sheetView>
  </sheetViews>
  <sheetFormatPr defaultRowHeight="15" x14ac:dyDescent="0.25"/>
  <cols>
    <col min="1" max="1" width="73.7109375" customWidth="1"/>
    <col min="2" max="2" width="69.28515625" customWidth="1"/>
    <col min="3" max="11" width="18.7109375" customWidth="1"/>
    <col min="13" max="13" width="45.7109375" customWidth="1"/>
    <col min="14" max="16" width="18.7109375" customWidth="1"/>
  </cols>
  <sheetData>
    <row r="1" spans="1:6" x14ac:dyDescent="0.25">
      <c r="A1" s="1" t="s">
        <v>0</v>
      </c>
      <c r="B1" s="2">
        <v>2016</v>
      </c>
    </row>
    <row r="2" spans="1:6" x14ac:dyDescent="0.25">
      <c r="A2" s="3" t="s">
        <v>1</v>
      </c>
      <c r="B2" s="4" t="s">
        <v>95</v>
      </c>
    </row>
    <row r="4" spans="1:6" x14ac:dyDescent="0.25">
      <c r="A4" s="1" t="s">
        <v>3</v>
      </c>
      <c r="B4" s="1" t="s">
        <v>4</v>
      </c>
      <c r="C4" s="1" t="s">
        <v>5</v>
      </c>
      <c r="D4" s="1" t="s">
        <v>6</v>
      </c>
      <c r="E4" s="1" t="s">
        <v>7</v>
      </c>
      <c r="F4" s="1" t="s">
        <v>8</v>
      </c>
    </row>
    <row r="5" spans="1:6" x14ac:dyDescent="0.25">
      <c r="A5" s="5" t="s">
        <v>9</v>
      </c>
      <c r="B5" s="5" t="s">
        <v>10</v>
      </c>
      <c r="C5" s="2" t="s">
        <v>96</v>
      </c>
      <c r="D5" s="12">
        <v>28.86</v>
      </c>
      <c r="E5" s="12">
        <v>0</v>
      </c>
      <c r="F5" s="12">
        <f>D5+E5</f>
        <v>28.86</v>
      </c>
    </row>
    <row r="6" spans="1:6" x14ac:dyDescent="0.25">
      <c r="A6" s="5" t="s">
        <v>9</v>
      </c>
      <c r="B6" s="5" t="s">
        <v>16</v>
      </c>
      <c r="C6" s="2" t="s">
        <v>97</v>
      </c>
      <c r="D6" s="12">
        <v>229.08</v>
      </c>
      <c r="E6" s="12">
        <v>0</v>
      </c>
      <c r="F6" s="12">
        <f t="shared" ref="F6:F41" si="0">D6+E6</f>
        <v>229.08</v>
      </c>
    </row>
    <row r="7" spans="1:6" s="182" customFormat="1" x14ac:dyDescent="0.25">
      <c r="A7" s="5" t="s">
        <v>9</v>
      </c>
      <c r="B7" s="5" t="s">
        <v>93</v>
      </c>
      <c r="C7" s="184" t="s">
        <v>94</v>
      </c>
      <c r="D7" s="12">
        <v>770.84999999999991</v>
      </c>
      <c r="E7" s="12"/>
      <c r="F7" s="12">
        <f t="shared" si="0"/>
        <v>770.84999999999991</v>
      </c>
    </row>
    <row r="8" spans="1:6" x14ac:dyDescent="0.25">
      <c r="A8" s="5" t="s">
        <v>18</v>
      </c>
      <c r="B8" s="5" t="s">
        <v>19</v>
      </c>
      <c r="C8" s="2" t="s">
        <v>98</v>
      </c>
      <c r="D8" s="12">
        <v>906.36</v>
      </c>
      <c r="E8" s="12">
        <v>23.58</v>
      </c>
      <c r="F8" s="12">
        <f t="shared" si="0"/>
        <v>929.94</v>
      </c>
    </row>
    <row r="9" spans="1:6" x14ac:dyDescent="0.25">
      <c r="A9" s="5" t="s">
        <v>24</v>
      </c>
      <c r="B9" s="5" t="s">
        <v>25</v>
      </c>
      <c r="C9" s="2" t="s">
        <v>99</v>
      </c>
      <c r="D9" s="12">
        <v>97707.6</v>
      </c>
      <c r="E9" s="12">
        <v>-117.32</v>
      </c>
      <c r="F9" s="12">
        <f t="shared" si="0"/>
        <v>97590.28</v>
      </c>
    </row>
    <row r="10" spans="1:6" x14ac:dyDescent="0.25">
      <c r="A10" s="5" t="s">
        <v>24</v>
      </c>
      <c r="B10" s="5" t="s">
        <v>25</v>
      </c>
      <c r="C10" s="2" t="s">
        <v>100</v>
      </c>
      <c r="D10" s="12">
        <v>24571.317073170732</v>
      </c>
      <c r="E10" s="12">
        <v>-235.14</v>
      </c>
      <c r="F10" s="12">
        <f t="shared" si="0"/>
        <v>24336.177073170733</v>
      </c>
    </row>
    <row r="11" spans="1:6" x14ac:dyDescent="0.25">
      <c r="A11" s="5" t="s">
        <v>29</v>
      </c>
      <c r="B11" s="5" t="s">
        <v>30</v>
      </c>
      <c r="C11" s="2" t="s">
        <v>101</v>
      </c>
      <c r="D11" s="12">
        <v>228283.2</v>
      </c>
      <c r="E11" s="12">
        <v>1076.3599999999999</v>
      </c>
      <c r="F11" s="12">
        <f t="shared" si="0"/>
        <v>229359.56</v>
      </c>
    </row>
    <row r="12" spans="1:6" x14ac:dyDescent="0.25">
      <c r="A12" s="5" t="s">
        <v>9</v>
      </c>
      <c r="B12" s="5" t="s">
        <v>34</v>
      </c>
      <c r="C12" s="2" t="s">
        <v>102</v>
      </c>
      <c r="D12" s="12">
        <v>146.16</v>
      </c>
      <c r="E12" s="12">
        <v>0</v>
      </c>
      <c r="F12" s="12">
        <f t="shared" si="0"/>
        <v>146.16</v>
      </c>
    </row>
    <row r="13" spans="1:6" x14ac:dyDescent="0.25">
      <c r="A13" s="5" t="s">
        <v>9</v>
      </c>
      <c r="B13" s="5" t="s">
        <v>36</v>
      </c>
      <c r="C13" s="2" t="s">
        <v>103</v>
      </c>
      <c r="D13" s="12">
        <v>607.55999999999995</v>
      </c>
      <c r="E13" s="12">
        <v>-24.94</v>
      </c>
      <c r="F13" s="12">
        <f t="shared" si="0"/>
        <v>582.61999999999989</v>
      </c>
    </row>
    <row r="14" spans="1:6" x14ac:dyDescent="0.25">
      <c r="A14" s="5" t="s">
        <v>9</v>
      </c>
      <c r="B14" s="5" t="s">
        <v>36</v>
      </c>
      <c r="C14" s="2" t="s">
        <v>104</v>
      </c>
      <c r="D14" s="12">
        <v>268.92</v>
      </c>
      <c r="E14" s="12">
        <v>-0.85</v>
      </c>
      <c r="F14" s="12">
        <f t="shared" si="0"/>
        <v>268.07</v>
      </c>
    </row>
    <row r="15" spans="1:6" x14ac:dyDescent="0.25">
      <c r="A15" s="5" t="s">
        <v>9</v>
      </c>
      <c r="B15" s="5" t="s">
        <v>39</v>
      </c>
      <c r="C15" s="2" t="s">
        <v>105</v>
      </c>
      <c r="D15" s="12">
        <v>418.32</v>
      </c>
      <c r="E15" s="12">
        <v>0</v>
      </c>
      <c r="F15" s="12">
        <f t="shared" si="0"/>
        <v>418.32</v>
      </c>
    </row>
    <row r="16" spans="1:6" x14ac:dyDescent="0.25">
      <c r="A16" s="5" t="s">
        <v>106</v>
      </c>
      <c r="B16" s="5" t="s">
        <v>107</v>
      </c>
      <c r="C16" s="2" t="s">
        <v>108</v>
      </c>
      <c r="D16" s="12">
        <v>59.756097560975618</v>
      </c>
      <c r="E16" s="12">
        <v>0</v>
      </c>
      <c r="F16" s="12">
        <f t="shared" si="0"/>
        <v>59.756097560975618</v>
      </c>
    </row>
    <row r="17" spans="1:6" x14ac:dyDescent="0.25">
      <c r="A17" s="5" t="s">
        <v>41</v>
      </c>
      <c r="B17" s="5" t="s">
        <v>42</v>
      </c>
      <c r="C17" s="2" t="s">
        <v>109</v>
      </c>
      <c r="D17" s="12">
        <v>1852.56</v>
      </c>
      <c r="E17" s="12">
        <v>-19.239999999999998</v>
      </c>
      <c r="F17" s="12">
        <f t="shared" si="0"/>
        <v>1833.32</v>
      </c>
    </row>
    <row r="18" spans="1:6" x14ac:dyDescent="0.25">
      <c r="A18" s="5" t="s">
        <v>41</v>
      </c>
      <c r="B18" s="5" t="s">
        <v>44</v>
      </c>
      <c r="C18" s="2" t="s">
        <v>110</v>
      </c>
      <c r="D18" s="12">
        <v>139.44</v>
      </c>
      <c r="E18" s="12">
        <v>0</v>
      </c>
      <c r="F18" s="12">
        <f t="shared" si="0"/>
        <v>139.44</v>
      </c>
    </row>
    <row r="19" spans="1:6" x14ac:dyDescent="0.25">
      <c r="A19" s="5" t="s">
        <v>49</v>
      </c>
      <c r="B19" s="5" t="s">
        <v>111</v>
      </c>
      <c r="C19" s="2" t="s">
        <v>112</v>
      </c>
      <c r="D19" s="12">
        <v>49.8</v>
      </c>
      <c r="E19" s="12">
        <v>0</v>
      </c>
      <c r="F19" s="12">
        <f t="shared" si="0"/>
        <v>49.8</v>
      </c>
    </row>
    <row r="20" spans="1:6" x14ac:dyDescent="0.25">
      <c r="A20" s="5" t="s">
        <v>49</v>
      </c>
      <c r="B20" s="5" t="s">
        <v>113</v>
      </c>
      <c r="C20" s="2" t="s">
        <v>114</v>
      </c>
      <c r="D20" s="12">
        <v>59.77</v>
      </c>
      <c r="E20" s="12">
        <v>0</v>
      </c>
      <c r="F20" s="12">
        <f t="shared" si="0"/>
        <v>59.77</v>
      </c>
    </row>
    <row r="21" spans="1:6" x14ac:dyDescent="0.25">
      <c r="A21" s="5" t="s">
        <v>49</v>
      </c>
      <c r="B21" s="5" t="s">
        <v>115</v>
      </c>
      <c r="C21" s="2" t="s">
        <v>116</v>
      </c>
      <c r="D21" s="12">
        <v>69.73</v>
      </c>
      <c r="E21" s="12">
        <v>0</v>
      </c>
      <c r="F21" s="12">
        <f t="shared" si="0"/>
        <v>69.73</v>
      </c>
    </row>
    <row r="22" spans="1:6" x14ac:dyDescent="0.25">
      <c r="A22" s="5" t="s">
        <v>49</v>
      </c>
      <c r="B22" s="5" t="s">
        <v>117</v>
      </c>
      <c r="C22" s="2" t="s">
        <v>118</v>
      </c>
      <c r="D22" s="12">
        <v>79.69</v>
      </c>
      <c r="E22" s="12">
        <v>0</v>
      </c>
      <c r="F22" s="12">
        <f t="shared" si="0"/>
        <v>79.69</v>
      </c>
    </row>
    <row r="23" spans="1:6" x14ac:dyDescent="0.25">
      <c r="A23" s="5" t="s">
        <v>49</v>
      </c>
      <c r="B23" s="5" t="s">
        <v>119</v>
      </c>
      <c r="C23" s="2" t="s">
        <v>120</v>
      </c>
      <c r="D23" s="12">
        <v>109.56</v>
      </c>
      <c r="E23" s="12">
        <v>0</v>
      </c>
      <c r="F23" s="12">
        <f t="shared" si="0"/>
        <v>109.56</v>
      </c>
    </row>
    <row r="24" spans="1:6" x14ac:dyDescent="0.25">
      <c r="A24" s="5" t="s">
        <v>49</v>
      </c>
      <c r="B24" s="5" t="s">
        <v>121</v>
      </c>
      <c r="C24" s="2" t="s">
        <v>122</v>
      </c>
      <c r="D24" s="12">
        <v>239.04</v>
      </c>
      <c r="E24" s="12">
        <v>0</v>
      </c>
      <c r="F24" s="12">
        <f t="shared" si="0"/>
        <v>239.04</v>
      </c>
    </row>
    <row r="25" spans="1:6" x14ac:dyDescent="0.25">
      <c r="A25" s="5" t="s">
        <v>49</v>
      </c>
      <c r="B25" s="5" t="s">
        <v>123</v>
      </c>
      <c r="C25" s="2" t="s">
        <v>124</v>
      </c>
      <c r="D25" s="12">
        <v>89.65</v>
      </c>
      <c r="E25" s="12">
        <v>0</v>
      </c>
      <c r="F25" s="12">
        <f t="shared" si="0"/>
        <v>89.65</v>
      </c>
    </row>
    <row r="26" spans="1:6" x14ac:dyDescent="0.25">
      <c r="A26" s="5" t="s">
        <v>49</v>
      </c>
      <c r="B26" s="5" t="s">
        <v>125</v>
      </c>
      <c r="C26" s="2" t="s">
        <v>126</v>
      </c>
      <c r="D26" s="12">
        <v>69.73</v>
      </c>
      <c r="E26" s="12">
        <v>0</v>
      </c>
      <c r="F26" s="12">
        <f t="shared" si="0"/>
        <v>69.73</v>
      </c>
    </row>
    <row r="27" spans="1:6" x14ac:dyDescent="0.25">
      <c r="A27" s="5" t="s">
        <v>49</v>
      </c>
      <c r="B27" s="5" t="s">
        <v>127</v>
      </c>
      <c r="C27" s="2" t="s">
        <v>128</v>
      </c>
      <c r="D27" s="12">
        <v>79.69</v>
      </c>
      <c r="E27" s="12">
        <v>0</v>
      </c>
      <c r="F27" s="12">
        <f t="shared" si="0"/>
        <v>79.69</v>
      </c>
    </row>
    <row r="28" spans="1:6" x14ac:dyDescent="0.25">
      <c r="A28" s="5" t="s">
        <v>49</v>
      </c>
      <c r="B28" s="5" t="s">
        <v>129</v>
      </c>
      <c r="C28" s="2" t="s">
        <v>130</v>
      </c>
      <c r="D28" s="12">
        <v>79.69</v>
      </c>
      <c r="E28" s="12">
        <v>0</v>
      </c>
      <c r="F28" s="12">
        <f t="shared" si="0"/>
        <v>79.69</v>
      </c>
    </row>
    <row r="29" spans="1:6" x14ac:dyDescent="0.25">
      <c r="A29" s="5" t="s">
        <v>49</v>
      </c>
      <c r="B29" s="5" t="s">
        <v>131</v>
      </c>
      <c r="C29" s="2" t="s">
        <v>132</v>
      </c>
      <c r="D29" s="12">
        <v>79.69</v>
      </c>
      <c r="E29" s="12">
        <v>0</v>
      </c>
      <c r="F29" s="12">
        <f t="shared" si="0"/>
        <v>79.69</v>
      </c>
    </row>
    <row r="30" spans="1:6" x14ac:dyDescent="0.25">
      <c r="A30" s="5" t="s">
        <v>49</v>
      </c>
      <c r="B30" s="5" t="s">
        <v>133</v>
      </c>
      <c r="C30" s="2" t="s">
        <v>134</v>
      </c>
      <c r="D30" s="12">
        <v>39.840000000000003</v>
      </c>
      <c r="E30" s="12">
        <v>0</v>
      </c>
      <c r="F30" s="12">
        <f t="shared" si="0"/>
        <v>39.840000000000003</v>
      </c>
    </row>
    <row r="31" spans="1:6" x14ac:dyDescent="0.25">
      <c r="A31" s="5" t="s">
        <v>49</v>
      </c>
      <c r="B31" s="5" t="s">
        <v>135</v>
      </c>
      <c r="C31" s="2" t="s">
        <v>136</v>
      </c>
      <c r="D31" s="12">
        <v>89.65</v>
      </c>
      <c r="E31" s="12">
        <v>0</v>
      </c>
      <c r="F31" s="12">
        <f t="shared" si="0"/>
        <v>89.65</v>
      </c>
    </row>
    <row r="32" spans="1:6" x14ac:dyDescent="0.25">
      <c r="A32" s="5" t="s">
        <v>49</v>
      </c>
      <c r="B32" s="5" t="s">
        <v>137</v>
      </c>
      <c r="C32" s="2" t="s">
        <v>138</v>
      </c>
      <c r="D32" s="12">
        <v>79.69</v>
      </c>
      <c r="E32" s="12">
        <v>0</v>
      </c>
      <c r="F32" s="12">
        <f t="shared" si="0"/>
        <v>79.69</v>
      </c>
    </row>
    <row r="33" spans="1:6" x14ac:dyDescent="0.25">
      <c r="A33" s="5" t="s">
        <v>49</v>
      </c>
      <c r="B33" s="5" t="s">
        <v>139</v>
      </c>
      <c r="C33" s="2" t="s">
        <v>140</v>
      </c>
      <c r="D33" s="12">
        <v>59.77</v>
      </c>
      <c r="E33" s="12">
        <v>0</v>
      </c>
      <c r="F33" s="12">
        <f t="shared" si="0"/>
        <v>59.77</v>
      </c>
    </row>
    <row r="34" spans="1:6" x14ac:dyDescent="0.25">
      <c r="A34" s="5" t="s">
        <v>49</v>
      </c>
      <c r="B34" s="5" t="s">
        <v>141</v>
      </c>
      <c r="C34" s="2" t="s">
        <v>142</v>
      </c>
      <c r="D34" s="12">
        <v>99.6</v>
      </c>
      <c r="E34" s="12">
        <v>0</v>
      </c>
      <c r="F34" s="12">
        <f t="shared" si="0"/>
        <v>99.6</v>
      </c>
    </row>
    <row r="35" spans="1:6" x14ac:dyDescent="0.25">
      <c r="A35" s="5" t="s">
        <v>67</v>
      </c>
      <c r="B35" s="5" t="s">
        <v>68</v>
      </c>
      <c r="C35" s="2" t="s">
        <v>143</v>
      </c>
      <c r="D35" s="12">
        <v>49.8</v>
      </c>
      <c r="E35" s="12">
        <v>0</v>
      </c>
      <c r="F35" s="12">
        <f t="shared" si="0"/>
        <v>49.8</v>
      </c>
    </row>
    <row r="36" spans="1:6" x14ac:dyDescent="0.25">
      <c r="A36" s="5" t="s">
        <v>70</v>
      </c>
      <c r="B36" s="5" t="s">
        <v>71</v>
      </c>
      <c r="C36" s="2" t="s">
        <v>144</v>
      </c>
      <c r="D36" s="12">
        <v>12788.64</v>
      </c>
      <c r="E36" s="12">
        <v>57.36</v>
      </c>
      <c r="F36" s="12">
        <f t="shared" si="0"/>
        <v>12846</v>
      </c>
    </row>
    <row r="37" spans="1:6" x14ac:dyDescent="0.25">
      <c r="A37" s="5" t="s">
        <v>70</v>
      </c>
      <c r="B37" s="5" t="s">
        <v>75</v>
      </c>
      <c r="C37" s="2" t="s">
        <v>145</v>
      </c>
      <c r="D37" s="12">
        <v>31085.16</v>
      </c>
      <c r="E37" s="12">
        <v>2150.81</v>
      </c>
      <c r="F37" s="12">
        <f t="shared" si="0"/>
        <v>33235.97</v>
      </c>
    </row>
    <row r="38" spans="1:6" x14ac:dyDescent="0.25">
      <c r="A38" s="5" t="s">
        <v>70</v>
      </c>
      <c r="B38" s="5" t="s">
        <v>77</v>
      </c>
      <c r="C38" s="2" t="s">
        <v>146</v>
      </c>
      <c r="D38" s="12">
        <v>1404.36</v>
      </c>
      <c r="E38" s="12">
        <v>-2.57</v>
      </c>
      <c r="F38" s="12">
        <f t="shared" si="0"/>
        <v>1401.79</v>
      </c>
    </row>
    <row r="39" spans="1:6" x14ac:dyDescent="0.25">
      <c r="A39" s="5" t="s">
        <v>79</v>
      </c>
      <c r="B39" s="5" t="s">
        <v>80</v>
      </c>
      <c r="C39" s="2" t="s">
        <v>147</v>
      </c>
      <c r="D39" s="12">
        <v>142300.49756097564</v>
      </c>
      <c r="E39" s="12">
        <v>-1898.1</v>
      </c>
      <c r="F39" s="12">
        <f t="shared" si="0"/>
        <v>140402.39756097563</v>
      </c>
    </row>
    <row r="40" spans="1:6" x14ac:dyDescent="0.25">
      <c r="A40" s="5" t="s">
        <v>79</v>
      </c>
      <c r="B40" s="5" t="s">
        <v>80</v>
      </c>
      <c r="C40" s="2" t="s">
        <v>148</v>
      </c>
      <c r="D40" s="12">
        <v>143611.41463414638</v>
      </c>
      <c r="E40" s="12">
        <v>-2017.8</v>
      </c>
      <c r="F40" s="12">
        <f t="shared" si="0"/>
        <v>141593.61463414639</v>
      </c>
    </row>
    <row r="41" spans="1:6" x14ac:dyDescent="0.25">
      <c r="A41" s="5" t="s">
        <v>79</v>
      </c>
      <c r="B41" s="5" t="s">
        <v>149</v>
      </c>
      <c r="C41" s="2" t="s">
        <v>150</v>
      </c>
      <c r="D41" s="12">
        <v>37499.404878048786</v>
      </c>
      <c r="E41" s="12">
        <v>75.97</v>
      </c>
      <c r="F41" s="12">
        <f t="shared" si="0"/>
        <v>37575.374878048788</v>
      </c>
    </row>
    <row r="42" spans="1:6" x14ac:dyDescent="0.25">
      <c r="F42" s="17"/>
    </row>
    <row r="43" spans="1:6" ht="30" x14ac:dyDescent="0.25">
      <c r="B43" s="7"/>
      <c r="C43" s="8" t="s">
        <v>88</v>
      </c>
      <c r="D43" s="8" t="s">
        <v>89</v>
      </c>
      <c r="E43" s="8" t="s">
        <v>90</v>
      </c>
    </row>
    <row r="44" spans="1:6" x14ac:dyDescent="0.25">
      <c r="B44" s="7"/>
      <c r="C44" s="1" t="s">
        <v>91</v>
      </c>
      <c r="D44" s="1" t="s">
        <v>91</v>
      </c>
      <c r="E44" s="1" t="s">
        <v>91</v>
      </c>
    </row>
    <row r="45" spans="1:6" x14ac:dyDescent="0.25">
      <c r="B45" s="3" t="s">
        <v>92</v>
      </c>
      <c r="C45" s="12">
        <f>SUM(D5:D41)</f>
        <v>726103.85024390253</v>
      </c>
      <c r="D45" s="12">
        <f>SUM(E5:E41)</f>
        <v>-931.88000000000011</v>
      </c>
      <c r="E45" s="12">
        <f>SUM(F5:F41)</f>
        <v>725171.97024390253</v>
      </c>
    </row>
    <row r="46" spans="1:6" x14ac:dyDescent="0.25">
      <c r="B46" s="7"/>
      <c r="C46" s="9"/>
      <c r="D46" s="9"/>
      <c r="E46" s="9"/>
    </row>
  </sheetData>
  <autoFilter ref="A4:F41"/>
  <pageMargins left="0.7" right="0.7" top="0.75" bottom="0.75" header="0.3" footer="0.3"/>
  <ignoredErrors>
    <ignoredError sqref="C7:C41 C5:C6" numberStoredAsText="1"/>
  </ignoredError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"/>
  <sheetViews>
    <sheetView topLeftCell="A10" workbookViewId="0">
      <selection activeCell="K10" sqref="K1:K1048576"/>
    </sheetView>
  </sheetViews>
  <sheetFormatPr defaultRowHeight="12.75" x14ac:dyDescent="0.2"/>
  <cols>
    <col min="1" max="1" width="52" style="66" bestFit="1" customWidth="1"/>
    <col min="2" max="2" width="42.5703125" style="66" customWidth="1"/>
    <col min="3" max="3" width="15.140625" style="66" bestFit="1" customWidth="1"/>
    <col min="4" max="4" width="12.5703125" style="66" bestFit="1" customWidth="1"/>
    <col min="5" max="5" width="12.140625" style="66" bestFit="1" customWidth="1"/>
    <col min="6" max="6" width="16.28515625" style="66" bestFit="1" customWidth="1"/>
    <col min="7" max="7" width="16" style="66" bestFit="1" customWidth="1"/>
    <col min="8" max="8" width="12.42578125" style="66" bestFit="1" customWidth="1"/>
    <col min="9" max="9" width="12.140625" style="66" bestFit="1" customWidth="1"/>
    <col min="10" max="10" width="13.140625" style="66" bestFit="1" customWidth="1"/>
    <col min="11" max="11" width="11.7109375" style="66" bestFit="1" customWidth="1"/>
    <col min="12" max="16384" width="9.140625" style="66"/>
  </cols>
  <sheetData>
    <row r="1" spans="1:11" s="63" customFormat="1" x14ac:dyDescent="0.25">
      <c r="A1" s="38" t="s">
        <v>999</v>
      </c>
      <c r="B1" s="59" t="s">
        <v>95</v>
      </c>
      <c r="C1" s="60"/>
      <c r="D1" s="60"/>
      <c r="E1" s="61"/>
      <c r="F1" s="62"/>
      <c r="G1" s="61"/>
      <c r="H1" s="61"/>
      <c r="I1" s="62"/>
    </row>
    <row r="2" spans="1:11" s="63" customFormat="1" x14ac:dyDescent="0.25">
      <c r="A2" s="38" t="s">
        <v>1001</v>
      </c>
      <c r="B2" s="59">
        <v>2016</v>
      </c>
      <c r="C2" s="60"/>
      <c r="D2" s="60"/>
      <c r="E2" s="61"/>
      <c r="F2" s="62"/>
      <c r="G2" s="61"/>
      <c r="H2" s="61"/>
      <c r="I2" s="62"/>
    </row>
    <row r="3" spans="1:11" s="63" customFormat="1" x14ac:dyDescent="0.25">
      <c r="A3" s="64"/>
      <c r="B3" s="64"/>
      <c r="C3" s="64"/>
      <c r="D3" s="65"/>
      <c r="E3" s="65"/>
      <c r="F3" s="65"/>
      <c r="G3" s="65"/>
      <c r="H3" s="65"/>
      <c r="I3" s="65"/>
    </row>
    <row r="4" spans="1:11" ht="25.5" x14ac:dyDescent="0.2">
      <c r="A4" s="38" t="s">
        <v>963</v>
      </c>
      <c r="B4" s="38" t="s">
        <v>964</v>
      </c>
      <c r="C4" s="38" t="s">
        <v>965</v>
      </c>
      <c r="D4" s="38" t="s">
        <v>1002</v>
      </c>
      <c r="E4" s="38" t="s">
        <v>1003</v>
      </c>
      <c r="F4" s="38" t="s">
        <v>1004</v>
      </c>
      <c r="G4" s="38" t="s">
        <v>1005</v>
      </c>
      <c r="H4" s="38" t="s">
        <v>1006</v>
      </c>
      <c r="I4" s="38" t="s">
        <v>1007</v>
      </c>
      <c r="J4" s="38" t="s">
        <v>1008</v>
      </c>
    </row>
    <row r="5" spans="1:11" x14ac:dyDescent="0.2">
      <c r="A5" s="67" t="s">
        <v>1058</v>
      </c>
      <c r="B5" s="67"/>
      <c r="C5" s="80" t="s">
        <v>100</v>
      </c>
      <c r="D5" s="69">
        <v>4</v>
      </c>
      <c r="E5" s="70">
        <v>72500</v>
      </c>
      <c r="F5" s="69">
        <v>0</v>
      </c>
      <c r="G5" s="70">
        <v>0</v>
      </c>
      <c r="H5" s="69">
        <v>0</v>
      </c>
      <c r="I5" s="72">
        <v>0</v>
      </c>
      <c r="J5" s="69">
        <v>11</v>
      </c>
      <c r="K5" s="128"/>
    </row>
    <row r="6" spans="1:11" x14ac:dyDescent="0.2">
      <c r="A6" s="67" t="s">
        <v>1058</v>
      </c>
      <c r="B6" s="67"/>
      <c r="C6" s="80" t="s">
        <v>99</v>
      </c>
      <c r="D6" s="69">
        <v>4</v>
      </c>
      <c r="E6" s="70">
        <v>18550</v>
      </c>
      <c r="F6" s="69">
        <v>0</v>
      </c>
      <c r="G6" s="70">
        <v>0</v>
      </c>
      <c r="H6" s="69">
        <v>0</v>
      </c>
      <c r="I6" s="72">
        <v>0</v>
      </c>
      <c r="J6" s="69">
        <v>29</v>
      </c>
      <c r="K6" s="128"/>
    </row>
    <row r="7" spans="1:11" x14ac:dyDescent="0.2">
      <c r="A7" s="67" t="s">
        <v>1150</v>
      </c>
      <c r="B7" s="67"/>
      <c r="C7" s="80" t="s">
        <v>143</v>
      </c>
      <c r="D7" s="69">
        <v>0</v>
      </c>
      <c r="E7" s="70">
        <v>0</v>
      </c>
      <c r="F7" s="69">
        <v>0</v>
      </c>
      <c r="G7" s="70">
        <v>0</v>
      </c>
      <c r="H7" s="69">
        <v>0</v>
      </c>
      <c r="I7" s="72">
        <v>0</v>
      </c>
      <c r="J7" s="69">
        <v>1</v>
      </c>
      <c r="K7" s="128"/>
    </row>
    <row r="8" spans="1:11" x14ac:dyDescent="0.2">
      <c r="A8" s="67" t="s">
        <v>1053</v>
      </c>
      <c r="B8" s="67" t="s">
        <v>1054</v>
      </c>
      <c r="C8" s="80" t="s">
        <v>148</v>
      </c>
      <c r="D8" s="69">
        <v>25</v>
      </c>
      <c r="E8" s="70">
        <v>396000.01</v>
      </c>
      <c r="F8" s="69">
        <v>0</v>
      </c>
      <c r="G8" s="70">
        <v>0</v>
      </c>
      <c r="H8" s="69">
        <v>10</v>
      </c>
      <c r="I8" s="72">
        <v>69600</v>
      </c>
      <c r="J8" s="69">
        <v>301</v>
      </c>
      <c r="K8" s="128"/>
    </row>
    <row r="9" spans="1:11" x14ac:dyDescent="0.2">
      <c r="A9" s="67" t="s">
        <v>1053</v>
      </c>
      <c r="B9" s="67" t="s">
        <v>1056</v>
      </c>
      <c r="C9" s="80" t="s">
        <v>147</v>
      </c>
      <c r="D9" s="69">
        <v>3</v>
      </c>
      <c r="E9" s="70">
        <v>15000</v>
      </c>
      <c r="F9" s="69">
        <v>1</v>
      </c>
      <c r="G9" s="70">
        <v>30000</v>
      </c>
      <c r="H9" s="69">
        <v>1</v>
      </c>
      <c r="I9" s="72">
        <v>35000</v>
      </c>
      <c r="J9" s="69">
        <v>26</v>
      </c>
      <c r="K9" s="128"/>
    </row>
    <row r="10" spans="1:11" x14ac:dyDescent="0.2">
      <c r="A10" s="67" t="s">
        <v>1025</v>
      </c>
      <c r="B10" s="67" t="s">
        <v>1026</v>
      </c>
      <c r="C10" s="80" t="s">
        <v>145</v>
      </c>
      <c r="D10" s="69">
        <v>3</v>
      </c>
      <c r="E10" s="70">
        <v>45000</v>
      </c>
      <c r="F10" s="69">
        <v>0</v>
      </c>
      <c r="G10" s="70">
        <v>0</v>
      </c>
      <c r="H10" s="69">
        <v>0</v>
      </c>
      <c r="I10" s="72">
        <v>0</v>
      </c>
      <c r="J10" s="69">
        <v>12</v>
      </c>
      <c r="K10" s="128"/>
    </row>
    <row r="11" spans="1:11" ht="25.5" x14ac:dyDescent="0.2">
      <c r="A11" s="67" t="s">
        <v>1025</v>
      </c>
      <c r="B11" s="67" t="s">
        <v>1029</v>
      </c>
      <c r="C11" s="80" t="s">
        <v>144</v>
      </c>
      <c r="D11" s="69">
        <v>0</v>
      </c>
      <c r="E11" s="70">
        <v>0</v>
      </c>
      <c r="F11" s="69">
        <v>0</v>
      </c>
      <c r="G11" s="70">
        <v>0</v>
      </c>
      <c r="H11" s="69">
        <v>0</v>
      </c>
      <c r="I11" s="72">
        <v>0</v>
      </c>
      <c r="J11" s="69">
        <v>2</v>
      </c>
      <c r="K11" s="128"/>
    </row>
    <row r="12" spans="1:11" x14ac:dyDescent="0.2">
      <c r="A12" s="67" t="s">
        <v>1025</v>
      </c>
      <c r="B12" s="67" t="s">
        <v>1031</v>
      </c>
      <c r="C12" s="80" t="s">
        <v>146</v>
      </c>
      <c r="D12" s="69">
        <v>0</v>
      </c>
      <c r="E12" s="70">
        <v>0</v>
      </c>
      <c r="F12" s="69">
        <v>0</v>
      </c>
      <c r="G12" s="70">
        <v>0</v>
      </c>
      <c r="H12" s="69">
        <v>0</v>
      </c>
      <c r="I12" s="72">
        <v>0</v>
      </c>
      <c r="J12" s="69">
        <v>1</v>
      </c>
      <c r="K12" s="128"/>
    </row>
    <row r="13" spans="1:11" ht="25.5" x14ac:dyDescent="0.2">
      <c r="A13" s="67" t="s">
        <v>1033</v>
      </c>
      <c r="B13" s="67" t="s">
        <v>1113</v>
      </c>
      <c r="C13" s="80" t="s">
        <v>105</v>
      </c>
      <c r="D13" s="69">
        <v>0</v>
      </c>
      <c r="E13" s="70">
        <v>0</v>
      </c>
      <c r="F13" s="69">
        <v>0</v>
      </c>
      <c r="G13" s="70">
        <v>0</v>
      </c>
      <c r="H13" s="69">
        <v>0</v>
      </c>
      <c r="I13" s="72">
        <v>0</v>
      </c>
      <c r="J13" s="69">
        <v>1</v>
      </c>
      <c r="K13" s="128"/>
    </row>
    <row r="14" spans="1:11" x14ac:dyDescent="0.2">
      <c r="A14" s="67" t="s">
        <v>1063</v>
      </c>
      <c r="B14" s="67" t="s">
        <v>1151</v>
      </c>
      <c r="C14" s="80" t="s">
        <v>150</v>
      </c>
      <c r="D14" s="69">
        <v>0</v>
      </c>
      <c r="E14" s="70">
        <v>0</v>
      </c>
      <c r="F14" s="69">
        <v>0</v>
      </c>
      <c r="G14" s="70">
        <v>0</v>
      </c>
      <c r="H14" s="69">
        <v>0</v>
      </c>
      <c r="I14" s="72">
        <v>0</v>
      </c>
      <c r="J14" s="69">
        <v>6</v>
      </c>
      <c r="K14" s="128"/>
    </row>
    <row r="15" spans="1:11" ht="38.25" x14ac:dyDescent="0.2">
      <c r="A15" s="67" t="s">
        <v>1063</v>
      </c>
      <c r="B15" s="67" t="s">
        <v>1044</v>
      </c>
      <c r="C15" s="80" t="s">
        <v>109</v>
      </c>
      <c r="D15" s="69">
        <v>0</v>
      </c>
      <c r="E15" s="70">
        <v>0</v>
      </c>
      <c r="F15" s="69">
        <v>0</v>
      </c>
      <c r="G15" s="70">
        <v>0</v>
      </c>
      <c r="H15" s="69">
        <v>0</v>
      </c>
      <c r="I15" s="72">
        <v>0</v>
      </c>
      <c r="J15" s="69">
        <v>1</v>
      </c>
      <c r="K15" s="128"/>
    </row>
    <row r="16" spans="1:11" ht="25.5" x14ac:dyDescent="0.2">
      <c r="A16" s="67" t="s">
        <v>1046</v>
      </c>
      <c r="B16" s="67" t="s">
        <v>1047</v>
      </c>
      <c r="C16" s="80" t="s">
        <v>101</v>
      </c>
      <c r="D16" s="69">
        <v>61</v>
      </c>
      <c r="E16" s="70">
        <v>314925</v>
      </c>
      <c r="F16" s="69">
        <v>0</v>
      </c>
      <c r="G16" s="70">
        <v>0</v>
      </c>
      <c r="H16" s="69">
        <v>2</v>
      </c>
      <c r="I16" s="72">
        <v>5000</v>
      </c>
      <c r="J16" s="69">
        <v>428</v>
      </c>
      <c r="K16" s="128"/>
    </row>
    <row r="17" spans="1:11" ht="25.5" x14ac:dyDescent="0.2">
      <c r="A17" s="67" t="s">
        <v>1075</v>
      </c>
      <c r="B17" s="67" t="s">
        <v>1146</v>
      </c>
      <c r="C17" s="80" t="s">
        <v>134</v>
      </c>
      <c r="D17" s="69">
        <v>0</v>
      </c>
      <c r="E17" s="70">
        <v>0</v>
      </c>
      <c r="F17" s="69">
        <v>0</v>
      </c>
      <c r="G17" s="70">
        <v>0</v>
      </c>
      <c r="H17" s="69">
        <v>0</v>
      </c>
      <c r="I17" s="72">
        <v>0</v>
      </c>
      <c r="J17" s="69">
        <v>1</v>
      </c>
      <c r="K17" s="128"/>
    </row>
    <row r="18" spans="1:11" x14ac:dyDescent="0.2">
      <c r="A18" s="67" t="s">
        <v>1049</v>
      </c>
      <c r="B18" s="67"/>
      <c r="C18" s="80" t="s">
        <v>98</v>
      </c>
      <c r="D18" s="69">
        <v>0</v>
      </c>
      <c r="E18" s="70">
        <v>0</v>
      </c>
      <c r="F18" s="69">
        <v>0</v>
      </c>
      <c r="G18" s="70">
        <v>0</v>
      </c>
      <c r="H18" s="69">
        <v>0</v>
      </c>
      <c r="I18" s="72">
        <v>0</v>
      </c>
      <c r="J18" s="69">
        <v>1</v>
      </c>
      <c r="K18" s="128"/>
    </row>
    <row r="19" spans="1:11" x14ac:dyDescent="0.2">
      <c r="D19" s="73"/>
      <c r="E19" s="73"/>
      <c r="F19" s="73"/>
      <c r="G19" s="73"/>
      <c r="H19" s="73"/>
      <c r="I19" s="73"/>
      <c r="J19" s="73"/>
    </row>
    <row r="20" spans="1:11" x14ac:dyDescent="0.2">
      <c r="C20" s="74" t="s">
        <v>991</v>
      </c>
      <c r="D20" s="75">
        <f>+SUM(D5:D18)</f>
        <v>100</v>
      </c>
      <c r="E20" s="76">
        <f t="shared" ref="E20:J20" si="0">+SUM(E5:E18)</f>
        <v>861975.01</v>
      </c>
      <c r="F20" s="75">
        <f t="shared" si="0"/>
        <v>1</v>
      </c>
      <c r="G20" s="76">
        <f t="shared" si="0"/>
        <v>30000</v>
      </c>
      <c r="H20" s="75">
        <f t="shared" si="0"/>
        <v>13</v>
      </c>
      <c r="I20" s="76">
        <f t="shared" si="0"/>
        <v>109600</v>
      </c>
      <c r="J20" s="75">
        <f t="shared" si="0"/>
        <v>821</v>
      </c>
    </row>
    <row r="23" spans="1:11" x14ac:dyDescent="0.2">
      <c r="B23" s="77" t="s">
        <v>992</v>
      </c>
      <c r="C23" s="78" t="s">
        <v>993</v>
      </c>
      <c r="D23" s="30" t="s">
        <v>994</v>
      </c>
    </row>
    <row r="24" spans="1:11" ht="25.5" x14ac:dyDescent="0.2">
      <c r="B24" s="79" t="s">
        <v>995</v>
      </c>
      <c r="C24" s="55">
        <f>+D20+F20+H20+J20</f>
        <v>935</v>
      </c>
      <c r="D24" s="52">
        <f>+E20+G20+I20</f>
        <v>1001575.01</v>
      </c>
    </row>
    <row r="25" spans="1:11" x14ac:dyDescent="0.2">
      <c r="B25" s="79" t="s">
        <v>996</v>
      </c>
      <c r="C25" s="55">
        <f>H20</f>
        <v>13</v>
      </c>
      <c r="D25" s="52">
        <f>I20</f>
        <v>109600</v>
      </c>
    </row>
    <row r="26" spans="1:11" x14ac:dyDescent="0.2">
      <c r="B26" s="79" t="s">
        <v>997</v>
      </c>
      <c r="C26" s="55">
        <f>D20+F20</f>
        <v>101</v>
      </c>
      <c r="D26" s="52">
        <f>+E20+G20</f>
        <v>891975.01</v>
      </c>
    </row>
    <row r="27" spans="1:11" x14ac:dyDescent="0.2">
      <c r="B27" s="79" t="s">
        <v>998</v>
      </c>
      <c r="C27" s="55">
        <f>+C25+C26</f>
        <v>114</v>
      </c>
      <c r="D27" s="52">
        <f>+D25+D26</f>
        <v>1001575.01</v>
      </c>
      <c r="E27" s="103"/>
      <c r="F27" s="124"/>
    </row>
    <row r="28" spans="1:11" x14ac:dyDescent="0.2">
      <c r="E28" s="103"/>
      <c r="F28" s="125"/>
    </row>
  </sheetData>
  <conditionalFormatting sqref="B1:B2">
    <cfRule type="cellIs" dxfId="281" priority="15" stopIfTrue="1" operator="equal">
      <formula>"&lt;&gt;"""""</formula>
    </cfRule>
  </conditionalFormatting>
  <conditionalFormatting sqref="F5:H5">
    <cfRule type="cellIs" dxfId="280" priority="14" stopIfTrue="1" operator="equal">
      <formula>"&lt;&gt;"""""</formula>
    </cfRule>
  </conditionalFormatting>
  <conditionalFormatting sqref="E5 B5">
    <cfRule type="cellIs" dxfId="279" priority="13" stopIfTrue="1" operator="equal">
      <formula>"&lt;&gt;"""""</formula>
    </cfRule>
  </conditionalFormatting>
  <conditionalFormatting sqref="D5">
    <cfRule type="cellIs" dxfId="278" priority="12" stopIfTrue="1" operator="equal">
      <formula>"&lt;&gt;"""""</formula>
    </cfRule>
  </conditionalFormatting>
  <conditionalFormatting sqref="J5">
    <cfRule type="cellIs" dxfId="277" priority="11" stopIfTrue="1" operator="equal">
      <formula>"&lt;&gt;"""""</formula>
    </cfRule>
  </conditionalFormatting>
  <conditionalFormatting sqref="I5">
    <cfRule type="cellIs" dxfId="276" priority="10" stopIfTrue="1" operator="equal">
      <formula>"&lt;&gt;"""""</formula>
    </cfRule>
  </conditionalFormatting>
  <conditionalFormatting sqref="C5">
    <cfRule type="cellIs" dxfId="275" priority="9" stopIfTrue="1" operator="equal">
      <formula>"&lt;&gt;"""""</formula>
    </cfRule>
  </conditionalFormatting>
  <conditionalFormatting sqref="F6:H18">
    <cfRule type="cellIs" dxfId="274" priority="8" stopIfTrue="1" operator="equal">
      <formula>"&lt;&gt;"""""</formula>
    </cfRule>
  </conditionalFormatting>
  <conditionalFormatting sqref="E6:E18 B6:B18">
    <cfRule type="cellIs" dxfId="273" priority="7" stopIfTrue="1" operator="equal">
      <formula>"&lt;&gt;"""""</formula>
    </cfRule>
  </conditionalFormatting>
  <conditionalFormatting sqref="D6:D18">
    <cfRule type="cellIs" dxfId="272" priority="6" stopIfTrue="1" operator="equal">
      <formula>"&lt;&gt;"""""</formula>
    </cfRule>
  </conditionalFormatting>
  <conditionalFormatting sqref="J6:J18">
    <cfRule type="cellIs" dxfId="271" priority="5" stopIfTrue="1" operator="equal">
      <formula>"&lt;&gt;"""""</formula>
    </cfRule>
  </conditionalFormatting>
  <conditionalFormatting sqref="I6:I18">
    <cfRule type="cellIs" dxfId="270" priority="4" stopIfTrue="1" operator="equal">
      <formula>"&lt;&gt;"""""</formula>
    </cfRule>
  </conditionalFormatting>
  <conditionalFormatting sqref="C6:C18">
    <cfRule type="cellIs" dxfId="269" priority="3" stopIfTrue="1" operator="equal">
      <formula>"&lt;&gt;"""""</formula>
    </cfRule>
  </conditionalFormatting>
  <conditionalFormatting sqref="C20">
    <cfRule type="cellIs" dxfId="268" priority="2" stopIfTrue="1" operator="equal">
      <formula>"&lt;&gt;"""""</formula>
    </cfRule>
  </conditionalFormatting>
  <conditionalFormatting sqref="D20:J20">
    <cfRule type="cellIs" dxfId="267" priority="1" stopIfTrue="1" operator="equal">
      <formula>"&lt;&gt;"""""</formula>
    </cfRule>
  </conditionalFormatting>
  <pageMargins left="0.7" right="0.7" top="0.75" bottom="0.75" header="0.3" footer="0.3"/>
  <pageSetup paperSize="9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2"/>
  <sheetViews>
    <sheetView showGridLines="0" topLeftCell="B22" workbookViewId="0">
      <selection activeCell="B42" sqref="A42:XFD43"/>
    </sheetView>
  </sheetViews>
  <sheetFormatPr defaultRowHeight="15" x14ac:dyDescent="0.25"/>
  <cols>
    <col min="1" max="2" width="73.7109375" customWidth="1"/>
    <col min="3" max="6" width="18.7109375" style="10" customWidth="1"/>
    <col min="7" max="11" width="18.7109375" customWidth="1"/>
    <col min="13" max="13" width="45.7109375" customWidth="1"/>
    <col min="14" max="21" width="18.7109375" customWidth="1"/>
  </cols>
  <sheetData>
    <row r="1" spans="1:6" x14ac:dyDescent="0.25">
      <c r="A1" s="1" t="s">
        <v>0</v>
      </c>
      <c r="B1" s="2">
        <v>2016</v>
      </c>
      <c r="E1" s="10" t="s">
        <v>151</v>
      </c>
    </row>
    <row r="2" spans="1:6" x14ac:dyDescent="0.25">
      <c r="A2" s="1" t="s">
        <v>1</v>
      </c>
      <c r="B2" s="2" t="s">
        <v>152</v>
      </c>
    </row>
    <row r="4" spans="1:6" x14ac:dyDescent="0.25">
      <c r="A4" s="1" t="s">
        <v>3</v>
      </c>
      <c r="B4" s="1" t="s">
        <v>4</v>
      </c>
      <c r="C4" s="1" t="s">
        <v>5</v>
      </c>
      <c r="D4" s="1" t="s">
        <v>6</v>
      </c>
      <c r="E4" s="1" t="s">
        <v>7</v>
      </c>
      <c r="F4" s="1" t="s">
        <v>8</v>
      </c>
    </row>
    <row r="5" spans="1:6" x14ac:dyDescent="0.25">
      <c r="A5" s="5" t="s">
        <v>29</v>
      </c>
      <c r="B5" s="5" t="s">
        <v>153</v>
      </c>
      <c r="C5" s="2" t="s">
        <v>154</v>
      </c>
      <c r="D5" s="12">
        <v>270</v>
      </c>
      <c r="E5" s="12">
        <v>35.11</v>
      </c>
      <c r="F5" s="12">
        <f>D5+E5</f>
        <v>305.11</v>
      </c>
    </row>
    <row r="6" spans="1:6" x14ac:dyDescent="0.25">
      <c r="A6" s="5" t="s">
        <v>155</v>
      </c>
      <c r="B6" s="5" t="s">
        <v>156</v>
      </c>
      <c r="C6" s="2" t="s">
        <v>157</v>
      </c>
      <c r="D6" s="12">
        <v>1.35</v>
      </c>
      <c r="E6" s="12">
        <v>2.0299999999999998</v>
      </c>
      <c r="F6" s="12">
        <f t="shared" ref="F6:F37" si="0">D6+E6</f>
        <v>3.38</v>
      </c>
    </row>
    <row r="7" spans="1:6" x14ac:dyDescent="0.25">
      <c r="A7" s="5" t="s">
        <v>155</v>
      </c>
      <c r="B7" s="5" t="s">
        <v>158</v>
      </c>
      <c r="C7" s="2" t="s">
        <v>159</v>
      </c>
      <c r="D7" s="12">
        <v>2.7</v>
      </c>
      <c r="E7" s="12">
        <v>563.44000000000005</v>
      </c>
      <c r="F7" s="12">
        <f t="shared" si="0"/>
        <v>566.1400000000001</v>
      </c>
    </row>
    <row r="8" spans="1:6" x14ac:dyDescent="0.25">
      <c r="A8" s="5" t="s">
        <v>155</v>
      </c>
      <c r="B8" s="5" t="s">
        <v>160</v>
      </c>
      <c r="C8" s="2" t="s">
        <v>161</v>
      </c>
      <c r="D8" s="12">
        <v>0.81</v>
      </c>
      <c r="E8" s="12">
        <v>4.67</v>
      </c>
      <c r="F8" s="12">
        <f t="shared" si="0"/>
        <v>5.48</v>
      </c>
    </row>
    <row r="9" spans="1:6" x14ac:dyDescent="0.25">
      <c r="A9" s="5" t="s">
        <v>155</v>
      </c>
      <c r="B9" s="5" t="s">
        <v>162</v>
      </c>
      <c r="C9" s="2" t="s">
        <v>163</v>
      </c>
      <c r="D9" s="12">
        <v>0.81</v>
      </c>
      <c r="E9" s="12">
        <v>-0.81</v>
      </c>
      <c r="F9" s="12">
        <f t="shared" si="0"/>
        <v>0</v>
      </c>
    </row>
    <row r="10" spans="1:6" x14ac:dyDescent="0.25">
      <c r="A10" s="5" t="s">
        <v>9</v>
      </c>
      <c r="B10" s="5" t="s">
        <v>164</v>
      </c>
      <c r="C10" s="2" t="s">
        <v>165</v>
      </c>
      <c r="D10" s="12">
        <v>5.4</v>
      </c>
      <c r="E10" s="12">
        <v>17.18</v>
      </c>
      <c r="F10" s="12">
        <f t="shared" si="0"/>
        <v>22.58</v>
      </c>
    </row>
    <row r="11" spans="1:6" x14ac:dyDescent="0.25">
      <c r="A11" s="5" t="s">
        <v>9</v>
      </c>
      <c r="B11" s="5" t="s">
        <v>166</v>
      </c>
      <c r="C11" s="2" t="s">
        <v>167</v>
      </c>
      <c r="D11" s="12">
        <v>2.7</v>
      </c>
      <c r="E11" s="12">
        <v>-2.7</v>
      </c>
      <c r="F11" s="12">
        <f t="shared" si="0"/>
        <v>0</v>
      </c>
    </row>
    <row r="12" spans="1:6" x14ac:dyDescent="0.25">
      <c r="A12" s="5" t="s">
        <v>9</v>
      </c>
      <c r="B12" s="5" t="s">
        <v>16</v>
      </c>
      <c r="C12" s="2" t="s">
        <v>168</v>
      </c>
      <c r="D12" s="12">
        <v>54</v>
      </c>
      <c r="E12" s="12">
        <v>-29.96</v>
      </c>
      <c r="F12" s="12">
        <f t="shared" si="0"/>
        <v>24.04</v>
      </c>
    </row>
    <row r="13" spans="1:6" x14ac:dyDescent="0.25">
      <c r="A13" s="5" t="s">
        <v>169</v>
      </c>
      <c r="B13" s="5" t="s">
        <v>170</v>
      </c>
      <c r="C13" s="2" t="s">
        <v>171</v>
      </c>
      <c r="D13" s="12">
        <v>3902.4390243902444</v>
      </c>
      <c r="E13" s="12"/>
      <c r="F13" s="12">
        <f t="shared" si="0"/>
        <v>3902.4390243902444</v>
      </c>
    </row>
    <row r="14" spans="1:6" x14ac:dyDescent="0.25">
      <c r="A14" s="5" t="s">
        <v>70</v>
      </c>
      <c r="B14" s="5" t="s">
        <v>172</v>
      </c>
      <c r="C14" s="2" t="s">
        <v>173</v>
      </c>
      <c r="D14" s="12">
        <v>810</v>
      </c>
      <c r="E14" s="12">
        <v>-152.59</v>
      </c>
      <c r="F14" s="12">
        <f t="shared" si="0"/>
        <v>657.41</v>
      </c>
    </row>
    <row r="15" spans="1:6" x14ac:dyDescent="0.25">
      <c r="A15" s="5" t="s">
        <v>9</v>
      </c>
      <c r="B15" s="5" t="s">
        <v>174</v>
      </c>
      <c r="C15" s="2" t="s">
        <v>175</v>
      </c>
      <c r="D15" s="12">
        <v>21600</v>
      </c>
      <c r="E15" s="12">
        <v>14603.79</v>
      </c>
      <c r="F15" s="12">
        <f t="shared" si="0"/>
        <v>36203.79</v>
      </c>
    </row>
    <row r="16" spans="1:6" x14ac:dyDescent="0.25">
      <c r="A16" s="5" t="s">
        <v>9</v>
      </c>
      <c r="B16" s="5" t="s">
        <v>176</v>
      </c>
      <c r="C16" s="2" t="s">
        <v>177</v>
      </c>
      <c r="D16" s="12">
        <v>351</v>
      </c>
      <c r="E16" s="12">
        <v>-99.29</v>
      </c>
      <c r="F16" s="12">
        <f t="shared" si="0"/>
        <v>251.70999999999998</v>
      </c>
    </row>
    <row r="17" spans="1:6" x14ac:dyDescent="0.25">
      <c r="A17" s="5" t="s">
        <v>178</v>
      </c>
      <c r="B17" s="5" t="s">
        <v>179</v>
      </c>
      <c r="C17" s="2" t="s">
        <v>180</v>
      </c>
      <c r="D17" s="12">
        <v>24300</v>
      </c>
      <c r="E17" s="12">
        <v>12508.74</v>
      </c>
      <c r="F17" s="12">
        <f t="shared" si="0"/>
        <v>36808.74</v>
      </c>
    </row>
    <row r="18" spans="1:6" x14ac:dyDescent="0.25">
      <c r="A18" s="5" t="s">
        <v>106</v>
      </c>
      <c r="B18" s="5" t="s">
        <v>181</v>
      </c>
      <c r="C18" s="2" t="s">
        <v>182</v>
      </c>
      <c r="D18" s="12">
        <v>13.5</v>
      </c>
      <c r="E18" s="12">
        <v>92.73</v>
      </c>
      <c r="F18" s="12">
        <f t="shared" si="0"/>
        <v>106.23</v>
      </c>
    </row>
    <row r="19" spans="1:6" x14ac:dyDescent="0.25">
      <c r="A19" s="5" t="s">
        <v>41</v>
      </c>
      <c r="B19" s="5" t="s">
        <v>183</v>
      </c>
      <c r="C19" s="2" t="s">
        <v>184</v>
      </c>
      <c r="D19" s="12">
        <v>16.2</v>
      </c>
      <c r="E19" s="12">
        <v>-13.23</v>
      </c>
      <c r="F19" s="12">
        <f t="shared" si="0"/>
        <v>2.9699999999999989</v>
      </c>
    </row>
    <row r="20" spans="1:6" x14ac:dyDescent="0.25">
      <c r="A20" s="5" t="s">
        <v>185</v>
      </c>
      <c r="B20" s="5" t="s">
        <v>186</v>
      </c>
      <c r="C20" s="2" t="s">
        <v>187</v>
      </c>
      <c r="D20" s="12">
        <v>13.5</v>
      </c>
      <c r="E20" s="12">
        <v>-13.5</v>
      </c>
      <c r="F20" s="12">
        <f t="shared" si="0"/>
        <v>0</v>
      </c>
    </row>
    <row r="21" spans="1:6" x14ac:dyDescent="0.25">
      <c r="A21" s="5" t="s">
        <v>49</v>
      </c>
      <c r="B21" s="5" t="s">
        <v>111</v>
      </c>
      <c r="C21" s="2" t="s">
        <v>188</v>
      </c>
      <c r="D21" s="12">
        <v>1.35</v>
      </c>
      <c r="E21" s="12">
        <v>4.59</v>
      </c>
      <c r="F21" s="12">
        <f t="shared" si="0"/>
        <v>5.9399999999999995</v>
      </c>
    </row>
    <row r="22" spans="1:6" x14ac:dyDescent="0.25">
      <c r="A22" s="5" t="s">
        <v>49</v>
      </c>
      <c r="B22" s="5" t="s">
        <v>189</v>
      </c>
      <c r="C22" s="2" t="s">
        <v>190</v>
      </c>
      <c r="D22" s="12">
        <v>48.6</v>
      </c>
      <c r="E22" s="12">
        <v>61.98</v>
      </c>
      <c r="F22" s="12">
        <f t="shared" si="0"/>
        <v>110.58</v>
      </c>
    </row>
    <row r="23" spans="1:6" x14ac:dyDescent="0.25">
      <c r="A23" s="5" t="s">
        <v>49</v>
      </c>
      <c r="B23" s="5" t="s">
        <v>115</v>
      </c>
      <c r="C23" s="2" t="s">
        <v>191</v>
      </c>
      <c r="D23" s="12">
        <v>40.5</v>
      </c>
      <c r="E23" s="12">
        <v>12.42</v>
      </c>
      <c r="F23" s="12">
        <f t="shared" si="0"/>
        <v>52.92</v>
      </c>
    </row>
    <row r="24" spans="1:6" x14ac:dyDescent="0.25">
      <c r="A24" s="5" t="s">
        <v>49</v>
      </c>
      <c r="B24" s="5" t="s">
        <v>192</v>
      </c>
      <c r="C24" s="2" t="s">
        <v>193</v>
      </c>
      <c r="D24" s="12">
        <v>40.5</v>
      </c>
      <c r="E24" s="12">
        <v>-9.26</v>
      </c>
      <c r="F24" s="12">
        <f t="shared" si="0"/>
        <v>31.240000000000002</v>
      </c>
    </row>
    <row r="25" spans="1:6" x14ac:dyDescent="0.25">
      <c r="A25" s="5" t="s">
        <v>49</v>
      </c>
      <c r="B25" s="5" t="s">
        <v>119</v>
      </c>
      <c r="C25" s="2" t="s">
        <v>194</v>
      </c>
      <c r="D25" s="12">
        <v>12.15</v>
      </c>
      <c r="E25" s="12">
        <v>5.28</v>
      </c>
      <c r="F25" s="12">
        <f t="shared" si="0"/>
        <v>17.43</v>
      </c>
    </row>
    <row r="26" spans="1:6" x14ac:dyDescent="0.25">
      <c r="A26" s="5" t="s">
        <v>49</v>
      </c>
      <c r="B26" s="5" t="s">
        <v>195</v>
      </c>
      <c r="C26" s="2" t="s">
        <v>196</v>
      </c>
      <c r="D26" s="12">
        <v>67.5</v>
      </c>
      <c r="E26" s="12">
        <v>-10.92</v>
      </c>
      <c r="F26" s="12">
        <f t="shared" si="0"/>
        <v>56.58</v>
      </c>
    </row>
    <row r="27" spans="1:6" x14ac:dyDescent="0.25">
      <c r="A27" s="5" t="s">
        <v>49</v>
      </c>
      <c r="B27" s="5" t="s">
        <v>123</v>
      </c>
      <c r="C27" s="2" t="s">
        <v>197</v>
      </c>
      <c r="D27" s="12">
        <v>64.8</v>
      </c>
      <c r="E27" s="12">
        <v>-5.0999999999999996</v>
      </c>
      <c r="F27" s="12">
        <f t="shared" si="0"/>
        <v>59.699999999999996</v>
      </c>
    </row>
    <row r="28" spans="1:6" x14ac:dyDescent="0.25">
      <c r="A28" s="5" t="s">
        <v>49</v>
      </c>
      <c r="B28" s="5" t="s">
        <v>125</v>
      </c>
      <c r="C28" s="2" t="s">
        <v>198</v>
      </c>
      <c r="D28" s="12">
        <v>259.2</v>
      </c>
      <c r="E28" s="12">
        <v>-5.4</v>
      </c>
      <c r="F28" s="12">
        <f t="shared" si="0"/>
        <v>253.79999999999998</v>
      </c>
    </row>
    <row r="29" spans="1:6" x14ac:dyDescent="0.25">
      <c r="A29" s="5" t="s">
        <v>49</v>
      </c>
      <c r="B29" s="5" t="s">
        <v>199</v>
      </c>
      <c r="C29" s="2" t="s">
        <v>200</v>
      </c>
      <c r="D29" s="12">
        <v>51.3</v>
      </c>
      <c r="E29" s="12">
        <v>6.91</v>
      </c>
      <c r="F29" s="12">
        <f t="shared" si="0"/>
        <v>58.209999999999994</v>
      </c>
    </row>
    <row r="30" spans="1:6" x14ac:dyDescent="0.25">
      <c r="A30" s="5" t="s">
        <v>49</v>
      </c>
      <c r="B30" s="5" t="s">
        <v>129</v>
      </c>
      <c r="C30" s="2" t="s">
        <v>201</v>
      </c>
      <c r="D30" s="12">
        <v>1.35</v>
      </c>
      <c r="E30" s="12">
        <v>3.01</v>
      </c>
      <c r="F30" s="12">
        <f t="shared" si="0"/>
        <v>4.3599999999999994</v>
      </c>
    </row>
    <row r="31" spans="1:6" x14ac:dyDescent="0.25">
      <c r="A31" s="5" t="s">
        <v>49</v>
      </c>
      <c r="B31" s="5" t="s">
        <v>131</v>
      </c>
      <c r="C31" s="2" t="s">
        <v>202</v>
      </c>
      <c r="D31" s="12">
        <v>351</v>
      </c>
      <c r="E31" s="12">
        <v>-204.72</v>
      </c>
      <c r="F31" s="12">
        <f t="shared" si="0"/>
        <v>146.28</v>
      </c>
    </row>
    <row r="32" spans="1:6" x14ac:dyDescent="0.25">
      <c r="A32" s="5" t="s">
        <v>49</v>
      </c>
      <c r="B32" s="5" t="s">
        <v>203</v>
      </c>
      <c r="C32" s="2" t="s">
        <v>204</v>
      </c>
      <c r="D32" s="12">
        <v>108</v>
      </c>
      <c r="E32" s="12">
        <v>-90.45</v>
      </c>
      <c r="F32" s="12">
        <f t="shared" si="0"/>
        <v>17.549999999999997</v>
      </c>
    </row>
    <row r="33" spans="1:10" x14ac:dyDescent="0.25">
      <c r="A33" s="5" t="s">
        <v>49</v>
      </c>
      <c r="B33" s="5" t="s">
        <v>135</v>
      </c>
      <c r="C33" s="2" t="s">
        <v>205</v>
      </c>
      <c r="D33" s="12">
        <v>607.5</v>
      </c>
      <c r="E33" s="12">
        <v>-18.760000000000002</v>
      </c>
      <c r="F33" s="12">
        <f t="shared" si="0"/>
        <v>588.74</v>
      </c>
    </row>
    <row r="34" spans="1:10" x14ac:dyDescent="0.25">
      <c r="A34" s="5" t="s">
        <v>49</v>
      </c>
      <c r="B34" s="5" t="s">
        <v>137</v>
      </c>
      <c r="C34" s="2" t="s">
        <v>206</v>
      </c>
      <c r="D34" s="12">
        <v>135</v>
      </c>
      <c r="E34" s="12">
        <v>-33.979999999999997</v>
      </c>
      <c r="F34" s="12">
        <f t="shared" si="0"/>
        <v>101.02000000000001</v>
      </c>
    </row>
    <row r="35" spans="1:10" x14ac:dyDescent="0.25">
      <c r="A35" s="5" t="s">
        <v>49</v>
      </c>
      <c r="B35" s="5" t="s">
        <v>141</v>
      </c>
      <c r="C35" s="2" t="s">
        <v>207</v>
      </c>
      <c r="D35" s="12">
        <v>54</v>
      </c>
      <c r="E35" s="12">
        <v>9.7200000000000006</v>
      </c>
      <c r="F35" s="12">
        <f t="shared" si="0"/>
        <v>63.72</v>
      </c>
    </row>
    <row r="36" spans="1:10" x14ac:dyDescent="0.25">
      <c r="A36" s="5" t="s">
        <v>155</v>
      </c>
      <c r="B36" s="5" t="s">
        <v>208</v>
      </c>
      <c r="C36" s="2" t="s">
        <v>209</v>
      </c>
      <c r="D36" s="12">
        <v>189</v>
      </c>
      <c r="E36" s="12">
        <v>-1.88</v>
      </c>
      <c r="F36" s="12">
        <f t="shared" si="0"/>
        <v>187.12</v>
      </c>
    </row>
    <row r="37" spans="1:10" x14ac:dyDescent="0.25">
      <c r="A37" s="5" t="s">
        <v>70</v>
      </c>
      <c r="B37" s="5" t="s">
        <v>210</v>
      </c>
      <c r="C37" s="2" t="s">
        <v>211</v>
      </c>
      <c r="D37" s="12">
        <v>1890</v>
      </c>
      <c r="E37" s="12">
        <v>1039.07</v>
      </c>
      <c r="F37" s="12">
        <f t="shared" si="0"/>
        <v>2929.0699999999997</v>
      </c>
    </row>
    <row r="39" spans="1:10" ht="30" x14ac:dyDescent="0.25">
      <c r="B39" s="7"/>
      <c r="C39" s="11" t="s">
        <v>88</v>
      </c>
      <c r="D39" s="11" t="s">
        <v>89</v>
      </c>
      <c r="E39" s="11" t="s">
        <v>90</v>
      </c>
      <c r="F39" s="19"/>
      <c r="G39" s="18"/>
      <c r="H39" s="18"/>
      <c r="I39" s="18"/>
      <c r="J39" s="18"/>
    </row>
    <row r="40" spans="1:10" x14ac:dyDescent="0.25">
      <c r="B40" s="7"/>
      <c r="C40" s="1" t="s">
        <v>91</v>
      </c>
      <c r="D40" s="1" t="s">
        <v>91</v>
      </c>
      <c r="E40" s="1" t="s">
        <v>91</v>
      </c>
      <c r="F40" s="19"/>
      <c r="G40" s="18"/>
      <c r="H40" s="18"/>
      <c r="I40" s="18"/>
      <c r="J40" s="18"/>
    </row>
    <row r="41" spans="1:10" x14ac:dyDescent="0.25">
      <c r="B41" s="3" t="s">
        <v>92</v>
      </c>
      <c r="C41" s="12">
        <f>SUM(D5:D37)</f>
        <v>55266.159024390239</v>
      </c>
      <c r="D41" s="12">
        <f t="shared" ref="D41" si="1">SUM(E5:E37)</f>
        <v>28278.12</v>
      </c>
      <c r="E41" s="12">
        <f>C41+D41</f>
        <v>83544.279024390242</v>
      </c>
      <c r="F41" s="9"/>
      <c r="G41" s="9"/>
      <c r="H41" s="9"/>
      <c r="I41" s="9"/>
      <c r="J41" s="9"/>
    </row>
    <row r="42" spans="1:10" x14ac:dyDescent="0.25">
      <c r="B42" s="7"/>
      <c r="C42" s="9"/>
      <c r="D42" s="9"/>
      <c r="E42" s="9"/>
      <c r="F42" s="9"/>
      <c r="G42" s="9"/>
      <c r="H42" s="9"/>
      <c r="I42" s="9"/>
      <c r="J42" s="9"/>
    </row>
  </sheetData>
  <pageMargins left="0.7" right="0.7" top="0.75" bottom="0.75" header="0.3" footer="0.3"/>
  <ignoredErrors>
    <ignoredError sqref="C5:C37" numberStoredAsText="1"/>
  </ignoredError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"/>
  <sheetViews>
    <sheetView workbookViewId="0">
      <selection activeCell="K1" sqref="K1:K1048576"/>
    </sheetView>
  </sheetViews>
  <sheetFormatPr defaultRowHeight="12.75" x14ac:dyDescent="0.2"/>
  <cols>
    <col min="1" max="1" width="41.5703125" style="66" customWidth="1"/>
    <col min="2" max="2" width="42.5703125" style="66" customWidth="1"/>
    <col min="3" max="3" width="15.140625" style="66" bestFit="1" customWidth="1"/>
    <col min="4" max="4" width="12.5703125" style="66" bestFit="1" customWidth="1"/>
    <col min="5" max="5" width="12.140625" style="66" bestFit="1" customWidth="1"/>
    <col min="6" max="6" width="16.28515625" style="66" bestFit="1" customWidth="1"/>
    <col min="7" max="7" width="16" style="66" bestFit="1" customWidth="1"/>
    <col min="8" max="8" width="12.42578125" style="66" bestFit="1" customWidth="1"/>
    <col min="9" max="9" width="12.140625" style="66" bestFit="1" customWidth="1"/>
    <col min="10" max="10" width="13.140625" style="66" bestFit="1" customWidth="1"/>
    <col min="11" max="11" width="38.42578125" style="66" bestFit="1" customWidth="1"/>
    <col min="12" max="16384" width="9.140625" style="66"/>
  </cols>
  <sheetData>
    <row r="1" spans="1:11" s="63" customFormat="1" x14ac:dyDescent="0.25">
      <c r="A1" s="38" t="s">
        <v>999</v>
      </c>
      <c r="B1" s="59" t="s">
        <v>152</v>
      </c>
      <c r="C1" s="60"/>
      <c r="D1" s="60"/>
      <c r="E1" s="61"/>
      <c r="F1" s="62"/>
      <c r="G1" s="61"/>
      <c r="H1" s="61"/>
      <c r="I1" s="62"/>
    </row>
    <row r="2" spans="1:11" s="63" customFormat="1" x14ac:dyDescent="0.25">
      <c r="A2" s="38" t="s">
        <v>1001</v>
      </c>
      <c r="B2" s="59">
        <v>2016</v>
      </c>
      <c r="C2" s="60"/>
      <c r="D2" s="60"/>
      <c r="E2" s="61"/>
      <c r="F2" s="62"/>
      <c r="G2" s="61"/>
      <c r="H2" s="61"/>
      <c r="I2" s="62"/>
    </row>
    <row r="3" spans="1:11" s="63" customFormat="1" x14ac:dyDescent="0.25">
      <c r="A3" s="64"/>
      <c r="B3" s="64"/>
      <c r="C3" s="64"/>
      <c r="D3" s="65"/>
      <c r="E3" s="65"/>
      <c r="F3" s="65"/>
      <c r="G3" s="65"/>
      <c r="H3" s="65"/>
      <c r="I3" s="65"/>
    </row>
    <row r="4" spans="1:11" ht="25.5" x14ac:dyDescent="0.2">
      <c r="A4" s="38" t="s">
        <v>963</v>
      </c>
      <c r="B4" s="38" t="s">
        <v>964</v>
      </c>
      <c r="C4" s="38" t="s">
        <v>965</v>
      </c>
      <c r="D4" s="38" t="s">
        <v>1002</v>
      </c>
      <c r="E4" s="38" t="s">
        <v>1003</v>
      </c>
      <c r="F4" s="38" t="s">
        <v>1004</v>
      </c>
      <c r="G4" s="38" t="s">
        <v>1005</v>
      </c>
      <c r="H4" s="38" t="s">
        <v>1006</v>
      </c>
      <c r="I4" s="38" t="s">
        <v>1007</v>
      </c>
      <c r="J4" s="38" t="s">
        <v>1008</v>
      </c>
    </row>
    <row r="5" spans="1:11" x14ac:dyDescent="0.2">
      <c r="A5" s="67" t="s">
        <v>1067</v>
      </c>
      <c r="B5" s="67" t="s">
        <v>1068</v>
      </c>
      <c r="C5" s="67" t="s">
        <v>180</v>
      </c>
      <c r="D5" s="69">
        <v>2</v>
      </c>
      <c r="E5" s="70">
        <v>22500</v>
      </c>
      <c r="F5" s="69">
        <v>0</v>
      </c>
      <c r="G5" s="70" t="s">
        <v>1132</v>
      </c>
      <c r="H5" s="69">
        <v>0</v>
      </c>
      <c r="I5" s="72" t="s">
        <v>1060</v>
      </c>
      <c r="J5" s="69">
        <v>4</v>
      </c>
      <c r="K5" s="128"/>
    </row>
    <row r="6" spans="1:11" ht="25.5" x14ac:dyDescent="0.2">
      <c r="A6" s="67" t="s">
        <v>1033</v>
      </c>
      <c r="B6" s="67" t="s">
        <v>1152</v>
      </c>
      <c r="C6" s="67" t="s">
        <v>177</v>
      </c>
      <c r="D6" s="69">
        <v>0</v>
      </c>
      <c r="E6" s="70" t="s">
        <v>1070</v>
      </c>
      <c r="F6" s="69">
        <v>0</v>
      </c>
      <c r="G6" s="70" t="s">
        <v>1132</v>
      </c>
      <c r="H6" s="69">
        <v>0</v>
      </c>
      <c r="I6" s="72" t="s">
        <v>1060</v>
      </c>
      <c r="J6" s="69">
        <v>1</v>
      </c>
      <c r="K6" s="128"/>
    </row>
    <row r="7" spans="1:11" x14ac:dyDescent="0.2">
      <c r="A7" s="67" t="s">
        <v>1033</v>
      </c>
      <c r="B7" s="67" t="s">
        <v>1071</v>
      </c>
      <c r="C7" s="67" t="s">
        <v>165</v>
      </c>
      <c r="D7" s="69">
        <v>0</v>
      </c>
      <c r="E7" s="70" t="s">
        <v>1070</v>
      </c>
      <c r="F7" s="69">
        <v>0</v>
      </c>
      <c r="G7" s="70" t="s">
        <v>1132</v>
      </c>
      <c r="H7" s="69">
        <v>0</v>
      </c>
      <c r="I7" s="72" t="s">
        <v>1060</v>
      </c>
      <c r="J7" s="69">
        <v>2</v>
      </c>
      <c r="K7" s="128"/>
    </row>
    <row r="8" spans="1:11" ht="38.25" x14ac:dyDescent="0.2">
      <c r="A8" s="67" t="s">
        <v>1033</v>
      </c>
      <c r="B8" s="67" t="s">
        <v>1091</v>
      </c>
      <c r="C8" s="67" t="s">
        <v>175</v>
      </c>
      <c r="D8" s="69">
        <v>0</v>
      </c>
      <c r="E8" s="70" t="s">
        <v>1070</v>
      </c>
      <c r="F8" s="69">
        <v>0</v>
      </c>
      <c r="G8" s="70" t="s">
        <v>1132</v>
      </c>
      <c r="H8" s="69">
        <v>0</v>
      </c>
      <c r="I8" s="72" t="s">
        <v>1060</v>
      </c>
      <c r="J8" s="69">
        <v>2</v>
      </c>
      <c r="K8" s="128"/>
    </row>
    <row r="9" spans="1:11" x14ac:dyDescent="0.2">
      <c r="D9" s="73"/>
      <c r="E9" s="73"/>
      <c r="F9" s="73"/>
      <c r="G9" s="73"/>
      <c r="H9" s="73"/>
      <c r="I9" s="73"/>
      <c r="J9" s="73"/>
    </row>
    <row r="10" spans="1:11" x14ac:dyDescent="0.2">
      <c r="C10" s="74" t="s">
        <v>991</v>
      </c>
      <c r="D10" s="75">
        <f t="shared" ref="D10:J10" si="0">+SUM(D5:D8)</f>
        <v>2</v>
      </c>
      <c r="E10" s="76">
        <f t="shared" si="0"/>
        <v>22500</v>
      </c>
      <c r="F10" s="75">
        <f t="shared" si="0"/>
        <v>0</v>
      </c>
      <c r="G10" s="76">
        <f t="shared" si="0"/>
        <v>0</v>
      </c>
      <c r="H10" s="75">
        <f t="shared" si="0"/>
        <v>0</v>
      </c>
      <c r="I10" s="76">
        <f t="shared" si="0"/>
        <v>0</v>
      </c>
      <c r="J10" s="75">
        <f t="shared" si="0"/>
        <v>9</v>
      </c>
    </row>
    <row r="13" spans="1:11" x14ac:dyDescent="0.2">
      <c r="B13" s="77" t="s">
        <v>992</v>
      </c>
      <c r="C13" s="78" t="s">
        <v>993</v>
      </c>
      <c r="D13" s="30" t="s">
        <v>994</v>
      </c>
    </row>
    <row r="14" spans="1:11" ht="25.5" x14ac:dyDescent="0.2">
      <c r="B14" s="79" t="s">
        <v>995</v>
      </c>
      <c r="C14" s="55">
        <f>+D10+F10+H10+J10</f>
        <v>11</v>
      </c>
      <c r="D14" s="52">
        <f>+E10+G10+I10</f>
        <v>22500</v>
      </c>
    </row>
    <row r="15" spans="1:11" x14ac:dyDescent="0.2">
      <c r="B15" s="79" t="s">
        <v>996</v>
      </c>
      <c r="C15" s="55">
        <f>H10</f>
        <v>0</v>
      </c>
      <c r="D15" s="52">
        <f>I10</f>
        <v>0</v>
      </c>
    </row>
    <row r="16" spans="1:11" x14ac:dyDescent="0.2">
      <c r="B16" s="79" t="s">
        <v>997</v>
      </c>
      <c r="C16" s="55">
        <f>D10+F10</f>
        <v>2</v>
      </c>
      <c r="D16" s="52">
        <f>+E10+G10</f>
        <v>22500</v>
      </c>
    </row>
    <row r="17" spans="2:6" x14ac:dyDescent="0.2">
      <c r="B17" s="79" t="s">
        <v>998</v>
      </c>
      <c r="C17" s="55">
        <f>+C15+C16</f>
        <v>2</v>
      </c>
      <c r="D17" s="52">
        <f>+D15+D16</f>
        <v>22500</v>
      </c>
      <c r="E17" s="103"/>
      <c r="F17" s="124"/>
    </row>
    <row r="18" spans="2:6" x14ac:dyDescent="0.2">
      <c r="E18" s="103"/>
      <c r="F18" s="125"/>
    </row>
  </sheetData>
  <conditionalFormatting sqref="B1:B2">
    <cfRule type="cellIs" dxfId="266" priority="14" stopIfTrue="1" operator="equal">
      <formula>"&lt;&gt;"""""</formula>
    </cfRule>
  </conditionalFormatting>
  <conditionalFormatting sqref="F5:H5">
    <cfRule type="cellIs" dxfId="265" priority="13" stopIfTrue="1" operator="equal">
      <formula>"&lt;&gt;"""""</formula>
    </cfRule>
  </conditionalFormatting>
  <conditionalFormatting sqref="E5 B5">
    <cfRule type="cellIs" dxfId="264" priority="12" stopIfTrue="1" operator="equal">
      <formula>"&lt;&gt;"""""</formula>
    </cfRule>
  </conditionalFormatting>
  <conditionalFormatting sqref="D5">
    <cfRule type="cellIs" dxfId="263" priority="11" stopIfTrue="1" operator="equal">
      <formula>"&lt;&gt;"""""</formula>
    </cfRule>
  </conditionalFormatting>
  <conditionalFormatting sqref="J5">
    <cfRule type="cellIs" dxfId="262" priority="10" stopIfTrue="1" operator="equal">
      <formula>"&lt;&gt;"""""</formula>
    </cfRule>
  </conditionalFormatting>
  <conditionalFormatting sqref="I5">
    <cfRule type="cellIs" dxfId="261" priority="9" stopIfTrue="1" operator="equal">
      <formula>"&lt;&gt;"""""</formula>
    </cfRule>
  </conditionalFormatting>
  <conditionalFormatting sqref="F6:H8">
    <cfRule type="cellIs" dxfId="260" priority="8" stopIfTrue="1" operator="equal">
      <formula>"&lt;&gt;"""""</formula>
    </cfRule>
  </conditionalFormatting>
  <conditionalFormatting sqref="E6:E8 B6:B8">
    <cfRule type="cellIs" dxfId="259" priority="7" stopIfTrue="1" operator="equal">
      <formula>"&lt;&gt;"""""</formula>
    </cfRule>
  </conditionalFormatting>
  <conditionalFormatting sqref="D6:D8">
    <cfRule type="cellIs" dxfId="258" priority="6" stopIfTrue="1" operator="equal">
      <formula>"&lt;&gt;"""""</formula>
    </cfRule>
  </conditionalFormatting>
  <conditionalFormatting sqref="J6:J8">
    <cfRule type="cellIs" dxfId="257" priority="5" stopIfTrue="1" operator="equal">
      <formula>"&lt;&gt;"""""</formula>
    </cfRule>
  </conditionalFormatting>
  <conditionalFormatting sqref="I6:I8">
    <cfRule type="cellIs" dxfId="256" priority="4" stopIfTrue="1" operator="equal">
      <formula>"&lt;&gt;"""""</formula>
    </cfRule>
  </conditionalFormatting>
  <conditionalFormatting sqref="C10">
    <cfRule type="cellIs" dxfId="255" priority="3" stopIfTrue="1" operator="equal">
      <formula>"&lt;&gt;"""""</formula>
    </cfRule>
  </conditionalFormatting>
  <conditionalFormatting sqref="D10:J10">
    <cfRule type="cellIs" dxfId="254" priority="2" stopIfTrue="1" operator="equal">
      <formula>"&lt;&gt;"""""</formula>
    </cfRule>
  </conditionalFormatting>
  <conditionalFormatting sqref="C5:C8">
    <cfRule type="cellIs" dxfId="253" priority="1" stopIfTrue="1" operator="equal">
      <formula>"&lt;&gt;"""""</formula>
    </cfRule>
  </conditionalFormatting>
  <pageMargins left="0.7" right="0.7" top="0.75" bottom="0.75" header="0.3" footer="0.3"/>
  <pageSetup paperSize="9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4"/>
  <sheetViews>
    <sheetView showGridLines="0" topLeftCell="A16" workbookViewId="0">
      <selection activeCell="A44" sqref="A44:XFD45"/>
    </sheetView>
  </sheetViews>
  <sheetFormatPr defaultRowHeight="15" x14ac:dyDescent="0.25"/>
  <cols>
    <col min="1" max="2" width="73.7109375" customWidth="1"/>
    <col min="3" max="3" width="18.7109375" customWidth="1"/>
    <col min="4" max="6" width="18.7109375" style="10" customWidth="1"/>
    <col min="7" max="11" width="18.7109375" customWidth="1"/>
    <col min="13" max="13" width="45.7109375" customWidth="1"/>
    <col min="14" max="21" width="18.7109375" customWidth="1"/>
  </cols>
  <sheetData>
    <row r="1" spans="1:6" x14ac:dyDescent="0.25">
      <c r="A1" s="170" t="s">
        <v>0</v>
      </c>
      <c r="B1" s="4">
        <v>2016</v>
      </c>
    </row>
    <row r="2" spans="1:6" x14ac:dyDescent="0.25">
      <c r="A2" s="170" t="s">
        <v>1</v>
      </c>
      <c r="B2" s="4" t="s">
        <v>212</v>
      </c>
    </row>
    <row r="4" spans="1:6" x14ac:dyDescent="0.25">
      <c r="A4" s="1" t="s">
        <v>3</v>
      </c>
      <c r="B4" s="1" t="s">
        <v>4</v>
      </c>
      <c r="C4" s="1" t="s">
        <v>5</v>
      </c>
      <c r="D4" s="1" t="s">
        <v>6</v>
      </c>
      <c r="E4" s="1" t="s">
        <v>7</v>
      </c>
      <c r="F4" s="1" t="s">
        <v>8</v>
      </c>
    </row>
    <row r="5" spans="1:6" x14ac:dyDescent="0.25">
      <c r="A5" s="5" t="s">
        <v>29</v>
      </c>
      <c r="B5" s="5" t="s">
        <v>153</v>
      </c>
      <c r="C5" s="2" t="s">
        <v>213</v>
      </c>
      <c r="D5" s="12">
        <v>3800</v>
      </c>
      <c r="E5" s="12">
        <v>494.15</v>
      </c>
      <c r="F5" s="12">
        <f>D5+E5</f>
        <v>4294.1499999999996</v>
      </c>
    </row>
    <row r="6" spans="1:6" x14ac:dyDescent="0.25">
      <c r="A6" s="5" t="s">
        <v>155</v>
      </c>
      <c r="B6" s="5" t="s">
        <v>156</v>
      </c>
      <c r="C6" s="2" t="s">
        <v>214</v>
      </c>
      <c r="D6" s="12">
        <v>19</v>
      </c>
      <c r="E6" s="12">
        <v>24.65</v>
      </c>
      <c r="F6" s="12">
        <f t="shared" ref="F6:F39" si="0">D6+E6</f>
        <v>43.65</v>
      </c>
    </row>
    <row r="7" spans="1:6" x14ac:dyDescent="0.25">
      <c r="A7" s="5" t="s">
        <v>155</v>
      </c>
      <c r="B7" s="5" t="s">
        <v>158</v>
      </c>
      <c r="C7" s="2" t="s">
        <v>215</v>
      </c>
      <c r="D7" s="12">
        <v>38</v>
      </c>
      <c r="E7" s="12">
        <v>7929.88</v>
      </c>
      <c r="F7" s="12">
        <f t="shared" si="0"/>
        <v>7967.88</v>
      </c>
    </row>
    <row r="8" spans="1:6" x14ac:dyDescent="0.25">
      <c r="A8" s="5" t="s">
        <v>155</v>
      </c>
      <c r="B8" s="5" t="s">
        <v>160</v>
      </c>
      <c r="C8" s="2" t="s">
        <v>216</v>
      </c>
      <c r="D8" s="12">
        <v>11.4</v>
      </c>
      <c r="E8" s="12">
        <v>56.87</v>
      </c>
      <c r="F8" s="12">
        <f t="shared" si="0"/>
        <v>68.27</v>
      </c>
    </row>
    <row r="9" spans="1:6" x14ac:dyDescent="0.25">
      <c r="A9" s="5" t="s">
        <v>155</v>
      </c>
      <c r="B9" s="5" t="s">
        <v>162</v>
      </c>
      <c r="C9" s="2" t="s">
        <v>217</v>
      </c>
      <c r="D9" s="12">
        <v>11.4</v>
      </c>
      <c r="E9" s="12">
        <v>-11.4</v>
      </c>
      <c r="F9" s="12">
        <f t="shared" si="0"/>
        <v>0</v>
      </c>
    </row>
    <row r="10" spans="1:6" x14ac:dyDescent="0.25">
      <c r="A10" s="5" t="s">
        <v>9</v>
      </c>
      <c r="B10" s="5" t="s">
        <v>12</v>
      </c>
      <c r="C10" s="2" t="s">
        <v>218</v>
      </c>
      <c r="D10" s="12">
        <v>76</v>
      </c>
      <c r="E10" s="12">
        <v>241.76</v>
      </c>
      <c r="F10" s="12">
        <f t="shared" si="0"/>
        <v>317.76</v>
      </c>
    </row>
    <row r="11" spans="1:6" x14ac:dyDescent="0.25">
      <c r="A11" s="5" t="s">
        <v>9</v>
      </c>
      <c r="B11" s="5" t="s">
        <v>12</v>
      </c>
      <c r="C11" s="2" t="s">
        <v>219</v>
      </c>
      <c r="D11" s="12">
        <v>38</v>
      </c>
      <c r="E11" s="12">
        <v>-38</v>
      </c>
      <c r="F11" s="12">
        <f t="shared" si="0"/>
        <v>0</v>
      </c>
    </row>
    <row r="12" spans="1:6" x14ac:dyDescent="0.25">
      <c r="A12" s="5" t="s">
        <v>9</v>
      </c>
      <c r="B12" s="5" t="s">
        <v>16</v>
      </c>
      <c r="C12" s="2" t="s">
        <v>220</v>
      </c>
      <c r="D12" s="12">
        <v>760</v>
      </c>
      <c r="E12" s="12">
        <v>-337.17</v>
      </c>
      <c r="F12" s="12">
        <f t="shared" si="0"/>
        <v>422.83</v>
      </c>
    </row>
    <row r="13" spans="1:6" x14ac:dyDescent="0.25">
      <c r="A13" s="5" t="s">
        <v>169</v>
      </c>
      <c r="B13" s="5" t="s">
        <v>221</v>
      </c>
      <c r="C13" s="2" t="s">
        <v>222</v>
      </c>
      <c r="D13" s="12">
        <v>10375.004405286343</v>
      </c>
      <c r="E13" s="12"/>
      <c r="F13" s="12">
        <f t="shared" si="0"/>
        <v>10375.004405286343</v>
      </c>
    </row>
    <row r="14" spans="1:6" x14ac:dyDescent="0.25">
      <c r="A14" s="5" t="s">
        <v>70</v>
      </c>
      <c r="B14" s="5" t="s">
        <v>172</v>
      </c>
      <c r="C14" s="2" t="s">
        <v>223</v>
      </c>
      <c r="D14" s="12">
        <v>11400</v>
      </c>
      <c r="E14" s="12">
        <v>-2147.61</v>
      </c>
      <c r="F14" s="12">
        <f t="shared" si="0"/>
        <v>9252.39</v>
      </c>
    </row>
    <row r="15" spans="1:6" x14ac:dyDescent="0.25">
      <c r="A15" s="5" t="s">
        <v>9</v>
      </c>
      <c r="B15" s="5" t="s">
        <v>174</v>
      </c>
      <c r="C15" s="2" t="s">
        <v>224</v>
      </c>
      <c r="D15" s="12">
        <v>304000</v>
      </c>
      <c r="E15" s="12">
        <v>205534.84</v>
      </c>
      <c r="F15" s="12">
        <f t="shared" si="0"/>
        <v>509534.83999999997</v>
      </c>
    </row>
    <row r="16" spans="1:6" x14ac:dyDescent="0.25">
      <c r="A16" s="5" t="s">
        <v>9</v>
      </c>
      <c r="B16" s="5" t="s">
        <v>176</v>
      </c>
      <c r="C16" s="2" t="s">
        <v>225</v>
      </c>
      <c r="D16" s="12">
        <v>4940</v>
      </c>
      <c r="E16" s="12">
        <v>-1397.44</v>
      </c>
      <c r="F16" s="12">
        <f t="shared" si="0"/>
        <v>3542.56</v>
      </c>
    </row>
    <row r="17" spans="1:6" x14ac:dyDescent="0.25">
      <c r="A17" s="5" t="s">
        <v>178</v>
      </c>
      <c r="B17" s="5" t="s">
        <v>179</v>
      </c>
      <c r="C17" s="2" t="s">
        <v>226</v>
      </c>
      <c r="D17" s="12">
        <v>342000</v>
      </c>
      <c r="E17" s="12">
        <v>176048.95</v>
      </c>
      <c r="F17" s="12">
        <f t="shared" si="0"/>
        <v>518048.95</v>
      </c>
    </row>
    <row r="18" spans="1:6" x14ac:dyDescent="0.25">
      <c r="A18" s="5" t="s">
        <v>106</v>
      </c>
      <c r="B18" s="5" t="s">
        <v>181</v>
      </c>
      <c r="C18" s="2" t="s">
        <v>227</v>
      </c>
      <c r="D18" s="12">
        <v>190</v>
      </c>
      <c r="E18" s="12">
        <v>1305.03</v>
      </c>
      <c r="F18" s="12">
        <f t="shared" si="0"/>
        <v>1495.03</v>
      </c>
    </row>
    <row r="19" spans="1:6" x14ac:dyDescent="0.25">
      <c r="A19" s="5" t="s">
        <v>41</v>
      </c>
      <c r="B19" s="5" t="s">
        <v>183</v>
      </c>
      <c r="C19" s="2" t="s">
        <v>228</v>
      </c>
      <c r="D19" s="12">
        <v>228</v>
      </c>
      <c r="E19" s="12">
        <v>42.09</v>
      </c>
      <c r="F19" s="12">
        <f t="shared" si="0"/>
        <v>270.09000000000003</v>
      </c>
    </row>
    <row r="20" spans="1:6" x14ac:dyDescent="0.25">
      <c r="A20" s="5" t="s">
        <v>46</v>
      </c>
      <c r="B20" s="5" t="s">
        <v>47</v>
      </c>
      <c r="C20" s="2" t="s">
        <v>229</v>
      </c>
      <c r="D20" s="12">
        <v>3059.0308370044054</v>
      </c>
      <c r="E20" s="12"/>
      <c r="F20" s="12">
        <f t="shared" si="0"/>
        <v>3059.0308370044054</v>
      </c>
    </row>
    <row r="21" spans="1:6" x14ac:dyDescent="0.25">
      <c r="A21" s="5" t="s">
        <v>185</v>
      </c>
      <c r="B21" s="5" t="s">
        <v>186</v>
      </c>
      <c r="C21" s="2" t="s">
        <v>230</v>
      </c>
      <c r="D21" s="12">
        <v>190</v>
      </c>
      <c r="E21" s="12">
        <v>-190</v>
      </c>
      <c r="F21" s="12">
        <f t="shared" si="0"/>
        <v>0</v>
      </c>
    </row>
    <row r="22" spans="1:6" x14ac:dyDescent="0.25">
      <c r="A22" s="5" t="s">
        <v>49</v>
      </c>
      <c r="B22" s="5" t="s">
        <v>111</v>
      </c>
      <c r="C22" s="2" t="s">
        <v>231</v>
      </c>
      <c r="D22" s="12">
        <v>19</v>
      </c>
      <c r="E22" s="12">
        <v>64.599999999999994</v>
      </c>
      <c r="F22" s="12">
        <f t="shared" si="0"/>
        <v>83.6</v>
      </c>
    </row>
    <row r="23" spans="1:6" x14ac:dyDescent="0.25">
      <c r="A23" s="5" t="s">
        <v>49</v>
      </c>
      <c r="B23" s="5" t="s">
        <v>189</v>
      </c>
      <c r="C23" s="2" t="s">
        <v>232</v>
      </c>
      <c r="D23" s="12">
        <v>684</v>
      </c>
      <c r="E23" s="12">
        <v>872.25</v>
      </c>
      <c r="F23" s="12">
        <f t="shared" si="0"/>
        <v>1556.25</v>
      </c>
    </row>
    <row r="24" spans="1:6" x14ac:dyDescent="0.25">
      <c r="A24" s="5" t="s">
        <v>49</v>
      </c>
      <c r="B24" s="5" t="s">
        <v>115</v>
      </c>
      <c r="C24" s="2" t="s">
        <v>233</v>
      </c>
      <c r="D24" s="12">
        <v>570</v>
      </c>
      <c r="E24" s="12">
        <v>174.8</v>
      </c>
      <c r="F24" s="12">
        <f t="shared" si="0"/>
        <v>744.8</v>
      </c>
    </row>
    <row r="25" spans="1:6" x14ac:dyDescent="0.25">
      <c r="A25" s="5" t="s">
        <v>49</v>
      </c>
      <c r="B25" s="5" t="s">
        <v>234</v>
      </c>
      <c r="C25" s="2" t="s">
        <v>235</v>
      </c>
      <c r="D25" s="12">
        <v>570</v>
      </c>
      <c r="E25" s="12">
        <v>-130.38</v>
      </c>
      <c r="F25" s="12">
        <f t="shared" si="0"/>
        <v>439.62</v>
      </c>
    </row>
    <row r="26" spans="1:6" x14ac:dyDescent="0.25">
      <c r="A26" s="5" t="s">
        <v>49</v>
      </c>
      <c r="B26" s="5" t="s">
        <v>119</v>
      </c>
      <c r="C26" s="2" t="s">
        <v>236</v>
      </c>
      <c r="D26" s="12">
        <v>171</v>
      </c>
      <c r="E26" s="12">
        <v>74.37</v>
      </c>
      <c r="F26" s="12">
        <f t="shared" si="0"/>
        <v>245.37</v>
      </c>
    </row>
    <row r="27" spans="1:6" x14ac:dyDescent="0.25">
      <c r="A27" s="5" t="s">
        <v>49</v>
      </c>
      <c r="B27" s="5" t="s">
        <v>195</v>
      </c>
      <c r="C27" s="2" t="s">
        <v>237</v>
      </c>
      <c r="D27" s="12">
        <v>950</v>
      </c>
      <c r="E27" s="12">
        <v>-153.66999999999999</v>
      </c>
      <c r="F27" s="12">
        <f t="shared" si="0"/>
        <v>796.33</v>
      </c>
    </row>
    <row r="28" spans="1:6" x14ac:dyDescent="0.25">
      <c r="A28" s="5" t="s">
        <v>49</v>
      </c>
      <c r="B28" s="5" t="s">
        <v>123</v>
      </c>
      <c r="C28" s="2" t="s">
        <v>238</v>
      </c>
      <c r="D28" s="12">
        <v>912</v>
      </c>
      <c r="E28" s="12">
        <v>-71.819999999999993</v>
      </c>
      <c r="F28" s="12">
        <f t="shared" si="0"/>
        <v>840.18000000000006</v>
      </c>
    </row>
    <row r="29" spans="1:6" x14ac:dyDescent="0.25">
      <c r="A29" s="5" t="s">
        <v>49</v>
      </c>
      <c r="B29" s="5" t="s">
        <v>125</v>
      </c>
      <c r="C29" s="2" t="s">
        <v>239</v>
      </c>
      <c r="D29" s="12">
        <v>3648</v>
      </c>
      <c r="E29" s="12">
        <v>-76</v>
      </c>
      <c r="F29" s="12">
        <f t="shared" si="0"/>
        <v>3572</v>
      </c>
    </row>
    <row r="30" spans="1:6" x14ac:dyDescent="0.25">
      <c r="A30" s="5" t="s">
        <v>49</v>
      </c>
      <c r="B30" s="5" t="s">
        <v>127</v>
      </c>
      <c r="C30" s="2" t="s">
        <v>240</v>
      </c>
      <c r="D30" s="12">
        <v>722</v>
      </c>
      <c r="E30" s="12">
        <v>97.28</v>
      </c>
      <c r="F30" s="12">
        <f t="shared" si="0"/>
        <v>819.28</v>
      </c>
    </row>
    <row r="31" spans="1:6" x14ac:dyDescent="0.25">
      <c r="A31" s="5" t="s">
        <v>49</v>
      </c>
      <c r="B31" s="5" t="s">
        <v>129</v>
      </c>
      <c r="C31" s="2" t="s">
        <v>241</v>
      </c>
      <c r="D31" s="12">
        <v>19</v>
      </c>
      <c r="E31" s="12">
        <v>42.41</v>
      </c>
      <c r="F31" s="12">
        <f t="shared" si="0"/>
        <v>61.41</v>
      </c>
    </row>
    <row r="32" spans="1:6" x14ac:dyDescent="0.25">
      <c r="A32" s="5" t="s">
        <v>49</v>
      </c>
      <c r="B32" s="5" t="s">
        <v>131</v>
      </c>
      <c r="C32" s="2" t="s">
        <v>242</v>
      </c>
      <c r="D32" s="12">
        <v>4940</v>
      </c>
      <c r="E32" s="12">
        <v>-2881.27</v>
      </c>
      <c r="F32" s="12">
        <f t="shared" si="0"/>
        <v>2058.73</v>
      </c>
    </row>
    <row r="33" spans="1:10" x14ac:dyDescent="0.25">
      <c r="A33" s="5" t="s">
        <v>49</v>
      </c>
      <c r="B33" s="5" t="s">
        <v>133</v>
      </c>
      <c r="C33" s="2" t="s">
        <v>243</v>
      </c>
      <c r="D33" s="12">
        <v>1520</v>
      </c>
      <c r="E33" s="12">
        <v>-1273</v>
      </c>
      <c r="F33" s="12">
        <f t="shared" si="0"/>
        <v>247</v>
      </c>
    </row>
    <row r="34" spans="1:10" x14ac:dyDescent="0.25">
      <c r="A34" s="5" t="s">
        <v>49</v>
      </c>
      <c r="B34" s="5" t="s">
        <v>135</v>
      </c>
      <c r="C34" s="2" t="s">
        <v>244</v>
      </c>
      <c r="D34" s="12">
        <v>8550</v>
      </c>
      <c r="E34" s="12">
        <v>-264.02</v>
      </c>
      <c r="F34" s="12">
        <f t="shared" si="0"/>
        <v>8285.98</v>
      </c>
    </row>
    <row r="35" spans="1:10" x14ac:dyDescent="0.25">
      <c r="A35" s="5" t="s">
        <v>49</v>
      </c>
      <c r="B35" s="5" t="s">
        <v>137</v>
      </c>
      <c r="C35" s="2" t="s">
        <v>245</v>
      </c>
      <c r="D35" s="12">
        <v>1900</v>
      </c>
      <c r="E35" s="12">
        <v>478.27</v>
      </c>
      <c r="F35" s="12">
        <f t="shared" si="0"/>
        <v>2378.27</v>
      </c>
    </row>
    <row r="36" spans="1:10" x14ac:dyDescent="0.25">
      <c r="A36" s="5" t="s">
        <v>49</v>
      </c>
      <c r="B36" s="5" t="s">
        <v>141</v>
      </c>
      <c r="C36" s="2" t="s">
        <v>246</v>
      </c>
      <c r="D36" s="12">
        <v>760</v>
      </c>
      <c r="E36" s="12">
        <v>136.80000000000001</v>
      </c>
      <c r="F36" s="12">
        <f t="shared" si="0"/>
        <v>896.8</v>
      </c>
    </row>
    <row r="37" spans="1:10" x14ac:dyDescent="0.25">
      <c r="A37" s="5" t="s">
        <v>67</v>
      </c>
      <c r="B37" s="5" t="s">
        <v>68</v>
      </c>
      <c r="C37" s="2" t="s">
        <v>247</v>
      </c>
      <c r="D37" s="12">
        <v>38</v>
      </c>
      <c r="E37" s="12">
        <v>-38</v>
      </c>
      <c r="F37" s="12">
        <f t="shared" si="0"/>
        <v>0</v>
      </c>
    </row>
    <row r="38" spans="1:10" x14ac:dyDescent="0.25">
      <c r="A38" s="5" t="s">
        <v>155</v>
      </c>
      <c r="B38" s="5" t="s">
        <v>208</v>
      </c>
      <c r="C38" s="2" t="s">
        <v>248</v>
      </c>
      <c r="D38" s="12">
        <v>2660</v>
      </c>
      <c r="E38" s="12">
        <v>-26.45</v>
      </c>
      <c r="F38" s="12">
        <f t="shared" si="0"/>
        <v>2633.55</v>
      </c>
    </row>
    <row r="39" spans="1:10" x14ac:dyDescent="0.25">
      <c r="A39" s="5" t="s">
        <v>70</v>
      </c>
      <c r="B39" s="5" t="s">
        <v>210</v>
      </c>
      <c r="C39" s="2" t="s">
        <v>249</v>
      </c>
      <c r="D39" s="12">
        <v>26600</v>
      </c>
      <c r="E39" s="12">
        <v>14623.91</v>
      </c>
      <c r="F39" s="12">
        <f t="shared" si="0"/>
        <v>41223.910000000003</v>
      </c>
    </row>
    <row r="41" spans="1:10" ht="30" x14ac:dyDescent="0.25">
      <c r="B41" s="7"/>
      <c r="C41" s="11" t="s">
        <v>88</v>
      </c>
      <c r="D41" s="11" t="s">
        <v>89</v>
      </c>
      <c r="E41" s="11" t="s">
        <v>90</v>
      </c>
      <c r="F41" s="19"/>
      <c r="G41" s="18"/>
      <c r="H41" s="18"/>
      <c r="I41" s="18"/>
      <c r="J41" s="18"/>
    </row>
    <row r="42" spans="1:10" x14ac:dyDescent="0.25">
      <c r="B42" s="7"/>
      <c r="C42" s="1" t="s">
        <v>91</v>
      </c>
      <c r="D42" s="1" t="s">
        <v>91</v>
      </c>
      <c r="E42" s="1" t="s">
        <v>91</v>
      </c>
      <c r="F42" s="19"/>
      <c r="G42" s="18"/>
      <c r="H42" s="18"/>
      <c r="I42" s="18"/>
      <c r="J42" s="18"/>
    </row>
    <row r="43" spans="1:10" x14ac:dyDescent="0.25">
      <c r="B43" s="3" t="s">
        <v>92</v>
      </c>
      <c r="C43" s="12">
        <f>SUM(D5:D39)</f>
        <v>736368.83524229075</v>
      </c>
      <c r="D43" s="12">
        <f>SUM(E5:E39)</f>
        <v>399206.67999999993</v>
      </c>
      <c r="E43" s="12">
        <f>SUM(F5:F39)</f>
        <v>1135575.5152422911</v>
      </c>
    </row>
    <row r="44" spans="1:10" x14ac:dyDescent="0.25">
      <c r="B44" s="7"/>
      <c r="C44" s="9"/>
      <c r="D44" s="9"/>
      <c r="E44" s="9"/>
      <c r="F44" s="9"/>
      <c r="G44" s="9"/>
      <c r="H44" s="9"/>
      <c r="I44" s="9"/>
      <c r="J44" s="9"/>
    </row>
  </sheetData>
  <pageMargins left="0.7" right="0.7" top="0.75" bottom="0.75" header="0.3" footer="0.3"/>
  <ignoredErrors>
    <ignoredError sqref="C5:C39" numberStoredAsText="1"/>
  </ignoredError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5"/>
  <sheetViews>
    <sheetView topLeftCell="A10" workbookViewId="0">
      <selection activeCell="K1" sqref="K1:K1048576"/>
    </sheetView>
  </sheetViews>
  <sheetFormatPr defaultRowHeight="12.75" x14ac:dyDescent="0.2"/>
  <cols>
    <col min="1" max="1" width="52" style="66" bestFit="1" customWidth="1"/>
    <col min="2" max="2" width="42.5703125" style="66" customWidth="1"/>
    <col min="3" max="3" width="15.140625" style="66" bestFit="1" customWidth="1"/>
    <col min="4" max="4" width="12.5703125" style="66" bestFit="1" customWidth="1"/>
    <col min="5" max="5" width="12.140625" style="66" bestFit="1" customWidth="1"/>
    <col min="6" max="6" width="16.28515625" style="66" bestFit="1" customWidth="1"/>
    <col min="7" max="7" width="16" style="66" bestFit="1" customWidth="1"/>
    <col min="8" max="8" width="12.42578125" style="66" bestFit="1" customWidth="1"/>
    <col min="9" max="9" width="12.140625" style="66" bestFit="1" customWidth="1"/>
    <col min="10" max="10" width="13.140625" style="66" bestFit="1" customWidth="1"/>
    <col min="11" max="11" width="11.7109375" style="66" bestFit="1" customWidth="1"/>
    <col min="12" max="16384" width="9.140625" style="66"/>
  </cols>
  <sheetData>
    <row r="1" spans="1:11" s="63" customFormat="1" x14ac:dyDescent="0.25">
      <c r="A1" s="38" t="s">
        <v>999</v>
      </c>
      <c r="B1" s="59" t="s">
        <v>212</v>
      </c>
      <c r="C1" s="60"/>
      <c r="D1" s="60"/>
      <c r="E1" s="61"/>
      <c r="F1" s="62"/>
      <c r="G1" s="61"/>
      <c r="H1" s="61"/>
      <c r="I1" s="62"/>
    </row>
    <row r="2" spans="1:11" s="63" customFormat="1" x14ac:dyDescent="0.25">
      <c r="A2" s="38" t="s">
        <v>1001</v>
      </c>
      <c r="B2" s="59">
        <v>2016</v>
      </c>
      <c r="C2" s="60"/>
      <c r="D2" s="60"/>
      <c r="E2" s="61"/>
      <c r="F2" s="62"/>
      <c r="G2" s="61"/>
      <c r="H2" s="61"/>
      <c r="I2" s="62"/>
    </row>
    <row r="3" spans="1:11" s="63" customFormat="1" x14ac:dyDescent="0.25">
      <c r="A3" s="64"/>
      <c r="B3" s="64"/>
      <c r="C3" s="64"/>
      <c r="D3" s="65"/>
      <c r="E3" s="65"/>
      <c r="F3" s="65"/>
      <c r="G3" s="65"/>
      <c r="H3" s="65"/>
      <c r="I3" s="65"/>
    </row>
    <row r="4" spans="1:11" ht="25.5" x14ac:dyDescent="0.2">
      <c r="A4" s="38" t="s">
        <v>963</v>
      </c>
      <c r="B4" s="38" t="s">
        <v>964</v>
      </c>
      <c r="C4" s="38" t="s">
        <v>965</v>
      </c>
      <c r="D4" s="38" t="s">
        <v>1002</v>
      </c>
      <c r="E4" s="38" t="s">
        <v>1003</v>
      </c>
      <c r="F4" s="38" t="s">
        <v>1004</v>
      </c>
      <c r="G4" s="38" t="s">
        <v>1005</v>
      </c>
      <c r="H4" s="38" t="s">
        <v>1006</v>
      </c>
      <c r="I4" s="38" t="s">
        <v>1007</v>
      </c>
      <c r="J4" s="38" t="s">
        <v>1008</v>
      </c>
    </row>
    <row r="5" spans="1:11" ht="38.25" x14ac:dyDescent="0.2">
      <c r="A5" s="67" t="s">
        <v>1033</v>
      </c>
      <c r="B5" s="67" t="s">
        <v>1091</v>
      </c>
      <c r="C5" s="67" t="s">
        <v>224</v>
      </c>
      <c r="D5" s="69">
        <v>119</v>
      </c>
      <c r="E5" s="70">
        <v>138125.26</v>
      </c>
      <c r="F5" s="69"/>
      <c r="G5" s="70"/>
      <c r="H5" s="69"/>
      <c r="I5" s="72"/>
      <c r="J5" s="69">
        <v>13</v>
      </c>
      <c r="K5" s="128"/>
    </row>
    <row r="6" spans="1:11" x14ac:dyDescent="0.2">
      <c r="A6" s="67" t="s">
        <v>1067</v>
      </c>
      <c r="B6" s="67" t="s">
        <v>1068</v>
      </c>
      <c r="C6" s="67" t="s">
        <v>226</v>
      </c>
      <c r="D6" s="69">
        <v>338</v>
      </c>
      <c r="E6" s="70">
        <v>322685.26</v>
      </c>
      <c r="F6" s="69"/>
      <c r="G6" s="70"/>
      <c r="H6" s="69"/>
      <c r="I6" s="72"/>
      <c r="J6" s="69">
        <v>26</v>
      </c>
      <c r="K6" s="128"/>
    </row>
    <row r="7" spans="1:11" ht="25.5" x14ac:dyDescent="0.2">
      <c r="A7" s="67" t="s">
        <v>1033</v>
      </c>
      <c r="B7" s="67" t="s">
        <v>1152</v>
      </c>
      <c r="C7" s="67" t="s">
        <v>225</v>
      </c>
      <c r="D7" s="69">
        <v>3</v>
      </c>
      <c r="E7" s="70">
        <v>14516.82</v>
      </c>
      <c r="F7" s="69"/>
      <c r="G7" s="70"/>
      <c r="H7" s="69"/>
      <c r="I7" s="72"/>
      <c r="J7" s="69"/>
      <c r="K7" s="128"/>
    </row>
    <row r="8" spans="1:11" ht="25.5" x14ac:dyDescent="0.2">
      <c r="A8" s="67" t="s">
        <v>1025</v>
      </c>
      <c r="B8" s="67" t="s">
        <v>1089</v>
      </c>
      <c r="C8" s="67" t="s">
        <v>249</v>
      </c>
      <c r="D8" s="69">
        <v>5</v>
      </c>
      <c r="E8" s="70">
        <v>4928.8</v>
      </c>
      <c r="F8" s="69"/>
      <c r="G8" s="70"/>
      <c r="H8" s="69"/>
      <c r="I8" s="72"/>
      <c r="J8" s="69"/>
      <c r="K8" s="128"/>
    </row>
    <row r="9" spans="1:11" ht="25.5" x14ac:dyDescent="0.2">
      <c r="A9" s="67" t="s">
        <v>1075</v>
      </c>
      <c r="B9" s="67" t="s">
        <v>1078</v>
      </c>
      <c r="C9" s="67" t="s">
        <v>235</v>
      </c>
      <c r="D9" s="69"/>
      <c r="E9" s="70"/>
      <c r="F9" s="69"/>
      <c r="G9" s="70"/>
      <c r="H9" s="69"/>
      <c r="I9" s="72"/>
      <c r="J9" s="69">
        <v>1</v>
      </c>
      <c r="K9" s="128"/>
    </row>
    <row r="10" spans="1:11" ht="25.5" x14ac:dyDescent="0.2">
      <c r="A10" s="67" t="s">
        <v>1075</v>
      </c>
      <c r="B10" s="67" t="s">
        <v>1082</v>
      </c>
      <c r="C10" s="67" t="s">
        <v>238</v>
      </c>
      <c r="D10" s="69">
        <v>1</v>
      </c>
      <c r="E10" s="70">
        <v>1641.87</v>
      </c>
      <c r="F10" s="69"/>
      <c r="G10" s="70"/>
      <c r="H10" s="69"/>
      <c r="I10" s="72"/>
      <c r="J10" s="69">
        <v>1</v>
      </c>
      <c r="K10" s="128"/>
    </row>
    <row r="11" spans="1:11" x14ac:dyDescent="0.2">
      <c r="A11" s="67" t="s">
        <v>1075</v>
      </c>
      <c r="B11" s="67" t="s">
        <v>1153</v>
      </c>
      <c r="C11" s="67" t="s">
        <v>231</v>
      </c>
      <c r="D11" s="69">
        <v>1</v>
      </c>
      <c r="E11" s="70">
        <v>309.45999999999998</v>
      </c>
      <c r="F11" s="69"/>
      <c r="G11" s="70"/>
      <c r="H11" s="69"/>
      <c r="I11" s="72"/>
      <c r="J11" s="69"/>
      <c r="K11" s="128"/>
    </row>
    <row r="12" spans="1:11" ht="25.5" x14ac:dyDescent="0.2">
      <c r="A12" s="67" t="s">
        <v>1075</v>
      </c>
      <c r="B12" s="67" t="s">
        <v>1084</v>
      </c>
      <c r="C12" s="67" t="s">
        <v>239</v>
      </c>
      <c r="D12" s="69">
        <v>1</v>
      </c>
      <c r="E12" s="70">
        <v>1163.44</v>
      </c>
      <c r="F12" s="69"/>
      <c r="G12" s="70"/>
      <c r="H12" s="69"/>
      <c r="I12" s="72"/>
      <c r="J12" s="69"/>
      <c r="K12" s="128"/>
    </row>
    <row r="13" spans="1:11" ht="25.5" x14ac:dyDescent="0.2">
      <c r="A13" s="67" t="s">
        <v>1075</v>
      </c>
      <c r="B13" s="67" t="s">
        <v>1146</v>
      </c>
      <c r="C13" s="67" t="s">
        <v>243</v>
      </c>
      <c r="D13" s="69">
        <v>2</v>
      </c>
      <c r="E13" s="70">
        <v>2106.1999999999998</v>
      </c>
      <c r="F13" s="69"/>
      <c r="G13" s="70"/>
      <c r="H13" s="69"/>
      <c r="I13" s="72"/>
      <c r="J13" s="69"/>
      <c r="K13" s="128"/>
    </row>
    <row r="14" spans="1:11" ht="25.5" x14ac:dyDescent="0.2">
      <c r="A14" s="67" t="s">
        <v>1075</v>
      </c>
      <c r="B14" s="67" t="s">
        <v>1076</v>
      </c>
      <c r="C14" s="67" t="s">
        <v>244</v>
      </c>
      <c r="D14" s="69">
        <v>2</v>
      </c>
      <c r="E14" s="70">
        <v>809.64</v>
      </c>
      <c r="F14" s="69"/>
      <c r="G14" s="70"/>
      <c r="H14" s="69"/>
      <c r="I14" s="72"/>
      <c r="J14" s="69"/>
      <c r="K14" s="128"/>
    </row>
    <row r="15" spans="1:11" ht="25.5" x14ac:dyDescent="0.2">
      <c r="A15" s="67" t="s">
        <v>1075</v>
      </c>
      <c r="B15" s="67" t="s">
        <v>1147</v>
      </c>
      <c r="C15" s="67" t="s">
        <v>245</v>
      </c>
      <c r="D15" s="69">
        <v>1</v>
      </c>
      <c r="E15" s="70">
        <v>777.96</v>
      </c>
      <c r="F15" s="69"/>
      <c r="G15" s="70"/>
      <c r="H15" s="69"/>
      <c r="I15" s="72"/>
      <c r="J15" s="69"/>
      <c r="K15" s="128"/>
    </row>
    <row r="16" spans="1:11" x14ac:dyDescent="0.2">
      <c r="D16" s="73"/>
      <c r="E16" s="73"/>
      <c r="F16" s="73"/>
      <c r="G16" s="73"/>
      <c r="H16" s="73"/>
      <c r="I16" s="73"/>
      <c r="J16" s="73"/>
    </row>
    <row r="17" spans="2:10" x14ac:dyDescent="0.2">
      <c r="C17" s="74" t="s">
        <v>991</v>
      </c>
      <c r="D17" s="75">
        <f t="shared" ref="D17:J17" si="0">+SUM(D5:D15)</f>
        <v>473</v>
      </c>
      <c r="E17" s="76">
        <f t="shared" si="0"/>
        <v>487064.71000000008</v>
      </c>
      <c r="F17" s="75">
        <f t="shared" si="0"/>
        <v>0</v>
      </c>
      <c r="G17" s="76">
        <f t="shared" si="0"/>
        <v>0</v>
      </c>
      <c r="H17" s="75">
        <f t="shared" si="0"/>
        <v>0</v>
      </c>
      <c r="I17" s="76">
        <f t="shared" si="0"/>
        <v>0</v>
      </c>
      <c r="J17" s="75">
        <f t="shared" si="0"/>
        <v>41</v>
      </c>
    </row>
    <row r="20" spans="2:10" x14ac:dyDescent="0.2">
      <c r="B20" s="77" t="s">
        <v>992</v>
      </c>
      <c r="C20" s="78" t="s">
        <v>993</v>
      </c>
      <c r="D20" s="30" t="s">
        <v>994</v>
      </c>
    </row>
    <row r="21" spans="2:10" ht="25.5" x14ac:dyDescent="0.2">
      <c r="B21" s="79" t="s">
        <v>995</v>
      </c>
      <c r="C21" s="55">
        <f>+D17+F17+H17+J17</f>
        <v>514</v>
      </c>
      <c r="D21" s="52">
        <f>+E17+G17+I17</f>
        <v>487064.71000000008</v>
      </c>
    </row>
    <row r="22" spans="2:10" x14ac:dyDescent="0.2">
      <c r="B22" s="79" t="s">
        <v>996</v>
      </c>
      <c r="C22" s="55">
        <f>H17</f>
        <v>0</v>
      </c>
      <c r="D22" s="52">
        <f>I17</f>
        <v>0</v>
      </c>
    </row>
    <row r="23" spans="2:10" x14ac:dyDescent="0.2">
      <c r="B23" s="79" t="s">
        <v>997</v>
      </c>
      <c r="C23" s="55">
        <f>D17+F17</f>
        <v>473</v>
      </c>
      <c r="D23" s="52">
        <f>+E17+G17</f>
        <v>487064.71000000008</v>
      </c>
    </row>
    <row r="24" spans="2:10" x14ac:dyDescent="0.2">
      <c r="B24" s="79" t="s">
        <v>998</v>
      </c>
      <c r="C24" s="55">
        <f>+C22+C23</f>
        <v>473</v>
      </c>
      <c r="D24" s="52">
        <f>+D22+D23</f>
        <v>487064.71000000008</v>
      </c>
      <c r="E24" s="103"/>
      <c r="F24" s="124"/>
    </row>
    <row r="25" spans="2:10" x14ac:dyDescent="0.2">
      <c r="E25" s="103"/>
      <c r="F25" s="125"/>
    </row>
  </sheetData>
  <conditionalFormatting sqref="B1:B2">
    <cfRule type="cellIs" dxfId="252" priority="14" stopIfTrue="1" operator="equal">
      <formula>"&lt;&gt;"""""</formula>
    </cfRule>
  </conditionalFormatting>
  <conditionalFormatting sqref="F5:H5">
    <cfRule type="cellIs" dxfId="251" priority="13" stopIfTrue="1" operator="equal">
      <formula>"&lt;&gt;"""""</formula>
    </cfRule>
  </conditionalFormatting>
  <conditionalFormatting sqref="E5 B5">
    <cfRule type="cellIs" dxfId="250" priority="12" stopIfTrue="1" operator="equal">
      <formula>"&lt;&gt;"""""</formula>
    </cfRule>
  </conditionalFormatting>
  <conditionalFormatting sqref="D5">
    <cfRule type="cellIs" dxfId="249" priority="11" stopIfTrue="1" operator="equal">
      <formula>"&lt;&gt;"""""</formula>
    </cfRule>
  </conditionalFormatting>
  <conditionalFormatting sqref="J5">
    <cfRule type="cellIs" dxfId="248" priority="10" stopIfTrue="1" operator="equal">
      <formula>"&lt;&gt;"""""</formula>
    </cfRule>
  </conditionalFormatting>
  <conditionalFormatting sqref="I5">
    <cfRule type="cellIs" dxfId="247" priority="9" stopIfTrue="1" operator="equal">
      <formula>"&lt;&gt;"""""</formula>
    </cfRule>
  </conditionalFormatting>
  <conditionalFormatting sqref="F6:H15">
    <cfRule type="cellIs" dxfId="246" priority="8" stopIfTrue="1" operator="equal">
      <formula>"&lt;&gt;"""""</formula>
    </cfRule>
  </conditionalFormatting>
  <conditionalFormatting sqref="E6:E15 B6:B15">
    <cfRule type="cellIs" dxfId="245" priority="7" stopIfTrue="1" operator="equal">
      <formula>"&lt;&gt;"""""</formula>
    </cfRule>
  </conditionalFormatting>
  <conditionalFormatting sqref="D6:D15">
    <cfRule type="cellIs" dxfId="244" priority="6" stopIfTrue="1" operator="equal">
      <formula>"&lt;&gt;"""""</formula>
    </cfRule>
  </conditionalFormatting>
  <conditionalFormatting sqref="J6:J15">
    <cfRule type="cellIs" dxfId="243" priority="5" stopIfTrue="1" operator="equal">
      <formula>"&lt;&gt;"""""</formula>
    </cfRule>
  </conditionalFormatting>
  <conditionalFormatting sqref="I6:I15">
    <cfRule type="cellIs" dxfId="242" priority="4" stopIfTrue="1" operator="equal">
      <formula>"&lt;&gt;"""""</formula>
    </cfRule>
  </conditionalFormatting>
  <conditionalFormatting sqref="C17">
    <cfRule type="cellIs" dxfId="241" priority="3" stopIfTrue="1" operator="equal">
      <formula>"&lt;&gt;"""""</formula>
    </cfRule>
  </conditionalFormatting>
  <conditionalFormatting sqref="D17:J17">
    <cfRule type="cellIs" dxfId="240" priority="2" stopIfTrue="1" operator="equal">
      <formula>"&lt;&gt;"""""</formula>
    </cfRule>
  </conditionalFormatting>
  <conditionalFormatting sqref="C5:C15">
    <cfRule type="cellIs" dxfId="239" priority="1" stopIfTrue="1" operator="equal">
      <formula>"&lt;&gt;"""""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2"/>
  <sheetViews>
    <sheetView topLeftCell="A70" workbookViewId="0">
      <selection activeCell="A103" sqref="A103:XFD104"/>
    </sheetView>
  </sheetViews>
  <sheetFormatPr defaultColWidth="12.42578125" defaultRowHeight="15" x14ac:dyDescent="0.25"/>
  <cols>
    <col min="1" max="1" width="65.28515625" style="29" bestFit="1" customWidth="1"/>
    <col min="2" max="2" width="25.28515625" style="29" customWidth="1"/>
    <col min="3" max="3" width="16.85546875" style="89" bestFit="1" customWidth="1"/>
    <col min="4" max="4" width="27.85546875" style="29" customWidth="1"/>
    <col min="5" max="5" width="12.7109375" style="29" bestFit="1" customWidth="1"/>
    <col min="6" max="16384" width="12.42578125" style="29"/>
  </cols>
  <sheetData>
    <row r="1" spans="1:7" s="89" customFormat="1" ht="16.5" x14ac:dyDescent="0.35">
      <c r="A1" s="1" t="s">
        <v>0</v>
      </c>
      <c r="B1" s="15">
        <v>2017</v>
      </c>
      <c r="C1" s="10"/>
      <c r="D1" s="10"/>
      <c r="E1" s="10"/>
      <c r="F1" s="10"/>
      <c r="G1" s="10"/>
    </row>
    <row r="2" spans="1:7" s="89" customFormat="1" ht="16.5" x14ac:dyDescent="0.35">
      <c r="A2" s="1" t="s">
        <v>1</v>
      </c>
      <c r="B2" s="15" t="s">
        <v>2</v>
      </c>
      <c r="C2" s="10"/>
      <c r="D2" s="10"/>
      <c r="E2" s="10"/>
      <c r="F2" s="10"/>
      <c r="G2" s="10"/>
    </row>
    <row r="3" spans="1:7" s="89" customFormat="1" x14ac:dyDescent="0.25">
      <c r="D3" s="10"/>
      <c r="E3" s="10"/>
      <c r="F3" s="10"/>
      <c r="G3" s="10"/>
    </row>
    <row r="4" spans="1:7" s="89" customFormat="1" ht="30" x14ac:dyDescent="0.25">
      <c r="A4" s="1" t="s">
        <v>3</v>
      </c>
      <c r="B4" s="1" t="s">
        <v>4</v>
      </c>
      <c r="C4" s="1" t="s">
        <v>1358</v>
      </c>
      <c r="D4" s="1" t="s">
        <v>5</v>
      </c>
      <c r="E4" s="1" t="s">
        <v>6</v>
      </c>
      <c r="F4" s="1" t="s">
        <v>7</v>
      </c>
      <c r="G4" s="1" t="s">
        <v>8</v>
      </c>
    </row>
    <row r="5" spans="1:7" s="89" customFormat="1" x14ac:dyDescent="0.25">
      <c r="A5" s="5" t="s">
        <v>9</v>
      </c>
      <c r="B5" s="5" t="s">
        <v>93</v>
      </c>
      <c r="C5" s="90">
        <v>2018</v>
      </c>
      <c r="D5" s="90">
        <v>162115824</v>
      </c>
      <c r="E5" s="12">
        <v>1101.97</v>
      </c>
      <c r="F5" s="12"/>
      <c r="G5" s="12">
        <f>SUM(E5:F5)</f>
        <v>1101.97</v>
      </c>
    </row>
    <row r="6" spans="1:7" s="89" customFormat="1" x14ac:dyDescent="0.25">
      <c r="A6" s="5" t="s">
        <v>9</v>
      </c>
      <c r="B6" s="5" t="s">
        <v>93</v>
      </c>
      <c r="C6" s="90">
        <v>2018</v>
      </c>
      <c r="D6" s="90">
        <v>162115868</v>
      </c>
      <c r="E6" s="12">
        <v>1101.97</v>
      </c>
      <c r="F6" s="12"/>
      <c r="G6" s="12">
        <f t="shared" ref="G6:G67" si="0">SUM(E6:F6)</f>
        <v>1101.97</v>
      </c>
    </row>
    <row r="7" spans="1:7" s="89" customFormat="1" x14ac:dyDescent="0.25">
      <c r="A7" s="5" t="s">
        <v>9</v>
      </c>
      <c r="B7" s="5" t="s">
        <v>93</v>
      </c>
      <c r="C7" s="90">
        <v>2018</v>
      </c>
      <c r="D7" s="90">
        <v>162115901</v>
      </c>
      <c r="E7" s="12">
        <v>1101.97</v>
      </c>
      <c r="F7" s="12"/>
      <c r="G7" s="12">
        <f t="shared" si="0"/>
        <v>1101.97</v>
      </c>
    </row>
    <row r="8" spans="1:7" s="89" customFormat="1" x14ac:dyDescent="0.25">
      <c r="A8" s="5" t="s">
        <v>9</v>
      </c>
      <c r="B8" s="5" t="s">
        <v>93</v>
      </c>
      <c r="C8" s="90">
        <v>2018</v>
      </c>
      <c r="D8" s="90">
        <v>162115942</v>
      </c>
      <c r="E8" s="12">
        <v>1101.97</v>
      </c>
      <c r="F8" s="12"/>
      <c r="G8" s="12">
        <f t="shared" si="0"/>
        <v>1101.97</v>
      </c>
    </row>
    <row r="9" spans="1:7" s="89" customFormat="1" x14ac:dyDescent="0.25">
      <c r="A9" s="5" t="s">
        <v>9</v>
      </c>
      <c r="B9" s="5" t="s">
        <v>93</v>
      </c>
      <c r="C9" s="90">
        <v>2018</v>
      </c>
      <c r="D9" s="90" t="s">
        <v>1279</v>
      </c>
      <c r="E9" s="12">
        <v>1784.98</v>
      </c>
      <c r="F9" s="12"/>
      <c r="G9" s="12">
        <f t="shared" si="0"/>
        <v>1784.98</v>
      </c>
    </row>
    <row r="10" spans="1:7" s="89" customFormat="1" x14ac:dyDescent="0.25">
      <c r="A10" s="5" t="s">
        <v>79</v>
      </c>
      <c r="B10" s="5" t="s">
        <v>80</v>
      </c>
      <c r="C10" s="90" t="s">
        <v>1278</v>
      </c>
      <c r="D10" s="90" t="s">
        <v>1280</v>
      </c>
      <c r="E10" s="12">
        <v>3344354.4603013699</v>
      </c>
      <c r="F10" s="12">
        <v>-131617.49230137095</v>
      </c>
      <c r="G10" s="12">
        <f t="shared" si="0"/>
        <v>3212736.9679999989</v>
      </c>
    </row>
    <row r="11" spans="1:7" s="89" customFormat="1" x14ac:dyDescent="0.25">
      <c r="A11" s="5" t="s">
        <v>79</v>
      </c>
      <c r="B11" s="5" t="s">
        <v>80</v>
      </c>
      <c r="C11" s="90" t="s">
        <v>1278</v>
      </c>
      <c r="D11" s="90" t="s">
        <v>1281</v>
      </c>
      <c r="E11" s="12">
        <v>3816.29</v>
      </c>
      <c r="F11" s="12">
        <v>-205.6655890410957</v>
      </c>
      <c r="G11" s="12">
        <f t="shared" si="0"/>
        <v>3610.6244109589043</v>
      </c>
    </row>
    <row r="12" spans="1:7" s="89" customFormat="1" x14ac:dyDescent="0.25">
      <c r="A12" s="5" t="s">
        <v>79</v>
      </c>
      <c r="B12" s="5" t="s">
        <v>80</v>
      </c>
      <c r="C12" s="90" t="s">
        <v>1278</v>
      </c>
      <c r="D12" s="90" t="s">
        <v>1282</v>
      </c>
      <c r="E12" s="12">
        <v>1321340.5043287671</v>
      </c>
      <c r="F12" s="12">
        <v>-23660.726630136836</v>
      </c>
      <c r="G12" s="12">
        <f t="shared" si="0"/>
        <v>1297679.7776986302</v>
      </c>
    </row>
    <row r="13" spans="1:7" s="89" customFormat="1" x14ac:dyDescent="0.25">
      <c r="A13" s="5" t="s">
        <v>79</v>
      </c>
      <c r="B13" s="5" t="s">
        <v>80</v>
      </c>
      <c r="C13" s="90" t="s">
        <v>1278</v>
      </c>
      <c r="D13" s="90" t="s">
        <v>1283</v>
      </c>
      <c r="E13" s="12">
        <v>73590.14</v>
      </c>
      <c r="F13" s="12">
        <v>0</v>
      </c>
      <c r="G13" s="12">
        <f t="shared" si="0"/>
        <v>73590.14</v>
      </c>
    </row>
    <row r="14" spans="1:7" s="89" customFormat="1" x14ac:dyDescent="0.25">
      <c r="A14" s="5" t="s">
        <v>1182</v>
      </c>
      <c r="B14" s="5" t="s">
        <v>1183</v>
      </c>
      <c r="C14" s="90" t="s">
        <v>1278</v>
      </c>
      <c r="D14" s="90" t="s">
        <v>1284</v>
      </c>
      <c r="E14" s="12">
        <v>1331.79</v>
      </c>
      <c r="F14" s="12">
        <v>0</v>
      </c>
      <c r="G14" s="12">
        <f t="shared" si="0"/>
        <v>1331.79</v>
      </c>
    </row>
    <row r="15" spans="1:7" s="89" customFormat="1" x14ac:dyDescent="0.25">
      <c r="A15" s="5" t="s">
        <v>70</v>
      </c>
      <c r="B15" s="5" t="s">
        <v>210</v>
      </c>
      <c r="C15" s="90" t="s">
        <v>1278</v>
      </c>
      <c r="D15" s="90" t="s">
        <v>1285</v>
      </c>
      <c r="E15" s="12">
        <v>214858.5000000025</v>
      </c>
      <c r="F15" s="12">
        <v>-7135.06</v>
      </c>
      <c r="G15" s="12">
        <f t="shared" si="0"/>
        <v>207723.44000000251</v>
      </c>
    </row>
    <row r="16" spans="1:7" s="89" customFormat="1" x14ac:dyDescent="0.25">
      <c r="A16" s="5" t="s">
        <v>70</v>
      </c>
      <c r="B16" s="5" t="s">
        <v>1175</v>
      </c>
      <c r="C16" s="90" t="s">
        <v>1278</v>
      </c>
      <c r="D16" s="90" t="s">
        <v>1286</v>
      </c>
      <c r="E16" s="12">
        <v>15217.880000000163</v>
      </c>
      <c r="F16" s="12">
        <v>-96.27</v>
      </c>
      <c r="G16" s="12">
        <f t="shared" si="0"/>
        <v>15121.610000000162</v>
      </c>
    </row>
    <row r="17" spans="1:7" s="89" customFormat="1" x14ac:dyDescent="0.25">
      <c r="A17" s="5" t="s">
        <v>70</v>
      </c>
      <c r="B17" s="5" t="s">
        <v>1175</v>
      </c>
      <c r="C17" s="90" t="s">
        <v>1278</v>
      </c>
      <c r="D17" s="90" t="s">
        <v>1287</v>
      </c>
      <c r="E17" s="12">
        <v>290803.2899999998</v>
      </c>
      <c r="F17" s="12">
        <v>-3481.59</v>
      </c>
      <c r="G17" s="12">
        <f t="shared" si="0"/>
        <v>287321.69999999978</v>
      </c>
    </row>
    <row r="18" spans="1:7" s="89" customFormat="1" x14ac:dyDescent="0.25">
      <c r="A18" s="5" t="s">
        <v>70</v>
      </c>
      <c r="B18" s="5" t="s">
        <v>1176</v>
      </c>
      <c r="C18" s="90" t="s">
        <v>1278</v>
      </c>
      <c r="D18" s="90" t="s">
        <v>1288</v>
      </c>
      <c r="E18" s="12">
        <v>40783.680000000146</v>
      </c>
      <c r="F18" s="12">
        <v>5.14</v>
      </c>
      <c r="G18" s="12">
        <f t="shared" si="0"/>
        <v>40788.820000000145</v>
      </c>
    </row>
    <row r="19" spans="1:7" s="89" customFormat="1" x14ac:dyDescent="0.25">
      <c r="A19" s="5" t="s">
        <v>70</v>
      </c>
      <c r="B19" s="5" t="s">
        <v>1176</v>
      </c>
      <c r="C19" s="90" t="s">
        <v>1278</v>
      </c>
      <c r="D19" s="90" t="s">
        <v>1289</v>
      </c>
      <c r="E19" s="12">
        <v>172.66</v>
      </c>
      <c r="F19" s="12">
        <v>0</v>
      </c>
      <c r="G19" s="12">
        <f t="shared" si="0"/>
        <v>172.66</v>
      </c>
    </row>
    <row r="20" spans="1:7" s="89" customFormat="1" x14ac:dyDescent="0.25">
      <c r="A20" s="5" t="s">
        <v>67</v>
      </c>
      <c r="B20" s="5" t="s">
        <v>68</v>
      </c>
      <c r="C20" s="90" t="s">
        <v>1278</v>
      </c>
      <c r="D20" s="90" t="s">
        <v>1290</v>
      </c>
      <c r="E20" s="12">
        <v>865.12</v>
      </c>
      <c r="F20" s="12">
        <v>0</v>
      </c>
      <c r="G20" s="12">
        <f t="shared" si="0"/>
        <v>865.12</v>
      </c>
    </row>
    <row r="21" spans="1:7" s="89" customFormat="1" x14ac:dyDescent="0.25">
      <c r="A21" s="5" t="s">
        <v>9</v>
      </c>
      <c r="B21" s="5" t="s">
        <v>12</v>
      </c>
      <c r="C21" s="90" t="s">
        <v>1278</v>
      </c>
      <c r="D21" s="90" t="s">
        <v>1291</v>
      </c>
      <c r="E21" s="12">
        <v>133920.53</v>
      </c>
      <c r="F21" s="12">
        <v>-5042.9799999999996</v>
      </c>
      <c r="G21" s="12">
        <f t="shared" si="0"/>
        <v>128877.55</v>
      </c>
    </row>
    <row r="22" spans="1:7" s="89" customFormat="1" x14ac:dyDescent="0.25">
      <c r="A22" s="5" t="s">
        <v>9</v>
      </c>
      <c r="B22" s="5" t="s">
        <v>12</v>
      </c>
      <c r="C22" s="90" t="s">
        <v>1278</v>
      </c>
      <c r="D22" s="90" t="s">
        <v>1292</v>
      </c>
      <c r="E22" s="12">
        <v>6919.29</v>
      </c>
      <c r="F22" s="12">
        <v>0</v>
      </c>
      <c r="G22" s="12">
        <f t="shared" si="0"/>
        <v>6919.29</v>
      </c>
    </row>
    <row r="23" spans="1:7" s="89" customFormat="1" x14ac:dyDescent="0.25">
      <c r="A23" s="5" t="s">
        <v>9</v>
      </c>
      <c r="B23" s="5" t="s">
        <v>12</v>
      </c>
      <c r="C23" s="90" t="s">
        <v>1278</v>
      </c>
      <c r="D23" s="90" t="s">
        <v>1293</v>
      </c>
      <c r="E23" s="12">
        <v>1162.3499999999999</v>
      </c>
      <c r="F23" s="12">
        <v>-7.51</v>
      </c>
      <c r="G23" s="12">
        <f t="shared" si="0"/>
        <v>1154.8399999999999</v>
      </c>
    </row>
    <row r="24" spans="1:7" s="89" customFormat="1" x14ac:dyDescent="0.25">
      <c r="A24" s="5" t="s">
        <v>9</v>
      </c>
      <c r="B24" s="5" t="s">
        <v>16</v>
      </c>
      <c r="C24" s="90" t="s">
        <v>1278</v>
      </c>
      <c r="D24" s="90" t="s">
        <v>1294</v>
      </c>
      <c r="E24" s="12">
        <v>116.52</v>
      </c>
      <c r="F24" s="12">
        <v>0</v>
      </c>
      <c r="G24" s="12">
        <f t="shared" si="0"/>
        <v>116.52</v>
      </c>
    </row>
    <row r="25" spans="1:7" s="89" customFormat="1" x14ac:dyDescent="0.25">
      <c r="A25" s="5" t="s">
        <v>9</v>
      </c>
      <c r="B25" s="5" t="s">
        <v>36</v>
      </c>
      <c r="C25" s="90" t="s">
        <v>1278</v>
      </c>
      <c r="D25" s="90" t="s">
        <v>1295</v>
      </c>
      <c r="E25" s="12">
        <v>2007.19</v>
      </c>
      <c r="F25" s="12">
        <v>127.07</v>
      </c>
      <c r="G25" s="12">
        <f t="shared" si="0"/>
        <v>2134.2600000000002</v>
      </c>
    </row>
    <row r="26" spans="1:7" s="89" customFormat="1" x14ac:dyDescent="0.25">
      <c r="A26" s="5" t="s">
        <v>9</v>
      </c>
      <c r="B26" s="5" t="s">
        <v>36</v>
      </c>
      <c r="C26" s="90" t="s">
        <v>1278</v>
      </c>
      <c r="D26" s="90" t="s">
        <v>1296</v>
      </c>
      <c r="E26" s="12">
        <v>3856.02</v>
      </c>
      <c r="F26" s="12">
        <v>0</v>
      </c>
      <c r="G26" s="12">
        <f t="shared" si="0"/>
        <v>3856.02</v>
      </c>
    </row>
    <row r="27" spans="1:7" s="89" customFormat="1" x14ac:dyDescent="0.25">
      <c r="A27" s="5" t="s">
        <v>9</v>
      </c>
      <c r="B27" s="5" t="s">
        <v>39</v>
      </c>
      <c r="C27" s="90" t="s">
        <v>1278</v>
      </c>
      <c r="D27" s="90" t="s">
        <v>1297</v>
      </c>
      <c r="E27" s="12">
        <v>5194.3900000000003</v>
      </c>
      <c r="F27" s="12">
        <v>0</v>
      </c>
      <c r="G27" s="12">
        <f t="shared" si="0"/>
        <v>5194.3900000000003</v>
      </c>
    </row>
    <row r="28" spans="1:7" s="89" customFormat="1" x14ac:dyDescent="0.25">
      <c r="A28" s="5" t="s">
        <v>9</v>
      </c>
      <c r="B28" s="5" t="s">
        <v>10</v>
      </c>
      <c r="C28" s="90" t="s">
        <v>1278</v>
      </c>
      <c r="D28" s="90" t="s">
        <v>1298</v>
      </c>
      <c r="E28" s="12">
        <v>210.54</v>
      </c>
      <c r="F28" s="12">
        <v>0</v>
      </c>
      <c r="G28" s="12">
        <f t="shared" si="0"/>
        <v>210.54</v>
      </c>
    </row>
    <row r="29" spans="1:7" s="89" customFormat="1" x14ac:dyDescent="0.25">
      <c r="A29" s="5" t="s">
        <v>9</v>
      </c>
      <c r="B29" s="5" t="s">
        <v>1179</v>
      </c>
      <c r="C29" s="90" t="s">
        <v>1278</v>
      </c>
      <c r="D29" s="90" t="s">
        <v>1299</v>
      </c>
      <c r="E29" s="12">
        <v>4220.05</v>
      </c>
      <c r="F29" s="12">
        <v>0</v>
      </c>
      <c r="G29" s="12">
        <f t="shared" si="0"/>
        <v>4220.05</v>
      </c>
    </row>
    <row r="30" spans="1:7" s="89" customFormat="1" x14ac:dyDescent="0.25">
      <c r="A30" s="5" t="s">
        <v>24</v>
      </c>
      <c r="B30" s="5" t="s">
        <v>25</v>
      </c>
      <c r="C30" s="90" t="s">
        <v>1278</v>
      </c>
      <c r="D30" s="90" t="s">
        <v>1300</v>
      </c>
      <c r="E30" s="12">
        <v>1325808.6000000001</v>
      </c>
      <c r="F30" s="12">
        <v>1949.4499999999998</v>
      </c>
      <c r="G30" s="12">
        <f t="shared" si="0"/>
        <v>1327758.05</v>
      </c>
    </row>
    <row r="31" spans="1:7" s="89" customFormat="1" x14ac:dyDescent="0.25">
      <c r="A31" s="5" t="s">
        <v>24</v>
      </c>
      <c r="B31" s="5" t="s">
        <v>25</v>
      </c>
      <c r="C31" s="90" t="s">
        <v>1278</v>
      </c>
      <c r="D31" s="90" t="s">
        <v>1301</v>
      </c>
      <c r="E31" s="12">
        <v>15395.66</v>
      </c>
      <c r="F31" s="12">
        <v>0</v>
      </c>
      <c r="G31" s="12">
        <f t="shared" si="0"/>
        <v>15395.66</v>
      </c>
    </row>
    <row r="32" spans="1:7" s="89" customFormat="1" x14ac:dyDescent="0.25">
      <c r="A32" s="5" t="s">
        <v>24</v>
      </c>
      <c r="B32" s="5" t="s">
        <v>25</v>
      </c>
      <c r="C32" s="90" t="s">
        <v>1278</v>
      </c>
      <c r="D32" s="90" t="s">
        <v>1302</v>
      </c>
      <c r="E32" s="12">
        <v>1629.05</v>
      </c>
      <c r="F32" s="12">
        <v>13.61</v>
      </c>
      <c r="G32" s="12">
        <f t="shared" si="0"/>
        <v>1642.6599999999999</v>
      </c>
    </row>
    <row r="33" spans="1:7" s="89" customFormat="1" x14ac:dyDescent="0.25">
      <c r="A33" s="5" t="s">
        <v>29</v>
      </c>
      <c r="B33" s="5" t="s">
        <v>30</v>
      </c>
      <c r="C33" s="90" t="s">
        <v>1278</v>
      </c>
      <c r="D33" s="90" t="s">
        <v>1303</v>
      </c>
      <c r="E33" s="12">
        <v>3025120.5800001523</v>
      </c>
      <c r="F33" s="12">
        <v>112623.16</v>
      </c>
      <c r="G33" s="12">
        <f t="shared" si="0"/>
        <v>3137743.7400001525</v>
      </c>
    </row>
    <row r="34" spans="1:7" s="89" customFormat="1" x14ac:dyDescent="0.25">
      <c r="A34" s="5" t="s">
        <v>29</v>
      </c>
      <c r="B34" s="5" t="s">
        <v>30</v>
      </c>
      <c r="C34" s="90" t="s">
        <v>1278</v>
      </c>
      <c r="D34" s="90" t="s">
        <v>1304</v>
      </c>
      <c r="E34" s="12">
        <v>106.14</v>
      </c>
      <c r="F34" s="12">
        <v>-0.34</v>
      </c>
      <c r="G34" s="12">
        <f t="shared" si="0"/>
        <v>105.8</v>
      </c>
    </row>
    <row r="35" spans="1:7" s="89" customFormat="1" x14ac:dyDescent="0.25">
      <c r="A35" s="5" t="s">
        <v>29</v>
      </c>
      <c r="B35" s="5" t="s">
        <v>30</v>
      </c>
      <c r="C35" s="90" t="s">
        <v>1278</v>
      </c>
      <c r="D35" s="90" t="s">
        <v>1305</v>
      </c>
      <c r="E35" s="12">
        <v>498.61999999999966</v>
      </c>
      <c r="F35" s="12">
        <v>-2.86</v>
      </c>
      <c r="G35" s="12">
        <f t="shared" si="0"/>
        <v>495.75999999999965</v>
      </c>
    </row>
    <row r="36" spans="1:7" s="89" customFormat="1" x14ac:dyDescent="0.25">
      <c r="A36" s="5" t="s">
        <v>1182</v>
      </c>
      <c r="B36" s="5" t="s">
        <v>1183</v>
      </c>
      <c r="C36" s="90" t="s">
        <v>1278</v>
      </c>
      <c r="D36" s="90" t="s">
        <v>1028</v>
      </c>
      <c r="E36" s="12">
        <v>20788.41</v>
      </c>
      <c r="F36" s="12">
        <v>57.67</v>
      </c>
      <c r="G36" s="12">
        <f t="shared" si="0"/>
        <v>20846.079999999998</v>
      </c>
    </row>
    <row r="37" spans="1:7" s="89" customFormat="1" x14ac:dyDescent="0.25">
      <c r="A37" s="5" t="s">
        <v>18</v>
      </c>
      <c r="B37" s="5" t="s">
        <v>19</v>
      </c>
      <c r="C37" s="90" t="s">
        <v>1278</v>
      </c>
      <c r="D37" s="90" t="s">
        <v>1306</v>
      </c>
      <c r="E37" s="12">
        <v>7111.89</v>
      </c>
      <c r="F37" s="12">
        <v>124.49</v>
      </c>
      <c r="G37" s="12">
        <f t="shared" si="0"/>
        <v>7236.38</v>
      </c>
    </row>
    <row r="38" spans="1:7" s="89" customFormat="1" x14ac:dyDescent="0.25">
      <c r="A38" s="5" t="s">
        <v>18</v>
      </c>
      <c r="B38" s="5" t="s">
        <v>259</v>
      </c>
      <c r="C38" s="90" t="s">
        <v>1278</v>
      </c>
      <c r="D38" s="90" t="s">
        <v>1307</v>
      </c>
      <c r="E38" s="12">
        <v>14.37</v>
      </c>
      <c r="F38" s="12">
        <v>0</v>
      </c>
      <c r="G38" s="12">
        <f t="shared" si="0"/>
        <v>14.37</v>
      </c>
    </row>
    <row r="39" spans="1:7" s="89" customFormat="1" x14ac:dyDescent="0.25">
      <c r="A39" s="5" t="s">
        <v>18</v>
      </c>
      <c r="B39" s="5" t="s">
        <v>259</v>
      </c>
      <c r="C39" s="90" t="s">
        <v>1278</v>
      </c>
      <c r="D39" s="90" t="s">
        <v>1051</v>
      </c>
      <c r="E39" s="12">
        <v>37.28</v>
      </c>
      <c r="F39" s="12">
        <v>0</v>
      </c>
      <c r="G39" s="12">
        <f t="shared" si="0"/>
        <v>37.28</v>
      </c>
    </row>
    <row r="40" spans="1:7" s="89" customFormat="1" x14ac:dyDescent="0.25">
      <c r="A40" s="5" t="s">
        <v>49</v>
      </c>
      <c r="B40" s="5" t="s">
        <v>111</v>
      </c>
      <c r="C40" s="90" t="s">
        <v>1278</v>
      </c>
      <c r="D40" s="90" t="s">
        <v>1308</v>
      </c>
      <c r="E40" s="12">
        <v>399.93</v>
      </c>
      <c r="F40" s="12">
        <v>0</v>
      </c>
      <c r="G40" s="12">
        <f t="shared" si="0"/>
        <v>399.93</v>
      </c>
    </row>
    <row r="41" spans="1:7" s="89" customFormat="1" x14ac:dyDescent="0.25">
      <c r="A41" s="5" t="s">
        <v>49</v>
      </c>
      <c r="B41" s="5" t="s">
        <v>189</v>
      </c>
      <c r="C41" s="90" t="s">
        <v>1278</v>
      </c>
      <c r="D41" s="90" t="s">
        <v>1309</v>
      </c>
      <c r="E41" s="12">
        <v>305.76</v>
      </c>
      <c r="F41" s="12">
        <v>0</v>
      </c>
      <c r="G41" s="12">
        <f t="shared" si="0"/>
        <v>305.76</v>
      </c>
    </row>
    <row r="42" spans="1:7" s="89" customFormat="1" x14ac:dyDescent="0.25">
      <c r="A42" s="5" t="s">
        <v>49</v>
      </c>
      <c r="B42" s="5" t="s">
        <v>115</v>
      </c>
      <c r="C42" s="90" t="s">
        <v>1278</v>
      </c>
      <c r="D42" s="90" t="s">
        <v>1310</v>
      </c>
      <c r="E42" s="12">
        <v>455.34</v>
      </c>
      <c r="F42" s="12">
        <v>0</v>
      </c>
      <c r="G42" s="12">
        <f t="shared" si="0"/>
        <v>455.34</v>
      </c>
    </row>
    <row r="43" spans="1:7" s="89" customFormat="1" x14ac:dyDescent="0.25">
      <c r="A43" s="5" t="s">
        <v>49</v>
      </c>
      <c r="B43" s="5" t="s">
        <v>192</v>
      </c>
      <c r="C43" s="90" t="s">
        <v>1278</v>
      </c>
      <c r="D43" s="90" t="s">
        <v>1311</v>
      </c>
      <c r="E43" s="12">
        <v>661.84</v>
      </c>
      <c r="F43" s="12">
        <v>0</v>
      </c>
      <c r="G43" s="12">
        <f t="shared" si="0"/>
        <v>661.84</v>
      </c>
    </row>
    <row r="44" spans="1:7" s="89" customFormat="1" x14ac:dyDescent="0.25">
      <c r="A44" s="5" t="s">
        <v>49</v>
      </c>
      <c r="B44" s="5" t="s">
        <v>119</v>
      </c>
      <c r="C44" s="90" t="s">
        <v>1278</v>
      </c>
      <c r="D44" s="90" t="s">
        <v>1312</v>
      </c>
      <c r="E44" s="12">
        <v>899.67</v>
      </c>
      <c r="F44" s="12">
        <v>0</v>
      </c>
      <c r="G44" s="12">
        <f t="shared" si="0"/>
        <v>899.67</v>
      </c>
    </row>
    <row r="45" spans="1:7" s="89" customFormat="1" x14ac:dyDescent="0.25">
      <c r="A45" s="5" t="s">
        <v>49</v>
      </c>
      <c r="B45" s="5" t="s">
        <v>195</v>
      </c>
      <c r="C45" s="90" t="s">
        <v>1278</v>
      </c>
      <c r="D45" s="90" t="s">
        <v>1313</v>
      </c>
      <c r="E45" s="12">
        <v>1287.21</v>
      </c>
      <c r="F45" s="12">
        <v>0</v>
      </c>
      <c r="G45" s="12">
        <f t="shared" si="0"/>
        <v>1287.21</v>
      </c>
    </row>
    <row r="46" spans="1:7" s="89" customFormat="1" x14ac:dyDescent="0.25">
      <c r="A46" s="5" t="s">
        <v>49</v>
      </c>
      <c r="B46" s="5" t="s">
        <v>123</v>
      </c>
      <c r="C46" s="90" t="s">
        <v>1278</v>
      </c>
      <c r="D46" s="90" t="s">
        <v>1314</v>
      </c>
      <c r="E46" s="12">
        <v>796.7</v>
      </c>
      <c r="F46" s="12">
        <v>0</v>
      </c>
      <c r="G46" s="12">
        <f t="shared" si="0"/>
        <v>796.7</v>
      </c>
    </row>
    <row r="47" spans="1:7" s="89" customFormat="1" x14ac:dyDescent="0.25">
      <c r="A47" s="5" t="s">
        <v>49</v>
      </c>
      <c r="B47" s="5" t="s">
        <v>125</v>
      </c>
      <c r="C47" s="90" t="s">
        <v>1278</v>
      </c>
      <c r="D47" s="90" t="s">
        <v>1315</v>
      </c>
      <c r="E47" s="12">
        <v>399.93</v>
      </c>
      <c r="F47" s="12">
        <v>0</v>
      </c>
      <c r="G47" s="12">
        <f t="shared" si="0"/>
        <v>399.93</v>
      </c>
    </row>
    <row r="48" spans="1:7" s="89" customFormat="1" x14ac:dyDescent="0.25">
      <c r="A48" s="5" t="s">
        <v>49</v>
      </c>
      <c r="B48" s="5" t="s">
        <v>127</v>
      </c>
      <c r="C48" s="90" t="s">
        <v>1278</v>
      </c>
      <c r="D48" s="90" t="s">
        <v>1316</v>
      </c>
      <c r="E48" s="12">
        <v>473.81</v>
      </c>
      <c r="F48" s="12">
        <v>0</v>
      </c>
      <c r="G48" s="12">
        <f t="shared" si="0"/>
        <v>473.81</v>
      </c>
    </row>
    <row r="49" spans="1:7" s="89" customFormat="1" x14ac:dyDescent="0.25">
      <c r="A49" s="5" t="s">
        <v>49</v>
      </c>
      <c r="B49" s="5" t="s">
        <v>129</v>
      </c>
      <c r="C49" s="90" t="s">
        <v>1278</v>
      </c>
      <c r="D49" s="90" t="s">
        <v>1317</v>
      </c>
      <c r="E49" s="12">
        <v>369.88</v>
      </c>
      <c r="F49" s="12">
        <v>0</v>
      </c>
      <c r="G49" s="12">
        <f t="shared" si="0"/>
        <v>369.88</v>
      </c>
    </row>
    <row r="50" spans="1:7" s="89" customFormat="1" x14ac:dyDescent="0.25">
      <c r="A50" s="5" t="s">
        <v>49</v>
      </c>
      <c r="B50" s="5" t="s">
        <v>131</v>
      </c>
      <c r="C50" s="90" t="s">
        <v>1278</v>
      </c>
      <c r="D50" s="90" t="s">
        <v>1318</v>
      </c>
      <c r="E50" s="12">
        <v>320.02</v>
      </c>
      <c r="F50" s="12">
        <v>0</v>
      </c>
      <c r="G50" s="12">
        <f t="shared" si="0"/>
        <v>320.02</v>
      </c>
    </row>
    <row r="51" spans="1:7" s="89" customFormat="1" x14ac:dyDescent="0.25">
      <c r="A51" s="5" t="s">
        <v>49</v>
      </c>
      <c r="B51" s="5" t="s">
        <v>133</v>
      </c>
      <c r="C51" s="90" t="s">
        <v>1278</v>
      </c>
      <c r="D51" s="90" t="s">
        <v>1319</v>
      </c>
      <c r="E51" s="12">
        <v>73.88</v>
      </c>
      <c r="F51" s="12">
        <v>0</v>
      </c>
      <c r="G51" s="12">
        <f t="shared" si="0"/>
        <v>73.88</v>
      </c>
    </row>
    <row r="52" spans="1:7" s="89" customFormat="1" x14ac:dyDescent="0.25">
      <c r="A52" s="5" t="s">
        <v>49</v>
      </c>
      <c r="B52" s="5" t="s">
        <v>135</v>
      </c>
      <c r="C52" s="90" t="s">
        <v>1278</v>
      </c>
      <c r="D52" s="90" t="s">
        <v>1320</v>
      </c>
      <c r="E52" s="12">
        <v>166.23</v>
      </c>
      <c r="F52" s="12">
        <v>0</v>
      </c>
      <c r="G52" s="12">
        <f t="shared" si="0"/>
        <v>166.23</v>
      </c>
    </row>
    <row r="53" spans="1:7" s="89" customFormat="1" x14ac:dyDescent="0.25">
      <c r="A53" s="5" t="s">
        <v>49</v>
      </c>
      <c r="B53" s="5" t="s">
        <v>137</v>
      </c>
      <c r="C53" s="90" t="s">
        <v>1278</v>
      </c>
      <c r="D53" s="90" t="s">
        <v>1321</v>
      </c>
      <c r="E53" s="12">
        <v>478.02</v>
      </c>
      <c r="F53" s="12">
        <v>0</v>
      </c>
      <c r="G53" s="12">
        <f t="shared" si="0"/>
        <v>478.02</v>
      </c>
    </row>
    <row r="54" spans="1:7" s="89" customFormat="1" x14ac:dyDescent="0.25">
      <c r="A54" s="5" t="s">
        <v>49</v>
      </c>
      <c r="B54" s="5" t="s">
        <v>139</v>
      </c>
      <c r="C54" s="90" t="s">
        <v>1278</v>
      </c>
      <c r="D54" s="90" t="s">
        <v>1322</v>
      </c>
      <c r="E54" s="12">
        <v>197.62</v>
      </c>
      <c r="F54" s="12">
        <v>0</v>
      </c>
      <c r="G54" s="12">
        <f t="shared" si="0"/>
        <v>197.62</v>
      </c>
    </row>
    <row r="55" spans="1:7" s="89" customFormat="1" x14ac:dyDescent="0.25">
      <c r="A55" s="5" t="s">
        <v>49</v>
      </c>
      <c r="B55" s="5" t="s">
        <v>141</v>
      </c>
      <c r="C55" s="90" t="s">
        <v>1278</v>
      </c>
      <c r="D55" s="90" t="s">
        <v>1323</v>
      </c>
      <c r="E55" s="12">
        <v>574.58000000000004</v>
      </c>
      <c r="F55" s="12">
        <v>0</v>
      </c>
      <c r="G55" s="12">
        <f t="shared" si="0"/>
        <v>574.58000000000004</v>
      </c>
    </row>
    <row r="56" spans="1:7" s="89" customFormat="1" x14ac:dyDescent="0.25">
      <c r="A56" s="5" t="s">
        <v>46</v>
      </c>
      <c r="B56" s="5" t="s">
        <v>47</v>
      </c>
      <c r="C56" s="90" t="s">
        <v>1278</v>
      </c>
      <c r="D56" s="90">
        <v>1186313397</v>
      </c>
      <c r="E56" s="12">
        <v>2745.42</v>
      </c>
      <c r="F56" s="12">
        <v>0</v>
      </c>
      <c r="G56" s="12">
        <f t="shared" si="0"/>
        <v>2745.42</v>
      </c>
    </row>
    <row r="57" spans="1:7" s="89" customFormat="1" x14ac:dyDescent="0.25">
      <c r="A57" s="5" t="s">
        <v>24</v>
      </c>
      <c r="B57" s="5" t="s">
        <v>25</v>
      </c>
      <c r="C57" s="90" t="s">
        <v>1324</v>
      </c>
      <c r="D57" s="90" t="s">
        <v>1325</v>
      </c>
      <c r="E57" s="12">
        <v>1275616.1499999999</v>
      </c>
      <c r="F57" s="12">
        <v>-1364.36</v>
      </c>
      <c r="G57" s="12">
        <f t="shared" si="0"/>
        <v>1274251.7899999998</v>
      </c>
    </row>
    <row r="58" spans="1:7" s="89" customFormat="1" x14ac:dyDescent="0.25">
      <c r="A58" s="5" t="s">
        <v>24</v>
      </c>
      <c r="B58" s="5" t="s">
        <v>25</v>
      </c>
      <c r="C58" s="90" t="s">
        <v>1324</v>
      </c>
      <c r="D58" s="90" t="s">
        <v>1326</v>
      </c>
      <c r="E58" s="12">
        <v>7651.63</v>
      </c>
      <c r="F58" s="12">
        <v>-277.43</v>
      </c>
      <c r="G58" s="12">
        <f t="shared" si="0"/>
        <v>7374.2</v>
      </c>
    </row>
    <row r="59" spans="1:7" s="89" customFormat="1" x14ac:dyDescent="0.25">
      <c r="A59" s="5" t="s">
        <v>24</v>
      </c>
      <c r="B59" s="5" t="s">
        <v>25</v>
      </c>
      <c r="C59" s="90" t="s">
        <v>1324</v>
      </c>
      <c r="D59" s="90" t="s">
        <v>1327</v>
      </c>
      <c r="E59" s="12">
        <v>2140.11</v>
      </c>
      <c r="F59" s="12">
        <v>17.420000000000002</v>
      </c>
      <c r="G59" s="12">
        <f t="shared" si="0"/>
        <v>2157.5300000000002</v>
      </c>
    </row>
    <row r="60" spans="1:7" s="89" customFormat="1" x14ac:dyDescent="0.25">
      <c r="A60" s="5" t="s">
        <v>79</v>
      </c>
      <c r="B60" s="5" t="s">
        <v>80</v>
      </c>
      <c r="C60" s="90" t="s">
        <v>1324</v>
      </c>
      <c r="D60" s="90" t="s">
        <v>1328</v>
      </c>
      <c r="E60" s="12">
        <v>80657.53</v>
      </c>
      <c r="F60" s="12">
        <v>0</v>
      </c>
      <c r="G60" s="12">
        <f t="shared" si="0"/>
        <v>80657.53</v>
      </c>
    </row>
    <row r="61" spans="1:7" s="89" customFormat="1" x14ac:dyDescent="0.25">
      <c r="A61" s="5" t="s">
        <v>79</v>
      </c>
      <c r="B61" s="5" t="s">
        <v>80</v>
      </c>
      <c r="C61" s="90" t="s">
        <v>1324</v>
      </c>
      <c r="D61" s="90" t="s">
        <v>1329</v>
      </c>
      <c r="E61" s="12">
        <v>20164.38</v>
      </c>
      <c r="F61" s="12">
        <v>0</v>
      </c>
      <c r="G61" s="12">
        <f t="shared" si="0"/>
        <v>20164.38</v>
      </c>
    </row>
    <row r="62" spans="1:7" s="89" customFormat="1" x14ac:dyDescent="0.25">
      <c r="A62" s="5" t="s">
        <v>79</v>
      </c>
      <c r="B62" s="5" t="s">
        <v>80</v>
      </c>
      <c r="C62" s="90" t="s">
        <v>1324</v>
      </c>
      <c r="D62" s="90" t="s">
        <v>1328</v>
      </c>
      <c r="E62" s="12">
        <v>1593625.72</v>
      </c>
      <c r="F62" s="12">
        <v>-93721.98</v>
      </c>
      <c r="G62" s="12">
        <f t="shared" si="0"/>
        <v>1499903.74</v>
      </c>
    </row>
    <row r="63" spans="1:7" s="89" customFormat="1" x14ac:dyDescent="0.25">
      <c r="A63" s="5" t="s">
        <v>79</v>
      </c>
      <c r="B63" s="5" t="s">
        <v>80</v>
      </c>
      <c r="C63" s="90" t="s">
        <v>1324</v>
      </c>
      <c r="D63" s="90" t="s">
        <v>1329</v>
      </c>
      <c r="E63" s="12">
        <v>3952702.81</v>
      </c>
      <c r="F63" s="12">
        <v>-221025.33</v>
      </c>
      <c r="G63" s="12">
        <f t="shared" si="0"/>
        <v>3731677.48</v>
      </c>
    </row>
    <row r="64" spans="1:7" s="89" customFormat="1" x14ac:dyDescent="0.25">
      <c r="A64" s="5" t="s">
        <v>1182</v>
      </c>
      <c r="B64" s="5" t="s">
        <v>1183</v>
      </c>
      <c r="C64" s="90" t="s">
        <v>1324</v>
      </c>
      <c r="D64" s="90">
        <v>700941</v>
      </c>
      <c r="E64" s="12">
        <v>1118.5</v>
      </c>
      <c r="F64" s="12">
        <v>68.25</v>
      </c>
      <c r="G64" s="12">
        <f t="shared" si="0"/>
        <v>1186.75</v>
      </c>
    </row>
    <row r="65" spans="1:7" s="89" customFormat="1" x14ac:dyDescent="0.25">
      <c r="A65" s="5" t="s">
        <v>70</v>
      </c>
      <c r="B65" s="5" t="s">
        <v>210</v>
      </c>
      <c r="C65" s="90" t="s">
        <v>1324</v>
      </c>
      <c r="D65" s="90" t="s">
        <v>1330</v>
      </c>
      <c r="E65" s="12">
        <v>195831.2</v>
      </c>
      <c r="F65" s="12">
        <v>-623.61</v>
      </c>
      <c r="G65" s="12">
        <f t="shared" si="0"/>
        <v>195207.59000000003</v>
      </c>
    </row>
    <row r="66" spans="1:7" s="89" customFormat="1" x14ac:dyDescent="0.25">
      <c r="A66" s="5" t="s">
        <v>70</v>
      </c>
      <c r="B66" s="5" t="s">
        <v>1175</v>
      </c>
      <c r="C66" s="90" t="s">
        <v>1324</v>
      </c>
      <c r="D66" s="90" t="s">
        <v>1331</v>
      </c>
      <c r="E66" s="12">
        <v>344522.81</v>
      </c>
      <c r="F66" s="12">
        <v>-1324.37</v>
      </c>
      <c r="G66" s="12">
        <f t="shared" si="0"/>
        <v>343198.44</v>
      </c>
    </row>
    <row r="67" spans="1:7" s="89" customFormat="1" x14ac:dyDescent="0.25">
      <c r="A67" s="5" t="s">
        <v>70</v>
      </c>
      <c r="B67" s="5" t="s">
        <v>1176</v>
      </c>
      <c r="C67" s="90" t="s">
        <v>1324</v>
      </c>
      <c r="D67" s="90" t="s">
        <v>1332</v>
      </c>
      <c r="E67" s="12">
        <v>38994.199999999997</v>
      </c>
      <c r="F67" s="12">
        <v>1632.65</v>
      </c>
      <c r="G67" s="12">
        <f t="shared" si="0"/>
        <v>40626.85</v>
      </c>
    </row>
    <row r="68" spans="1:7" s="89" customFormat="1" x14ac:dyDescent="0.25">
      <c r="A68" s="5" t="s">
        <v>67</v>
      </c>
      <c r="B68" s="5" t="s">
        <v>68</v>
      </c>
      <c r="C68" s="90" t="s">
        <v>1324</v>
      </c>
      <c r="D68" s="90">
        <v>700910</v>
      </c>
      <c r="E68" s="12">
        <v>827.58</v>
      </c>
      <c r="F68" s="12">
        <v>0</v>
      </c>
      <c r="G68" s="12">
        <f t="shared" ref="G68:G98" si="1">SUM(E68:F68)</f>
        <v>827.58</v>
      </c>
    </row>
    <row r="69" spans="1:7" s="89" customFormat="1" x14ac:dyDescent="0.25">
      <c r="A69" s="5" t="s">
        <v>9</v>
      </c>
      <c r="B69" s="5" t="s">
        <v>12</v>
      </c>
      <c r="C69" s="90" t="s">
        <v>1324</v>
      </c>
      <c r="D69" s="90">
        <v>700940</v>
      </c>
      <c r="E69" s="12">
        <v>126867.99</v>
      </c>
      <c r="F69" s="12">
        <v>-319.04000000000002</v>
      </c>
      <c r="G69" s="12">
        <f t="shared" si="1"/>
        <v>126548.95000000001</v>
      </c>
    </row>
    <row r="70" spans="1:7" s="89" customFormat="1" x14ac:dyDescent="0.25">
      <c r="A70" s="5" t="s">
        <v>9</v>
      </c>
      <c r="B70" s="5" t="s">
        <v>12</v>
      </c>
      <c r="C70" s="90" t="s">
        <v>1324</v>
      </c>
      <c r="D70" s="90">
        <v>700934</v>
      </c>
      <c r="E70" s="12">
        <v>1596.47</v>
      </c>
      <c r="F70" s="12">
        <v>-11.39</v>
      </c>
      <c r="G70" s="12">
        <f t="shared" si="1"/>
        <v>1585.08</v>
      </c>
    </row>
    <row r="71" spans="1:7" s="89" customFormat="1" x14ac:dyDescent="0.25">
      <c r="A71" s="5" t="s">
        <v>9</v>
      </c>
      <c r="B71" s="5" t="s">
        <v>12</v>
      </c>
      <c r="C71" s="90" t="s">
        <v>1324</v>
      </c>
      <c r="D71" s="90">
        <v>700933</v>
      </c>
      <c r="E71" s="12">
        <v>3924.94</v>
      </c>
      <c r="F71" s="12">
        <v>-27.74</v>
      </c>
      <c r="G71" s="12">
        <f t="shared" si="1"/>
        <v>3897.2000000000003</v>
      </c>
    </row>
    <row r="72" spans="1:7" s="89" customFormat="1" x14ac:dyDescent="0.25">
      <c r="A72" s="5" t="s">
        <v>9</v>
      </c>
      <c r="B72" s="5" t="s">
        <v>16</v>
      </c>
      <c r="C72" s="90" t="s">
        <v>1324</v>
      </c>
      <c r="D72" s="90" t="s">
        <v>1333</v>
      </c>
      <c r="E72" s="12">
        <v>152.80000000000001</v>
      </c>
      <c r="F72" s="12">
        <v>0</v>
      </c>
      <c r="G72" s="12">
        <f t="shared" si="1"/>
        <v>152.80000000000001</v>
      </c>
    </row>
    <row r="73" spans="1:7" s="89" customFormat="1" x14ac:dyDescent="0.25">
      <c r="A73" s="5" t="s">
        <v>9</v>
      </c>
      <c r="B73" s="5" t="s">
        <v>36</v>
      </c>
      <c r="C73" s="90" t="s">
        <v>1324</v>
      </c>
      <c r="D73" s="90" t="s">
        <v>1334</v>
      </c>
      <c r="E73" s="12">
        <v>2159.7399999999998</v>
      </c>
      <c r="F73" s="12">
        <v>0</v>
      </c>
      <c r="G73" s="12">
        <f t="shared" si="1"/>
        <v>2159.7399999999998</v>
      </c>
    </row>
    <row r="74" spans="1:7" s="89" customFormat="1" x14ac:dyDescent="0.25">
      <c r="A74" s="5" t="s">
        <v>9</v>
      </c>
      <c r="B74" s="5" t="s">
        <v>36</v>
      </c>
      <c r="C74" s="90" t="s">
        <v>1324</v>
      </c>
      <c r="D74" s="90" t="s">
        <v>1335</v>
      </c>
      <c r="E74" s="12">
        <v>3997.75</v>
      </c>
      <c r="F74" s="12">
        <v>0</v>
      </c>
      <c r="G74" s="12">
        <f t="shared" si="1"/>
        <v>3997.75</v>
      </c>
    </row>
    <row r="75" spans="1:7" s="89" customFormat="1" x14ac:dyDescent="0.25">
      <c r="A75" s="5" t="s">
        <v>9</v>
      </c>
      <c r="B75" s="5" t="s">
        <v>39</v>
      </c>
      <c r="C75" s="90" t="s">
        <v>1324</v>
      </c>
      <c r="D75" s="90" t="s">
        <v>1336</v>
      </c>
      <c r="E75" s="12">
        <v>4954.5600000000004</v>
      </c>
      <c r="F75" s="12">
        <v>0</v>
      </c>
      <c r="G75" s="12">
        <f t="shared" si="1"/>
        <v>4954.5600000000004</v>
      </c>
    </row>
    <row r="76" spans="1:7" s="89" customFormat="1" x14ac:dyDescent="0.25">
      <c r="A76" s="5" t="s">
        <v>9</v>
      </c>
      <c r="B76" s="5" t="s">
        <v>10</v>
      </c>
      <c r="C76" s="90" t="s">
        <v>1324</v>
      </c>
      <c r="D76" s="90">
        <v>701000</v>
      </c>
      <c r="E76" s="12">
        <v>201.5</v>
      </c>
      <c r="F76" s="12">
        <v>0</v>
      </c>
      <c r="G76" s="12">
        <f t="shared" si="1"/>
        <v>201.5</v>
      </c>
    </row>
    <row r="77" spans="1:7" s="89" customFormat="1" x14ac:dyDescent="0.25">
      <c r="A77" s="5" t="s">
        <v>9</v>
      </c>
      <c r="B77" s="5" t="s">
        <v>1179</v>
      </c>
      <c r="C77" s="90" t="s">
        <v>1324</v>
      </c>
      <c r="D77" s="90" t="s">
        <v>1337</v>
      </c>
      <c r="E77" s="12">
        <v>4087.15</v>
      </c>
      <c r="F77" s="12">
        <v>-40.26</v>
      </c>
      <c r="G77" s="12">
        <f t="shared" si="1"/>
        <v>4046.89</v>
      </c>
    </row>
    <row r="78" spans="1:7" s="89" customFormat="1" x14ac:dyDescent="0.25">
      <c r="A78" s="5" t="s">
        <v>29</v>
      </c>
      <c r="B78" s="5" t="s">
        <v>30</v>
      </c>
      <c r="C78" s="90" t="s">
        <v>1324</v>
      </c>
      <c r="D78" s="90" t="s">
        <v>1338</v>
      </c>
      <c r="E78" s="12">
        <v>2849941.87</v>
      </c>
      <c r="F78" s="12">
        <v>16781.97</v>
      </c>
      <c r="G78" s="12">
        <f t="shared" si="1"/>
        <v>2866723.8400000003</v>
      </c>
    </row>
    <row r="79" spans="1:7" s="89" customFormat="1" x14ac:dyDescent="0.25">
      <c r="A79" s="5" t="s">
        <v>1182</v>
      </c>
      <c r="B79" s="5" t="s">
        <v>1183</v>
      </c>
      <c r="C79" s="90" t="s">
        <v>1324</v>
      </c>
      <c r="D79" s="90">
        <v>700939</v>
      </c>
      <c r="E79" s="12">
        <v>20709.41</v>
      </c>
      <c r="F79" s="12">
        <v>-112.1</v>
      </c>
      <c r="G79" s="12">
        <f t="shared" si="1"/>
        <v>20597.310000000001</v>
      </c>
    </row>
    <row r="80" spans="1:7" s="89" customFormat="1" x14ac:dyDescent="0.25">
      <c r="A80" s="5" t="s">
        <v>18</v>
      </c>
      <c r="B80" s="5" t="s">
        <v>19</v>
      </c>
      <c r="C80" s="90" t="s">
        <v>1324</v>
      </c>
      <c r="D80" s="90" t="s">
        <v>1339</v>
      </c>
      <c r="E80" s="12">
        <v>6751.6</v>
      </c>
      <c r="F80" s="12">
        <v>61.71</v>
      </c>
      <c r="G80" s="12">
        <f t="shared" si="1"/>
        <v>6813.31</v>
      </c>
    </row>
    <row r="81" spans="1:7" s="89" customFormat="1" x14ac:dyDescent="0.25">
      <c r="A81" s="5" t="s">
        <v>18</v>
      </c>
      <c r="B81" s="5" t="s">
        <v>259</v>
      </c>
      <c r="C81" s="90" t="s">
        <v>1324</v>
      </c>
      <c r="D81" s="90" t="s">
        <v>1340</v>
      </c>
      <c r="E81" s="12">
        <v>88.25</v>
      </c>
      <c r="F81" s="12">
        <v>0</v>
      </c>
      <c r="G81" s="12">
        <f t="shared" si="1"/>
        <v>88.25</v>
      </c>
    </row>
    <row r="82" spans="1:7" s="89" customFormat="1" x14ac:dyDescent="0.25">
      <c r="A82" s="5" t="s">
        <v>49</v>
      </c>
      <c r="B82" s="5" t="s">
        <v>111</v>
      </c>
      <c r="C82" s="90" t="s">
        <v>1324</v>
      </c>
      <c r="D82" s="90" t="s">
        <v>1341</v>
      </c>
      <c r="E82" s="12">
        <v>372.95</v>
      </c>
      <c r="F82" s="12">
        <v>0</v>
      </c>
      <c r="G82" s="12">
        <f t="shared" si="1"/>
        <v>372.95</v>
      </c>
    </row>
    <row r="83" spans="1:7" s="89" customFormat="1" x14ac:dyDescent="0.25">
      <c r="A83" s="5" t="s">
        <v>49</v>
      </c>
      <c r="B83" s="5" t="s">
        <v>189</v>
      </c>
      <c r="C83" s="90" t="s">
        <v>1324</v>
      </c>
      <c r="D83" s="90" t="s">
        <v>1342</v>
      </c>
      <c r="E83" s="12">
        <v>239.42</v>
      </c>
      <c r="F83" s="12">
        <v>0</v>
      </c>
      <c r="G83" s="12">
        <f t="shared" si="1"/>
        <v>239.42</v>
      </c>
    </row>
    <row r="84" spans="1:7" s="89" customFormat="1" x14ac:dyDescent="0.25">
      <c r="A84" s="5" t="s">
        <v>49</v>
      </c>
      <c r="B84" s="5" t="s">
        <v>115</v>
      </c>
      <c r="C84" s="90" t="s">
        <v>1324</v>
      </c>
      <c r="D84" s="90" t="s">
        <v>1343</v>
      </c>
      <c r="E84" s="12">
        <v>372.38</v>
      </c>
      <c r="F84" s="12">
        <v>0</v>
      </c>
      <c r="G84" s="12">
        <f t="shared" si="1"/>
        <v>372.38</v>
      </c>
    </row>
    <row r="85" spans="1:7" s="89" customFormat="1" x14ac:dyDescent="0.25">
      <c r="A85" s="5" t="s">
        <v>49</v>
      </c>
      <c r="B85" s="5" t="s">
        <v>192</v>
      </c>
      <c r="C85" s="90" t="s">
        <v>1324</v>
      </c>
      <c r="D85" s="90" t="s">
        <v>1344</v>
      </c>
      <c r="E85" s="12">
        <v>596.91</v>
      </c>
      <c r="F85" s="12">
        <v>0</v>
      </c>
      <c r="G85" s="12">
        <f t="shared" si="1"/>
        <v>596.91</v>
      </c>
    </row>
    <row r="86" spans="1:7" s="89" customFormat="1" x14ac:dyDescent="0.25">
      <c r="A86" s="5" t="s">
        <v>49</v>
      </c>
      <c r="B86" s="5" t="s">
        <v>119</v>
      </c>
      <c r="C86" s="90" t="s">
        <v>1324</v>
      </c>
      <c r="D86" s="90" t="s">
        <v>1345</v>
      </c>
      <c r="E86" s="12">
        <v>785.26</v>
      </c>
      <c r="F86" s="12">
        <v>0</v>
      </c>
      <c r="G86" s="12">
        <f t="shared" si="1"/>
        <v>785.26</v>
      </c>
    </row>
    <row r="87" spans="1:7" s="89" customFormat="1" x14ac:dyDescent="0.25">
      <c r="A87" s="5" t="s">
        <v>49</v>
      </c>
      <c r="B87" s="5" t="s">
        <v>195</v>
      </c>
      <c r="C87" s="90" t="s">
        <v>1324</v>
      </c>
      <c r="D87" s="90" t="s">
        <v>1346</v>
      </c>
      <c r="E87" s="12">
        <v>1101.3800000000001</v>
      </c>
      <c r="F87" s="12">
        <v>0</v>
      </c>
      <c r="G87" s="12">
        <f t="shared" si="1"/>
        <v>1101.3800000000001</v>
      </c>
    </row>
    <row r="88" spans="1:7" s="89" customFormat="1" x14ac:dyDescent="0.25">
      <c r="A88" s="5" t="s">
        <v>49</v>
      </c>
      <c r="B88" s="5" t="s">
        <v>123</v>
      </c>
      <c r="C88" s="90" t="s">
        <v>1324</v>
      </c>
      <c r="D88" s="90" t="s">
        <v>1347</v>
      </c>
      <c r="E88" s="12">
        <v>708.18</v>
      </c>
      <c r="F88" s="12">
        <v>0</v>
      </c>
      <c r="G88" s="12">
        <f t="shared" si="1"/>
        <v>708.18</v>
      </c>
    </row>
    <row r="89" spans="1:7" s="89" customFormat="1" x14ac:dyDescent="0.25">
      <c r="A89" s="5" t="s">
        <v>49</v>
      </c>
      <c r="B89" s="5" t="s">
        <v>125</v>
      </c>
      <c r="C89" s="90" t="s">
        <v>1324</v>
      </c>
      <c r="D89" s="90" t="s">
        <v>1348</v>
      </c>
      <c r="E89" s="12">
        <v>350.78</v>
      </c>
      <c r="F89" s="12">
        <v>0</v>
      </c>
      <c r="G89" s="12">
        <f t="shared" si="1"/>
        <v>350.78</v>
      </c>
    </row>
    <row r="90" spans="1:7" s="89" customFormat="1" x14ac:dyDescent="0.25">
      <c r="A90" s="5" t="s">
        <v>49</v>
      </c>
      <c r="B90" s="5" t="s">
        <v>127</v>
      </c>
      <c r="C90" s="90" t="s">
        <v>1324</v>
      </c>
      <c r="D90" s="90" t="s">
        <v>1349</v>
      </c>
      <c r="E90" s="12">
        <v>379.58</v>
      </c>
      <c r="F90" s="12">
        <v>0</v>
      </c>
      <c r="G90" s="12">
        <f t="shared" si="1"/>
        <v>379.58</v>
      </c>
    </row>
    <row r="91" spans="1:7" s="89" customFormat="1" x14ac:dyDescent="0.25">
      <c r="A91" s="5" t="s">
        <v>49</v>
      </c>
      <c r="B91" s="5" t="s">
        <v>129</v>
      </c>
      <c r="C91" s="90" t="s">
        <v>1324</v>
      </c>
      <c r="D91" s="90" t="s">
        <v>1350</v>
      </c>
      <c r="E91" s="12">
        <v>301.33999999999997</v>
      </c>
      <c r="F91" s="12">
        <v>0</v>
      </c>
      <c r="G91" s="12">
        <f t="shared" si="1"/>
        <v>301.33999999999997</v>
      </c>
    </row>
    <row r="92" spans="1:7" s="89" customFormat="1" x14ac:dyDescent="0.25">
      <c r="A92" s="5" t="s">
        <v>49</v>
      </c>
      <c r="B92" s="5" t="s">
        <v>131</v>
      </c>
      <c r="C92" s="90" t="s">
        <v>1324</v>
      </c>
      <c r="D92" s="90" t="s">
        <v>1351</v>
      </c>
      <c r="E92" s="12">
        <v>222.19</v>
      </c>
      <c r="F92" s="12">
        <v>0</v>
      </c>
      <c r="G92" s="12">
        <f t="shared" si="1"/>
        <v>222.19</v>
      </c>
    </row>
    <row r="93" spans="1:7" s="89" customFormat="1" x14ac:dyDescent="0.25">
      <c r="A93" s="5" t="s">
        <v>49</v>
      </c>
      <c r="B93" s="5" t="s">
        <v>133</v>
      </c>
      <c r="C93" s="90" t="s">
        <v>1324</v>
      </c>
      <c r="D93" s="90" t="s">
        <v>1352</v>
      </c>
      <c r="E93" s="12">
        <v>28.8</v>
      </c>
      <c r="F93" s="12">
        <v>0</v>
      </c>
      <c r="G93" s="12">
        <f t="shared" si="1"/>
        <v>28.8</v>
      </c>
    </row>
    <row r="94" spans="1:7" s="89" customFormat="1" x14ac:dyDescent="0.25">
      <c r="A94" s="5" t="s">
        <v>49</v>
      </c>
      <c r="B94" s="5" t="s">
        <v>135</v>
      </c>
      <c r="C94" s="90" t="s">
        <v>1324</v>
      </c>
      <c r="D94" s="90" t="s">
        <v>1353</v>
      </c>
      <c r="E94" s="12">
        <v>64.8</v>
      </c>
      <c r="F94" s="12">
        <v>0</v>
      </c>
      <c r="G94" s="12">
        <f t="shared" si="1"/>
        <v>64.8</v>
      </c>
    </row>
    <row r="95" spans="1:7" s="89" customFormat="1" x14ac:dyDescent="0.25">
      <c r="A95" s="5" t="s">
        <v>49</v>
      </c>
      <c r="B95" s="5" t="s">
        <v>137</v>
      </c>
      <c r="C95" s="90" t="s">
        <v>1324</v>
      </c>
      <c r="D95" s="90" t="s">
        <v>1354</v>
      </c>
      <c r="E95" s="12">
        <v>404.01</v>
      </c>
      <c r="F95" s="12">
        <v>0</v>
      </c>
      <c r="G95" s="12">
        <f t="shared" si="1"/>
        <v>404.01</v>
      </c>
    </row>
    <row r="96" spans="1:7" s="89" customFormat="1" x14ac:dyDescent="0.25">
      <c r="A96" s="5" t="s">
        <v>49</v>
      </c>
      <c r="B96" s="5" t="s">
        <v>139</v>
      </c>
      <c r="C96" s="90" t="s">
        <v>1324</v>
      </c>
      <c r="D96" s="90" t="s">
        <v>1355</v>
      </c>
      <c r="E96" s="12">
        <v>136.75</v>
      </c>
      <c r="F96" s="12">
        <v>0</v>
      </c>
      <c r="G96" s="12">
        <f t="shared" si="1"/>
        <v>136.75</v>
      </c>
    </row>
    <row r="97" spans="1:7" s="89" customFormat="1" x14ac:dyDescent="0.25">
      <c r="A97" s="5" t="s">
        <v>49</v>
      </c>
      <c r="B97" s="5" t="s">
        <v>141</v>
      </c>
      <c r="C97" s="90" t="s">
        <v>1324</v>
      </c>
      <c r="D97" s="90" t="s">
        <v>1356</v>
      </c>
      <c r="E97" s="12">
        <v>464.44</v>
      </c>
      <c r="F97" s="12">
        <v>0</v>
      </c>
      <c r="G97" s="12">
        <f t="shared" si="1"/>
        <v>464.44</v>
      </c>
    </row>
    <row r="98" spans="1:7" s="89" customFormat="1" x14ac:dyDescent="0.25">
      <c r="A98" s="5" t="s">
        <v>46</v>
      </c>
      <c r="B98" s="5" t="s">
        <v>47</v>
      </c>
      <c r="C98" s="90" t="s">
        <v>1324</v>
      </c>
      <c r="D98" s="90" t="s">
        <v>1357</v>
      </c>
      <c r="E98" s="12">
        <v>2166.5700000000002</v>
      </c>
      <c r="F98" s="12">
        <v>77.55</v>
      </c>
      <c r="G98" s="12">
        <f t="shared" si="1"/>
        <v>2244.1200000000003</v>
      </c>
    </row>
    <row r="100" spans="1:7" ht="30" x14ac:dyDescent="0.25">
      <c r="D100" s="7"/>
      <c r="E100" s="11" t="s">
        <v>88</v>
      </c>
      <c r="F100" s="11" t="s">
        <v>89</v>
      </c>
      <c r="G100" s="11" t="s">
        <v>90</v>
      </c>
    </row>
    <row r="101" spans="1:7" x14ac:dyDescent="0.25">
      <c r="D101" s="7"/>
      <c r="E101" s="1" t="s">
        <v>91</v>
      </c>
      <c r="F101" s="1" t="s">
        <v>91</v>
      </c>
      <c r="G101" s="1" t="s">
        <v>91</v>
      </c>
    </row>
    <row r="102" spans="1:7" x14ac:dyDescent="0.25">
      <c r="D102" s="3" t="s">
        <v>92</v>
      </c>
      <c r="E102" s="12">
        <f>SUM(E4:E98)</f>
        <v>20426032.884630289</v>
      </c>
      <c r="F102" s="12">
        <f>SUM(F4:F98)</f>
        <v>-356557.9645205487</v>
      </c>
      <c r="G102" s="12">
        <f>SUM(G4:G98)</f>
        <v>20069474.920109738</v>
      </c>
    </row>
  </sheetData>
  <autoFilter ref="A4:G98"/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5"/>
  <sheetViews>
    <sheetView showGridLines="0" topLeftCell="A145" zoomScale="90" zoomScaleNormal="90" workbookViewId="0">
      <selection activeCell="A175" sqref="A175:XFD176"/>
    </sheetView>
  </sheetViews>
  <sheetFormatPr defaultRowHeight="15" x14ac:dyDescent="0.25"/>
  <cols>
    <col min="1" max="1" width="60" bestFit="1" customWidth="1"/>
    <col min="2" max="2" width="102.42578125" customWidth="1"/>
    <col min="3" max="11" width="18.7109375" customWidth="1"/>
    <col min="13" max="13" width="45.7109375" customWidth="1"/>
    <col min="14" max="21" width="18.7109375" customWidth="1"/>
  </cols>
  <sheetData>
    <row r="1" spans="1:6" x14ac:dyDescent="0.25">
      <c r="A1" s="1" t="s">
        <v>0</v>
      </c>
      <c r="B1" s="2">
        <v>2015</v>
      </c>
    </row>
    <row r="2" spans="1:6" x14ac:dyDescent="0.25">
      <c r="A2" s="3" t="s">
        <v>1</v>
      </c>
      <c r="B2" s="4" t="s">
        <v>2</v>
      </c>
    </row>
    <row r="4" spans="1:6" x14ac:dyDescent="0.25">
      <c r="A4" s="1" t="s">
        <v>3</v>
      </c>
      <c r="B4" s="1" t="s">
        <v>4</v>
      </c>
      <c r="C4" s="1" t="s">
        <v>5</v>
      </c>
      <c r="D4" s="1" t="s">
        <v>6</v>
      </c>
      <c r="E4" s="1" t="s">
        <v>7</v>
      </c>
      <c r="F4" s="1" t="s">
        <v>8</v>
      </c>
    </row>
    <row r="5" spans="1:6" x14ac:dyDescent="0.25">
      <c r="A5" s="5" t="s">
        <v>24</v>
      </c>
      <c r="B5" s="5" t="s">
        <v>250</v>
      </c>
      <c r="C5" s="2">
        <v>700585</v>
      </c>
      <c r="D5" s="6">
        <v>4354143.6991869919</v>
      </c>
      <c r="E5" s="6">
        <v>60921.447154471549</v>
      </c>
      <c r="F5" s="6">
        <f>D5+E5</f>
        <v>4415065.1463414636</v>
      </c>
    </row>
    <row r="6" spans="1:6" x14ac:dyDescent="0.25">
      <c r="A6" s="5" t="s">
        <v>24</v>
      </c>
      <c r="B6" s="5" t="s">
        <v>250</v>
      </c>
      <c r="C6" s="2">
        <v>700586</v>
      </c>
      <c r="D6" s="6">
        <v>37842.203252032523</v>
      </c>
      <c r="E6" s="6">
        <v>-251.13</v>
      </c>
      <c r="F6" s="6">
        <f t="shared" ref="F6:F69" si="0">D6+E6</f>
        <v>37591.073252032525</v>
      </c>
    </row>
    <row r="7" spans="1:6" x14ac:dyDescent="0.25">
      <c r="A7" s="5" t="s">
        <v>24</v>
      </c>
      <c r="B7" s="5" t="s">
        <v>250</v>
      </c>
      <c r="C7" s="2">
        <v>700587</v>
      </c>
      <c r="D7" s="6">
        <v>3358</v>
      </c>
      <c r="E7" s="6">
        <v>-41</v>
      </c>
      <c r="F7" s="6">
        <f t="shared" si="0"/>
        <v>3317</v>
      </c>
    </row>
    <row r="8" spans="1:6" x14ac:dyDescent="0.25">
      <c r="A8" s="5" t="s">
        <v>9</v>
      </c>
      <c r="B8" s="5" t="s">
        <v>36</v>
      </c>
      <c r="C8" s="2">
        <v>700598</v>
      </c>
      <c r="D8" s="6">
        <v>7987.4065040650412</v>
      </c>
      <c r="E8" s="6">
        <v>0</v>
      </c>
      <c r="F8" s="6">
        <f t="shared" si="0"/>
        <v>7987.4065040650412</v>
      </c>
    </row>
    <row r="9" spans="1:6" x14ac:dyDescent="0.25">
      <c r="A9" s="5" t="s">
        <v>9</v>
      </c>
      <c r="B9" s="5" t="s">
        <v>36</v>
      </c>
      <c r="C9" s="2">
        <v>700596</v>
      </c>
      <c r="D9" s="6">
        <v>23103.715447154471</v>
      </c>
      <c r="E9" s="6">
        <v>-408.88</v>
      </c>
      <c r="F9" s="6">
        <f t="shared" si="0"/>
        <v>22694.83544715447</v>
      </c>
    </row>
    <row r="10" spans="1:6" x14ac:dyDescent="0.25">
      <c r="A10" s="5" t="s">
        <v>9</v>
      </c>
      <c r="B10" s="5" t="s">
        <v>39</v>
      </c>
      <c r="C10" s="2">
        <v>700597</v>
      </c>
      <c r="D10" s="6">
        <v>17939.406504065042</v>
      </c>
      <c r="E10" s="6">
        <v>0</v>
      </c>
      <c r="F10" s="6">
        <f t="shared" si="0"/>
        <v>17939.406504065042</v>
      </c>
    </row>
    <row r="11" spans="1:6" x14ac:dyDescent="0.25">
      <c r="A11" s="5" t="s">
        <v>41</v>
      </c>
      <c r="B11" s="5" t="s">
        <v>251</v>
      </c>
      <c r="C11" s="2">
        <v>700588</v>
      </c>
      <c r="D11" s="6">
        <v>5931.0081300813008</v>
      </c>
      <c r="E11" s="6">
        <v>0</v>
      </c>
      <c r="F11" s="6">
        <f t="shared" si="0"/>
        <v>5931.0081300813008</v>
      </c>
    </row>
    <row r="12" spans="1:6" x14ac:dyDescent="0.25">
      <c r="A12" s="5" t="s">
        <v>41</v>
      </c>
      <c r="B12" s="5" t="s">
        <v>251</v>
      </c>
      <c r="C12" s="2">
        <v>700589</v>
      </c>
      <c r="D12" s="6">
        <v>73094</v>
      </c>
      <c r="E12" s="6">
        <v>1340.6178861788619</v>
      </c>
      <c r="F12" s="6">
        <f t="shared" si="0"/>
        <v>74434.617886178865</v>
      </c>
    </row>
    <row r="13" spans="1:6" x14ac:dyDescent="0.25">
      <c r="A13" s="5" t="s">
        <v>29</v>
      </c>
      <c r="B13" s="5" t="s">
        <v>30</v>
      </c>
      <c r="C13" s="2">
        <v>700590</v>
      </c>
      <c r="D13" s="6">
        <v>10700198.463414634</v>
      </c>
      <c r="E13" s="6">
        <v>75952.341463414632</v>
      </c>
      <c r="F13" s="6">
        <f t="shared" si="0"/>
        <v>10776150.804878049</v>
      </c>
    </row>
    <row r="14" spans="1:6" x14ac:dyDescent="0.25">
      <c r="A14" s="5" t="s">
        <v>29</v>
      </c>
      <c r="B14" s="5" t="s">
        <v>30</v>
      </c>
      <c r="C14" s="2">
        <v>700591</v>
      </c>
      <c r="D14" s="6">
        <v>120695.00813008129</v>
      </c>
      <c r="E14" s="6">
        <v>0</v>
      </c>
      <c r="F14" s="6">
        <f t="shared" si="0"/>
        <v>120695.00813008129</v>
      </c>
    </row>
    <row r="15" spans="1:6" x14ac:dyDescent="0.25">
      <c r="A15" s="5" t="s">
        <v>9</v>
      </c>
      <c r="B15" s="5" t="s">
        <v>16</v>
      </c>
      <c r="C15" s="2">
        <v>700578</v>
      </c>
      <c r="D15" s="6">
        <v>2131.9512195121952</v>
      </c>
      <c r="E15" s="6">
        <v>0</v>
      </c>
      <c r="F15" s="6">
        <f t="shared" si="0"/>
        <v>2131.9512195121952</v>
      </c>
    </row>
    <row r="16" spans="1:6" x14ac:dyDescent="0.25">
      <c r="A16" s="5" t="s">
        <v>79</v>
      </c>
      <c r="B16" s="5" t="s">
        <v>252</v>
      </c>
      <c r="C16" s="2">
        <v>700584</v>
      </c>
      <c r="D16" s="6">
        <v>6984691.8211382106</v>
      </c>
      <c r="E16" s="6">
        <v>11393.056910569105</v>
      </c>
      <c r="F16" s="6">
        <f t="shared" si="0"/>
        <v>6996084.8780487794</v>
      </c>
    </row>
    <row r="17" spans="1:6" x14ac:dyDescent="0.25">
      <c r="A17" s="5" t="s">
        <v>79</v>
      </c>
      <c r="B17" s="5" t="s">
        <v>252</v>
      </c>
      <c r="C17" s="2">
        <v>700592</v>
      </c>
      <c r="D17" s="6">
        <v>10172019.528455283</v>
      </c>
      <c r="E17" s="6">
        <v>0</v>
      </c>
      <c r="F17" s="6">
        <f t="shared" si="0"/>
        <v>10172019.528455283</v>
      </c>
    </row>
    <row r="18" spans="1:6" x14ac:dyDescent="0.25">
      <c r="A18" s="5" t="s">
        <v>253</v>
      </c>
      <c r="B18" s="5" t="s">
        <v>19</v>
      </c>
      <c r="C18" s="2">
        <v>700595</v>
      </c>
      <c r="D18" s="6">
        <v>29732.211382113823</v>
      </c>
      <c r="E18" s="6">
        <v>-681.28</v>
      </c>
      <c r="F18" s="6">
        <f t="shared" si="0"/>
        <v>29050.931382113824</v>
      </c>
    </row>
    <row r="19" spans="1:6" x14ac:dyDescent="0.25">
      <c r="A19" s="5" t="s">
        <v>67</v>
      </c>
      <c r="B19" s="5" t="s">
        <v>68</v>
      </c>
      <c r="C19" s="2">
        <v>700577</v>
      </c>
      <c r="D19" s="6">
        <v>3808</v>
      </c>
      <c r="E19" s="6">
        <v>0</v>
      </c>
      <c r="F19" s="6">
        <f t="shared" si="0"/>
        <v>3808</v>
      </c>
    </row>
    <row r="20" spans="1:6" x14ac:dyDescent="0.25">
      <c r="A20" s="5" t="s">
        <v>9</v>
      </c>
      <c r="B20" s="5" t="s">
        <v>12</v>
      </c>
      <c r="C20" s="2">
        <v>700580</v>
      </c>
      <c r="D20" s="6">
        <v>2131.5934959349593</v>
      </c>
      <c r="E20" s="6">
        <v>16.040650406504067</v>
      </c>
      <c r="F20" s="6">
        <f t="shared" si="0"/>
        <v>2147.6341463414633</v>
      </c>
    </row>
    <row r="21" spans="1:6" x14ac:dyDescent="0.25">
      <c r="A21" s="5" t="s">
        <v>9</v>
      </c>
      <c r="B21" s="5" t="s">
        <v>12</v>
      </c>
      <c r="C21" s="2">
        <v>700581</v>
      </c>
      <c r="D21" s="6">
        <v>16474.430894308942</v>
      </c>
      <c r="E21" s="6">
        <v>0</v>
      </c>
      <c r="F21" s="6">
        <f t="shared" si="0"/>
        <v>16474.430894308942</v>
      </c>
    </row>
    <row r="22" spans="1:6" x14ac:dyDescent="0.25">
      <c r="A22" s="5" t="s">
        <v>9</v>
      </c>
      <c r="B22" s="5" t="s">
        <v>12</v>
      </c>
      <c r="C22" s="2">
        <v>700594</v>
      </c>
      <c r="D22" s="6">
        <v>431729.70731707319</v>
      </c>
      <c r="E22" s="6">
        <v>0</v>
      </c>
      <c r="F22" s="6">
        <f t="shared" si="0"/>
        <v>431729.70731707319</v>
      </c>
    </row>
    <row r="23" spans="1:6" x14ac:dyDescent="0.25">
      <c r="A23" s="5" t="s">
        <v>49</v>
      </c>
      <c r="B23" s="5" t="s">
        <v>50</v>
      </c>
      <c r="C23" s="2">
        <v>700672</v>
      </c>
      <c r="D23" s="6">
        <v>1202.9430894308941</v>
      </c>
      <c r="E23" s="6">
        <v>0</v>
      </c>
      <c r="F23" s="6">
        <f t="shared" si="0"/>
        <v>1202.9430894308941</v>
      </c>
    </row>
    <row r="24" spans="1:6" x14ac:dyDescent="0.25">
      <c r="A24" s="5" t="s">
        <v>49</v>
      </c>
      <c r="B24" s="5" t="s">
        <v>50</v>
      </c>
      <c r="C24" s="2">
        <v>700702</v>
      </c>
      <c r="D24" s="6">
        <v>1269.8048780487804</v>
      </c>
      <c r="E24" s="6">
        <v>0</v>
      </c>
      <c r="F24" s="6">
        <f t="shared" si="0"/>
        <v>1269.8048780487804</v>
      </c>
    </row>
    <row r="25" spans="1:6" x14ac:dyDescent="0.25">
      <c r="A25" s="5" t="s">
        <v>49</v>
      </c>
      <c r="B25" s="5" t="s">
        <v>50</v>
      </c>
      <c r="C25" s="2">
        <v>700705</v>
      </c>
      <c r="D25" s="6">
        <v>1481.439024390244</v>
      </c>
      <c r="E25" s="6">
        <v>0</v>
      </c>
      <c r="F25" s="6">
        <f t="shared" si="0"/>
        <v>1481.439024390244</v>
      </c>
    </row>
    <row r="26" spans="1:6" x14ac:dyDescent="0.25">
      <c r="A26" s="5" t="s">
        <v>49</v>
      </c>
      <c r="B26" s="5" t="s">
        <v>50</v>
      </c>
      <c r="C26" s="2">
        <v>700706</v>
      </c>
      <c r="D26" s="6">
        <v>2810.1382113821137</v>
      </c>
      <c r="E26" s="6">
        <v>0</v>
      </c>
      <c r="F26" s="6">
        <f t="shared" si="0"/>
        <v>2810.1382113821137</v>
      </c>
    </row>
    <row r="27" spans="1:6" x14ac:dyDescent="0.25">
      <c r="A27" s="5" t="s">
        <v>49</v>
      </c>
      <c r="B27" s="5" t="s">
        <v>50</v>
      </c>
      <c r="C27" s="2">
        <v>700707</v>
      </c>
      <c r="D27" s="6">
        <v>3451.0731707317073</v>
      </c>
      <c r="E27" s="6">
        <v>0</v>
      </c>
      <c r="F27" s="6">
        <f t="shared" si="0"/>
        <v>3451.0731707317073</v>
      </c>
    </row>
    <row r="28" spans="1:6" x14ac:dyDescent="0.25">
      <c r="A28" s="5" t="s">
        <v>49</v>
      </c>
      <c r="B28" s="5" t="s">
        <v>50</v>
      </c>
      <c r="C28" s="2">
        <v>700708</v>
      </c>
      <c r="D28" s="6">
        <v>6666.7642276422775</v>
      </c>
      <c r="E28" s="6">
        <v>0</v>
      </c>
      <c r="F28" s="6">
        <f t="shared" si="0"/>
        <v>6666.7642276422775</v>
      </c>
    </row>
    <row r="29" spans="1:6" x14ac:dyDescent="0.25">
      <c r="A29" s="5" t="s">
        <v>49</v>
      </c>
      <c r="B29" s="5" t="s">
        <v>50</v>
      </c>
      <c r="C29" s="2">
        <v>700709</v>
      </c>
      <c r="D29" s="6">
        <v>3283.1788617886177</v>
      </c>
      <c r="E29" s="6">
        <v>0</v>
      </c>
      <c r="F29" s="6">
        <f t="shared" si="0"/>
        <v>3283.1788617886177</v>
      </c>
    </row>
    <row r="30" spans="1:6" x14ac:dyDescent="0.25">
      <c r="A30" s="5" t="s">
        <v>49</v>
      </c>
      <c r="B30" s="5" t="s">
        <v>50</v>
      </c>
      <c r="C30" s="2">
        <v>700710</v>
      </c>
      <c r="D30" s="6">
        <v>2406.1707317073174</v>
      </c>
      <c r="E30" s="6">
        <v>0</v>
      </c>
      <c r="F30" s="6">
        <f t="shared" si="0"/>
        <v>2406.1707317073174</v>
      </c>
    </row>
    <row r="31" spans="1:6" x14ac:dyDescent="0.25">
      <c r="A31" s="5" t="s">
        <v>49</v>
      </c>
      <c r="B31" s="5" t="s">
        <v>50</v>
      </c>
      <c r="C31" s="2">
        <v>700711</v>
      </c>
      <c r="D31" s="6">
        <v>2690.1707317073169</v>
      </c>
      <c r="E31" s="6">
        <v>0</v>
      </c>
      <c r="F31" s="6">
        <f t="shared" si="0"/>
        <v>2690.1707317073169</v>
      </c>
    </row>
    <row r="32" spans="1:6" x14ac:dyDescent="0.25">
      <c r="A32" s="5" t="s">
        <v>49</v>
      </c>
      <c r="B32" s="5" t="s">
        <v>50</v>
      </c>
      <c r="C32" s="2">
        <v>700712</v>
      </c>
      <c r="D32" s="6">
        <v>2266.7804878048778</v>
      </c>
      <c r="E32" s="6">
        <v>0</v>
      </c>
      <c r="F32" s="6">
        <f t="shared" si="0"/>
        <v>2266.7804878048778</v>
      </c>
    </row>
    <row r="33" spans="1:6" x14ac:dyDescent="0.25">
      <c r="A33" s="5" t="s">
        <v>49</v>
      </c>
      <c r="B33" s="5" t="s">
        <v>50</v>
      </c>
      <c r="C33" s="2">
        <v>700713</v>
      </c>
      <c r="D33" s="6">
        <v>1926.528455284553</v>
      </c>
      <c r="E33" s="6">
        <v>0</v>
      </c>
      <c r="F33" s="6">
        <f t="shared" si="0"/>
        <v>1926.528455284553</v>
      </c>
    </row>
    <row r="34" spans="1:6" x14ac:dyDescent="0.25">
      <c r="A34" s="5" t="s">
        <v>49</v>
      </c>
      <c r="B34" s="5" t="s">
        <v>50</v>
      </c>
      <c r="C34" s="2">
        <v>700714</v>
      </c>
      <c r="D34" s="6">
        <v>846.48780487804879</v>
      </c>
      <c r="E34" s="6">
        <v>0</v>
      </c>
      <c r="F34" s="6">
        <f t="shared" si="0"/>
        <v>846.48780487804879</v>
      </c>
    </row>
    <row r="35" spans="1:6" x14ac:dyDescent="0.25">
      <c r="A35" s="5" t="s">
        <v>49</v>
      </c>
      <c r="B35" s="5" t="s">
        <v>50</v>
      </c>
      <c r="C35" s="2">
        <v>700715</v>
      </c>
      <c r="D35" s="6">
        <v>1904.7073170731708</v>
      </c>
      <c r="E35" s="6">
        <v>0</v>
      </c>
      <c r="F35" s="6">
        <f t="shared" si="0"/>
        <v>1904.7073170731708</v>
      </c>
    </row>
    <row r="36" spans="1:6" x14ac:dyDescent="0.25">
      <c r="A36" s="5" t="s">
        <v>49</v>
      </c>
      <c r="B36" s="5" t="s">
        <v>50</v>
      </c>
      <c r="C36" s="2">
        <v>700716</v>
      </c>
      <c r="D36" s="6">
        <v>3161.8048780487807</v>
      </c>
      <c r="E36" s="6">
        <v>0</v>
      </c>
      <c r="F36" s="6">
        <f t="shared" si="0"/>
        <v>3161.8048780487807</v>
      </c>
    </row>
    <row r="37" spans="1:6" x14ac:dyDescent="0.25">
      <c r="A37" s="5" t="s">
        <v>49</v>
      </c>
      <c r="B37" s="5" t="s">
        <v>50</v>
      </c>
      <c r="C37" s="2">
        <v>700717</v>
      </c>
      <c r="D37" s="6">
        <v>2087.5447154471544</v>
      </c>
      <c r="E37" s="6">
        <v>-672.15</v>
      </c>
      <c r="F37" s="6">
        <f t="shared" si="0"/>
        <v>1415.3947154471543</v>
      </c>
    </row>
    <row r="38" spans="1:6" x14ac:dyDescent="0.25">
      <c r="A38" s="5" t="s">
        <v>49</v>
      </c>
      <c r="B38" s="5" t="s">
        <v>50</v>
      </c>
      <c r="C38" s="2">
        <v>700718</v>
      </c>
      <c r="D38" s="6">
        <v>3040.9674796747968</v>
      </c>
      <c r="E38" s="6">
        <v>0</v>
      </c>
      <c r="F38" s="6">
        <f t="shared" si="0"/>
        <v>3040.9674796747968</v>
      </c>
    </row>
    <row r="39" spans="1:6" x14ac:dyDescent="0.25">
      <c r="A39" s="5" t="s">
        <v>41</v>
      </c>
      <c r="B39" s="5" t="s">
        <v>254</v>
      </c>
      <c r="C39" s="2">
        <v>700898</v>
      </c>
      <c r="D39" s="6">
        <v>1774643.5040650405</v>
      </c>
      <c r="E39" s="6">
        <v>-7303.13</v>
      </c>
      <c r="F39" s="6">
        <f t="shared" si="0"/>
        <v>1767340.3740650406</v>
      </c>
    </row>
    <row r="40" spans="1:6" x14ac:dyDescent="0.25">
      <c r="A40" s="5" t="s">
        <v>9</v>
      </c>
      <c r="B40" s="5" t="s">
        <v>23</v>
      </c>
      <c r="C40" s="2">
        <v>441352</v>
      </c>
      <c r="D40" s="6">
        <v>564.95110814121847</v>
      </c>
      <c r="E40" s="6">
        <v>0</v>
      </c>
      <c r="F40" s="6">
        <f t="shared" si="0"/>
        <v>564.95110814121847</v>
      </c>
    </row>
    <row r="41" spans="1:6" x14ac:dyDescent="0.25">
      <c r="A41" s="5" t="s">
        <v>9</v>
      </c>
      <c r="B41" s="5" t="s">
        <v>23</v>
      </c>
      <c r="C41" s="2">
        <v>255819054</v>
      </c>
      <c r="D41" s="6">
        <v>397.98418532130529</v>
      </c>
      <c r="E41" s="6">
        <v>0</v>
      </c>
      <c r="F41" s="6">
        <f t="shared" si="0"/>
        <v>397.98418532130529</v>
      </c>
    </row>
    <row r="42" spans="1:6" x14ac:dyDescent="0.25">
      <c r="A42" s="5" t="s">
        <v>9</v>
      </c>
      <c r="B42" s="5" t="s">
        <v>23</v>
      </c>
      <c r="C42" s="2">
        <v>441353</v>
      </c>
      <c r="D42" s="6">
        <v>564.95110814121847</v>
      </c>
      <c r="E42" s="6">
        <v>0</v>
      </c>
      <c r="F42" s="6">
        <f t="shared" si="0"/>
        <v>564.95110814121847</v>
      </c>
    </row>
    <row r="43" spans="1:6" x14ac:dyDescent="0.25">
      <c r="A43" s="5" t="s">
        <v>9</v>
      </c>
      <c r="B43" s="5" t="s">
        <v>23</v>
      </c>
      <c r="C43" s="2">
        <v>255819053</v>
      </c>
      <c r="D43" s="6">
        <v>397.98418532130529</v>
      </c>
      <c r="E43" s="6">
        <v>0</v>
      </c>
      <c r="F43" s="6">
        <f t="shared" si="0"/>
        <v>397.98418532130529</v>
      </c>
    </row>
    <row r="44" spans="1:6" x14ac:dyDescent="0.25">
      <c r="A44" s="5" t="s">
        <v>9</v>
      </c>
      <c r="B44" s="5" t="s">
        <v>23</v>
      </c>
      <c r="C44" s="2">
        <v>441361</v>
      </c>
      <c r="D44" s="6">
        <v>616.41340906559753</v>
      </c>
      <c r="E44" s="6">
        <v>0</v>
      </c>
      <c r="F44" s="6">
        <f t="shared" si="0"/>
        <v>616.41340906559753</v>
      </c>
    </row>
    <row r="45" spans="1:6" x14ac:dyDescent="0.25">
      <c r="A45" s="5" t="s">
        <v>9</v>
      </c>
      <c r="B45" s="5" t="s">
        <v>23</v>
      </c>
      <c r="C45" s="2">
        <v>255819032</v>
      </c>
      <c r="D45" s="6">
        <v>420.78739280543482</v>
      </c>
      <c r="E45" s="6">
        <v>0</v>
      </c>
      <c r="F45" s="6">
        <f t="shared" si="0"/>
        <v>420.78739280543482</v>
      </c>
    </row>
    <row r="46" spans="1:6" x14ac:dyDescent="0.25">
      <c r="A46" s="5" t="s">
        <v>9</v>
      </c>
      <c r="B46" s="5" t="s">
        <v>23</v>
      </c>
      <c r="C46" s="2" t="s">
        <v>255</v>
      </c>
      <c r="D46" s="6">
        <v>331.64227642276427</v>
      </c>
      <c r="E46" s="6">
        <v>0</v>
      </c>
      <c r="F46" s="6">
        <f t="shared" si="0"/>
        <v>331.64227642276427</v>
      </c>
    </row>
    <row r="47" spans="1:6" x14ac:dyDescent="0.25">
      <c r="A47" s="5" t="s">
        <v>9</v>
      </c>
      <c r="B47" s="5" t="s">
        <v>23</v>
      </c>
      <c r="C47" s="2" t="s">
        <v>256</v>
      </c>
      <c r="D47" s="6">
        <v>800</v>
      </c>
      <c r="E47" s="6">
        <v>0</v>
      </c>
      <c r="F47" s="6">
        <f t="shared" si="0"/>
        <v>800</v>
      </c>
    </row>
    <row r="48" spans="1:6" x14ac:dyDescent="0.25">
      <c r="A48" s="5" t="s">
        <v>9</v>
      </c>
      <c r="B48" s="5" t="s">
        <v>23</v>
      </c>
      <c r="C48" s="2">
        <v>441355</v>
      </c>
      <c r="D48" s="6">
        <v>564.95110814121847</v>
      </c>
      <c r="E48" s="6">
        <v>0</v>
      </c>
      <c r="F48" s="6">
        <f t="shared" si="0"/>
        <v>564.95110814121847</v>
      </c>
    </row>
    <row r="49" spans="1:6" x14ac:dyDescent="0.25">
      <c r="A49" s="5" t="s">
        <v>9</v>
      </c>
      <c r="B49" s="5" t="s">
        <v>23</v>
      </c>
      <c r="C49" s="2">
        <v>255819055</v>
      </c>
      <c r="D49" s="6">
        <v>397.98418532130529</v>
      </c>
      <c r="E49" s="6">
        <v>0</v>
      </c>
      <c r="F49" s="6">
        <f t="shared" si="0"/>
        <v>397.98418532130529</v>
      </c>
    </row>
    <row r="50" spans="1:6" x14ac:dyDescent="0.25">
      <c r="A50" s="5" t="s">
        <v>9</v>
      </c>
      <c r="B50" s="5" t="s">
        <v>23</v>
      </c>
      <c r="C50" s="2">
        <v>441370</v>
      </c>
      <c r="D50" s="6">
        <v>258.3695289007685</v>
      </c>
      <c r="E50" s="6">
        <v>0</v>
      </c>
      <c r="F50" s="6">
        <f t="shared" si="0"/>
        <v>258.3695289007685</v>
      </c>
    </row>
    <row r="51" spans="1:6" x14ac:dyDescent="0.25">
      <c r="A51" s="5" t="s">
        <v>9</v>
      </c>
      <c r="B51" s="5" t="s">
        <v>23</v>
      </c>
      <c r="C51" s="2">
        <v>255819037</v>
      </c>
      <c r="D51" s="6">
        <v>249.27608865129747</v>
      </c>
      <c r="E51" s="6">
        <v>0</v>
      </c>
      <c r="F51" s="6">
        <f t="shared" si="0"/>
        <v>249.27608865129747</v>
      </c>
    </row>
    <row r="52" spans="1:6" x14ac:dyDescent="0.25">
      <c r="A52" s="5" t="s">
        <v>9</v>
      </c>
      <c r="B52" s="5" t="s">
        <v>23</v>
      </c>
      <c r="C52" s="2">
        <v>2072500530769</v>
      </c>
      <c r="D52" s="6">
        <v>1093.3252032520325</v>
      </c>
      <c r="E52" s="6">
        <v>0</v>
      </c>
      <c r="F52" s="6">
        <f t="shared" si="0"/>
        <v>1093.3252032520325</v>
      </c>
    </row>
    <row r="53" spans="1:6" x14ac:dyDescent="0.25">
      <c r="A53" s="5" t="s">
        <v>9</v>
      </c>
      <c r="B53" s="5" t="s">
        <v>23</v>
      </c>
      <c r="C53" s="2">
        <v>2072500530768</v>
      </c>
      <c r="D53" s="6">
        <v>2896.8455284552847</v>
      </c>
      <c r="E53" s="6">
        <v>0</v>
      </c>
      <c r="F53" s="6">
        <f t="shared" si="0"/>
        <v>2896.8455284552847</v>
      </c>
    </row>
    <row r="54" spans="1:6" x14ac:dyDescent="0.25">
      <c r="A54" s="5" t="s">
        <v>9</v>
      </c>
      <c r="B54" s="5" t="s">
        <v>23</v>
      </c>
      <c r="C54" s="2" t="s">
        <v>257</v>
      </c>
      <c r="D54" s="6">
        <v>297.56899432008021</v>
      </c>
      <c r="E54" s="6">
        <v>0</v>
      </c>
      <c r="F54" s="6">
        <f t="shared" si="0"/>
        <v>297.56899432008021</v>
      </c>
    </row>
    <row r="55" spans="1:6" x14ac:dyDescent="0.25">
      <c r="A55" s="5" t="s">
        <v>9</v>
      </c>
      <c r="B55" s="5" t="s">
        <v>23</v>
      </c>
      <c r="C55" s="2">
        <v>444355</v>
      </c>
      <c r="D55" s="6">
        <v>224.34959349593495</v>
      </c>
      <c r="E55" s="6">
        <v>0</v>
      </c>
      <c r="F55" s="6">
        <f t="shared" si="0"/>
        <v>224.34959349593495</v>
      </c>
    </row>
    <row r="56" spans="1:6" x14ac:dyDescent="0.25">
      <c r="A56" s="5" t="s">
        <v>9</v>
      </c>
      <c r="B56" s="5" t="s">
        <v>23</v>
      </c>
      <c r="C56" s="2">
        <v>255819059</v>
      </c>
      <c r="D56" s="6">
        <v>415.72001336451717</v>
      </c>
      <c r="E56" s="6">
        <v>0</v>
      </c>
      <c r="F56" s="6">
        <f t="shared" si="0"/>
        <v>415.72001336451717</v>
      </c>
    </row>
    <row r="57" spans="1:6" x14ac:dyDescent="0.25">
      <c r="A57" s="5" t="s">
        <v>9</v>
      </c>
      <c r="B57" s="5" t="s">
        <v>23</v>
      </c>
      <c r="C57" s="2">
        <v>441372</v>
      </c>
      <c r="D57" s="6">
        <v>524.76734602962472</v>
      </c>
      <c r="E57" s="6">
        <v>0</v>
      </c>
      <c r="F57" s="6">
        <f t="shared" si="0"/>
        <v>524.76734602962472</v>
      </c>
    </row>
    <row r="58" spans="1:6" x14ac:dyDescent="0.25">
      <c r="A58" s="5" t="s">
        <v>9</v>
      </c>
      <c r="B58" s="5" t="s">
        <v>23</v>
      </c>
      <c r="C58" s="2">
        <v>255819041</v>
      </c>
      <c r="D58" s="6">
        <v>415.72001336451717</v>
      </c>
      <c r="E58" s="6">
        <v>0</v>
      </c>
      <c r="F58" s="6">
        <f t="shared" si="0"/>
        <v>415.72001336451717</v>
      </c>
    </row>
    <row r="59" spans="1:6" x14ac:dyDescent="0.25">
      <c r="A59" s="5" t="s">
        <v>9</v>
      </c>
      <c r="B59" s="5" t="s">
        <v>23</v>
      </c>
      <c r="C59" s="2">
        <v>441365</v>
      </c>
      <c r="D59" s="6">
        <v>560.60051230649299</v>
      </c>
      <c r="E59" s="6">
        <v>0</v>
      </c>
      <c r="F59" s="6">
        <f t="shared" si="0"/>
        <v>560.60051230649299</v>
      </c>
    </row>
    <row r="60" spans="1:6" x14ac:dyDescent="0.25">
      <c r="A60" s="5" t="s">
        <v>9</v>
      </c>
      <c r="B60" s="5" t="s">
        <v>23</v>
      </c>
      <c r="C60" s="2">
        <v>255819044</v>
      </c>
      <c r="D60" s="6">
        <v>451.77636707873933</v>
      </c>
      <c r="E60" s="6">
        <v>0</v>
      </c>
      <c r="F60" s="6">
        <f t="shared" si="0"/>
        <v>451.77636707873933</v>
      </c>
    </row>
    <row r="61" spans="1:6" x14ac:dyDescent="0.25">
      <c r="A61" s="5" t="s">
        <v>9</v>
      </c>
      <c r="B61" s="5" t="s">
        <v>23</v>
      </c>
      <c r="C61" s="2">
        <v>441371</v>
      </c>
      <c r="D61" s="6">
        <v>524.76734602962472</v>
      </c>
      <c r="E61" s="6">
        <v>0</v>
      </c>
      <c r="F61" s="6">
        <f t="shared" si="0"/>
        <v>524.76734602962472</v>
      </c>
    </row>
    <row r="62" spans="1:6" x14ac:dyDescent="0.25">
      <c r="A62" s="5" t="s">
        <v>9</v>
      </c>
      <c r="B62" s="5" t="s">
        <v>23</v>
      </c>
      <c r="C62" s="2">
        <v>255819033</v>
      </c>
      <c r="D62" s="6">
        <v>415.72001336451717</v>
      </c>
      <c r="E62" s="6">
        <v>0</v>
      </c>
      <c r="F62" s="6">
        <f t="shared" si="0"/>
        <v>415.72001336451717</v>
      </c>
    </row>
    <row r="63" spans="1:6" x14ac:dyDescent="0.25">
      <c r="A63" s="5" t="s">
        <v>9</v>
      </c>
      <c r="B63" s="5" t="s">
        <v>23</v>
      </c>
      <c r="C63" s="2">
        <v>441359</v>
      </c>
      <c r="D63" s="6">
        <v>592.20581356498496</v>
      </c>
      <c r="E63" s="6">
        <v>0</v>
      </c>
      <c r="F63" s="6">
        <f t="shared" si="0"/>
        <v>592.20581356498496</v>
      </c>
    </row>
    <row r="64" spans="1:6" x14ac:dyDescent="0.25">
      <c r="A64" s="5" t="s">
        <v>9</v>
      </c>
      <c r="B64" s="5" t="s">
        <v>23</v>
      </c>
      <c r="C64" s="2">
        <v>255819047</v>
      </c>
      <c r="D64" s="6">
        <v>417.47410624791178</v>
      </c>
      <c r="E64" s="6">
        <v>0</v>
      </c>
      <c r="F64" s="6">
        <f t="shared" si="0"/>
        <v>417.47410624791178</v>
      </c>
    </row>
    <row r="65" spans="1:6" x14ac:dyDescent="0.25">
      <c r="A65" s="5" t="s">
        <v>9</v>
      </c>
      <c r="B65" s="5" t="s">
        <v>23</v>
      </c>
      <c r="C65" s="2">
        <v>441354</v>
      </c>
      <c r="D65" s="6">
        <v>564.95110814121847</v>
      </c>
      <c r="E65" s="6">
        <v>0</v>
      </c>
      <c r="F65" s="6">
        <f t="shared" si="0"/>
        <v>564.95110814121847</v>
      </c>
    </row>
    <row r="66" spans="1:6" x14ac:dyDescent="0.25">
      <c r="A66" s="5" t="s">
        <v>9</v>
      </c>
      <c r="B66" s="5" t="s">
        <v>23</v>
      </c>
      <c r="C66" s="2">
        <v>255819048</v>
      </c>
      <c r="D66" s="6">
        <v>397.98418532130529</v>
      </c>
      <c r="E66" s="6">
        <v>0</v>
      </c>
      <c r="F66" s="6">
        <f t="shared" si="0"/>
        <v>397.98418532130529</v>
      </c>
    </row>
    <row r="67" spans="1:6" x14ac:dyDescent="0.25">
      <c r="A67" s="5" t="s">
        <v>9</v>
      </c>
      <c r="B67" s="5" t="s">
        <v>23</v>
      </c>
      <c r="C67" s="2" t="s">
        <v>258</v>
      </c>
      <c r="D67" s="6">
        <v>630.13698630136992</v>
      </c>
      <c r="E67" s="6">
        <v>0</v>
      </c>
      <c r="F67" s="6">
        <f t="shared" si="0"/>
        <v>630.13698630136992</v>
      </c>
    </row>
    <row r="68" spans="1:6" x14ac:dyDescent="0.25">
      <c r="A68" s="5" t="s">
        <v>9</v>
      </c>
      <c r="B68" s="5" t="s">
        <v>23</v>
      </c>
      <c r="C68" s="2">
        <v>255819471</v>
      </c>
      <c r="D68" s="6">
        <v>116.11538033188552</v>
      </c>
      <c r="E68" s="6">
        <v>0</v>
      </c>
      <c r="F68" s="6">
        <f t="shared" si="0"/>
        <v>116.11538033188552</v>
      </c>
    </row>
    <row r="69" spans="1:6" x14ac:dyDescent="0.25">
      <c r="A69" s="5" t="s">
        <v>9</v>
      </c>
      <c r="B69" s="5" t="s">
        <v>23</v>
      </c>
      <c r="C69" s="2">
        <v>441362</v>
      </c>
      <c r="D69" s="6">
        <v>560.60051230649299</v>
      </c>
      <c r="E69" s="6">
        <v>0</v>
      </c>
      <c r="F69" s="6">
        <f t="shared" si="0"/>
        <v>560.60051230649299</v>
      </c>
    </row>
    <row r="70" spans="1:6" x14ac:dyDescent="0.25">
      <c r="A70" s="5" t="s">
        <v>9</v>
      </c>
      <c r="B70" s="5" t="s">
        <v>23</v>
      </c>
      <c r="C70" s="2">
        <v>255819043</v>
      </c>
      <c r="D70" s="6">
        <v>451.77636707873933</v>
      </c>
      <c r="E70" s="6">
        <v>0</v>
      </c>
      <c r="F70" s="6">
        <f t="shared" ref="F70:F134" si="1">D70+E70</f>
        <v>451.77636707873933</v>
      </c>
    </row>
    <row r="71" spans="1:6" x14ac:dyDescent="0.25">
      <c r="A71" s="5" t="s">
        <v>9</v>
      </c>
      <c r="B71" s="5" t="s">
        <v>23</v>
      </c>
      <c r="C71" s="2">
        <v>441366</v>
      </c>
      <c r="D71" s="6">
        <v>524.38645728923041</v>
      </c>
      <c r="E71" s="6">
        <v>0</v>
      </c>
      <c r="F71" s="6">
        <f t="shared" si="1"/>
        <v>524.38645728923041</v>
      </c>
    </row>
    <row r="72" spans="1:6" x14ac:dyDescent="0.25">
      <c r="A72" s="5" t="s">
        <v>9</v>
      </c>
      <c r="B72" s="5" t="s">
        <v>23</v>
      </c>
      <c r="C72" s="2">
        <v>255819042</v>
      </c>
      <c r="D72" s="6">
        <v>415.72001336451717</v>
      </c>
      <c r="E72" s="6">
        <v>0</v>
      </c>
      <c r="F72" s="6">
        <f t="shared" si="1"/>
        <v>415.72001336451717</v>
      </c>
    </row>
    <row r="73" spans="1:6" x14ac:dyDescent="0.25">
      <c r="A73" s="5" t="s">
        <v>9</v>
      </c>
      <c r="B73" s="5" t="s">
        <v>23</v>
      </c>
      <c r="C73" s="2">
        <v>441367</v>
      </c>
      <c r="D73" s="6">
        <v>653.77013030404282</v>
      </c>
      <c r="E73" s="6">
        <v>0</v>
      </c>
      <c r="F73" s="6">
        <f t="shared" si="1"/>
        <v>653.77013030404282</v>
      </c>
    </row>
    <row r="74" spans="1:6" x14ac:dyDescent="0.25">
      <c r="A74" s="5" t="s">
        <v>9</v>
      </c>
      <c r="B74" s="5" t="s">
        <v>23</v>
      </c>
      <c r="C74" s="2">
        <v>255819031</v>
      </c>
      <c r="D74" s="6">
        <v>414.55061810892084</v>
      </c>
      <c r="E74" s="6">
        <v>0</v>
      </c>
      <c r="F74" s="6">
        <f t="shared" si="1"/>
        <v>414.55061810892084</v>
      </c>
    </row>
    <row r="75" spans="1:6" x14ac:dyDescent="0.25">
      <c r="A75" s="5" t="s">
        <v>9</v>
      </c>
      <c r="B75" s="5" t="s">
        <v>23</v>
      </c>
      <c r="C75" s="2">
        <v>441350</v>
      </c>
      <c r="D75" s="6">
        <v>564.95110814121847</v>
      </c>
      <c r="E75" s="6">
        <v>0</v>
      </c>
      <c r="F75" s="6">
        <f t="shared" si="1"/>
        <v>564.95110814121847</v>
      </c>
    </row>
    <row r="76" spans="1:6" x14ac:dyDescent="0.25">
      <c r="A76" s="5" t="s">
        <v>9</v>
      </c>
      <c r="B76" s="5" t="s">
        <v>23</v>
      </c>
      <c r="C76" s="2">
        <v>255819050</v>
      </c>
      <c r="D76" s="6">
        <v>397.98418532130529</v>
      </c>
      <c r="E76" s="6">
        <v>0</v>
      </c>
      <c r="F76" s="6">
        <f t="shared" si="1"/>
        <v>397.98418532130529</v>
      </c>
    </row>
    <row r="77" spans="1:6" x14ac:dyDescent="0.25">
      <c r="A77" s="5" t="s">
        <v>9</v>
      </c>
      <c r="B77" s="5" t="s">
        <v>23</v>
      </c>
      <c r="C77" s="2">
        <v>442802</v>
      </c>
      <c r="D77" s="6">
        <v>734.869918699187</v>
      </c>
      <c r="E77" s="6">
        <v>0</v>
      </c>
      <c r="F77" s="6">
        <f t="shared" si="1"/>
        <v>734.869918699187</v>
      </c>
    </row>
    <row r="78" spans="1:6" x14ac:dyDescent="0.25">
      <c r="A78" s="5" t="s">
        <v>9</v>
      </c>
      <c r="B78" s="5" t="s">
        <v>23</v>
      </c>
      <c r="C78" s="2">
        <v>255819035</v>
      </c>
      <c r="D78" s="6">
        <v>577.8761554738835</v>
      </c>
      <c r="E78" s="6">
        <v>0</v>
      </c>
      <c r="F78" s="6">
        <f t="shared" si="1"/>
        <v>577.8761554738835</v>
      </c>
    </row>
    <row r="79" spans="1:6" x14ac:dyDescent="0.25">
      <c r="A79" s="5" t="s">
        <v>9</v>
      </c>
      <c r="B79" s="5" t="s">
        <v>23</v>
      </c>
      <c r="C79" s="2">
        <v>441375</v>
      </c>
      <c r="D79" s="6">
        <v>406.47599955451614</v>
      </c>
      <c r="E79" s="6">
        <v>0</v>
      </c>
      <c r="F79" s="6">
        <f t="shared" si="1"/>
        <v>406.47599955451614</v>
      </c>
    </row>
    <row r="80" spans="1:6" x14ac:dyDescent="0.25">
      <c r="A80" s="5" t="s">
        <v>9</v>
      </c>
      <c r="B80" s="5" t="s">
        <v>23</v>
      </c>
      <c r="C80" s="2">
        <v>255819030</v>
      </c>
      <c r="D80" s="6">
        <v>313.98262612763114</v>
      </c>
      <c r="E80" s="6">
        <v>0</v>
      </c>
      <c r="F80" s="6">
        <f t="shared" si="1"/>
        <v>313.98262612763114</v>
      </c>
    </row>
    <row r="81" spans="1:6" x14ac:dyDescent="0.25">
      <c r="A81" s="5" t="s">
        <v>9</v>
      </c>
      <c r="B81" s="5" t="s">
        <v>23</v>
      </c>
      <c r="C81" s="2">
        <v>441351</v>
      </c>
      <c r="D81" s="6">
        <v>564.95110814121847</v>
      </c>
      <c r="E81" s="6">
        <v>0</v>
      </c>
      <c r="F81" s="6">
        <f t="shared" si="1"/>
        <v>564.95110814121847</v>
      </c>
    </row>
    <row r="82" spans="1:6" x14ac:dyDescent="0.25">
      <c r="A82" s="5" t="s">
        <v>9</v>
      </c>
      <c r="B82" s="5" t="s">
        <v>23</v>
      </c>
      <c r="C82" s="2">
        <v>255819049</v>
      </c>
      <c r="D82" s="6">
        <v>397.98418532130529</v>
      </c>
      <c r="E82" s="6">
        <v>0</v>
      </c>
      <c r="F82" s="6">
        <f t="shared" si="1"/>
        <v>397.98418532130529</v>
      </c>
    </row>
    <row r="83" spans="1:6" x14ac:dyDescent="0.25">
      <c r="A83" s="5" t="s">
        <v>9</v>
      </c>
      <c r="B83" s="5" t="s">
        <v>23</v>
      </c>
      <c r="C83" s="2">
        <v>441369</v>
      </c>
      <c r="D83" s="6">
        <v>258.3695289007685</v>
      </c>
      <c r="E83" s="6">
        <v>0</v>
      </c>
      <c r="F83" s="6">
        <f t="shared" si="1"/>
        <v>258.3695289007685</v>
      </c>
    </row>
    <row r="84" spans="1:6" x14ac:dyDescent="0.25">
      <c r="A84" s="5" t="s">
        <v>9</v>
      </c>
      <c r="B84" s="5" t="s">
        <v>23</v>
      </c>
      <c r="C84" s="2">
        <v>255819038</v>
      </c>
      <c r="D84" s="6">
        <v>249.27608865129747</v>
      </c>
      <c r="E84" s="6">
        <v>0</v>
      </c>
      <c r="F84" s="6">
        <f t="shared" si="1"/>
        <v>249.27608865129747</v>
      </c>
    </row>
    <row r="85" spans="1:6" x14ac:dyDescent="0.25">
      <c r="A85" s="5" t="s">
        <v>9</v>
      </c>
      <c r="B85" s="5" t="s">
        <v>23</v>
      </c>
      <c r="C85" s="2">
        <v>441349</v>
      </c>
      <c r="D85" s="6">
        <v>564.95110814121847</v>
      </c>
      <c r="E85" s="6">
        <v>0</v>
      </c>
      <c r="F85" s="6">
        <f t="shared" si="1"/>
        <v>564.95110814121847</v>
      </c>
    </row>
    <row r="86" spans="1:6" x14ac:dyDescent="0.25">
      <c r="A86" s="5" t="s">
        <v>9</v>
      </c>
      <c r="B86" s="5" t="s">
        <v>23</v>
      </c>
      <c r="C86" s="2">
        <v>255819052</v>
      </c>
      <c r="D86" s="6">
        <v>397.98418532130529</v>
      </c>
      <c r="E86" s="6">
        <v>0</v>
      </c>
      <c r="F86" s="6">
        <f t="shared" si="1"/>
        <v>397.98418532130529</v>
      </c>
    </row>
    <row r="87" spans="1:6" x14ac:dyDescent="0.25">
      <c r="A87" s="5" t="s">
        <v>9</v>
      </c>
      <c r="B87" s="5" t="s">
        <v>23</v>
      </c>
      <c r="C87" s="2">
        <v>441374</v>
      </c>
      <c r="D87" s="6">
        <v>399.10368637932953</v>
      </c>
      <c r="E87" s="6">
        <v>0</v>
      </c>
      <c r="F87" s="6">
        <f t="shared" si="1"/>
        <v>399.10368637932953</v>
      </c>
    </row>
    <row r="88" spans="1:6" x14ac:dyDescent="0.25">
      <c r="A88" s="5" t="s">
        <v>9</v>
      </c>
      <c r="B88" s="5" t="s">
        <v>23</v>
      </c>
      <c r="C88" s="2">
        <v>255819036</v>
      </c>
      <c r="D88" s="6">
        <v>411.62712996992985</v>
      </c>
      <c r="E88" s="6">
        <v>0</v>
      </c>
      <c r="F88" s="6">
        <f t="shared" si="1"/>
        <v>411.62712996992985</v>
      </c>
    </row>
    <row r="89" spans="1:6" x14ac:dyDescent="0.25">
      <c r="A89" s="5" t="s">
        <v>9</v>
      </c>
      <c r="B89" s="5" t="s">
        <v>23</v>
      </c>
      <c r="C89" s="2">
        <v>441347</v>
      </c>
      <c r="D89" s="6">
        <v>564.95110814121847</v>
      </c>
      <c r="E89" s="6">
        <v>0</v>
      </c>
      <c r="F89" s="6">
        <f t="shared" si="1"/>
        <v>564.95110814121847</v>
      </c>
    </row>
    <row r="90" spans="1:6" x14ac:dyDescent="0.25">
      <c r="A90" s="5" t="s">
        <v>9</v>
      </c>
      <c r="B90" s="5" t="s">
        <v>23</v>
      </c>
      <c r="C90" s="2">
        <v>255819051</v>
      </c>
      <c r="D90" s="6">
        <v>397.98418532130529</v>
      </c>
      <c r="E90" s="6">
        <v>0</v>
      </c>
      <c r="F90" s="6">
        <f t="shared" si="1"/>
        <v>397.98418532130529</v>
      </c>
    </row>
    <row r="91" spans="1:6" x14ac:dyDescent="0.25">
      <c r="A91" s="5" t="s">
        <v>9</v>
      </c>
      <c r="B91" s="5" t="s">
        <v>23</v>
      </c>
      <c r="C91" s="2">
        <v>442803</v>
      </c>
      <c r="D91" s="6">
        <v>565.04065040650403</v>
      </c>
      <c r="E91" s="6">
        <v>0</v>
      </c>
      <c r="F91" s="6">
        <f t="shared" si="1"/>
        <v>565.04065040650403</v>
      </c>
    </row>
    <row r="92" spans="1:6" x14ac:dyDescent="0.25">
      <c r="A92" s="5" t="s">
        <v>9</v>
      </c>
      <c r="B92" s="5" t="s">
        <v>23</v>
      </c>
      <c r="C92" s="2">
        <v>255819034</v>
      </c>
      <c r="D92" s="6">
        <v>448.65797973048217</v>
      </c>
      <c r="E92" s="6">
        <v>0</v>
      </c>
      <c r="F92" s="6">
        <f t="shared" si="1"/>
        <v>448.65797973048217</v>
      </c>
    </row>
    <row r="93" spans="1:6" x14ac:dyDescent="0.25">
      <c r="A93" s="5" t="s">
        <v>9</v>
      </c>
      <c r="B93" s="5" t="s">
        <v>23</v>
      </c>
      <c r="C93" s="2">
        <v>441360</v>
      </c>
      <c r="D93" s="6">
        <v>13.398819467646732</v>
      </c>
      <c r="E93" s="6">
        <v>0</v>
      </c>
      <c r="F93" s="6">
        <f t="shared" si="1"/>
        <v>13.398819467646732</v>
      </c>
    </row>
    <row r="94" spans="1:6" x14ac:dyDescent="0.25">
      <c r="A94" s="5" t="s">
        <v>9</v>
      </c>
      <c r="B94" s="5" t="s">
        <v>23</v>
      </c>
      <c r="C94" s="2">
        <v>255819057</v>
      </c>
      <c r="D94" s="6">
        <v>15.59193674128522</v>
      </c>
      <c r="E94" s="6">
        <v>0</v>
      </c>
      <c r="F94" s="6">
        <f t="shared" si="1"/>
        <v>15.59193674128522</v>
      </c>
    </row>
    <row r="95" spans="1:6" x14ac:dyDescent="0.25">
      <c r="A95" s="5" t="s">
        <v>9</v>
      </c>
      <c r="B95" s="5" t="s">
        <v>23</v>
      </c>
      <c r="C95" s="2">
        <v>442801</v>
      </c>
      <c r="D95" s="6">
        <v>15.658536585365855</v>
      </c>
      <c r="E95" s="6">
        <v>0</v>
      </c>
      <c r="F95" s="6">
        <f t="shared" si="1"/>
        <v>15.658536585365855</v>
      </c>
    </row>
    <row r="96" spans="1:6" x14ac:dyDescent="0.25">
      <c r="A96" s="5" t="s">
        <v>9</v>
      </c>
      <c r="B96" s="5" t="s">
        <v>23</v>
      </c>
      <c r="C96" s="2">
        <v>255819046</v>
      </c>
      <c r="D96" s="6">
        <v>13.837843857890633</v>
      </c>
      <c r="E96" s="6">
        <v>0</v>
      </c>
      <c r="F96" s="6">
        <f t="shared" si="1"/>
        <v>13.837843857890633</v>
      </c>
    </row>
    <row r="97" spans="1:6" x14ac:dyDescent="0.25">
      <c r="A97" s="5" t="s">
        <v>9</v>
      </c>
      <c r="B97" s="5" t="s">
        <v>23</v>
      </c>
      <c r="C97" s="2">
        <v>441345</v>
      </c>
      <c r="D97" s="6">
        <v>643.1264060585811</v>
      </c>
      <c r="E97" s="6">
        <v>0</v>
      </c>
      <c r="F97" s="6">
        <f t="shared" si="1"/>
        <v>643.1264060585811</v>
      </c>
    </row>
    <row r="98" spans="1:6" x14ac:dyDescent="0.25">
      <c r="A98" s="5" t="s">
        <v>9</v>
      </c>
      <c r="B98" s="5" t="s">
        <v>23</v>
      </c>
      <c r="C98" s="2">
        <v>255819058</v>
      </c>
      <c r="D98" s="6">
        <v>231.15046218955342</v>
      </c>
      <c r="E98" s="6">
        <v>0</v>
      </c>
      <c r="F98" s="6">
        <f t="shared" si="1"/>
        <v>231.15046218955342</v>
      </c>
    </row>
    <row r="99" spans="1:6" s="89" customFormat="1" ht="30" x14ac:dyDescent="0.25">
      <c r="A99" s="13" t="s">
        <v>9</v>
      </c>
      <c r="B99" s="28" t="s">
        <v>1156</v>
      </c>
      <c r="C99" s="27">
        <v>700768</v>
      </c>
      <c r="D99" s="16">
        <v>14900</v>
      </c>
      <c r="E99" s="16">
        <v>-13349.84</v>
      </c>
      <c r="F99" s="16">
        <f t="shared" si="1"/>
        <v>1550.1599999999999</v>
      </c>
    </row>
    <row r="100" spans="1:6" x14ac:dyDescent="0.25">
      <c r="A100" s="13" t="s">
        <v>9</v>
      </c>
      <c r="B100" s="13" t="s">
        <v>93</v>
      </c>
      <c r="C100" s="14">
        <v>460761873</v>
      </c>
      <c r="D100" s="16">
        <v>8819.9500000000007</v>
      </c>
      <c r="E100" s="16"/>
      <c r="F100" s="6">
        <f t="shared" si="1"/>
        <v>8819.9500000000007</v>
      </c>
    </row>
    <row r="101" spans="1:6" x14ac:dyDescent="0.25">
      <c r="A101" s="5" t="s">
        <v>253</v>
      </c>
      <c r="B101" s="5" t="s">
        <v>259</v>
      </c>
      <c r="C101" s="2" t="s">
        <v>260</v>
      </c>
      <c r="D101" s="6">
        <v>4144.7642276422766</v>
      </c>
      <c r="E101" s="6">
        <v>376.08943089430892</v>
      </c>
      <c r="F101" s="6">
        <f t="shared" si="1"/>
        <v>4520.8536585365855</v>
      </c>
    </row>
    <row r="102" spans="1:6" x14ac:dyDescent="0.25">
      <c r="A102" s="5" t="s">
        <v>70</v>
      </c>
      <c r="B102" s="5" t="s">
        <v>261</v>
      </c>
      <c r="C102" s="2">
        <v>700582</v>
      </c>
      <c r="D102" s="6">
        <v>78164.804878048788</v>
      </c>
      <c r="E102" s="6">
        <v>-7442.88</v>
      </c>
      <c r="F102" s="6">
        <f t="shared" si="1"/>
        <v>70721.924878048783</v>
      </c>
    </row>
    <row r="103" spans="1:6" x14ac:dyDescent="0.25">
      <c r="A103" s="5" t="s">
        <v>70</v>
      </c>
      <c r="B103" s="5" t="s">
        <v>261</v>
      </c>
      <c r="C103" s="2">
        <v>700583</v>
      </c>
      <c r="D103" s="6">
        <v>1292106.2032520324</v>
      </c>
      <c r="E103" s="6">
        <v>19342.772357723577</v>
      </c>
      <c r="F103" s="6">
        <f t="shared" si="1"/>
        <v>1311448.9756097561</v>
      </c>
    </row>
    <row r="104" spans="1:6" x14ac:dyDescent="0.25">
      <c r="A104" s="5" t="s">
        <v>70</v>
      </c>
      <c r="B104" s="5" t="s">
        <v>261</v>
      </c>
      <c r="C104" s="2">
        <v>700605</v>
      </c>
      <c r="D104" s="6">
        <v>38600.918699186994</v>
      </c>
      <c r="E104" s="6">
        <v>491.41463414634154</v>
      </c>
      <c r="F104" s="6">
        <f t="shared" si="1"/>
        <v>39092.333333333336</v>
      </c>
    </row>
    <row r="105" spans="1:6" x14ac:dyDescent="0.25">
      <c r="A105" s="5" t="s">
        <v>70</v>
      </c>
      <c r="B105" s="5" t="s">
        <v>261</v>
      </c>
      <c r="C105" s="2">
        <v>700606</v>
      </c>
      <c r="D105" s="6">
        <v>10490.081300813008</v>
      </c>
      <c r="E105" s="6">
        <v>-110.08</v>
      </c>
      <c r="F105" s="6">
        <f t="shared" si="1"/>
        <v>10380.001300813008</v>
      </c>
    </row>
    <row r="106" spans="1:6" x14ac:dyDescent="0.25">
      <c r="A106" s="5" t="s">
        <v>70</v>
      </c>
      <c r="B106" s="5" t="s">
        <v>261</v>
      </c>
      <c r="C106" s="2">
        <v>700607</v>
      </c>
      <c r="D106" s="6">
        <v>21441.146341463416</v>
      </c>
      <c r="E106" s="6">
        <v>-40.24</v>
      </c>
      <c r="F106" s="6">
        <f t="shared" si="1"/>
        <v>21400.906341463415</v>
      </c>
    </row>
    <row r="107" spans="1:6" x14ac:dyDescent="0.25">
      <c r="A107" s="5" t="s">
        <v>70</v>
      </c>
      <c r="B107" s="5" t="s">
        <v>261</v>
      </c>
      <c r="C107" s="2">
        <v>700608</v>
      </c>
      <c r="D107" s="6">
        <v>23738.09756097561</v>
      </c>
      <c r="E107" s="6">
        <v>-257.22000000000003</v>
      </c>
      <c r="F107" s="6">
        <f t="shared" si="1"/>
        <v>23480.877560975609</v>
      </c>
    </row>
    <row r="108" spans="1:6" x14ac:dyDescent="0.25">
      <c r="A108" s="5" t="s">
        <v>70</v>
      </c>
      <c r="B108" s="5" t="s">
        <v>261</v>
      </c>
      <c r="C108" s="2">
        <v>700609</v>
      </c>
      <c r="D108" s="6">
        <v>5902.0650406504064</v>
      </c>
      <c r="E108" s="6">
        <v>-502.27</v>
      </c>
      <c r="F108" s="6">
        <f t="shared" si="1"/>
        <v>5399.795040650406</v>
      </c>
    </row>
    <row r="109" spans="1:6" x14ac:dyDescent="0.25">
      <c r="A109" s="5" t="s">
        <v>70</v>
      </c>
      <c r="B109" s="5" t="s">
        <v>261</v>
      </c>
      <c r="C109" s="2">
        <v>700610</v>
      </c>
      <c r="D109" s="6">
        <v>15349.056910569107</v>
      </c>
      <c r="E109" s="6">
        <v>-281</v>
      </c>
      <c r="F109" s="6">
        <f t="shared" si="1"/>
        <v>15068.056910569107</v>
      </c>
    </row>
    <row r="110" spans="1:6" x14ac:dyDescent="0.25">
      <c r="A110" s="5" t="s">
        <v>70</v>
      </c>
      <c r="B110" s="5" t="s">
        <v>261</v>
      </c>
      <c r="C110" s="2">
        <v>700611</v>
      </c>
      <c r="D110" s="6">
        <v>19990.130081300813</v>
      </c>
      <c r="E110" s="6">
        <v>-3623.37</v>
      </c>
      <c r="F110" s="6">
        <f t="shared" si="1"/>
        <v>16366.760081300814</v>
      </c>
    </row>
    <row r="111" spans="1:6" x14ac:dyDescent="0.25">
      <c r="A111" s="5" t="s">
        <v>70</v>
      </c>
      <c r="B111" s="5" t="s">
        <v>261</v>
      </c>
      <c r="C111" s="2">
        <v>700612</v>
      </c>
      <c r="D111" s="6">
        <v>5981.0569105691056</v>
      </c>
      <c r="E111" s="6">
        <v>0</v>
      </c>
      <c r="F111" s="6">
        <f t="shared" si="1"/>
        <v>5981.0569105691056</v>
      </c>
    </row>
    <row r="112" spans="1:6" x14ac:dyDescent="0.25">
      <c r="A112" s="5" t="s">
        <v>70</v>
      </c>
      <c r="B112" s="5" t="s">
        <v>261</v>
      </c>
      <c r="C112" s="2">
        <v>700613</v>
      </c>
      <c r="D112" s="6">
        <v>15139.731707317073</v>
      </c>
      <c r="E112" s="6">
        <v>0</v>
      </c>
      <c r="F112" s="6">
        <f t="shared" si="1"/>
        <v>15139.731707317073</v>
      </c>
    </row>
    <row r="113" spans="1:6" x14ac:dyDescent="0.25">
      <c r="A113" s="5" t="s">
        <v>70</v>
      </c>
      <c r="B113" s="5" t="s">
        <v>261</v>
      </c>
      <c r="C113" s="2">
        <v>700614</v>
      </c>
      <c r="D113" s="6">
        <v>4861.0569105691056</v>
      </c>
      <c r="E113" s="6">
        <v>0</v>
      </c>
      <c r="F113" s="6">
        <f t="shared" si="1"/>
        <v>4861.0569105691056</v>
      </c>
    </row>
    <row r="114" spans="1:6" x14ac:dyDescent="0.25">
      <c r="A114" s="5" t="s">
        <v>70</v>
      </c>
      <c r="B114" s="5" t="s">
        <v>261</v>
      </c>
      <c r="C114" s="2">
        <v>700615</v>
      </c>
      <c r="D114" s="6">
        <v>14125.203252032521</v>
      </c>
      <c r="E114" s="6">
        <v>-75.709999999999994</v>
      </c>
      <c r="F114" s="6">
        <f t="shared" si="1"/>
        <v>14049.493252032522</v>
      </c>
    </row>
    <row r="115" spans="1:6" x14ac:dyDescent="0.25">
      <c r="A115" s="5" t="s">
        <v>70</v>
      </c>
      <c r="B115" s="5" t="s">
        <v>261</v>
      </c>
      <c r="C115" s="2">
        <v>700616</v>
      </c>
      <c r="D115" s="6">
        <v>11381.056910569107</v>
      </c>
      <c r="E115" s="6">
        <v>-484.85</v>
      </c>
      <c r="F115" s="6">
        <f t="shared" si="1"/>
        <v>10896.206910569106</v>
      </c>
    </row>
    <row r="116" spans="1:6" x14ac:dyDescent="0.25">
      <c r="A116" s="5" t="s">
        <v>70</v>
      </c>
      <c r="B116" s="5" t="s">
        <v>261</v>
      </c>
      <c r="C116" s="2">
        <v>700617</v>
      </c>
      <c r="D116" s="6">
        <v>13053.138211382115</v>
      </c>
      <c r="E116" s="6">
        <v>-636.85</v>
      </c>
      <c r="F116" s="6">
        <f t="shared" si="1"/>
        <v>12416.288211382114</v>
      </c>
    </row>
    <row r="117" spans="1:6" x14ac:dyDescent="0.25">
      <c r="A117" s="5" t="s">
        <v>70</v>
      </c>
      <c r="B117" s="5" t="s">
        <v>261</v>
      </c>
      <c r="C117" s="2">
        <v>700618</v>
      </c>
      <c r="D117" s="6">
        <v>15035.170731707316</v>
      </c>
      <c r="E117" s="6">
        <v>-1181.92</v>
      </c>
      <c r="F117" s="6">
        <f t="shared" si="1"/>
        <v>13853.250731707316</v>
      </c>
    </row>
    <row r="118" spans="1:6" x14ac:dyDescent="0.25">
      <c r="A118" s="5" t="s">
        <v>70</v>
      </c>
      <c r="B118" s="5" t="s">
        <v>261</v>
      </c>
      <c r="C118" s="2">
        <v>700619</v>
      </c>
      <c r="D118" s="6">
        <v>7183.1300813008129</v>
      </c>
      <c r="E118" s="6">
        <v>-314.07</v>
      </c>
      <c r="F118" s="6">
        <f t="shared" si="1"/>
        <v>6869.0600813008132</v>
      </c>
    </row>
    <row r="119" spans="1:6" x14ac:dyDescent="0.25">
      <c r="A119" s="5" t="s">
        <v>70</v>
      </c>
      <c r="B119" s="5" t="s">
        <v>261</v>
      </c>
      <c r="C119" s="2">
        <v>700620</v>
      </c>
      <c r="D119" s="6">
        <v>10299.089430894308</v>
      </c>
      <c r="E119" s="6">
        <v>-515.33000000000004</v>
      </c>
      <c r="F119" s="6">
        <f t="shared" si="1"/>
        <v>9783.759430894308</v>
      </c>
    </row>
    <row r="120" spans="1:6" x14ac:dyDescent="0.25">
      <c r="A120" s="5" t="s">
        <v>70</v>
      </c>
      <c r="B120" s="5" t="s">
        <v>261</v>
      </c>
      <c r="C120" s="2">
        <v>700621</v>
      </c>
      <c r="D120" s="6">
        <v>7388.0813008130081</v>
      </c>
      <c r="E120" s="6">
        <v>0</v>
      </c>
      <c r="F120" s="6">
        <f t="shared" si="1"/>
        <v>7388.0813008130081</v>
      </c>
    </row>
    <row r="121" spans="1:6" x14ac:dyDescent="0.25">
      <c r="A121" s="5" t="s">
        <v>70</v>
      </c>
      <c r="B121" s="5" t="s">
        <v>261</v>
      </c>
      <c r="C121" s="2">
        <v>700622</v>
      </c>
      <c r="D121" s="6">
        <v>11224.032520325203</v>
      </c>
      <c r="E121" s="6">
        <v>-947.3</v>
      </c>
      <c r="F121" s="6">
        <f t="shared" si="1"/>
        <v>10276.732520325204</v>
      </c>
    </row>
    <row r="122" spans="1:6" x14ac:dyDescent="0.25">
      <c r="A122" s="5" t="s">
        <v>70</v>
      </c>
      <c r="B122" s="5" t="s">
        <v>261</v>
      </c>
      <c r="C122" s="2">
        <v>700623</v>
      </c>
      <c r="D122" s="6">
        <v>2696.0325203252032</v>
      </c>
      <c r="E122" s="6">
        <v>0</v>
      </c>
      <c r="F122" s="6">
        <f t="shared" si="1"/>
        <v>2696.0325203252032</v>
      </c>
    </row>
    <row r="123" spans="1:6" x14ac:dyDescent="0.25">
      <c r="A123" s="5" t="s">
        <v>70</v>
      </c>
      <c r="B123" s="5" t="s">
        <v>261</v>
      </c>
      <c r="C123" s="2">
        <v>700624</v>
      </c>
      <c r="D123" s="6">
        <v>11044.130081300813</v>
      </c>
      <c r="E123" s="6">
        <v>-625.87</v>
      </c>
      <c r="F123" s="6">
        <f t="shared" si="1"/>
        <v>10418.260081300812</v>
      </c>
    </row>
    <row r="124" spans="1:6" x14ac:dyDescent="0.25">
      <c r="A124" s="5" t="s">
        <v>70</v>
      </c>
      <c r="B124" s="5" t="s">
        <v>261</v>
      </c>
      <c r="C124" s="2">
        <v>700625</v>
      </c>
      <c r="D124" s="6">
        <v>6616.0813008130081</v>
      </c>
      <c r="E124" s="6">
        <v>0</v>
      </c>
      <c r="F124" s="6">
        <f t="shared" si="1"/>
        <v>6616.0813008130081</v>
      </c>
    </row>
    <row r="125" spans="1:6" x14ac:dyDescent="0.25">
      <c r="A125" s="5" t="s">
        <v>70</v>
      </c>
      <c r="B125" s="5" t="s">
        <v>261</v>
      </c>
      <c r="C125" s="2">
        <v>700626</v>
      </c>
      <c r="D125" s="6">
        <v>6093.0894308943089</v>
      </c>
      <c r="E125" s="6">
        <v>0</v>
      </c>
      <c r="F125" s="6">
        <f t="shared" si="1"/>
        <v>6093.0894308943089</v>
      </c>
    </row>
    <row r="126" spans="1:6" x14ac:dyDescent="0.25">
      <c r="A126" s="5" t="s">
        <v>70</v>
      </c>
      <c r="B126" s="5" t="s">
        <v>261</v>
      </c>
      <c r="C126" s="2">
        <v>700627</v>
      </c>
      <c r="D126" s="6">
        <v>4018.0487804878048</v>
      </c>
      <c r="E126" s="6">
        <v>0</v>
      </c>
      <c r="F126" s="6">
        <f t="shared" si="1"/>
        <v>4018.0487804878048</v>
      </c>
    </row>
    <row r="127" spans="1:6" x14ac:dyDescent="0.25">
      <c r="A127" s="5" t="s">
        <v>70</v>
      </c>
      <c r="B127" s="5" t="s">
        <v>261</v>
      </c>
      <c r="C127" s="2">
        <v>700628</v>
      </c>
      <c r="D127" s="6">
        <v>4997.040650406504</v>
      </c>
      <c r="E127" s="6">
        <v>-220.84</v>
      </c>
      <c r="F127" s="6">
        <f t="shared" si="1"/>
        <v>4776.2006504065039</v>
      </c>
    </row>
    <row r="128" spans="1:6" x14ac:dyDescent="0.25">
      <c r="A128" s="5" t="s">
        <v>70</v>
      </c>
      <c r="B128" s="5" t="s">
        <v>261</v>
      </c>
      <c r="C128" s="2">
        <v>700629</v>
      </c>
      <c r="D128" s="6">
        <v>3911.0569105691061</v>
      </c>
      <c r="E128" s="6">
        <v>-166.93</v>
      </c>
      <c r="F128" s="6">
        <f t="shared" si="1"/>
        <v>3744.1269105691063</v>
      </c>
    </row>
    <row r="129" spans="1:6" x14ac:dyDescent="0.25">
      <c r="A129" s="5" t="s">
        <v>70</v>
      </c>
      <c r="B129" s="5" t="s">
        <v>261</v>
      </c>
      <c r="C129" s="2">
        <v>700630</v>
      </c>
      <c r="D129" s="6">
        <v>9958.0325203252032</v>
      </c>
      <c r="E129" s="6">
        <v>0</v>
      </c>
      <c r="F129" s="6">
        <f t="shared" si="1"/>
        <v>9958.0325203252032</v>
      </c>
    </row>
    <row r="130" spans="1:6" x14ac:dyDescent="0.25">
      <c r="A130" s="5" t="s">
        <v>70</v>
      </c>
      <c r="B130" s="5" t="s">
        <v>261</v>
      </c>
      <c r="C130" s="2">
        <v>700631</v>
      </c>
      <c r="D130" s="6">
        <v>18807.747967479674</v>
      </c>
      <c r="E130" s="6">
        <v>-248.58</v>
      </c>
      <c r="F130" s="6">
        <f t="shared" si="1"/>
        <v>18559.167967479672</v>
      </c>
    </row>
    <row r="131" spans="1:6" x14ac:dyDescent="0.25">
      <c r="A131" s="5" t="s">
        <v>70</v>
      </c>
      <c r="B131" s="5" t="s">
        <v>261</v>
      </c>
      <c r="C131" s="2">
        <v>700632</v>
      </c>
      <c r="D131" s="6">
        <v>4562.0487804878048</v>
      </c>
      <c r="E131" s="6">
        <v>0</v>
      </c>
      <c r="F131" s="6">
        <f t="shared" si="1"/>
        <v>4562.0487804878048</v>
      </c>
    </row>
    <row r="132" spans="1:6" x14ac:dyDescent="0.25">
      <c r="A132" s="5" t="s">
        <v>70</v>
      </c>
      <c r="B132" s="5" t="s">
        <v>261</v>
      </c>
      <c r="C132" s="2">
        <v>700633</v>
      </c>
      <c r="D132" s="6">
        <v>6297.040650406504</v>
      </c>
      <c r="E132" s="6">
        <v>-221.4</v>
      </c>
      <c r="F132" s="6">
        <f t="shared" si="1"/>
        <v>6075.6406504065044</v>
      </c>
    </row>
    <row r="133" spans="1:6" x14ac:dyDescent="0.25">
      <c r="A133" s="5" t="s">
        <v>70</v>
      </c>
      <c r="B133" s="5" t="s">
        <v>261</v>
      </c>
      <c r="C133" s="2">
        <v>700634</v>
      </c>
      <c r="D133" s="6">
        <v>1824.0325203252032</v>
      </c>
      <c r="E133" s="6">
        <v>0</v>
      </c>
      <c r="F133" s="6">
        <f t="shared" si="1"/>
        <v>1824.0325203252032</v>
      </c>
    </row>
    <row r="134" spans="1:6" x14ac:dyDescent="0.25">
      <c r="A134" s="5" t="s">
        <v>70</v>
      </c>
      <c r="B134" s="5" t="s">
        <v>261</v>
      </c>
      <c r="C134" s="2">
        <v>700636</v>
      </c>
      <c r="D134" s="6">
        <v>6181.040650406504</v>
      </c>
      <c r="E134" s="6">
        <v>-535.35</v>
      </c>
      <c r="F134" s="6">
        <f t="shared" si="1"/>
        <v>5645.6906504065037</v>
      </c>
    </row>
    <row r="135" spans="1:6" x14ac:dyDescent="0.25">
      <c r="A135" s="5" t="s">
        <v>70</v>
      </c>
      <c r="B135" s="5" t="s">
        <v>261</v>
      </c>
      <c r="C135" s="2">
        <v>700637</v>
      </c>
      <c r="D135" s="6">
        <v>10781.08943089431</v>
      </c>
      <c r="E135" s="6">
        <v>-514.54</v>
      </c>
      <c r="F135" s="6">
        <f t="shared" ref="F135:F170" si="2">D135+E135</f>
        <v>10266.549430894309</v>
      </c>
    </row>
    <row r="136" spans="1:6" x14ac:dyDescent="0.25">
      <c r="A136" s="5" t="s">
        <v>70</v>
      </c>
      <c r="B136" s="5" t="s">
        <v>261</v>
      </c>
      <c r="C136" s="2">
        <v>700638</v>
      </c>
      <c r="D136" s="6">
        <v>8974.0650406504064</v>
      </c>
      <c r="E136" s="6">
        <v>0</v>
      </c>
      <c r="F136" s="6">
        <f t="shared" si="2"/>
        <v>8974.0650406504064</v>
      </c>
    </row>
    <row r="137" spans="1:6" x14ac:dyDescent="0.25">
      <c r="A137" s="5" t="s">
        <v>70</v>
      </c>
      <c r="B137" s="5" t="s">
        <v>261</v>
      </c>
      <c r="C137" s="2">
        <v>700639</v>
      </c>
      <c r="D137" s="6">
        <v>4784.0650406504064</v>
      </c>
      <c r="E137" s="6">
        <v>344.17886178861789</v>
      </c>
      <c r="F137" s="6">
        <f t="shared" si="2"/>
        <v>5128.2439024390242</v>
      </c>
    </row>
    <row r="138" spans="1:6" x14ac:dyDescent="0.25">
      <c r="A138" s="5" t="s">
        <v>70</v>
      </c>
      <c r="B138" s="5" t="s">
        <v>261</v>
      </c>
      <c r="C138" s="2">
        <v>700640</v>
      </c>
      <c r="D138" s="6">
        <v>2672.0487804878048</v>
      </c>
      <c r="E138" s="6">
        <v>0</v>
      </c>
      <c r="F138" s="6">
        <f t="shared" si="2"/>
        <v>2672.0487804878048</v>
      </c>
    </row>
    <row r="139" spans="1:6" x14ac:dyDescent="0.25">
      <c r="A139" s="5" t="s">
        <v>70</v>
      </c>
      <c r="B139" s="5" t="s">
        <v>261</v>
      </c>
      <c r="C139" s="2">
        <v>700641</v>
      </c>
      <c r="D139" s="6">
        <v>10906.048780487805</v>
      </c>
      <c r="E139" s="6">
        <v>0</v>
      </c>
      <c r="F139" s="6">
        <f t="shared" si="2"/>
        <v>10906.048780487805</v>
      </c>
    </row>
    <row r="140" spans="1:6" x14ac:dyDescent="0.25">
      <c r="A140" s="5" t="s">
        <v>70</v>
      </c>
      <c r="B140" s="5" t="s">
        <v>261</v>
      </c>
      <c r="C140" s="2">
        <v>700642</v>
      </c>
      <c r="D140" s="6">
        <v>2363.0243902439024</v>
      </c>
      <c r="E140" s="6">
        <v>0</v>
      </c>
      <c r="F140" s="6">
        <f t="shared" si="2"/>
        <v>2363.0243902439024</v>
      </c>
    </row>
    <row r="141" spans="1:6" x14ac:dyDescent="0.25">
      <c r="A141" s="5" t="s">
        <v>70</v>
      </c>
      <c r="B141" s="5" t="s">
        <v>261</v>
      </c>
      <c r="C141" s="2">
        <v>700643</v>
      </c>
      <c r="D141" s="6">
        <v>10452.065040650408</v>
      </c>
      <c r="E141" s="6">
        <v>-810.05</v>
      </c>
      <c r="F141" s="6">
        <f t="shared" si="2"/>
        <v>9642.015040650409</v>
      </c>
    </row>
    <row r="142" spans="1:6" x14ac:dyDescent="0.25">
      <c r="A142" s="5" t="s">
        <v>70</v>
      </c>
      <c r="B142" s="5" t="s">
        <v>261</v>
      </c>
      <c r="C142" s="2">
        <v>700644</v>
      </c>
      <c r="D142" s="6">
        <v>11804.097560975611</v>
      </c>
      <c r="E142" s="6">
        <v>-20.22</v>
      </c>
      <c r="F142" s="6">
        <f t="shared" si="2"/>
        <v>11783.877560975612</v>
      </c>
    </row>
    <row r="143" spans="1:6" x14ac:dyDescent="0.25">
      <c r="A143" s="5" t="s">
        <v>70</v>
      </c>
      <c r="B143" s="5" t="s">
        <v>261</v>
      </c>
      <c r="C143" s="2">
        <v>700645</v>
      </c>
      <c r="D143" s="6">
        <v>7164.0650406504064</v>
      </c>
      <c r="E143" s="6">
        <v>-13.48</v>
      </c>
      <c r="F143" s="6">
        <f t="shared" si="2"/>
        <v>7150.5850406504069</v>
      </c>
    </row>
    <row r="144" spans="1:6" x14ac:dyDescent="0.25">
      <c r="A144" s="5" t="s">
        <v>70</v>
      </c>
      <c r="B144" s="5" t="s">
        <v>261</v>
      </c>
      <c r="C144" s="2">
        <v>700646</v>
      </c>
      <c r="D144" s="6">
        <v>5012.0650406504064</v>
      </c>
      <c r="E144" s="6">
        <v>-494.69</v>
      </c>
      <c r="F144" s="6">
        <f t="shared" si="2"/>
        <v>4517.3750406504068</v>
      </c>
    </row>
    <row r="145" spans="1:6" x14ac:dyDescent="0.25">
      <c r="A145" s="5" t="s">
        <v>70</v>
      </c>
      <c r="B145" s="5" t="s">
        <v>261</v>
      </c>
      <c r="C145" s="2">
        <v>700647</v>
      </c>
      <c r="D145" s="6">
        <v>6096.0325203252032</v>
      </c>
      <c r="E145" s="6">
        <v>-578.47</v>
      </c>
      <c r="F145" s="6">
        <f t="shared" si="2"/>
        <v>5517.562520325203</v>
      </c>
    </row>
    <row r="146" spans="1:6" x14ac:dyDescent="0.25">
      <c r="A146" s="5" t="s">
        <v>70</v>
      </c>
      <c r="B146" s="5" t="s">
        <v>261</v>
      </c>
      <c r="C146" s="2">
        <v>700648</v>
      </c>
      <c r="D146" s="6">
        <v>5108.0487804878048</v>
      </c>
      <c r="E146" s="6">
        <v>-127.41</v>
      </c>
      <c r="F146" s="6">
        <f t="shared" si="2"/>
        <v>4980.638780487805</v>
      </c>
    </row>
    <row r="147" spans="1:6" x14ac:dyDescent="0.25">
      <c r="A147" s="5" t="s">
        <v>70</v>
      </c>
      <c r="B147" s="5" t="s">
        <v>261</v>
      </c>
      <c r="C147" s="2">
        <v>700649</v>
      </c>
      <c r="D147" s="6">
        <v>9087.0894308943098</v>
      </c>
      <c r="E147" s="6">
        <v>0</v>
      </c>
      <c r="F147" s="6">
        <f t="shared" si="2"/>
        <v>9087.0894308943098</v>
      </c>
    </row>
    <row r="148" spans="1:6" x14ac:dyDescent="0.25">
      <c r="A148" s="5" t="s">
        <v>70</v>
      </c>
      <c r="B148" s="5" t="s">
        <v>261</v>
      </c>
      <c r="C148" s="2">
        <v>700650</v>
      </c>
      <c r="D148" s="6">
        <v>17011.715447154471</v>
      </c>
      <c r="E148" s="6">
        <v>148.98373983739839</v>
      </c>
      <c r="F148" s="6">
        <f t="shared" si="2"/>
        <v>17160.699186991871</v>
      </c>
    </row>
    <row r="149" spans="1:6" x14ac:dyDescent="0.25">
      <c r="A149" s="5" t="s">
        <v>70</v>
      </c>
      <c r="B149" s="5" t="s">
        <v>261</v>
      </c>
      <c r="C149" s="2">
        <v>700651</v>
      </c>
      <c r="D149" s="6">
        <v>24419.10569105691</v>
      </c>
      <c r="E149" s="6">
        <v>0</v>
      </c>
      <c r="F149" s="6">
        <f t="shared" si="2"/>
        <v>24419.10569105691</v>
      </c>
    </row>
    <row r="150" spans="1:6" x14ac:dyDescent="0.25">
      <c r="A150" s="5" t="s">
        <v>70</v>
      </c>
      <c r="B150" s="5" t="s">
        <v>261</v>
      </c>
      <c r="C150" s="2">
        <v>700652</v>
      </c>
      <c r="D150" s="6">
        <v>3574.0487804878048</v>
      </c>
      <c r="E150" s="6">
        <v>470.88617886178866</v>
      </c>
      <c r="F150" s="6">
        <f t="shared" si="2"/>
        <v>4044.9349593495936</v>
      </c>
    </row>
    <row r="151" spans="1:6" x14ac:dyDescent="0.25">
      <c r="A151" s="5" t="s">
        <v>70</v>
      </c>
      <c r="B151" s="5" t="s">
        <v>261</v>
      </c>
      <c r="C151" s="2">
        <v>700653</v>
      </c>
      <c r="D151" s="6">
        <v>4662.0487804878048</v>
      </c>
      <c r="E151" s="6">
        <v>-542.51</v>
      </c>
      <c r="F151" s="6">
        <f t="shared" si="2"/>
        <v>4119.5387804878046</v>
      </c>
    </row>
    <row r="152" spans="1:6" x14ac:dyDescent="0.25">
      <c r="A152" s="5" t="s">
        <v>70</v>
      </c>
      <c r="B152" s="5" t="s">
        <v>261</v>
      </c>
      <c r="C152" s="2">
        <v>700654</v>
      </c>
      <c r="D152" s="6">
        <v>10411.073170731708</v>
      </c>
      <c r="E152" s="6">
        <v>0</v>
      </c>
      <c r="F152" s="6">
        <f t="shared" si="2"/>
        <v>10411.073170731708</v>
      </c>
    </row>
    <row r="153" spans="1:6" x14ac:dyDescent="0.25">
      <c r="A153" s="5" t="s">
        <v>70</v>
      </c>
      <c r="B153" s="5" t="s">
        <v>261</v>
      </c>
      <c r="C153" s="2">
        <v>700655</v>
      </c>
      <c r="D153" s="6">
        <v>2497.0243902439024</v>
      </c>
      <c r="E153" s="6">
        <v>-186.3</v>
      </c>
      <c r="F153" s="6">
        <f t="shared" si="2"/>
        <v>2310.7243902439022</v>
      </c>
    </row>
    <row r="154" spans="1:6" x14ac:dyDescent="0.25">
      <c r="A154" s="5" t="s">
        <v>70</v>
      </c>
      <c r="B154" s="5" t="s">
        <v>261</v>
      </c>
      <c r="C154" s="2">
        <v>700656</v>
      </c>
      <c r="D154" s="6">
        <v>7060.0731707317073</v>
      </c>
      <c r="E154" s="6">
        <v>-126.79</v>
      </c>
      <c r="F154" s="6">
        <f t="shared" si="2"/>
        <v>6933.2831707317073</v>
      </c>
    </row>
    <row r="155" spans="1:6" x14ac:dyDescent="0.25">
      <c r="A155" s="5" t="s">
        <v>70</v>
      </c>
      <c r="B155" s="5" t="s">
        <v>261</v>
      </c>
      <c r="C155" s="2">
        <v>700657</v>
      </c>
      <c r="D155" s="6">
        <v>1620.0162601626016</v>
      </c>
      <c r="E155" s="6">
        <v>0</v>
      </c>
      <c r="F155" s="6">
        <f t="shared" si="2"/>
        <v>1620.0162601626016</v>
      </c>
    </row>
    <row r="156" spans="1:6" x14ac:dyDescent="0.25">
      <c r="A156" s="5" t="s">
        <v>70</v>
      </c>
      <c r="B156" s="5" t="s">
        <v>261</v>
      </c>
      <c r="C156" s="2">
        <v>700658</v>
      </c>
      <c r="D156" s="6">
        <v>2035.0243902439024</v>
      </c>
      <c r="E156" s="6">
        <v>0</v>
      </c>
      <c r="F156" s="6">
        <f t="shared" si="2"/>
        <v>2035.0243902439024</v>
      </c>
    </row>
    <row r="157" spans="1:6" x14ac:dyDescent="0.25">
      <c r="A157" s="5" t="s">
        <v>70</v>
      </c>
      <c r="B157" s="5" t="s">
        <v>261</v>
      </c>
      <c r="C157" s="2">
        <v>700659</v>
      </c>
      <c r="D157" s="6">
        <v>1543.0243902439024</v>
      </c>
      <c r="E157" s="6">
        <v>0</v>
      </c>
      <c r="F157" s="6">
        <f t="shared" si="2"/>
        <v>1543.0243902439024</v>
      </c>
    </row>
    <row r="158" spans="1:6" x14ac:dyDescent="0.25">
      <c r="A158" s="5" t="s">
        <v>70</v>
      </c>
      <c r="B158" s="5" t="s">
        <v>261</v>
      </c>
      <c r="C158" s="2">
        <v>700660</v>
      </c>
      <c r="D158" s="6">
        <v>674</v>
      </c>
      <c r="E158" s="6">
        <v>0</v>
      </c>
      <c r="F158" s="6">
        <f t="shared" si="2"/>
        <v>674</v>
      </c>
    </row>
    <row r="159" spans="1:6" x14ac:dyDescent="0.25">
      <c r="A159" s="5" t="s">
        <v>70</v>
      </c>
      <c r="B159" s="5" t="s">
        <v>261</v>
      </c>
      <c r="C159" s="2">
        <v>700661</v>
      </c>
      <c r="D159" s="6">
        <v>7078.0487804878048</v>
      </c>
      <c r="E159" s="6">
        <v>-1031.33</v>
      </c>
      <c r="F159" s="6">
        <f t="shared" si="2"/>
        <v>6046.7187804878049</v>
      </c>
    </row>
    <row r="160" spans="1:6" x14ac:dyDescent="0.25">
      <c r="A160" s="5" t="s">
        <v>70</v>
      </c>
      <c r="B160" s="5" t="s">
        <v>261</v>
      </c>
      <c r="C160" s="2">
        <v>700662</v>
      </c>
      <c r="D160" s="6">
        <v>1007.0081300813007</v>
      </c>
      <c r="E160" s="6">
        <v>0</v>
      </c>
      <c r="F160" s="6">
        <f t="shared" si="2"/>
        <v>1007.0081300813007</v>
      </c>
    </row>
    <row r="161" spans="1:10" x14ac:dyDescent="0.25">
      <c r="A161" s="5" t="s">
        <v>70</v>
      </c>
      <c r="B161" s="5" t="s">
        <v>261</v>
      </c>
      <c r="C161" s="2">
        <v>700663</v>
      </c>
      <c r="D161" s="6">
        <v>333.00813008130086</v>
      </c>
      <c r="E161" s="6">
        <v>0</v>
      </c>
      <c r="F161" s="6">
        <f t="shared" si="2"/>
        <v>333.00813008130086</v>
      </c>
    </row>
    <row r="162" spans="1:10" x14ac:dyDescent="0.25">
      <c r="A162" s="5" t="s">
        <v>70</v>
      </c>
      <c r="B162" s="5" t="s">
        <v>261</v>
      </c>
      <c r="C162" s="2">
        <v>700664</v>
      </c>
      <c r="D162" s="6">
        <v>111716.21138211382</v>
      </c>
      <c r="E162" s="6">
        <v>202.00813008130081</v>
      </c>
      <c r="F162" s="6">
        <f t="shared" si="2"/>
        <v>111918.21951219512</v>
      </c>
    </row>
    <row r="163" spans="1:10" x14ac:dyDescent="0.25">
      <c r="A163" s="5" t="s">
        <v>70</v>
      </c>
      <c r="B163" s="5" t="s">
        <v>261</v>
      </c>
      <c r="C163" s="2">
        <v>700665</v>
      </c>
      <c r="D163" s="6">
        <v>6645.0731707317073</v>
      </c>
      <c r="E163" s="6">
        <v>-234.57</v>
      </c>
      <c r="F163" s="6">
        <f t="shared" si="2"/>
        <v>6410.5031707317075</v>
      </c>
    </row>
    <row r="164" spans="1:10" x14ac:dyDescent="0.25">
      <c r="A164" s="5" t="s">
        <v>70</v>
      </c>
      <c r="B164" s="5" t="s">
        <v>261</v>
      </c>
      <c r="C164" s="2">
        <v>700666</v>
      </c>
      <c r="D164" s="6">
        <v>4976.0325203252041</v>
      </c>
      <c r="E164" s="6">
        <v>0</v>
      </c>
      <c r="F164" s="6">
        <f t="shared" si="2"/>
        <v>4976.0325203252041</v>
      </c>
    </row>
    <row r="165" spans="1:10" x14ac:dyDescent="0.25">
      <c r="A165" s="5" t="s">
        <v>70</v>
      </c>
      <c r="B165" s="5" t="s">
        <v>261</v>
      </c>
      <c r="C165" s="2">
        <v>700667</v>
      </c>
      <c r="D165" s="6">
        <v>5171.0569105691056</v>
      </c>
      <c r="E165" s="6">
        <v>505.96747967479678</v>
      </c>
      <c r="F165" s="6">
        <f t="shared" si="2"/>
        <v>5677.0243902439024</v>
      </c>
    </row>
    <row r="166" spans="1:10" x14ac:dyDescent="0.25">
      <c r="A166" s="5" t="s">
        <v>70</v>
      </c>
      <c r="B166" s="5" t="s">
        <v>261</v>
      </c>
      <c r="C166" s="2">
        <v>700668</v>
      </c>
      <c r="D166" s="6">
        <v>6206.0813008130081</v>
      </c>
      <c r="E166" s="6">
        <v>0</v>
      </c>
      <c r="F166" s="6">
        <f t="shared" si="2"/>
        <v>6206.0813008130081</v>
      </c>
    </row>
    <row r="167" spans="1:10" x14ac:dyDescent="0.25">
      <c r="A167" s="5" t="s">
        <v>70</v>
      </c>
      <c r="B167" s="5" t="s">
        <v>261</v>
      </c>
      <c r="C167" s="2">
        <v>700669</v>
      </c>
      <c r="D167" s="6">
        <v>825.00813008130081</v>
      </c>
      <c r="E167" s="6">
        <v>-162.38999999999999</v>
      </c>
      <c r="F167" s="6">
        <f t="shared" si="2"/>
        <v>662.61813008130082</v>
      </c>
    </row>
    <row r="168" spans="1:10" x14ac:dyDescent="0.25">
      <c r="A168" s="5" t="s">
        <v>9</v>
      </c>
      <c r="B168" s="5" t="s">
        <v>10</v>
      </c>
      <c r="C168" s="2" t="s">
        <v>262</v>
      </c>
      <c r="D168" s="6">
        <v>1178.6300000000001</v>
      </c>
      <c r="E168" s="6">
        <v>0</v>
      </c>
      <c r="F168" s="6">
        <f t="shared" si="2"/>
        <v>1178.6300000000001</v>
      </c>
    </row>
    <row r="169" spans="1:10" x14ac:dyDescent="0.25">
      <c r="A169" s="5" t="s">
        <v>9</v>
      </c>
      <c r="B169" s="5" t="s">
        <v>34</v>
      </c>
      <c r="C169" s="2" t="s">
        <v>263</v>
      </c>
      <c r="D169" s="6">
        <v>1465.97</v>
      </c>
      <c r="E169" s="6">
        <v>0</v>
      </c>
      <c r="F169" s="6">
        <f t="shared" si="2"/>
        <v>1465.97</v>
      </c>
    </row>
    <row r="170" spans="1:10" x14ac:dyDescent="0.25">
      <c r="A170" s="5" t="s">
        <v>46</v>
      </c>
      <c r="B170" s="5" t="s">
        <v>47</v>
      </c>
      <c r="C170" s="2" t="s">
        <v>264</v>
      </c>
      <c r="D170" s="6">
        <v>17720.52</v>
      </c>
      <c r="E170" s="6">
        <v>0</v>
      </c>
      <c r="F170" s="6">
        <f t="shared" si="2"/>
        <v>17720.52</v>
      </c>
    </row>
    <row r="171" spans="1:10" x14ac:dyDescent="0.25">
      <c r="F171" s="22"/>
    </row>
    <row r="172" spans="1:10" ht="30" x14ac:dyDescent="0.25">
      <c r="B172" s="7"/>
      <c r="C172" s="8" t="s">
        <v>88</v>
      </c>
      <c r="D172" s="8" t="s">
        <v>89</v>
      </c>
      <c r="E172" s="8" t="s">
        <v>90</v>
      </c>
      <c r="F172" s="18"/>
      <c r="G172" s="18"/>
      <c r="H172" s="18"/>
      <c r="I172" s="18"/>
      <c r="J172" s="18"/>
    </row>
    <row r="173" spans="1:10" x14ac:dyDescent="0.25">
      <c r="B173" s="7"/>
      <c r="C173" s="1" t="s">
        <v>91</v>
      </c>
      <c r="D173" s="1" t="s">
        <v>91</v>
      </c>
      <c r="E173" s="1" t="s">
        <v>91</v>
      </c>
      <c r="F173" s="18"/>
      <c r="G173" s="18"/>
      <c r="H173" s="18"/>
      <c r="I173" s="18"/>
      <c r="J173" s="18"/>
    </row>
    <row r="174" spans="1:10" x14ac:dyDescent="0.25">
      <c r="B174" s="3" t="s">
        <v>92</v>
      </c>
      <c r="C174" s="12">
        <f>SUM(D5:D170)</f>
        <v>36901785.071559139</v>
      </c>
      <c r="D174" s="12">
        <f>SUM(E5:E170)</f>
        <v>125523.58487804884</v>
      </c>
      <c r="E174" s="12">
        <f>SUM(F5:F170)</f>
        <v>37027308.656437188</v>
      </c>
    </row>
    <row r="175" spans="1:10" x14ac:dyDescent="0.25">
      <c r="B175" s="7"/>
      <c r="C175" s="9"/>
      <c r="D175" s="9"/>
      <c r="E175" s="9"/>
      <c r="F175" s="9"/>
      <c r="G175" s="9"/>
      <c r="H175" s="9"/>
      <c r="I175" s="9"/>
      <c r="J175" s="9"/>
    </row>
  </sheetData>
  <autoFilter ref="A4:F170"/>
  <pageMargins left="0.7" right="0.7" top="0.75" bottom="0.75" header="0.3" footer="0.3"/>
  <ignoredErrors>
    <ignoredError sqref="C170" numberStoredAsText="1"/>
  </ignoredErrors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212"/>
  <sheetViews>
    <sheetView topLeftCell="W34" zoomScale="90" zoomScaleNormal="90" workbookViewId="0">
      <selection activeCell="AM34" sqref="AM1:AM1048576"/>
    </sheetView>
  </sheetViews>
  <sheetFormatPr defaultRowHeight="12.75" x14ac:dyDescent="0.2"/>
  <cols>
    <col min="1" max="1" width="55.5703125" style="35" bestFit="1" customWidth="1"/>
    <col min="2" max="2" width="60.7109375" style="35" customWidth="1"/>
    <col min="3" max="3" width="15.5703125" style="32" bestFit="1" customWidth="1"/>
    <col min="4" max="4" width="63" style="33" bestFit="1" customWidth="1"/>
    <col min="5" max="5" width="13.85546875" style="34" bestFit="1" customWidth="1"/>
    <col min="6" max="6" width="15.5703125" style="33" bestFit="1" customWidth="1"/>
    <col min="7" max="7" width="13.5703125" style="34" bestFit="1" customWidth="1"/>
    <col min="8" max="8" width="16.7109375" style="33" bestFit="1" customWidth="1"/>
    <col min="9" max="9" width="11.42578125" style="34" bestFit="1" customWidth="1"/>
    <col min="10" max="10" width="13.7109375" style="33" bestFit="1" customWidth="1"/>
    <col min="11" max="11" width="9.28515625" style="33" bestFit="1" customWidth="1"/>
    <col min="12" max="12" width="17" style="34" bestFit="1" customWidth="1"/>
    <col min="13" max="13" width="13.85546875" style="33" bestFit="1" customWidth="1"/>
    <col min="14" max="14" width="16.7109375" style="34" bestFit="1" customWidth="1"/>
    <col min="15" max="15" width="10.85546875" style="33" bestFit="1" customWidth="1"/>
    <col min="16" max="16" width="14" style="34" bestFit="1" customWidth="1"/>
    <col min="17" max="17" width="18.28515625" style="33" bestFit="1" customWidth="1"/>
    <col min="18" max="18" width="11.5703125" style="33" customWidth="1"/>
    <col min="19" max="19" width="17" style="34" bestFit="1" customWidth="1"/>
    <col min="20" max="20" width="13.85546875" style="33" bestFit="1" customWidth="1"/>
    <col min="21" max="21" width="17" style="34" bestFit="1" customWidth="1"/>
    <col min="22" max="22" width="10.85546875" style="33" bestFit="1" customWidth="1"/>
    <col min="23" max="23" width="15.140625" style="34" bestFit="1" customWidth="1"/>
    <col min="24" max="24" width="11.5703125" style="33" bestFit="1" customWidth="1"/>
    <col min="25" max="25" width="9.28515625" style="33" bestFit="1" customWidth="1"/>
    <col min="26" max="26" width="15.140625" style="34" bestFit="1" customWidth="1"/>
    <col min="27" max="27" width="13.85546875" style="33" bestFit="1" customWidth="1"/>
    <col min="28" max="28" width="13.5703125" style="34" bestFit="1" customWidth="1"/>
    <col min="29" max="29" width="10.85546875" style="33" bestFit="1" customWidth="1"/>
    <col min="30" max="30" width="10.5703125" style="34" bestFit="1" customWidth="1"/>
    <col min="31" max="31" width="11.5703125" style="33" bestFit="1" customWidth="1"/>
    <col min="32" max="32" width="9.28515625" style="33" bestFit="1" customWidth="1"/>
    <col min="33" max="33" width="15.140625" style="34" bestFit="1" customWidth="1"/>
    <col min="34" max="34" width="13.85546875" style="33" bestFit="1" customWidth="1"/>
    <col min="35" max="35" width="13.5703125" style="34" bestFit="1" customWidth="1"/>
    <col min="36" max="36" width="10.85546875" style="33" bestFit="1" customWidth="1"/>
    <col min="37" max="37" width="10.5703125" style="34" bestFit="1" customWidth="1"/>
    <col min="38" max="38" width="11.5703125" style="33" bestFit="1" customWidth="1"/>
    <col min="39" max="39" width="15" style="32" bestFit="1" customWidth="1"/>
    <col min="40" max="16384" width="9.140625" style="32"/>
  </cols>
  <sheetData>
    <row r="1" spans="1:39" x14ac:dyDescent="0.2">
      <c r="A1" s="30" t="s">
        <v>1</v>
      </c>
      <c r="B1" s="31" t="s">
        <v>2</v>
      </c>
      <c r="G1" s="33"/>
      <c r="I1" s="33"/>
      <c r="N1" s="33"/>
      <c r="P1" s="33"/>
      <c r="U1" s="33"/>
      <c r="W1" s="33"/>
      <c r="AB1" s="33"/>
      <c r="AD1" s="33"/>
      <c r="AI1" s="33"/>
      <c r="AK1" s="33"/>
    </row>
    <row r="2" spans="1:39" x14ac:dyDescent="0.2">
      <c r="A2" s="30" t="s">
        <v>0</v>
      </c>
      <c r="B2" s="31">
        <v>2015</v>
      </c>
      <c r="G2" s="33"/>
      <c r="I2" s="33"/>
      <c r="N2" s="33"/>
      <c r="P2" s="33"/>
      <c r="U2" s="33"/>
      <c r="W2" s="33"/>
      <c r="AB2" s="33"/>
      <c r="AD2" s="33"/>
      <c r="AI2" s="33"/>
      <c r="AK2" s="33"/>
    </row>
    <row r="3" spans="1:39" x14ac:dyDescent="0.2">
      <c r="G3" s="33"/>
      <c r="I3" s="33"/>
      <c r="N3" s="33"/>
      <c r="P3" s="33"/>
      <c r="U3" s="33"/>
      <c r="W3" s="33"/>
      <c r="AB3" s="33"/>
      <c r="AD3" s="33"/>
      <c r="AI3" s="33"/>
      <c r="AK3" s="33"/>
    </row>
    <row r="4" spans="1:39" x14ac:dyDescent="0.2">
      <c r="D4" s="281" t="s">
        <v>958</v>
      </c>
      <c r="E4" s="282"/>
      <c r="F4" s="282"/>
      <c r="G4" s="282"/>
      <c r="H4" s="282"/>
      <c r="I4" s="282"/>
      <c r="J4" s="283"/>
      <c r="K4" s="281" t="s">
        <v>959</v>
      </c>
      <c r="L4" s="282"/>
      <c r="M4" s="282"/>
      <c r="N4" s="282"/>
      <c r="O4" s="282"/>
      <c r="P4" s="282"/>
      <c r="Q4" s="283"/>
      <c r="R4" s="281" t="s">
        <v>960</v>
      </c>
      <c r="S4" s="282"/>
      <c r="T4" s="282"/>
      <c r="U4" s="282"/>
      <c r="V4" s="282"/>
      <c r="W4" s="282"/>
      <c r="X4" s="283"/>
      <c r="Y4" s="281" t="s">
        <v>961</v>
      </c>
      <c r="Z4" s="282"/>
      <c r="AA4" s="282"/>
      <c r="AB4" s="282"/>
      <c r="AC4" s="282"/>
      <c r="AD4" s="282"/>
      <c r="AE4" s="283"/>
      <c r="AF4" s="281" t="s">
        <v>962</v>
      </c>
      <c r="AG4" s="282"/>
      <c r="AH4" s="282"/>
      <c r="AI4" s="282"/>
      <c r="AJ4" s="282"/>
      <c r="AK4" s="282"/>
      <c r="AL4" s="283"/>
    </row>
    <row r="5" spans="1:39" x14ac:dyDescent="0.2">
      <c r="A5" s="36" t="s">
        <v>963</v>
      </c>
      <c r="B5" s="37" t="s">
        <v>964</v>
      </c>
      <c r="C5" s="38" t="s">
        <v>965</v>
      </c>
      <c r="D5" s="38" t="s">
        <v>966</v>
      </c>
      <c r="E5" s="38" t="s">
        <v>967</v>
      </c>
      <c r="F5" s="38" t="s">
        <v>968</v>
      </c>
      <c r="G5" s="38" t="s">
        <v>969</v>
      </c>
      <c r="H5" s="38" t="s">
        <v>970</v>
      </c>
      <c r="I5" s="38" t="s">
        <v>971</v>
      </c>
      <c r="J5" s="38" t="s">
        <v>972</v>
      </c>
      <c r="K5" s="38" t="s">
        <v>966</v>
      </c>
      <c r="L5" s="38" t="s">
        <v>967</v>
      </c>
      <c r="M5" s="38" t="s">
        <v>968</v>
      </c>
      <c r="N5" s="38" t="s">
        <v>969</v>
      </c>
      <c r="O5" s="38" t="s">
        <v>970</v>
      </c>
      <c r="P5" s="38" t="s">
        <v>971</v>
      </c>
      <c r="Q5" s="38" t="s">
        <v>972</v>
      </c>
      <c r="R5" s="38" t="s">
        <v>966</v>
      </c>
      <c r="S5" s="38" t="s">
        <v>967</v>
      </c>
      <c r="T5" s="38" t="s">
        <v>968</v>
      </c>
      <c r="U5" s="38" t="s">
        <v>969</v>
      </c>
      <c r="V5" s="38" t="s">
        <v>970</v>
      </c>
      <c r="W5" s="38" t="s">
        <v>971</v>
      </c>
      <c r="X5" s="38" t="s">
        <v>972</v>
      </c>
      <c r="Y5" s="38" t="s">
        <v>966</v>
      </c>
      <c r="Z5" s="38" t="s">
        <v>967</v>
      </c>
      <c r="AA5" s="38" t="s">
        <v>968</v>
      </c>
      <c r="AB5" s="38" t="s">
        <v>969</v>
      </c>
      <c r="AC5" s="38" t="s">
        <v>970</v>
      </c>
      <c r="AD5" s="38" t="s">
        <v>971</v>
      </c>
      <c r="AE5" s="38" t="s">
        <v>972</v>
      </c>
      <c r="AF5" s="38" t="s">
        <v>966</v>
      </c>
      <c r="AG5" s="38" t="s">
        <v>967</v>
      </c>
      <c r="AH5" s="38" t="s">
        <v>968</v>
      </c>
      <c r="AI5" s="38" t="s">
        <v>969</v>
      </c>
      <c r="AJ5" s="38" t="s">
        <v>970</v>
      </c>
      <c r="AK5" s="38" t="s">
        <v>971</v>
      </c>
      <c r="AL5" s="38" t="s">
        <v>972</v>
      </c>
    </row>
    <row r="6" spans="1:39" x14ac:dyDescent="0.2">
      <c r="A6" s="39" t="s">
        <v>67</v>
      </c>
      <c r="B6" s="39" t="s">
        <v>1154</v>
      </c>
      <c r="C6" s="39">
        <v>700577</v>
      </c>
      <c r="D6" s="41"/>
      <c r="E6" s="43"/>
      <c r="F6" s="41"/>
      <c r="G6" s="43"/>
      <c r="H6" s="41"/>
      <c r="I6" s="43"/>
      <c r="J6" s="41"/>
      <c r="K6" s="41"/>
      <c r="L6" s="43"/>
      <c r="M6" s="41"/>
      <c r="N6" s="43"/>
      <c r="O6" s="41"/>
      <c r="P6" s="43"/>
      <c r="Q6" s="41"/>
      <c r="R6" s="41">
        <v>1</v>
      </c>
      <c r="S6" s="42">
        <v>505.96</v>
      </c>
      <c r="T6" s="41"/>
      <c r="U6" s="43"/>
      <c r="V6" s="41"/>
      <c r="W6" s="43"/>
      <c r="X6" s="41"/>
      <c r="Y6" s="41">
        <v>1</v>
      </c>
      <c r="Z6" s="42">
        <v>1541.23</v>
      </c>
      <c r="AA6" s="41"/>
      <c r="AB6" s="43"/>
      <c r="AC6" s="41"/>
      <c r="AD6" s="43"/>
      <c r="AE6" s="41"/>
      <c r="AF6" s="41"/>
      <c r="AG6" s="43"/>
      <c r="AH6" s="41"/>
      <c r="AI6" s="43"/>
      <c r="AJ6" s="41"/>
      <c r="AK6" s="43"/>
      <c r="AL6" s="41"/>
      <c r="AM6" s="54"/>
    </row>
    <row r="7" spans="1:39" x14ac:dyDescent="0.2">
      <c r="A7" s="39" t="s">
        <v>9</v>
      </c>
      <c r="B7" s="39" t="s">
        <v>1155</v>
      </c>
      <c r="C7" s="39">
        <v>700578</v>
      </c>
      <c r="D7" s="41"/>
      <c r="E7" s="43"/>
      <c r="F7" s="41"/>
      <c r="G7" s="43"/>
      <c r="H7" s="41"/>
      <c r="I7" s="43"/>
      <c r="J7" s="41"/>
      <c r="K7" s="41">
        <v>2</v>
      </c>
      <c r="L7" s="42">
        <v>3388</v>
      </c>
      <c r="M7" s="41"/>
      <c r="N7" s="43"/>
      <c r="O7" s="41"/>
      <c r="P7" s="43"/>
      <c r="Q7" s="41"/>
      <c r="R7" s="41"/>
      <c r="S7" s="43"/>
      <c r="T7" s="41"/>
      <c r="U7" s="43"/>
      <c r="V7" s="41"/>
      <c r="W7" s="43"/>
      <c r="X7" s="41"/>
      <c r="Y7" s="41"/>
      <c r="Z7" s="43"/>
      <c r="AA7" s="41"/>
      <c r="AB7" s="43"/>
      <c r="AC7" s="41"/>
      <c r="AD7" s="43"/>
      <c r="AE7" s="41"/>
      <c r="AF7" s="41"/>
      <c r="AG7" s="43"/>
      <c r="AH7" s="41"/>
      <c r="AI7" s="43"/>
      <c r="AJ7" s="41"/>
      <c r="AK7" s="43"/>
      <c r="AL7" s="41"/>
      <c r="AM7" s="54"/>
    </row>
    <row r="8" spans="1:39" x14ac:dyDescent="0.2">
      <c r="A8" s="39" t="s">
        <v>9</v>
      </c>
      <c r="B8" s="39" t="s">
        <v>973</v>
      </c>
      <c r="C8" s="39">
        <v>700580</v>
      </c>
      <c r="D8" s="41"/>
      <c r="E8" s="43"/>
      <c r="F8" s="41"/>
      <c r="G8" s="43"/>
      <c r="H8" s="41"/>
      <c r="I8" s="43"/>
      <c r="J8" s="41"/>
      <c r="K8" s="41"/>
      <c r="L8" s="43"/>
      <c r="M8" s="41"/>
      <c r="N8" s="43"/>
      <c r="O8" s="41"/>
      <c r="P8" s="43"/>
      <c r="Q8" s="41"/>
      <c r="R8" s="41">
        <v>7</v>
      </c>
      <c r="S8" s="42">
        <v>96895.14</v>
      </c>
      <c r="T8" s="41"/>
      <c r="U8" s="43"/>
      <c r="V8" s="41"/>
      <c r="W8" s="43"/>
      <c r="X8" s="41">
        <v>2</v>
      </c>
      <c r="Y8" s="41"/>
      <c r="Z8" s="43"/>
      <c r="AA8" s="41"/>
      <c r="AB8" s="43"/>
      <c r="AC8" s="41"/>
      <c r="AD8" s="43"/>
      <c r="AE8" s="41"/>
      <c r="AF8" s="41">
        <v>1</v>
      </c>
      <c r="AG8" s="42">
        <v>1477.69</v>
      </c>
      <c r="AH8" s="41"/>
      <c r="AI8" s="43"/>
      <c r="AJ8" s="41"/>
      <c r="AK8" s="43"/>
      <c r="AL8" s="41"/>
      <c r="AM8" s="54"/>
    </row>
    <row r="9" spans="1:39" x14ac:dyDescent="0.2">
      <c r="A9" s="39" t="s">
        <v>70</v>
      </c>
      <c r="B9" s="39" t="s">
        <v>974</v>
      </c>
      <c r="C9" s="39">
        <v>700582</v>
      </c>
      <c r="D9" s="41">
        <v>4</v>
      </c>
      <c r="E9" s="42">
        <v>-3666.34</v>
      </c>
      <c r="F9" s="41"/>
      <c r="G9" s="43"/>
      <c r="H9" s="41"/>
      <c r="I9" s="43"/>
      <c r="J9" s="41"/>
      <c r="K9" s="41">
        <v>3</v>
      </c>
      <c r="L9" s="42">
        <v>9646</v>
      </c>
      <c r="M9" s="41"/>
      <c r="N9" s="43"/>
      <c r="O9" s="41"/>
      <c r="P9" s="43"/>
      <c r="Q9" s="41"/>
      <c r="R9" s="41">
        <v>1</v>
      </c>
      <c r="S9" s="42">
        <v>600</v>
      </c>
      <c r="T9" s="41"/>
      <c r="U9" s="43"/>
      <c r="V9" s="41"/>
      <c r="W9" s="43"/>
      <c r="X9" s="41"/>
      <c r="Y9" s="41">
        <v>1</v>
      </c>
      <c r="Z9" s="42">
        <v>1338</v>
      </c>
      <c r="AA9" s="41"/>
      <c r="AB9" s="43"/>
      <c r="AC9" s="41"/>
      <c r="AD9" s="43"/>
      <c r="AE9" s="41"/>
      <c r="AF9" s="41"/>
      <c r="AG9" s="43"/>
      <c r="AH9" s="41"/>
      <c r="AI9" s="43"/>
      <c r="AJ9" s="41"/>
      <c r="AK9" s="43"/>
      <c r="AL9" s="41"/>
      <c r="AM9" s="54"/>
    </row>
    <row r="10" spans="1:39" x14ac:dyDescent="0.2">
      <c r="A10" s="39" t="s">
        <v>70</v>
      </c>
      <c r="B10" s="39" t="s">
        <v>975</v>
      </c>
      <c r="C10" s="39">
        <v>700583</v>
      </c>
      <c r="D10" s="41">
        <v>61</v>
      </c>
      <c r="E10" s="42">
        <v>55734.36</v>
      </c>
      <c r="F10" s="41">
        <v>2</v>
      </c>
      <c r="G10" s="42">
        <v>18319.61</v>
      </c>
      <c r="H10" s="41"/>
      <c r="I10" s="43"/>
      <c r="J10" s="41">
        <v>9</v>
      </c>
      <c r="K10" s="41">
        <v>57</v>
      </c>
      <c r="L10" s="42">
        <v>110312.64</v>
      </c>
      <c r="M10" s="41"/>
      <c r="N10" s="43"/>
      <c r="O10" s="41"/>
      <c r="P10" s="43"/>
      <c r="Q10" s="41">
        <v>2</v>
      </c>
      <c r="R10" s="41">
        <v>42</v>
      </c>
      <c r="S10" s="42">
        <v>122145.52</v>
      </c>
      <c r="T10" s="41">
        <v>2</v>
      </c>
      <c r="U10" s="42">
        <v>7463.64</v>
      </c>
      <c r="V10" s="41"/>
      <c r="W10" s="43"/>
      <c r="X10" s="41">
        <v>13</v>
      </c>
      <c r="Y10" s="41">
        <v>8</v>
      </c>
      <c r="Z10" s="42">
        <v>8049.89</v>
      </c>
      <c r="AA10" s="41"/>
      <c r="AB10" s="43"/>
      <c r="AC10" s="41"/>
      <c r="AD10" s="43"/>
      <c r="AE10" s="41"/>
      <c r="AF10" s="41">
        <v>4</v>
      </c>
      <c r="AG10" s="42">
        <v>16439.84</v>
      </c>
      <c r="AH10" s="41">
        <v>6</v>
      </c>
      <c r="AI10" s="43"/>
      <c r="AJ10" s="41"/>
      <c r="AK10" s="43"/>
      <c r="AL10" s="41"/>
      <c r="AM10" s="54"/>
    </row>
    <row r="11" spans="1:39" x14ac:dyDescent="0.2">
      <c r="A11" s="39" t="s">
        <v>79</v>
      </c>
      <c r="B11" s="39" t="s">
        <v>976</v>
      </c>
      <c r="C11" s="39">
        <v>700584</v>
      </c>
      <c r="D11" s="41">
        <v>229</v>
      </c>
      <c r="E11" s="42">
        <v>56308.62</v>
      </c>
      <c r="F11" s="41">
        <v>4</v>
      </c>
      <c r="G11" s="42">
        <v>-7029.5</v>
      </c>
      <c r="H11" s="41">
        <v>1</v>
      </c>
      <c r="I11" s="42">
        <v>-1820</v>
      </c>
      <c r="J11" s="41">
        <v>36</v>
      </c>
      <c r="K11" s="41">
        <v>262</v>
      </c>
      <c r="L11" s="42">
        <v>482718.86</v>
      </c>
      <c r="M11" s="41"/>
      <c r="N11" s="43"/>
      <c r="O11" s="41"/>
      <c r="P11" s="43"/>
      <c r="Q11" s="41">
        <v>6</v>
      </c>
      <c r="R11" s="41">
        <v>126</v>
      </c>
      <c r="S11" s="42">
        <v>1560170.43</v>
      </c>
      <c r="T11" s="41">
        <v>1</v>
      </c>
      <c r="U11" s="42">
        <v>14694.44</v>
      </c>
      <c r="V11" s="41">
        <v>2</v>
      </c>
      <c r="W11" s="42">
        <v>27000</v>
      </c>
      <c r="X11" s="41">
        <v>55</v>
      </c>
      <c r="Y11" s="41">
        <v>43</v>
      </c>
      <c r="Z11" s="42">
        <v>55578.78</v>
      </c>
      <c r="AA11" s="41"/>
      <c r="AB11" s="43"/>
      <c r="AC11" s="41"/>
      <c r="AD11" s="43"/>
      <c r="AE11" s="41">
        <v>2</v>
      </c>
      <c r="AF11" s="41">
        <v>19</v>
      </c>
      <c r="AG11" s="42">
        <v>77917.84</v>
      </c>
      <c r="AH11" s="41">
        <v>6</v>
      </c>
      <c r="AI11" s="42">
        <v>348936.25</v>
      </c>
      <c r="AJ11" s="41"/>
      <c r="AK11" s="43"/>
      <c r="AL11" s="41">
        <v>2</v>
      </c>
      <c r="AM11" s="54"/>
    </row>
    <row r="12" spans="1:39" x14ac:dyDescent="0.2">
      <c r="A12" s="39" t="s">
        <v>24</v>
      </c>
      <c r="B12" s="39" t="s">
        <v>977</v>
      </c>
      <c r="C12" s="39">
        <v>700585</v>
      </c>
      <c r="D12" s="41">
        <v>253</v>
      </c>
      <c r="E12" s="42">
        <v>277220.96999999997</v>
      </c>
      <c r="F12" s="41">
        <v>8</v>
      </c>
      <c r="G12" s="42">
        <v>42453.27</v>
      </c>
      <c r="H12" s="41"/>
      <c r="I12" s="43"/>
      <c r="J12" s="41">
        <v>11</v>
      </c>
      <c r="K12" s="41">
        <v>93</v>
      </c>
      <c r="L12" s="42">
        <v>175137</v>
      </c>
      <c r="M12" s="41">
        <v>1</v>
      </c>
      <c r="N12" s="42">
        <v>19266.82</v>
      </c>
      <c r="O12" s="41"/>
      <c r="P12" s="43"/>
      <c r="Q12" s="41">
        <v>4</v>
      </c>
      <c r="R12" s="41">
        <v>70</v>
      </c>
      <c r="S12" s="42">
        <v>802420.28</v>
      </c>
      <c r="T12" s="41">
        <v>1</v>
      </c>
      <c r="U12" s="42">
        <v>4417.3500000000004</v>
      </c>
      <c r="V12" s="41"/>
      <c r="W12" s="43"/>
      <c r="X12" s="41">
        <v>56</v>
      </c>
      <c r="Y12" s="41">
        <v>19</v>
      </c>
      <c r="Z12" s="42">
        <v>30699.82</v>
      </c>
      <c r="AA12" s="41"/>
      <c r="AB12" s="43"/>
      <c r="AC12" s="41"/>
      <c r="AD12" s="43"/>
      <c r="AE12" s="41"/>
      <c r="AF12" s="41">
        <v>6</v>
      </c>
      <c r="AG12" s="42">
        <v>53660.32</v>
      </c>
      <c r="AH12" s="41">
        <v>1</v>
      </c>
      <c r="AI12" s="42">
        <v>17576</v>
      </c>
      <c r="AJ12" s="41"/>
      <c r="AK12" s="43"/>
      <c r="AL12" s="41"/>
      <c r="AM12" s="54"/>
    </row>
    <row r="13" spans="1:39" x14ac:dyDescent="0.2">
      <c r="A13" s="39" t="s">
        <v>24</v>
      </c>
      <c r="B13" s="39" t="s">
        <v>977</v>
      </c>
      <c r="C13" s="39">
        <v>700586</v>
      </c>
      <c r="D13" s="41"/>
      <c r="E13" s="43"/>
      <c r="F13" s="41"/>
      <c r="G13" s="43"/>
      <c r="H13" s="41"/>
      <c r="I13" s="43"/>
      <c r="J13" s="41"/>
      <c r="K13" s="41"/>
      <c r="L13" s="43"/>
      <c r="M13" s="41"/>
      <c r="N13" s="43"/>
      <c r="O13" s="41"/>
      <c r="P13" s="43"/>
      <c r="Q13" s="41"/>
      <c r="R13" s="41">
        <v>3</v>
      </c>
      <c r="S13" s="42">
        <v>29888.28</v>
      </c>
      <c r="T13" s="41"/>
      <c r="U13" s="43"/>
      <c r="V13" s="41"/>
      <c r="W13" s="43"/>
      <c r="X13" s="41">
        <v>1</v>
      </c>
      <c r="Y13" s="41"/>
      <c r="Z13" s="43"/>
      <c r="AA13" s="41"/>
      <c r="AB13" s="43"/>
      <c r="AC13" s="41"/>
      <c r="AD13" s="43"/>
      <c r="AE13" s="41"/>
      <c r="AF13" s="41"/>
      <c r="AG13" s="43"/>
      <c r="AH13" s="41"/>
      <c r="AI13" s="43"/>
      <c r="AJ13" s="41"/>
      <c r="AK13" s="43"/>
      <c r="AL13" s="41"/>
      <c r="AM13" s="54"/>
    </row>
    <row r="14" spans="1:39" x14ac:dyDescent="0.2">
      <c r="A14" s="39" t="s">
        <v>24</v>
      </c>
      <c r="B14" s="39" t="s">
        <v>977</v>
      </c>
      <c r="C14" s="39">
        <v>700587</v>
      </c>
      <c r="D14" s="41"/>
      <c r="E14" s="43"/>
      <c r="F14" s="41"/>
      <c r="G14" s="43"/>
      <c r="H14" s="41"/>
      <c r="I14" s="43"/>
      <c r="J14" s="41"/>
      <c r="K14" s="41"/>
      <c r="L14" s="43"/>
      <c r="M14" s="41"/>
      <c r="N14" s="43"/>
      <c r="O14" s="41"/>
      <c r="P14" s="43"/>
      <c r="Q14" s="41"/>
      <c r="R14" s="41">
        <v>1</v>
      </c>
      <c r="S14" s="42">
        <v>18088.07</v>
      </c>
      <c r="T14" s="41"/>
      <c r="U14" s="43"/>
      <c r="V14" s="41"/>
      <c r="W14" s="43"/>
      <c r="X14" s="41">
        <v>3</v>
      </c>
      <c r="Y14" s="41"/>
      <c r="Z14" s="43"/>
      <c r="AA14" s="41"/>
      <c r="AB14" s="43"/>
      <c r="AC14" s="41"/>
      <c r="AD14" s="43"/>
      <c r="AE14" s="41"/>
      <c r="AF14" s="41"/>
      <c r="AG14" s="43"/>
      <c r="AH14" s="41"/>
      <c r="AI14" s="43"/>
      <c r="AJ14" s="41"/>
      <c r="AK14" s="43"/>
      <c r="AL14" s="41"/>
      <c r="AM14" s="54"/>
    </row>
    <row r="15" spans="1:39" x14ac:dyDescent="0.2">
      <c r="A15" s="39" t="s">
        <v>41</v>
      </c>
      <c r="B15" s="39" t="s">
        <v>978</v>
      </c>
      <c r="C15" s="39">
        <v>700589</v>
      </c>
      <c r="D15" s="41">
        <v>2</v>
      </c>
      <c r="E15" s="42">
        <v>-2123.2399999999998</v>
      </c>
      <c r="F15" s="41">
        <v>2</v>
      </c>
      <c r="G15" s="42">
        <v>1026.8800000000001</v>
      </c>
      <c r="H15" s="41"/>
      <c r="I15" s="43"/>
      <c r="J15" s="41"/>
      <c r="K15" s="41">
        <v>3</v>
      </c>
      <c r="L15" s="42">
        <v>5523</v>
      </c>
      <c r="M15" s="41"/>
      <c r="N15" s="43"/>
      <c r="O15" s="41"/>
      <c r="P15" s="43"/>
      <c r="Q15" s="41"/>
      <c r="R15" s="41">
        <v>1</v>
      </c>
      <c r="S15" s="42">
        <v>75516.72</v>
      </c>
      <c r="T15" s="41"/>
      <c r="U15" s="43"/>
      <c r="V15" s="41"/>
      <c r="W15" s="43"/>
      <c r="X15" s="41">
        <v>1</v>
      </c>
      <c r="Y15" s="41"/>
      <c r="Z15" s="43"/>
      <c r="AA15" s="41"/>
      <c r="AB15" s="43"/>
      <c r="AC15" s="41"/>
      <c r="AD15" s="43"/>
      <c r="AE15" s="41"/>
      <c r="AF15" s="41"/>
      <c r="AG15" s="43"/>
      <c r="AH15" s="41"/>
      <c r="AI15" s="43"/>
      <c r="AJ15" s="41"/>
      <c r="AK15" s="43"/>
      <c r="AL15" s="41"/>
      <c r="AM15" s="54"/>
    </row>
    <row r="16" spans="1:39" x14ac:dyDescent="0.2">
      <c r="A16" s="39" t="s">
        <v>29</v>
      </c>
      <c r="B16" s="39" t="s">
        <v>979</v>
      </c>
      <c r="C16" s="39">
        <v>700590</v>
      </c>
      <c r="D16" s="41">
        <v>951</v>
      </c>
      <c r="E16" s="42">
        <v>1576338.27</v>
      </c>
      <c r="F16" s="41">
        <v>42</v>
      </c>
      <c r="G16" s="42">
        <v>113293.4</v>
      </c>
      <c r="H16" s="41">
        <v>2</v>
      </c>
      <c r="I16" s="42">
        <v>-56830</v>
      </c>
      <c r="J16" s="41">
        <v>83</v>
      </c>
      <c r="K16" s="41">
        <v>571</v>
      </c>
      <c r="L16" s="42">
        <v>1099946.51</v>
      </c>
      <c r="M16" s="41">
        <v>7</v>
      </c>
      <c r="N16" s="42">
        <v>31032.89</v>
      </c>
      <c r="O16" s="41">
        <v>1</v>
      </c>
      <c r="P16" s="42">
        <v>1614.95</v>
      </c>
      <c r="Q16" s="41">
        <v>22</v>
      </c>
      <c r="R16" s="41">
        <v>398</v>
      </c>
      <c r="S16" s="42">
        <v>2611060.7799999998</v>
      </c>
      <c r="T16" s="41">
        <v>10</v>
      </c>
      <c r="U16" s="42">
        <v>134008.22</v>
      </c>
      <c r="V16" s="41">
        <v>13</v>
      </c>
      <c r="W16" s="42">
        <v>77519.77</v>
      </c>
      <c r="X16" s="41">
        <v>213</v>
      </c>
      <c r="Y16" s="41">
        <v>167</v>
      </c>
      <c r="Z16" s="42">
        <v>359893.13</v>
      </c>
      <c r="AA16" s="41">
        <v>4</v>
      </c>
      <c r="AB16" s="42">
        <v>54995.21</v>
      </c>
      <c r="AC16" s="41">
        <v>1</v>
      </c>
      <c r="AD16" s="42">
        <v>2134.9</v>
      </c>
      <c r="AE16" s="41">
        <v>2</v>
      </c>
      <c r="AF16" s="41">
        <v>75</v>
      </c>
      <c r="AG16" s="42">
        <v>464805.84</v>
      </c>
      <c r="AH16" s="41">
        <v>15</v>
      </c>
      <c r="AI16" s="42">
        <v>86373.18</v>
      </c>
      <c r="AJ16" s="41">
        <v>2</v>
      </c>
      <c r="AK16" s="42">
        <v>-8866.7800000000007</v>
      </c>
      <c r="AL16" s="41"/>
      <c r="AM16" s="54"/>
    </row>
    <row r="17" spans="1:39" x14ac:dyDescent="0.2">
      <c r="A17" s="39" t="s">
        <v>29</v>
      </c>
      <c r="B17" s="39" t="s">
        <v>979</v>
      </c>
      <c r="C17" s="39">
        <v>700591</v>
      </c>
      <c r="D17" s="41"/>
      <c r="E17" s="43"/>
      <c r="F17" s="41"/>
      <c r="G17" s="43"/>
      <c r="H17" s="41"/>
      <c r="I17" s="43"/>
      <c r="J17" s="41"/>
      <c r="K17" s="41">
        <v>2</v>
      </c>
      <c r="L17" s="42">
        <v>3640</v>
      </c>
      <c r="M17" s="41"/>
      <c r="N17" s="43"/>
      <c r="O17" s="41"/>
      <c r="P17" s="43"/>
      <c r="Q17" s="41"/>
      <c r="R17" s="41"/>
      <c r="S17" s="43"/>
      <c r="T17" s="41"/>
      <c r="U17" s="43"/>
      <c r="V17" s="41"/>
      <c r="W17" s="43"/>
      <c r="X17" s="41"/>
      <c r="Y17" s="41"/>
      <c r="Z17" s="43"/>
      <c r="AA17" s="41"/>
      <c r="AB17" s="43"/>
      <c r="AC17" s="41"/>
      <c r="AD17" s="43"/>
      <c r="AE17" s="41"/>
      <c r="AF17" s="41"/>
      <c r="AG17" s="43"/>
      <c r="AH17" s="41"/>
      <c r="AI17" s="43"/>
      <c r="AJ17" s="41"/>
      <c r="AK17" s="43"/>
      <c r="AL17" s="41"/>
      <c r="AM17" s="54"/>
    </row>
    <row r="18" spans="1:39" x14ac:dyDescent="0.2">
      <c r="A18" s="39" t="s">
        <v>79</v>
      </c>
      <c r="B18" s="39" t="s">
        <v>976</v>
      </c>
      <c r="C18" s="39">
        <v>700592</v>
      </c>
      <c r="D18" s="41">
        <v>722</v>
      </c>
      <c r="E18" s="42">
        <v>1287677.99</v>
      </c>
      <c r="F18" s="41">
        <v>43</v>
      </c>
      <c r="G18" s="42">
        <v>67831.850000000006</v>
      </c>
      <c r="H18" s="41">
        <v>21</v>
      </c>
      <c r="I18" s="42">
        <v>-33300.910000000003</v>
      </c>
      <c r="J18" s="41">
        <v>68</v>
      </c>
      <c r="K18" s="41">
        <v>164</v>
      </c>
      <c r="L18" s="42">
        <v>319517.27</v>
      </c>
      <c r="M18" s="41"/>
      <c r="N18" s="43"/>
      <c r="O18" s="41">
        <v>2</v>
      </c>
      <c r="P18" s="42">
        <v>2888.5</v>
      </c>
      <c r="Q18" s="41">
        <v>3</v>
      </c>
      <c r="R18" s="41">
        <v>177</v>
      </c>
      <c r="S18" s="42">
        <v>776765.49</v>
      </c>
      <c r="T18" s="41">
        <v>10</v>
      </c>
      <c r="U18" s="42">
        <v>207634.1</v>
      </c>
      <c r="V18" s="41">
        <v>7</v>
      </c>
      <c r="W18" s="42">
        <v>161551.79999999999</v>
      </c>
      <c r="X18" s="41">
        <v>220</v>
      </c>
      <c r="Y18" s="41">
        <v>76</v>
      </c>
      <c r="Z18" s="42">
        <v>167187.18</v>
      </c>
      <c r="AA18" s="41">
        <v>8</v>
      </c>
      <c r="AB18" s="42">
        <v>17424.28</v>
      </c>
      <c r="AC18" s="41">
        <v>3</v>
      </c>
      <c r="AD18" s="42">
        <v>-126</v>
      </c>
      <c r="AE18" s="41"/>
      <c r="AF18" s="41">
        <v>34</v>
      </c>
      <c r="AG18" s="42">
        <v>354852.04</v>
      </c>
      <c r="AH18" s="41">
        <v>8</v>
      </c>
      <c r="AI18" s="42">
        <v>-39330.71</v>
      </c>
      <c r="AJ18" s="41"/>
      <c r="AK18" s="43"/>
      <c r="AL18" s="41"/>
      <c r="AM18" s="54"/>
    </row>
    <row r="19" spans="1:39" x14ac:dyDescent="0.2">
      <c r="A19" s="39" t="s">
        <v>9</v>
      </c>
      <c r="B19" s="39" t="s">
        <v>973</v>
      </c>
      <c r="C19" s="39">
        <v>700594</v>
      </c>
      <c r="D19" s="41">
        <v>15</v>
      </c>
      <c r="E19" s="42">
        <v>-321.08</v>
      </c>
      <c r="F19" s="41"/>
      <c r="G19" s="43"/>
      <c r="H19" s="41"/>
      <c r="I19" s="43"/>
      <c r="J19" s="41">
        <v>3</v>
      </c>
      <c r="K19" s="41">
        <v>16</v>
      </c>
      <c r="L19" s="42">
        <v>32086</v>
      </c>
      <c r="M19" s="41"/>
      <c r="N19" s="43"/>
      <c r="O19" s="41">
        <v>2</v>
      </c>
      <c r="P19" s="42">
        <v>4270</v>
      </c>
      <c r="Q19" s="41"/>
      <c r="R19" s="41">
        <v>4</v>
      </c>
      <c r="S19" s="42">
        <v>18780.88</v>
      </c>
      <c r="T19" s="41"/>
      <c r="U19" s="43"/>
      <c r="V19" s="41"/>
      <c r="W19" s="43"/>
      <c r="X19" s="41">
        <v>3</v>
      </c>
      <c r="Y19" s="41">
        <v>4</v>
      </c>
      <c r="Z19" s="42">
        <v>2925.47</v>
      </c>
      <c r="AA19" s="41"/>
      <c r="AB19" s="43"/>
      <c r="AC19" s="41"/>
      <c r="AD19" s="43"/>
      <c r="AE19" s="41"/>
      <c r="AF19" s="41"/>
      <c r="AG19" s="43"/>
      <c r="AH19" s="41">
        <v>1</v>
      </c>
      <c r="AI19" s="42">
        <v>36147.42</v>
      </c>
      <c r="AJ19" s="41"/>
      <c r="AK19" s="43"/>
      <c r="AL19" s="41"/>
      <c r="AM19" s="54"/>
    </row>
    <row r="20" spans="1:39" x14ac:dyDescent="0.2">
      <c r="A20" s="39" t="s">
        <v>18</v>
      </c>
      <c r="B20" s="39" t="s">
        <v>980</v>
      </c>
      <c r="C20" s="39">
        <v>700595</v>
      </c>
      <c r="D20" s="41"/>
      <c r="E20" s="43"/>
      <c r="F20" s="41"/>
      <c r="G20" s="43"/>
      <c r="H20" s="41"/>
      <c r="I20" s="43"/>
      <c r="J20" s="41"/>
      <c r="K20" s="41">
        <v>2</v>
      </c>
      <c r="L20" s="42">
        <v>3955</v>
      </c>
      <c r="M20" s="41"/>
      <c r="N20" s="43"/>
      <c r="O20" s="41"/>
      <c r="P20" s="43"/>
      <c r="Q20" s="41"/>
      <c r="R20" s="41"/>
      <c r="S20" s="43"/>
      <c r="T20" s="41"/>
      <c r="U20" s="43"/>
      <c r="V20" s="41"/>
      <c r="W20" s="43"/>
      <c r="X20" s="41"/>
      <c r="Y20" s="41"/>
      <c r="Z20" s="43"/>
      <c r="AA20" s="41"/>
      <c r="AB20" s="43"/>
      <c r="AC20" s="41"/>
      <c r="AD20" s="43"/>
      <c r="AE20" s="41"/>
      <c r="AF20" s="41"/>
      <c r="AG20" s="43"/>
      <c r="AH20" s="41"/>
      <c r="AI20" s="43"/>
      <c r="AJ20" s="41"/>
      <c r="AK20" s="43"/>
      <c r="AL20" s="41"/>
      <c r="AM20" s="54"/>
    </row>
    <row r="21" spans="1:39" x14ac:dyDescent="0.2">
      <c r="A21" s="39" t="s">
        <v>9</v>
      </c>
      <c r="B21" s="39" t="s">
        <v>1156</v>
      </c>
      <c r="C21" s="39">
        <v>700596</v>
      </c>
      <c r="D21" s="41">
        <v>2</v>
      </c>
      <c r="E21" s="42">
        <v>5933.34</v>
      </c>
      <c r="F21" s="41"/>
      <c r="G21" s="43"/>
      <c r="H21" s="41"/>
      <c r="I21" s="43"/>
      <c r="J21" s="41"/>
      <c r="K21" s="41"/>
      <c r="L21" s="43"/>
      <c r="M21" s="41"/>
      <c r="N21" s="43"/>
      <c r="O21" s="41"/>
      <c r="P21" s="43"/>
      <c r="Q21" s="41"/>
      <c r="R21" s="41"/>
      <c r="S21" s="43"/>
      <c r="T21" s="41"/>
      <c r="U21" s="43"/>
      <c r="V21" s="41"/>
      <c r="W21" s="43"/>
      <c r="X21" s="41">
        <v>1</v>
      </c>
      <c r="Y21" s="41"/>
      <c r="Z21" s="43"/>
      <c r="AA21" s="41"/>
      <c r="AB21" s="43"/>
      <c r="AC21" s="41"/>
      <c r="AD21" s="43"/>
      <c r="AE21" s="41"/>
      <c r="AF21" s="41"/>
      <c r="AG21" s="43"/>
      <c r="AH21" s="41"/>
      <c r="AI21" s="43"/>
      <c r="AJ21" s="41"/>
      <c r="AK21" s="43"/>
      <c r="AL21" s="41"/>
      <c r="AM21" s="54"/>
    </row>
    <row r="22" spans="1:39" x14ac:dyDescent="0.2">
      <c r="A22" s="39" t="s">
        <v>9</v>
      </c>
      <c r="B22" s="39" t="s">
        <v>1156</v>
      </c>
      <c r="C22" s="39">
        <v>700598</v>
      </c>
      <c r="D22" s="41"/>
      <c r="E22" s="43"/>
      <c r="F22" s="41"/>
      <c r="G22" s="43"/>
      <c r="H22" s="41"/>
      <c r="I22" s="43"/>
      <c r="J22" s="41"/>
      <c r="K22" s="41">
        <v>1</v>
      </c>
      <c r="L22" s="42">
        <v>1568</v>
      </c>
      <c r="M22" s="41"/>
      <c r="N22" s="43"/>
      <c r="O22" s="41"/>
      <c r="P22" s="43"/>
      <c r="Q22" s="41"/>
      <c r="R22" s="41"/>
      <c r="S22" s="43"/>
      <c r="T22" s="41"/>
      <c r="U22" s="43"/>
      <c r="V22" s="41"/>
      <c r="W22" s="43"/>
      <c r="X22" s="41"/>
      <c r="Y22" s="41"/>
      <c r="Z22" s="43"/>
      <c r="AA22" s="41"/>
      <c r="AB22" s="43"/>
      <c r="AC22" s="41"/>
      <c r="AD22" s="43"/>
      <c r="AE22" s="41"/>
      <c r="AF22" s="41"/>
      <c r="AG22" s="43"/>
      <c r="AH22" s="41"/>
      <c r="AI22" s="43"/>
      <c r="AJ22" s="41"/>
      <c r="AK22" s="43"/>
      <c r="AL22" s="41"/>
      <c r="AM22" s="54"/>
    </row>
    <row r="23" spans="1:39" x14ac:dyDescent="0.2">
      <c r="A23" s="39" t="s">
        <v>70</v>
      </c>
      <c r="B23" s="39" t="s">
        <v>982</v>
      </c>
      <c r="C23" s="39">
        <v>700605</v>
      </c>
      <c r="D23" s="41">
        <v>3</v>
      </c>
      <c r="E23" s="42">
        <v>6928.29</v>
      </c>
      <c r="F23" s="41"/>
      <c r="G23" s="43"/>
      <c r="H23" s="41"/>
      <c r="I23" s="43"/>
      <c r="J23" s="41"/>
      <c r="K23" s="41">
        <v>8</v>
      </c>
      <c r="L23" s="42">
        <v>16205</v>
      </c>
      <c r="M23" s="41"/>
      <c r="N23" s="43"/>
      <c r="O23" s="41"/>
      <c r="P23" s="43"/>
      <c r="Q23" s="41"/>
      <c r="R23" s="41"/>
      <c r="S23" s="43"/>
      <c r="T23" s="41"/>
      <c r="U23" s="43"/>
      <c r="V23" s="41"/>
      <c r="W23" s="43"/>
      <c r="X23" s="41"/>
      <c r="Y23" s="41">
        <v>2</v>
      </c>
      <c r="Z23" s="42">
        <v>6650</v>
      </c>
      <c r="AA23" s="41"/>
      <c r="AB23" s="43"/>
      <c r="AC23" s="41"/>
      <c r="AD23" s="43"/>
      <c r="AE23" s="41"/>
      <c r="AF23" s="41"/>
      <c r="AG23" s="43"/>
      <c r="AH23" s="41"/>
      <c r="AI23" s="43"/>
      <c r="AJ23" s="41"/>
      <c r="AK23" s="43"/>
      <c r="AL23" s="41"/>
      <c r="AM23" s="54"/>
    </row>
    <row r="24" spans="1:39" x14ac:dyDescent="0.2">
      <c r="A24" s="39" t="s">
        <v>70</v>
      </c>
      <c r="B24" s="39" t="s">
        <v>982</v>
      </c>
      <c r="C24" s="39">
        <v>700607</v>
      </c>
      <c r="D24" s="41">
        <v>2</v>
      </c>
      <c r="E24" s="42">
        <v>4698.5600000000004</v>
      </c>
      <c r="F24" s="41"/>
      <c r="G24" s="43"/>
      <c r="H24" s="41"/>
      <c r="I24" s="43"/>
      <c r="J24" s="41"/>
      <c r="K24" s="41"/>
      <c r="L24" s="43"/>
      <c r="M24" s="41"/>
      <c r="N24" s="43"/>
      <c r="O24" s="41">
        <v>1</v>
      </c>
      <c r="P24" s="42">
        <v>1067.5</v>
      </c>
      <c r="Q24" s="41"/>
      <c r="R24" s="41">
        <v>1</v>
      </c>
      <c r="S24" s="42">
        <v>4000</v>
      </c>
      <c r="T24" s="41"/>
      <c r="U24" s="43"/>
      <c r="V24" s="41"/>
      <c r="W24" s="43"/>
      <c r="X24" s="41"/>
      <c r="Y24" s="41"/>
      <c r="Z24" s="43"/>
      <c r="AA24" s="41">
        <v>1</v>
      </c>
      <c r="AB24" s="42">
        <v>5635.21</v>
      </c>
      <c r="AC24" s="41"/>
      <c r="AD24" s="43"/>
      <c r="AE24" s="41"/>
      <c r="AF24" s="41"/>
      <c r="AG24" s="43"/>
      <c r="AH24" s="41"/>
      <c r="AI24" s="43"/>
      <c r="AJ24" s="41"/>
      <c r="AK24" s="43"/>
      <c r="AL24" s="41"/>
      <c r="AM24" s="54"/>
    </row>
    <row r="25" spans="1:39" x14ac:dyDescent="0.2">
      <c r="A25" s="39" t="s">
        <v>70</v>
      </c>
      <c r="B25" s="39" t="s">
        <v>982</v>
      </c>
      <c r="C25" s="39">
        <v>700608</v>
      </c>
      <c r="D25" s="41">
        <v>2</v>
      </c>
      <c r="E25" s="42">
        <v>-517.47</v>
      </c>
      <c r="F25" s="41"/>
      <c r="G25" s="43"/>
      <c r="H25" s="41"/>
      <c r="I25" s="43"/>
      <c r="J25" s="41"/>
      <c r="K25" s="41"/>
      <c r="L25" s="43"/>
      <c r="M25" s="41"/>
      <c r="N25" s="43"/>
      <c r="O25" s="41"/>
      <c r="P25" s="43"/>
      <c r="Q25" s="41"/>
      <c r="R25" s="41"/>
      <c r="S25" s="43"/>
      <c r="T25" s="41"/>
      <c r="U25" s="43"/>
      <c r="V25" s="41"/>
      <c r="W25" s="43"/>
      <c r="X25" s="41"/>
      <c r="Y25" s="41">
        <v>2</v>
      </c>
      <c r="Z25" s="42">
        <v>-338.37</v>
      </c>
      <c r="AA25" s="41"/>
      <c r="AB25" s="43"/>
      <c r="AC25" s="41"/>
      <c r="AD25" s="43"/>
      <c r="AE25" s="41"/>
      <c r="AF25" s="41"/>
      <c r="AG25" s="43"/>
      <c r="AH25" s="41"/>
      <c r="AI25" s="43"/>
      <c r="AJ25" s="41"/>
      <c r="AK25" s="43"/>
      <c r="AL25" s="41"/>
      <c r="AM25" s="54"/>
    </row>
    <row r="26" spans="1:39" x14ac:dyDescent="0.2">
      <c r="A26" s="39" t="s">
        <v>70</v>
      </c>
      <c r="B26" s="39" t="s">
        <v>982</v>
      </c>
      <c r="C26" s="39">
        <v>700610</v>
      </c>
      <c r="D26" s="41">
        <v>2</v>
      </c>
      <c r="E26" s="42">
        <v>-616.41</v>
      </c>
      <c r="F26" s="41"/>
      <c r="G26" s="43"/>
      <c r="H26" s="41"/>
      <c r="I26" s="43"/>
      <c r="J26" s="41"/>
      <c r="K26" s="41"/>
      <c r="L26" s="43"/>
      <c r="M26" s="41"/>
      <c r="N26" s="43"/>
      <c r="O26" s="41"/>
      <c r="P26" s="43"/>
      <c r="Q26" s="41"/>
      <c r="R26" s="41"/>
      <c r="S26" s="43"/>
      <c r="T26" s="41"/>
      <c r="U26" s="43"/>
      <c r="V26" s="41"/>
      <c r="W26" s="43"/>
      <c r="X26" s="41"/>
      <c r="Y26" s="41"/>
      <c r="Z26" s="43"/>
      <c r="AA26" s="41"/>
      <c r="AB26" s="43"/>
      <c r="AC26" s="41"/>
      <c r="AD26" s="43"/>
      <c r="AE26" s="41"/>
      <c r="AF26" s="41"/>
      <c r="AG26" s="43"/>
      <c r="AH26" s="41"/>
      <c r="AI26" s="43"/>
      <c r="AJ26" s="41"/>
      <c r="AK26" s="43"/>
      <c r="AL26" s="41"/>
      <c r="AM26" s="54"/>
    </row>
    <row r="27" spans="1:39" x14ac:dyDescent="0.2">
      <c r="A27" s="39" t="s">
        <v>70</v>
      </c>
      <c r="B27" s="39" t="s">
        <v>982</v>
      </c>
      <c r="C27" s="39">
        <v>700611</v>
      </c>
      <c r="D27" s="41"/>
      <c r="E27" s="43"/>
      <c r="F27" s="41"/>
      <c r="G27" s="43"/>
      <c r="H27" s="41"/>
      <c r="I27" s="43"/>
      <c r="J27" s="41"/>
      <c r="K27" s="41">
        <v>1</v>
      </c>
      <c r="L27" s="42">
        <v>3870</v>
      </c>
      <c r="M27" s="41"/>
      <c r="N27" s="43"/>
      <c r="O27" s="41"/>
      <c r="P27" s="43"/>
      <c r="Q27" s="41"/>
      <c r="R27" s="41">
        <v>1</v>
      </c>
      <c r="S27" s="42">
        <v>3273.71</v>
      </c>
      <c r="T27" s="41"/>
      <c r="U27" s="43"/>
      <c r="V27" s="41"/>
      <c r="W27" s="43"/>
      <c r="X27" s="41"/>
      <c r="Y27" s="41"/>
      <c r="Z27" s="43"/>
      <c r="AA27" s="41"/>
      <c r="AB27" s="43"/>
      <c r="AC27" s="41"/>
      <c r="AD27" s="43"/>
      <c r="AE27" s="41"/>
      <c r="AF27" s="41"/>
      <c r="AG27" s="43"/>
      <c r="AH27" s="41"/>
      <c r="AI27" s="43"/>
      <c r="AJ27" s="41"/>
      <c r="AK27" s="43"/>
      <c r="AL27" s="41"/>
      <c r="AM27" s="54"/>
    </row>
    <row r="28" spans="1:39" x14ac:dyDescent="0.2">
      <c r="A28" s="39" t="s">
        <v>70</v>
      </c>
      <c r="B28" s="39" t="s">
        <v>982</v>
      </c>
      <c r="C28" s="39">
        <v>700613</v>
      </c>
      <c r="D28" s="41">
        <v>2</v>
      </c>
      <c r="E28" s="42">
        <v>-1995.63</v>
      </c>
      <c r="F28" s="41"/>
      <c r="G28" s="43"/>
      <c r="H28" s="41"/>
      <c r="I28" s="43"/>
      <c r="J28" s="41"/>
      <c r="K28" s="41">
        <v>1</v>
      </c>
      <c r="L28" s="42">
        <v>1820</v>
      </c>
      <c r="M28" s="41"/>
      <c r="N28" s="43"/>
      <c r="O28" s="41"/>
      <c r="P28" s="43"/>
      <c r="Q28" s="41"/>
      <c r="R28" s="41">
        <v>1</v>
      </c>
      <c r="S28" s="42">
        <v>5418.85</v>
      </c>
      <c r="T28" s="41"/>
      <c r="U28" s="43"/>
      <c r="V28" s="41"/>
      <c r="W28" s="43"/>
      <c r="X28" s="41"/>
      <c r="Y28" s="41"/>
      <c r="Z28" s="43"/>
      <c r="AA28" s="41"/>
      <c r="AB28" s="43"/>
      <c r="AC28" s="41"/>
      <c r="AD28" s="43"/>
      <c r="AE28" s="41"/>
      <c r="AF28" s="41"/>
      <c r="AG28" s="43"/>
      <c r="AH28" s="41"/>
      <c r="AI28" s="43"/>
      <c r="AJ28" s="41"/>
      <c r="AK28" s="43"/>
      <c r="AL28" s="41"/>
      <c r="AM28" s="54"/>
    </row>
    <row r="29" spans="1:39" x14ac:dyDescent="0.2">
      <c r="A29" s="39" t="s">
        <v>70</v>
      </c>
      <c r="B29" s="39" t="s">
        <v>982</v>
      </c>
      <c r="C29" s="39">
        <v>700615</v>
      </c>
      <c r="D29" s="41">
        <v>2</v>
      </c>
      <c r="E29" s="42">
        <v>-2318.1799999999998</v>
      </c>
      <c r="F29" s="41"/>
      <c r="G29" s="43"/>
      <c r="H29" s="41"/>
      <c r="I29" s="43"/>
      <c r="J29" s="41"/>
      <c r="K29" s="41"/>
      <c r="L29" s="43"/>
      <c r="M29" s="41"/>
      <c r="N29" s="43"/>
      <c r="O29" s="41"/>
      <c r="P29" s="43"/>
      <c r="Q29" s="41"/>
      <c r="R29" s="41"/>
      <c r="S29" s="43"/>
      <c r="T29" s="41"/>
      <c r="U29" s="43"/>
      <c r="V29" s="41"/>
      <c r="W29" s="43"/>
      <c r="X29" s="41">
        <v>1</v>
      </c>
      <c r="Y29" s="41">
        <v>1</v>
      </c>
      <c r="Z29" s="42">
        <v>2410.54</v>
      </c>
      <c r="AA29" s="41"/>
      <c r="AB29" s="43"/>
      <c r="AC29" s="41"/>
      <c r="AD29" s="43"/>
      <c r="AE29" s="41"/>
      <c r="AF29" s="41"/>
      <c r="AG29" s="43"/>
      <c r="AH29" s="41"/>
      <c r="AI29" s="43"/>
      <c r="AJ29" s="41"/>
      <c r="AK29" s="43"/>
      <c r="AL29" s="41"/>
      <c r="AM29" s="54"/>
    </row>
    <row r="30" spans="1:39" x14ac:dyDescent="0.2">
      <c r="A30" s="39" t="s">
        <v>70</v>
      </c>
      <c r="B30" s="39" t="s">
        <v>982</v>
      </c>
      <c r="C30" s="39">
        <v>700616</v>
      </c>
      <c r="D30" s="41"/>
      <c r="E30" s="43"/>
      <c r="F30" s="41"/>
      <c r="G30" s="43"/>
      <c r="H30" s="41"/>
      <c r="I30" s="43"/>
      <c r="J30" s="41"/>
      <c r="K30" s="41">
        <v>1</v>
      </c>
      <c r="L30" s="42">
        <v>2896</v>
      </c>
      <c r="M30" s="41"/>
      <c r="N30" s="43"/>
      <c r="O30" s="41"/>
      <c r="P30" s="43"/>
      <c r="Q30" s="41"/>
      <c r="R30" s="41"/>
      <c r="S30" s="43"/>
      <c r="T30" s="41"/>
      <c r="U30" s="43"/>
      <c r="V30" s="41"/>
      <c r="W30" s="43"/>
      <c r="X30" s="41"/>
      <c r="Y30" s="41"/>
      <c r="Z30" s="43"/>
      <c r="AA30" s="41"/>
      <c r="AB30" s="43"/>
      <c r="AC30" s="41"/>
      <c r="AD30" s="43"/>
      <c r="AE30" s="41"/>
      <c r="AF30" s="41"/>
      <c r="AG30" s="43"/>
      <c r="AH30" s="41"/>
      <c r="AI30" s="43"/>
      <c r="AJ30" s="41"/>
      <c r="AK30" s="43"/>
      <c r="AL30" s="41"/>
      <c r="AM30" s="54"/>
    </row>
    <row r="31" spans="1:39" x14ac:dyDescent="0.2">
      <c r="A31" s="39" t="s">
        <v>70</v>
      </c>
      <c r="B31" s="39" t="s">
        <v>982</v>
      </c>
      <c r="C31" s="39">
        <v>700617</v>
      </c>
      <c r="D31" s="41"/>
      <c r="E31" s="43"/>
      <c r="F31" s="41"/>
      <c r="G31" s="43"/>
      <c r="H31" s="41"/>
      <c r="I31" s="43"/>
      <c r="J31" s="41"/>
      <c r="K31" s="41">
        <v>1</v>
      </c>
      <c r="L31" s="42">
        <v>1568</v>
      </c>
      <c r="M31" s="41"/>
      <c r="N31" s="43"/>
      <c r="O31" s="41"/>
      <c r="P31" s="43"/>
      <c r="Q31" s="41"/>
      <c r="R31" s="41"/>
      <c r="S31" s="43"/>
      <c r="T31" s="41"/>
      <c r="U31" s="43"/>
      <c r="V31" s="41"/>
      <c r="W31" s="43"/>
      <c r="X31" s="41"/>
      <c r="Y31" s="41"/>
      <c r="Z31" s="43"/>
      <c r="AA31" s="41"/>
      <c r="AB31" s="43"/>
      <c r="AC31" s="41"/>
      <c r="AD31" s="43"/>
      <c r="AE31" s="41"/>
      <c r="AF31" s="41"/>
      <c r="AG31" s="43"/>
      <c r="AH31" s="41"/>
      <c r="AI31" s="43"/>
      <c r="AJ31" s="41"/>
      <c r="AK31" s="43"/>
      <c r="AL31" s="41"/>
      <c r="AM31" s="54"/>
    </row>
    <row r="32" spans="1:39" x14ac:dyDescent="0.2">
      <c r="A32" s="39" t="s">
        <v>70</v>
      </c>
      <c r="B32" s="39" t="s">
        <v>982</v>
      </c>
      <c r="C32" s="39">
        <v>700618</v>
      </c>
      <c r="D32" s="41"/>
      <c r="E32" s="43"/>
      <c r="F32" s="41"/>
      <c r="G32" s="43"/>
      <c r="H32" s="41"/>
      <c r="I32" s="43"/>
      <c r="J32" s="41"/>
      <c r="K32" s="41">
        <v>1</v>
      </c>
      <c r="L32" s="42">
        <v>1820</v>
      </c>
      <c r="M32" s="41"/>
      <c r="N32" s="43"/>
      <c r="O32" s="41"/>
      <c r="P32" s="43"/>
      <c r="Q32" s="41"/>
      <c r="R32" s="41"/>
      <c r="S32" s="43"/>
      <c r="T32" s="41"/>
      <c r="U32" s="43"/>
      <c r="V32" s="41"/>
      <c r="W32" s="43"/>
      <c r="X32" s="41"/>
      <c r="Y32" s="41"/>
      <c r="Z32" s="43"/>
      <c r="AA32" s="41"/>
      <c r="AB32" s="43"/>
      <c r="AC32" s="41"/>
      <c r="AD32" s="43"/>
      <c r="AE32" s="41"/>
      <c r="AF32" s="41"/>
      <c r="AG32" s="43"/>
      <c r="AH32" s="41"/>
      <c r="AI32" s="43"/>
      <c r="AJ32" s="41"/>
      <c r="AK32" s="43"/>
      <c r="AL32" s="41"/>
      <c r="AM32" s="54"/>
    </row>
    <row r="33" spans="1:39" x14ac:dyDescent="0.2">
      <c r="A33" s="39" t="s">
        <v>70</v>
      </c>
      <c r="B33" s="39" t="s">
        <v>982</v>
      </c>
      <c r="C33" s="39">
        <v>700619</v>
      </c>
      <c r="D33" s="41"/>
      <c r="E33" s="43"/>
      <c r="F33" s="41"/>
      <c r="G33" s="43"/>
      <c r="H33" s="41"/>
      <c r="I33" s="43"/>
      <c r="J33" s="41"/>
      <c r="K33" s="41">
        <v>1</v>
      </c>
      <c r="L33" s="42">
        <v>2135</v>
      </c>
      <c r="M33" s="41"/>
      <c r="N33" s="43"/>
      <c r="O33" s="41"/>
      <c r="P33" s="43"/>
      <c r="Q33" s="41"/>
      <c r="R33" s="41"/>
      <c r="S33" s="43"/>
      <c r="T33" s="41"/>
      <c r="U33" s="43"/>
      <c r="V33" s="41"/>
      <c r="W33" s="43"/>
      <c r="X33" s="41"/>
      <c r="Y33" s="41"/>
      <c r="Z33" s="43"/>
      <c r="AA33" s="41"/>
      <c r="AB33" s="43"/>
      <c r="AC33" s="41"/>
      <c r="AD33" s="43"/>
      <c r="AE33" s="41"/>
      <c r="AF33" s="41"/>
      <c r="AG33" s="43"/>
      <c r="AH33" s="41"/>
      <c r="AI33" s="43"/>
      <c r="AJ33" s="41"/>
      <c r="AK33" s="43"/>
      <c r="AL33" s="41"/>
      <c r="AM33" s="54"/>
    </row>
    <row r="34" spans="1:39" x14ac:dyDescent="0.2">
      <c r="A34" s="39" t="s">
        <v>70</v>
      </c>
      <c r="B34" s="39" t="s">
        <v>982</v>
      </c>
      <c r="C34" s="39">
        <v>700622</v>
      </c>
      <c r="D34" s="41"/>
      <c r="E34" s="43"/>
      <c r="F34" s="41"/>
      <c r="G34" s="43"/>
      <c r="H34" s="41"/>
      <c r="I34" s="43"/>
      <c r="J34" s="41"/>
      <c r="K34" s="41">
        <v>1</v>
      </c>
      <c r="L34" s="42">
        <v>2896</v>
      </c>
      <c r="M34" s="41"/>
      <c r="N34" s="43"/>
      <c r="O34" s="41"/>
      <c r="P34" s="43"/>
      <c r="Q34" s="41"/>
      <c r="R34" s="41"/>
      <c r="S34" s="43"/>
      <c r="T34" s="41"/>
      <c r="U34" s="43"/>
      <c r="V34" s="41"/>
      <c r="W34" s="43"/>
      <c r="X34" s="41"/>
      <c r="Y34" s="41"/>
      <c r="Z34" s="43"/>
      <c r="AA34" s="41"/>
      <c r="AB34" s="43"/>
      <c r="AC34" s="41"/>
      <c r="AD34" s="43"/>
      <c r="AE34" s="41"/>
      <c r="AF34" s="41"/>
      <c r="AG34" s="43"/>
      <c r="AH34" s="41"/>
      <c r="AI34" s="43"/>
      <c r="AJ34" s="41"/>
      <c r="AK34" s="43"/>
      <c r="AL34" s="41"/>
      <c r="AM34" s="54"/>
    </row>
    <row r="35" spans="1:39" x14ac:dyDescent="0.2">
      <c r="A35" s="39" t="s">
        <v>70</v>
      </c>
      <c r="B35" s="39" t="s">
        <v>982</v>
      </c>
      <c r="C35" s="39">
        <v>700626</v>
      </c>
      <c r="D35" s="41"/>
      <c r="E35" s="43"/>
      <c r="F35" s="41"/>
      <c r="G35" s="43"/>
      <c r="H35" s="41"/>
      <c r="I35" s="43"/>
      <c r="J35" s="41"/>
      <c r="K35" s="41">
        <v>1</v>
      </c>
      <c r="L35" s="42">
        <v>1820</v>
      </c>
      <c r="M35" s="41"/>
      <c r="N35" s="43"/>
      <c r="O35" s="41"/>
      <c r="P35" s="43"/>
      <c r="Q35" s="41"/>
      <c r="R35" s="41"/>
      <c r="S35" s="43"/>
      <c r="T35" s="41"/>
      <c r="U35" s="43"/>
      <c r="V35" s="41"/>
      <c r="W35" s="43"/>
      <c r="X35" s="41"/>
      <c r="Y35" s="41"/>
      <c r="Z35" s="43"/>
      <c r="AA35" s="41"/>
      <c r="AB35" s="43"/>
      <c r="AC35" s="41"/>
      <c r="AD35" s="43"/>
      <c r="AE35" s="41"/>
      <c r="AF35" s="41"/>
      <c r="AG35" s="43"/>
      <c r="AH35" s="41"/>
      <c r="AI35" s="43"/>
      <c r="AJ35" s="41"/>
      <c r="AK35" s="43"/>
      <c r="AL35" s="41"/>
      <c r="AM35" s="54"/>
    </row>
    <row r="36" spans="1:39" x14ac:dyDescent="0.2">
      <c r="A36" s="39" t="s">
        <v>70</v>
      </c>
      <c r="B36" s="39" t="s">
        <v>982</v>
      </c>
      <c r="C36" s="39">
        <v>700627</v>
      </c>
      <c r="D36" s="41"/>
      <c r="E36" s="43"/>
      <c r="F36" s="41"/>
      <c r="G36" s="43"/>
      <c r="H36" s="41"/>
      <c r="I36" s="43"/>
      <c r="J36" s="41"/>
      <c r="K36" s="41"/>
      <c r="L36" s="43"/>
      <c r="M36" s="41"/>
      <c r="N36" s="43"/>
      <c r="O36" s="41"/>
      <c r="P36" s="43"/>
      <c r="Q36" s="41"/>
      <c r="R36" s="41">
        <v>1</v>
      </c>
      <c r="S36" s="42">
        <v>2247.1</v>
      </c>
      <c r="T36" s="41"/>
      <c r="U36" s="43"/>
      <c r="V36" s="41"/>
      <c r="W36" s="43"/>
      <c r="X36" s="41"/>
      <c r="Y36" s="41"/>
      <c r="Z36" s="43"/>
      <c r="AA36" s="41"/>
      <c r="AB36" s="43"/>
      <c r="AC36" s="41"/>
      <c r="AD36" s="43"/>
      <c r="AE36" s="41"/>
      <c r="AF36" s="41"/>
      <c r="AG36" s="43"/>
      <c r="AH36" s="41"/>
      <c r="AI36" s="43"/>
      <c r="AJ36" s="41"/>
      <c r="AK36" s="43"/>
      <c r="AL36" s="41"/>
      <c r="AM36" s="54"/>
    </row>
    <row r="37" spans="1:39" x14ac:dyDescent="0.2">
      <c r="A37" s="39" t="s">
        <v>70</v>
      </c>
      <c r="B37" s="39" t="s">
        <v>982</v>
      </c>
      <c r="C37" s="39">
        <v>700630</v>
      </c>
      <c r="D37" s="41"/>
      <c r="E37" s="43"/>
      <c r="F37" s="41"/>
      <c r="G37" s="43"/>
      <c r="H37" s="41"/>
      <c r="I37" s="43"/>
      <c r="J37" s="41"/>
      <c r="K37" s="41"/>
      <c r="L37" s="43"/>
      <c r="M37" s="41"/>
      <c r="N37" s="43"/>
      <c r="O37" s="41"/>
      <c r="P37" s="43"/>
      <c r="Q37" s="41"/>
      <c r="R37" s="41"/>
      <c r="S37" s="43"/>
      <c r="T37" s="41"/>
      <c r="U37" s="43"/>
      <c r="V37" s="41"/>
      <c r="W37" s="43"/>
      <c r="X37" s="41">
        <v>2</v>
      </c>
      <c r="Y37" s="41">
        <v>1</v>
      </c>
      <c r="Z37" s="42">
        <v>2059.83</v>
      </c>
      <c r="AA37" s="41"/>
      <c r="AB37" s="43"/>
      <c r="AC37" s="41"/>
      <c r="AD37" s="43"/>
      <c r="AE37" s="41"/>
      <c r="AF37" s="41"/>
      <c r="AG37" s="43"/>
      <c r="AH37" s="41"/>
      <c r="AI37" s="43"/>
      <c r="AJ37" s="41"/>
      <c r="AK37" s="43"/>
      <c r="AL37" s="41"/>
      <c r="AM37" s="54"/>
    </row>
    <row r="38" spans="1:39" x14ac:dyDescent="0.2">
      <c r="A38" s="39" t="s">
        <v>70</v>
      </c>
      <c r="B38" s="39" t="s">
        <v>982</v>
      </c>
      <c r="C38" s="39">
        <v>700631</v>
      </c>
      <c r="D38" s="41">
        <v>1</v>
      </c>
      <c r="E38" s="42">
        <v>510</v>
      </c>
      <c r="F38" s="41"/>
      <c r="G38" s="43"/>
      <c r="H38" s="41"/>
      <c r="I38" s="43"/>
      <c r="J38" s="41"/>
      <c r="K38" s="41">
        <v>1</v>
      </c>
      <c r="L38" s="42">
        <v>1820</v>
      </c>
      <c r="M38" s="41"/>
      <c r="N38" s="43"/>
      <c r="O38" s="41"/>
      <c r="P38" s="43"/>
      <c r="Q38" s="41"/>
      <c r="R38" s="41"/>
      <c r="S38" s="43"/>
      <c r="T38" s="41"/>
      <c r="U38" s="43"/>
      <c r="V38" s="41"/>
      <c r="W38" s="43"/>
      <c r="X38" s="41">
        <v>1</v>
      </c>
      <c r="Y38" s="41">
        <v>1</v>
      </c>
      <c r="Z38" s="42">
        <v>2410</v>
      </c>
      <c r="AA38" s="41"/>
      <c r="AB38" s="43"/>
      <c r="AC38" s="41"/>
      <c r="AD38" s="43"/>
      <c r="AE38" s="41"/>
      <c r="AF38" s="41"/>
      <c r="AG38" s="43"/>
      <c r="AH38" s="41"/>
      <c r="AI38" s="43"/>
      <c r="AJ38" s="41"/>
      <c r="AK38" s="43"/>
      <c r="AL38" s="41"/>
      <c r="AM38" s="54"/>
    </row>
    <row r="39" spans="1:39" x14ac:dyDescent="0.2">
      <c r="A39" s="39" t="s">
        <v>70</v>
      </c>
      <c r="B39" s="39" t="s">
        <v>982</v>
      </c>
      <c r="C39" s="39">
        <v>700637</v>
      </c>
      <c r="D39" s="41"/>
      <c r="E39" s="43"/>
      <c r="F39" s="41"/>
      <c r="G39" s="43"/>
      <c r="H39" s="41"/>
      <c r="I39" s="43"/>
      <c r="J39" s="41"/>
      <c r="K39" s="41"/>
      <c r="L39" s="43"/>
      <c r="M39" s="41"/>
      <c r="N39" s="43"/>
      <c r="O39" s="41"/>
      <c r="P39" s="43"/>
      <c r="Q39" s="41"/>
      <c r="R39" s="41">
        <v>1</v>
      </c>
      <c r="S39" s="42">
        <v>1862.59</v>
      </c>
      <c r="T39" s="41"/>
      <c r="U39" s="43"/>
      <c r="V39" s="41"/>
      <c r="W39" s="43"/>
      <c r="X39" s="41"/>
      <c r="Y39" s="41"/>
      <c r="Z39" s="43"/>
      <c r="AA39" s="41"/>
      <c r="AB39" s="43"/>
      <c r="AC39" s="41"/>
      <c r="AD39" s="43"/>
      <c r="AE39" s="41"/>
      <c r="AF39" s="41"/>
      <c r="AG39" s="43"/>
      <c r="AH39" s="41"/>
      <c r="AI39" s="43"/>
      <c r="AJ39" s="41"/>
      <c r="AK39" s="43"/>
      <c r="AL39" s="41"/>
      <c r="AM39" s="54"/>
    </row>
    <row r="40" spans="1:39" x14ac:dyDescent="0.2">
      <c r="A40" s="39" t="s">
        <v>70</v>
      </c>
      <c r="B40" s="39" t="s">
        <v>982</v>
      </c>
      <c r="C40" s="39">
        <v>700638</v>
      </c>
      <c r="D40" s="41"/>
      <c r="E40" s="43"/>
      <c r="F40" s="41"/>
      <c r="G40" s="43"/>
      <c r="H40" s="41"/>
      <c r="I40" s="43"/>
      <c r="J40" s="41"/>
      <c r="K40" s="41"/>
      <c r="L40" s="43"/>
      <c r="M40" s="41"/>
      <c r="N40" s="43"/>
      <c r="O40" s="41"/>
      <c r="P40" s="43"/>
      <c r="Q40" s="41"/>
      <c r="R40" s="41">
        <v>1</v>
      </c>
      <c r="S40" s="42">
        <v>13711.52</v>
      </c>
      <c r="T40" s="41"/>
      <c r="U40" s="43"/>
      <c r="V40" s="41"/>
      <c r="W40" s="43"/>
      <c r="X40" s="41"/>
      <c r="Y40" s="41"/>
      <c r="Z40" s="43"/>
      <c r="AA40" s="41"/>
      <c r="AB40" s="43"/>
      <c r="AC40" s="41"/>
      <c r="AD40" s="43"/>
      <c r="AE40" s="41"/>
      <c r="AF40" s="41"/>
      <c r="AG40" s="43"/>
      <c r="AH40" s="41"/>
      <c r="AI40" s="43"/>
      <c r="AJ40" s="41"/>
      <c r="AK40" s="43"/>
      <c r="AL40" s="41"/>
      <c r="AM40" s="54"/>
    </row>
    <row r="41" spans="1:39" x14ac:dyDescent="0.2">
      <c r="A41" s="39" t="s">
        <v>70</v>
      </c>
      <c r="B41" s="39" t="s">
        <v>982</v>
      </c>
      <c r="C41" s="39">
        <v>700641</v>
      </c>
      <c r="D41" s="41">
        <v>1</v>
      </c>
      <c r="E41" s="42">
        <v>1738.78</v>
      </c>
      <c r="F41" s="41"/>
      <c r="G41" s="43"/>
      <c r="H41" s="41"/>
      <c r="I41" s="43"/>
      <c r="J41" s="41"/>
      <c r="K41" s="41"/>
      <c r="L41" s="43"/>
      <c r="M41" s="41"/>
      <c r="N41" s="43"/>
      <c r="O41" s="41"/>
      <c r="P41" s="43"/>
      <c r="Q41" s="41"/>
      <c r="R41" s="41"/>
      <c r="S41" s="43"/>
      <c r="T41" s="41"/>
      <c r="U41" s="43"/>
      <c r="V41" s="41"/>
      <c r="W41" s="43"/>
      <c r="X41" s="41"/>
      <c r="Y41" s="41"/>
      <c r="Z41" s="43"/>
      <c r="AA41" s="41"/>
      <c r="AB41" s="43"/>
      <c r="AC41" s="41"/>
      <c r="AD41" s="43"/>
      <c r="AE41" s="41"/>
      <c r="AF41" s="41"/>
      <c r="AG41" s="43"/>
      <c r="AH41" s="41"/>
      <c r="AI41" s="43"/>
      <c r="AJ41" s="41"/>
      <c r="AK41" s="43"/>
      <c r="AL41" s="41"/>
      <c r="AM41" s="54"/>
    </row>
    <row r="42" spans="1:39" x14ac:dyDescent="0.2">
      <c r="A42" s="39" t="s">
        <v>70</v>
      </c>
      <c r="B42" s="39" t="s">
        <v>982</v>
      </c>
      <c r="C42" s="39">
        <v>700645</v>
      </c>
      <c r="D42" s="41"/>
      <c r="E42" s="43"/>
      <c r="F42" s="41"/>
      <c r="G42" s="43"/>
      <c r="H42" s="41"/>
      <c r="I42" s="43"/>
      <c r="J42" s="41"/>
      <c r="K42" s="41">
        <v>2</v>
      </c>
      <c r="L42" s="42">
        <v>3703</v>
      </c>
      <c r="M42" s="41"/>
      <c r="N42" s="43"/>
      <c r="O42" s="41"/>
      <c r="P42" s="43"/>
      <c r="Q42" s="41"/>
      <c r="R42" s="41"/>
      <c r="S42" s="43"/>
      <c r="T42" s="41"/>
      <c r="U42" s="43"/>
      <c r="V42" s="41"/>
      <c r="W42" s="43"/>
      <c r="X42" s="41"/>
      <c r="Y42" s="41"/>
      <c r="Z42" s="43"/>
      <c r="AA42" s="41"/>
      <c r="AB42" s="43"/>
      <c r="AC42" s="41"/>
      <c r="AD42" s="43"/>
      <c r="AE42" s="41"/>
      <c r="AF42" s="41"/>
      <c r="AG42" s="43"/>
      <c r="AH42" s="41"/>
      <c r="AI42" s="43"/>
      <c r="AJ42" s="41"/>
      <c r="AK42" s="43"/>
      <c r="AL42" s="41"/>
      <c r="AM42" s="54"/>
    </row>
    <row r="43" spans="1:39" x14ac:dyDescent="0.2">
      <c r="A43" s="39" t="s">
        <v>70</v>
      </c>
      <c r="B43" s="39" t="s">
        <v>982</v>
      </c>
      <c r="C43" s="39">
        <v>700649</v>
      </c>
      <c r="D43" s="41">
        <v>1</v>
      </c>
      <c r="E43" s="42">
        <v>-515.78</v>
      </c>
      <c r="F43" s="41"/>
      <c r="G43" s="43"/>
      <c r="H43" s="41"/>
      <c r="I43" s="43"/>
      <c r="J43" s="41"/>
      <c r="K43" s="41">
        <v>2</v>
      </c>
      <c r="L43" s="42">
        <v>3136</v>
      </c>
      <c r="M43" s="41"/>
      <c r="N43" s="43"/>
      <c r="O43" s="41"/>
      <c r="P43" s="43"/>
      <c r="Q43" s="41"/>
      <c r="R43" s="41">
        <v>1</v>
      </c>
      <c r="S43" s="42">
        <v>5462.18</v>
      </c>
      <c r="T43" s="41"/>
      <c r="U43" s="43"/>
      <c r="V43" s="41"/>
      <c r="W43" s="43"/>
      <c r="X43" s="41"/>
      <c r="Y43" s="41"/>
      <c r="Z43" s="43"/>
      <c r="AA43" s="41"/>
      <c r="AB43" s="43"/>
      <c r="AC43" s="41"/>
      <c r="AD43" s="43"/>
      <c r="AE43" s="41"/>
      <c r="AF43" s="41"/>
      <c r="AG43" s="43"/>
      <c r="AH43" s="41"/>
      <c r="AI43" s="43"/>
      <c r="AJ43" s="41"/>
      <c r="AK43" s="43"/>
      <c r="AL43" s="41"/>
      <c r="AM43" s="54"/>
    </row>
    <row r="44" spans="1:39" x14ac:dyDescent="0.2">
      <c r="A44" s="39" t="s">
        <v>70</v>
      </c>
      <c r="B44" s="39" t="s">
        <v>982</v>
      </c>
      <c r="C44" s="39">
        <v>700650</v>
      </c>
      <c r="D44" s="41">
        <v>1</v>
      </c>
      <c r="E44" s="42">
        <v>773.05</v>
      </c>
      <c r="F44" s="41"/>
      <c r="G44" s="43"/>
      <c r="H44" s="41"/>
      <c r="I44" s="43"/>
      <c r="J44" s="41"/>
      <c r="K44" s="41"/>
      <c r="L44" s="43"/>
      <c r="M44" s="41"/>
      <c r="N44" s="43"/>
      <c r="O44" s="41"/>
      <c r="P44" s="43"/>
      <c r="Q44" s="41"/>
      <c r="R44" s="41">
        <v>1</v>
      </c>
      <c r="S44" s="42">
        <v>2314.75</v>
      </c>
      <c r="T44" s="41"/>
      <c r="U44" s="43"/>
      <c r="V44" s="41"/>
      <c r="W44" s="43"/>
      <c r="X44" s="41"/>
      <c r="Y44" s="41"/>
      <c r="Z44" s="43"/>
      <c r="AA44" s="41"/>
      <c r="AB44" s="43"/>
      <c r="AC44" s="41"/>
      <c r="AD44" s="43"/>
      <c r="AE44" s="41"/>
      <c r="AF44" s="41"/>
      <c r="AG44" s="43"/>
      <c r="AH44" s="41"/>
      <c r="AI44" s="43"/>
      <c r="AJ44" s="41"/>
      <c r="AK44" s="43"/>
      <c r="AL44" s="41"/>
      <c r="AM44" s="54"/>
    </row>
    <row r="45" spans="1:39" x14ac:dyDescent="0.2">
      <c r="A45" s="39" t="s">
        <v>70</v>
      </c>
      <c r="B45" s="39" t="s">
        <v>982</v>
      </c>
      <c r="C45" s="39">
        <v>700651</v>
      </c>
      <c r="D45" s="41">
        <v>4</v>
      </c>
      <c r="E45" s="42">
        <v>-3284.46</v>
      </c>
      <c r="F45" s="41"/>
      <c r="G45" s="43"/>
      <c r="H45" s="41"/>
      <c r="I45" s="43"/>
      <c r="J45" s="41"/>
      <c r="K45" s="41">
        <v>1</v>
      </c>
      <c r="L45" s="42">
        <v>1568</v>
      </c>
      <c r="M45" s="41"/>
      <c r="N45" s="43"/>
      <c r="O45" s="41"/>
      <c r="P45" s="43"/>
      <c r="Q45" s="41"/>
      <c r="R45" s="41">
        <v>1</v>
      </c>
      <c r="S45" s="42">
        <v>1242.93</v>
      </c>
      <c r="T45" s="41"/>
      <c r="U45" s="43"/>
      <c r="V45" s="41"/>
      <c r="W45" s="43"/>
      <c r="X45" s="41"/>
      <c r="Y45" s="41">
        <v>1</v>
      </c>
      <c r="Z45" s="42">
        <v>63.74</v>
      </c>
      <c r="AA45" s="41"/>
      <c r="AB45" s="43"/>
      <c r="AC45" s="41"/>
      <c r="AD45" s="43"/>
      <c r="AE45" s="41"/>
      <c r="AF45" s="41"/>
      <c r="AG45" s="43"/>
      <c r="AH45" s="41"/>
      <c r="AI45" s="43"/>
      <c r="AJ45" s="41"/>
      <c r="AK45" s="43"/>
      <c r="AL45" s="41"/>
      <c r="AM45" s="54"/>
    </row>
    <row r="46" spans="1:39" x14ac:dyDescent="0.2">
      <c r="A46" s="39" t="s">
        <v>70</v>
      </c>
      <c r="B46" s="39" t="s">
        <v>982</v>
      </c>
      <c r="C46" s="39">
        <v>700654</v>
      </c>
      <c r="D46" s="41">
        <v>1</v>
      </c>
      <c r="E46" s="42">
        <v>520.07000000000005</v>
      </c>
      <c r="F46" s="41"/>
      <c r="G46" s="43"/>
      <c r="H46" s="41"/>
      <c r="I46" s="43"/>
      <c r="J46" s="41"/>
      <c r="K46" s="41"/>
      <c r="L46" s="43"/>
      <c r="M46" s="41"/>
      <c r="N46" s="43"/>
      <c r="O46" s="41"/>
      <c r="P46" s="43"/>
      <c r="Q46" s="41"/>
      <c r="R46" s="41"/>
      <c r="S46" s="43"/>
      <c r="T46" s="41"/>
      <c r="U46" s="43"/>
      <c r="V46" s="41"/>
      <c r="W46" s="43"/>
      <c r="X46" s="41"/>
      <c r="Y46" s="41"/>
      <c r="Z46" s="43"/>
      <c r="AA46" s="41"/>
      <c r="AB46" s="43"/>
      <c r="AC46" s="41"/>
      <c r="AD46" s="43"/>
      <c r="AE46" s="41"/>
      <c r="AF46" s="41"/>
      <c r="AG46" s="43"/>
      <c r="AH46" s="41"/>
      <c r="AI46" s="43"/>
      <c r="AJ46" s="41"/>
      <c r="AK46" s="43"/>
      <c r="AL46" s="41"/>
      <c r="AM46" s="54"/>
    </row>
    <row r="47" spans="1:39" x14ac:dyDescent="0.2">
      <c r="A47" s="39" t="s">
        <v>70</v>
      </c>
      <c r="B47" s="39" t="s">
        <v>982</v>
      </c>
      <c r="C47" s="39">
        <v>700661</v>
      </c>
      <c r="D47" s="41"/>
      <c r="E47" s="43"/>
      <c r="F47" s="41"/>
      <c r="G47" s="43"/>
      <c r="H47" s="41"/>
      <c r="I47" s="43"/>
      <c r="J47" s="41"/>
      <c r="K47" s="41"/>
      <c r="L47" s="43"/>
      <c r="M47" s="41"/>
      <c r="N47" s="43"/>
      <c r="O47" s="41"/>
      <c r="P47" s="43"/>
      <c r="Q47" s="41"/>
      <c r="R47" s="41">
        <v>1</v>
      </c>
      <c r="S47" s="42">
        <v>500</v>
      </c>
      <c r="T47" s="41"/>
      <c r="U47" s="43"/>
      <c r="V47" s="41"/>
      <c r="W47" s="43"/>
      <c r="X47" s="41"/>
      <c r="Y47" s="41"/>
      <c r="Z47" s="43"/>
      <c r="AA47" s="41"/>
      <c r="AB47" s="43"/>
      <c r="AC47" s="41"/>
      <c r="AD47" s="43"/>
      <c r="AE47" s="41"/>
      <c r="AF47" s="41"/>
      <c r="AG47" s="43"/>
      <c r="AH47" s="41"/>
      <c r="AI47" s="43"/>
      <c r="AJ47" s="41"/>
      <c r="AK47" s="43"/>
      <c r="AL47" s="41"/>
      <c r="AM47" s="54"/>
    </row>
    <row r="48" spans="1:39" x14ac:dyDescent="0.2">
      <c r="A48" s="39" t="s">
        <v>70</v>
      </c>
      <c r="B48" s="39" t="s">
        <v>982</v>
      </c>
      <c r="C48" s="39">
        <v>700664</v>
      </c>
      <c r="D48" s="41">
        <v>9</v>
      </c>
      <c r="E48" s="42">
        <v>12804.05</v>
      </c>
      <c r="F48" s="41"/>
      <c r="G48" s="43"/>
      <c r="H48" s="41"/>
      <c r="I48" s="43"/>
      <c r="J48" s="41"/>
      <c r="K48" s="41">
        <v>8</v>
      </c>
      <c r="L48" s="42">
        <v>16014</v>
      </c>
      <c r="M48" s="41"/>
      <c r="N48" s="43"/>
      <c r="O48" s="41"/>
      <c r="P48" s="43"/>
      <c r="Q48" s="41">
        <v>1</v>
      </c>
      <c r="R48" s="41">
        <v>6</v>
      </c>
      <c r="S48" s="42">
        <v>10788.87</v>
      </c>
      <c r="T48" s="41"/>
      <c r="U48" s="43"/>
      <c r="V48" s="41"/>
      <c r="W48" s="43"/>
      <c r="X48" s="41">
        <v>2</v>
      </c>
      <c r="Y48" s="41">
        <v>4</v>
      </c>
      <c r="Z48" s="42">
        <v>6733.8</v>
      </c>
      <c r="AA48" s="41"/>
      <c r="AB48" s="43"/>
      <c r="AC48" s="41"/>
      <c r="AD48" s="43"/>
      <c r="AE48" s="41"/>
      <c r="AF48" s="41">
        <v>2</v>
      </c>
      <c r="AG48" s="42">
        <v>9560.49</v>
      </c>
      <c r="AH48" s="41"/>
      <c r="AI48" s="43"/>
      <c r="AJ48" s="41"/>
      <c r="AK48" s="43"/>
      <c r="AL48" s="41"/>
      <c r="AM48" s="54"/>
    </row>
    <row r="49" spans="1:39" x14ac:dyDescent="0.2">
      <c r="A49" s="39" t="s">
        <v>70</v>
      </c>
      <c r="B49" s="39" t="s">
        <v>982</v>
      </c>
      <c r="C49" s="39">
        <v>700666</v>
      </c>
      <c r="D49" s="41">
        <v>1</v>
      </c>
      <c r="E49" s="42">
        <v>-365.37</v>
      </c>
      <c r="F49" s="41"/>
      <c r="G49" s="43"/>
      <c r="H49" s="41"/>
      <c r="I49" s="43"/>
      <c r="J49" s="41"/>
      <c r="K49" s="41"/>
      <c r="L49" s="43"/>
      <c r="M49" s="41"/>
      <c r="N49" s="43"/>
      <c r="O49" s="41"/>
      <c r="P49" s="43"/>
      <c r="Q49" s="41"/>
      <c r="R49" s="41"/>
      <c r="S49" s="43"/>
      <c r="T49" s="41"/>
      <c r="U49" s="43"/>
      <c r="V49" s="41"/>
      <c r="W49" s="43"/>
      <c r="X49" s="41"/>
      <c r="Y49" s="41"/>
      <c r="Z49" s="43"/>
      <c r="AA49" s="41"/>
      <c r="AB49" s="43"/>
      <c r="AC49" s="41"/>
      <c r="AD49" s="43"/>
      <c r="AE49" s="41"/>
      <c r="AF49" s="41"/>
      <c r="AG49" s="43"/>
      <c r="AH49" s="41"/>
      <c r="AI49" s="43"/>
      <c r="AJ49" s="41"/>
      <c r="AK49" s="43"/>
      <c r="AL49" s="41"/>
      <c r="AM49" s="54"/>
    </row>
    <row r="50" spans="1:39" x14ac:dyDescent="0.2">
      <c r="A50" s="39" t="s">
        <v>70</v>
      </c>
      <c r="B50" s="39" t="s">
        <v>982</v>
      </c>
      <c r="C50" s="39">
        <v>700668</v>
      </c>
      <c r="D50" s="41"/>
      <c r="E50" s="43"/>
      <c r="F50" s="41"/>
      <c r="G50" s="43"/>
      <c r="H50" s="41"/>
      <c r="I50" s="43"/>
      <c r="J50" s="41"/>
      <c r="K50" s="41">
        <v>1</v>
      </c>
      <c r="L50" s="42">
        <v>1820</v>
      </c>
      <c r="M50" s="41"/>
      <c r="N50" s="43"/>
      <c r="O50" s="41"/>
      <c r="P50" s="43"/>
      <c r="Q50" s="41"/>
      <c r="R50" s="41"/>
      <c r="S50" s="43"/>
      <c r="T50" s="41"/>
      <c r="U50" s="43"/>
      <c r="V50" s="41"/>
      <c r="W50" s="43"/>
      <c r="X50" s="41"/>
      <c r="Y50" s="41"/>
      <c r="Z50" s="43"/>
      <c r="AA50" s="41"/>
      <c r="AB50" s="43"/>
      <c r="AC50" s="41"/>
      <c r="AD50" s="43"/>
      <c r="AE50" s="41"/>
      <c r="AF50" s="41"/>
      <c r="AG50" s="43"/>
      <c r="AH50" s="41"/>
      <c r="AI50" s="43"/>
      <c r="AJ50" s="41"/>
      <c r="AK50" s="43"/>
      <c r="AL50" s="41"/>
      <c r="AM50" s="54"/>
    </row>
    <row r="51" spans="1:39" s="103" customFormat="1" x14ac:dyDescent="0.2">
      <c r="A51" s="39" t="s">
        <v>46</v>
      </c>
      <c r="B51" s="39" t="s">
        <v>47</v>
      </c>
      <c r="C51" s="39" t="s">
        <v>264</v>
      </c>
      <c r="D51" s="41">
        <v>1</v>
      </c>
      <c r="E51" s="43">
        <v>0</v>
      </c>
      <c r="F51" s="41"/>
      <c r="G51" s="43"/>
      <c r="H51" s="41"/>
      <c r="I51" s="43"/>
      <c r="J51" s="41"/>
      <c r="K51" s="41"/>
      <c r="L51" s="42"/>
      <c r="M51" s="41"/>
      <c r="N51" s="43"/>
      <c r="O51" s="41"/>
      <c r="P51" s="43"/>
      <c r="Q51" s="41"/>
      <c r="R51" s="41"/>
      <c r="S51" s="43"/>
      <c r="T51" s="41"/>
      <c r="U51" s="43"/>
      <c r="V51" s="41"/>
      <c r="W51" s="43"/>
      <c r="X51" s="41"/>
      <c r="Y51" s="41"/>
      <c r="Z51" s="43"/>
      <c r="AA51" s="41"/>
      <c r="AB51" s="43"/>
      <c r="AC51" s="41"/>
      <c r="AD51" s="43"/>
      <c r="AE51" s="41"/>
      <c r="AF51" s="41"/>
      <c r="AG51" s="43"/>
      <c r="AH51" s="41"/>
      <c r="AI51" s="43"/>
      <c r="AJ51" s="41"/>
      <c r="AK51" s="43"/>
      <c r="AL51" s="41"/>
      <c r="AM51" s="54"/>
    </row>
    <row r="52" spans="1:39" x14ac:dyDescent="0.2">
      <c r="A52" s="39" t="s">
        <v>49</v>
      </c>
      <c r="B52" s="39" t="s">
        <v>603</v>
      </c>
      <c r="C52" s="39">
        <v>700672</v>
      </c>
      <c r="D52" s="41">
        <v>1</v>
      </c>
      <c r="E52" s="42">
        <v>2227.6799999999998</v>
      </c>
      <c r="F52" s="41"/>
      <c r="G52" s="43"/>
      <c r="H52" s="41"/>
      <c r="I52" s="43"/>
      <c r="J52" s="41"/>
      <c r="K52" s="41"/>
      <c r="L52" s="43"/>
      <c r="M52" s="41"/>
      <c r="N52" s="43"/>
      <c r="O52" s="41"/>
      <c r="P52" s="43"/>
      <c r="Q52" s="41"/>
      <c r="R52" s="41"/>
      <c r="S52" s="43"/>
      <c r="T52" s="41"/>
      <c r="U52" s="43"/>
      <c r="V52" s="41"/>
      <c r="W52" s="43"/>
      <c r="X52" s="41"/>
      <c r="Y52" s="41"/>
      <c r="Z52" s="43"/>
      <c r="AA52" s="41"/>
      <c r="AB52" s="43"/>
      <c r="AC52" s="41"/>
      <c r="AD52" s="43"/>
      <c r="AE52" s="41"/>
      <c r="AF52" s="41"/>
      <c r="AG52" s="43"/>
      <c r="AH52" s="41"/>
      <c r="AI52" s="43"/>
      <c r="AJ52" s="41"/>
      <c r="AK52" s="43"/>
      <c r="AL52" s="41"/>
      <c r="AM52" s="54"/>
    </row>
    <row r="53" spans="1:39" x14ac:dyDescent="0.2">
      <c r="A53" s="39" t="s">
        <v>49</v>
      </c>
      <c r="B53" s="39" t="s">
        <v>603</v>
      </c>
      <c r="C53" s="39">
        <v>700706</v>
      </c>
      <c r="D53" s="41"/>
      <c r="E53" s="43"/>
      <c r="F53" s="41"/>
      <c r="G53" s="43"/>
      <c r="H53" s="41"/>
      <c r="I53" s="43"/>
      <c r="J53" s="41"/>
      <c r="K53" s="41"/>
      <c r="L53" s="43"/>
      <c r="M53" s="41"/>
      <c r="N53" s="43"/>
      <c r="O53" s="41"/>
      <c r="P53" s="43"/>
      <c r="Q53" s="41"/>
      <c r="R53" s="41">
        <v>1</v>
      </c>
      <c r="S53" s="42">
        <v>752</v>
      </c>
      <c r="T53" s="41"/>
      <c r="U53" s="43"/>
      <c r="V53" s="41"/>
      <c r="W53" s="43"/>
      <c r="X53" s="41"/>
      <c r="Y53" s="41"/>
      <c r="Z53" s="43"/>
      <c r="AA53" s="41"/>
      <c r="AB53" s="43"/>
      <c r="AC53" s="41"/>
      <c r="AD53" s="43"/>
      <c r="AE53" s="41"/>
      <c r="AF53" s="41"/>
      <c r="AG53" s="43"/>
      <c r="AH53" s="41"/>
      <c r="AI53" s="43"/>
      <c r="AJ53" s="41"/>
      <c r="AK53" s="43"/>
      <c r="AL53" s="41"/>
      <c r="AM53" s="54"/>
    </row>
    <row r="54" spans="1:39" x14ac:dyDescent="0.2">
      <c r="A54" s="39" t="s">
        <v>49</v>
      </c>
      <c r="B54" s="39" t="s">
        <v>603</v>
      </c>
      <c r="C54" s="39">
        <v>700710</v>
      </c>
      <c r="D54" s="41"/>
      <c r="E54" s="43"/>
      <c r="F54" s="41"/>
      <c r="G54" s="43"/>
      <c r="H54" s="41"/>
      <c r="I54" s="43"/>
      <c r="J54" s="41"/>
      <c r="K54" s="41">
        <v>1</v>
      </c>
      <c r="L54" s="42">
        <v>2135</v>
      </c>
      <c r="M54" s="41"/>
      <c r="N54" s="43"/>
      <c r="O54" s="41"/>
      <c r="P54" s="43"/>
      <c r="Q54" s="41"/>
      <c r="R54" s="41"/>
      <c r="S54" s="43"/>
      <c r="T54" s="41"/>
      <c r="U54" s="43"/>
      <c r="V54" s="41"/>
      <c r="W54" s="43"/>
      <c r="X54" s="41"/>
      <c r="Y54" s="41"/>
      <c r="Z54" s="43"/>
      <c r="AA54" s="41"/>
      <c r="AB54" s="43"/>
      <c r="AC54" s="41"/>
      <c r="AD54" s="43"/>
      <c r="AE54" s="41"/>
      <c r="AF54" s="41"/>
      <c r="AG54" s="43"/>
      <c r="AH54" s="41"/>
      <c r="AI54" s="43"/>
      <c r="AJ54" s="41"/>
      <c r="AK54" s="43"/>
      <c r="AL54" s="41"/>
      <c r="AM54" s="54"/>
    </row>
    <row r="55" spans="1:39" x14ac:dyDescent="0.2">
      <c r="A55" s="39" t="s">
        <v>49</v>
      </c>
      <c r="B55" s="39" t="s">
        <v>603</v>
      </c>
      <c r="C55" s="39">
        <v>700712</v>
      </c>
      <c r="D55" s="41"/>
      <c r="E55" s="43"/>
      <c r="F55" s="41"/>
      <c r="G55" s="43"/>
      <c r="H55" s="41"/>
      <c r="I55" s="43"/>
      <c r="J55" s="41"/>
      <c r="K55" s="41">
        <v>1</v>
      </c>
      <c r="L55" s="42">
        <v>2336.9499999999998</v>
      </c>
      <c r="M55" s="41"/>
      <c r="N55" s="43"/>
      <c r="O55" s="41"/>
      <c r="P55" s="43"/>
      <c r="Q55" s="41"/>
      <c r="R55" s="41">
        <v>1</v>
      </c>
      <c r="S55" s="42">
        <v>2336.9499999999998</v>
      </c>
      <c r="T55" s="41"/>
      <c r="U55" s="43"/>
      <c r="V55" s="41"/>
      <c r="W55" s="43"/>
      <c r="X55" s="41"/>
      <c r="Y55" s="41"/>
      <c r="Z55" s="43"/>
      <c r="AA55" s="41"/>
      <c r="AB55" s="43"/>
      <c r="AC55" s="41"/>
      <c r="AD55" s="43"/>
      <c r="AE55" s="41"/>
      <c r="AF55" s="41"/>
      <c r="AG55" s="43"/>
      <c r="AH55" s="41"/>
      <c r="AI55" s="43"/>
      <c r="AJ55" s="41"/>
      <c r="AK55" s="43"/>
      <c r="AL55" s="41"/>
      <c r="AM55" s="54"/>
    </row>
    <row r="56" spans="1:39" x14ac:dyDescent="0.2">
      <c r="A56" s="39" t="s">
        <v>49</v>
      </c>
      <c r="B56" s="39" t="s">
        <v>603</v>
      </c>
      <c r="C56" s="39">
        <v>700717</v>
      </c>
      <c r="D56" s="41"/>
      <c r="E56" s="43"/>
      <c r="F56" s="41"/>
      <c r="G56" s="43"/>
      <c r="H56" s="41"/>
      <c r="I56" s="43"/>
      <c r="J56" s="41"/>
      <c r="K56" s="41"/>
      <c r="L56" s="43"/>
      <c r="M56" s="41"/>
      <c r="N56" s="43"/>
      <c r="O56" s="41"/>
      <c r="P56" s="43"/>
      <c r="Q56" s="41"/>
      <c r="R56" s="41"/>
      <c r="S56" s="43"/>
      <c r="T56" s="41"/>
      <c r="U56" s="43"/>
      <c r="V56" s="41"/>
      <c r="W56" s="43"/>
      <c r="X56" s="41"/>
      <c r="Y56" s="41">
        <v>1</v>
      </c>
      <c r="Z56" s="42">
        <v>933.84</v>
      </c>
      <c r="AA56" s="41"/>
      <c r="AB56" s="43"/>
      <c r="AC56" s="41"/>
      <c r="AD56" s="43"/>
      <c r="AE56" s="41"/>
      <c r="AF56" s="41"/>
      <c r="AG56" s="43"/>
      <c r="AH56" s="41"/>
      <c r="AI56" s="43"/>
      <c r="AJ56" s="41"/>
      <c r="AK56" s="43"/>
      <c r="AL56" s="41"/>
      <c r="AM56" s="54"/>
    </row>
    <row r="57" spans="1:39" x14ac:dyDescent="0.2">
      <c r="A57" s="39" t="s">
        <v>1157</v>
      </c>
      <c r="B57" s="39" t="s">
        <v>1158</v>
      </c>
      <c r="C57" s="39">
        <v>700898</v>
      </c>
      <c r="D57" s="41">
        <v>20</v>
      </c>
      <c r="E57" s="42">
        <v>18204.71</v>
      </c>
      <c r="F57" s="41"/>
      <c r="G57" s="43"/>
      <c r="H57" s="41"/>
      <c r="I57" s="43"/>
      <c r="J57" s="41">
        <v>1</v>
      </c>
      <c r="K57" s="41">
        <v>44</v>
      </c>
      <c r="L57" s="42">
        <v>83860</v>
      </c>
      <c r="M57" s="41"/>
      <c r="N57" s="43"/>
      <c r="O57" s="41"/>
      <c r="P57" s="43"/>
      <c r="Q57" s="41"/>
      <c r="R57" s="41">
        <v>10</v>
      </c>
      <c r="S57" s="42">
        <v>25021.74</v>
      </c>
      <c r="T57" s="41"/>
      <c r="U57" s="43"/>
      <c r="V57" s="41">
        <v>1</v>
      </c>
      <c r="W57" s="42">
        <v>610042.69999999995</v>
      </c>
      <c r="X57" s="41">
        <v>5</v>
      </c>
      <c r="Y57" s="41">
        <v>7</v>
      </c>
      <c r="Z57" s="42">
        <v>11674.6</v>
      </c>
      <c r="AA57" s="41"/>
      <c r="AB57" s="43"/>
      <c r="AC57" s="41"/>
      <c r="AD57" s="43"/>
      <c r="AE57" s="41"/>
      <c r="AF57" s="41">
        <v>4</v>
      </c>
      <c r="AG57" s="42">
        <v>23456.02</v>
      </c>
      <c r="AH57" s="41"/>
      <c r="AI57" s="43"/>
      <c r="AJ57" s="41"/>
      <c r="AK57" s="43"/>
      <c r="AL57" s="41"/>
      <c r="AM57" s="54"/>
    </row>
    <row r="58" spans="1:39" x14ac:dyDescent="0.2">
      <c r="E58" s="44"/>
      <c r="L58" s="44"/>
      <c r="S58" s="44"/>
      <c r="Z58" s="44"/>
      <c r="AG58" s="44"/>
    </row>
    <row r="59" spans="1:39" x14ac:dyDescent="0.2">
      <c r="C59" s="45" t="s">
        <v>985</v>
      </c>
      <c r="D59" s="46">
        <f t="shared" ref="D59:AL59" si="0">SUM(D6:D57)</f>
        <v>2293</v>
      </c>
      <c r="E59" s="47">
        <f t="shared" si="0"/>
        <v>3291894.7799999989</v>
      </c>
      <c r="F59" s="46">
        <f t="shared" si="0"/>
        <v>101</v>
      </c>
      <c r="G59" s="43">
        <f t="shared" si="0"/>
        <v>235895.50999999998</v>
      </c>
      <c r="H59" s="46">
        <f t="shared" si="0"/>
        <v>24</v>
      </c>
      <c r="I59" s="43">
        <f t="shared" si="0"/>
        <v>-91950.91</v>
      </c>
      <c r="J59" s="46">
        <f t="shared" si="0"/>
        <v>211</v>
      </c>
      <c r="K59" s="41">
        <f t="shared" si="0"/>
        <v>1253</v>
      </c>
      <c r="L59" s="47">
        <f t="shared" si="0"/>
        <v>2398861.2300000004</v>
      </c>
      <c r="M59" s="46">
        <f t="shared" si="0"/>
        <v>8</v>
      </c>
      <c r="N59" s="43">
        <f t="shared" si="0"/>
        <v>50299.71</v>
      </c>
      <c r="O59" s="46">
        <f t="shared" si="0"/>
        <v>6</v>
      </c>
      <c r="P59" s="43">
        <f t="shared" si="0"/>
        <v>9840.9500000000007</v>
      </c>
      <c r="Q59" s="46">
        <f t="shared" si="0"/>
        <v>38</v>
      </c>
      <c r="R59" s="46">
        <f t="shared" si="0"/>
        <v>859</v>
      </c>
      <c r="S59" s="47">
        <f t="shared" si="0"/>
        <v>6191770.7399999984</v>
      </c>
      <c r="T59" s="46">
        <f t="shared" si="0"/>
        <v>24</v>
      </c>
      <c r="U59" s="43">
        <f t="shared" si="0"/>
        <v>368217.75</v>
      </c>
      <c r="V59" s="46">
        <f t="shared" si="0"/>
        <v>23</v>
      </c>
      <c r="W59" s="43">
        <f t="shared" si="0"/>
        <v>876114.27</v>
      </c>
      <c r="X59" s="46">
        <f t="shared" si="0"/>
        <v>579</v>
      </c>
      <c r="Y59" s="46">
        <f t="shared" si="0"/>
        <v>339</v>
      </c>
      <c r="Z59" s="47">
        <f t="shared" si="0"/>
        <v>659811.48</v>
      </c>
      <c r="AA59" s="46">
        <f t="shared" si="0"/>
        <v>13</v>
      </c>
      <c r="AB59" s="43">
        <f t="shared" si="0"/>
        <v>78054.7</v>
      </c>
      <c r="AC59" s="46">
        <f t="shared" si="0"/>
        <v>4</v>
      </c>
      <c r="AD59" s="43">
        <f t="shared" si="0"/>
        <v>2008.9</v>
      </c>
      <c r="AE59" s="46">
        <f t="shared" si="0"/>
        <v>4</v>
      </c>
      <c r="AF59" s="46">
        <f t="shared" si="0"/>
        <v>145</v>
      </c>
      <c r="AG59" s="47">
        <f t="shared" si="0"/>
        <v>1002170.0800000001</v>
      </c>
      <c r="AH59" s="46">
        <f t="shared" si="0"/>
        <v>37</v>
      </c>
      <c r="AI59" s="43">
        <f t="shared" si="0"/>
        <v>449702.13999999996</v>
      </c>
      <c r="AJ59" s="46">
        <f t="shared" si="0"/>
        <v>2</v>
      </c>
      <c r="AK59" s="43">
        <f t="shared" si="0"/>
        <v>-8866.7800000000007</v>
      </c>
      <c r="AL59" s="46">
        <f t="shared" si="0"/>
        <v>2</v>
      </c>
      <c r="AM59" s="54"/>
    </row>
    <row r="63" spans="1:39" x14ac:dyDescent="0.2">
      <c r="A63" s="32"/>
      <c r="B63" s="48"/>
      <c r="C63" s="284" t="s">
        <v>986</v>
      </c>
      <c r="D63" s="285"/>
      <c r="E63" s="284" t="s">
        <v>987</v>
      </c>
      <c r="F63" s="285"/>
      <c r="G63" s="284" t="s">
        <v>988</v>
      </c>
      <c r="H63" s="285"/>
      <c r="I63" s="284" t="s">
        <v>989</v>
      </c>
      <c r="J63" s="285"/>
      <c r="K63" s="284" t="s">
        <v>990</v>
      </c>
      <c r="L63" s="285"/>
      <c r="M63" s="286" t="s">
        <v>991</v>
      </c>
      <c r="N63" s="287"/>
      <c r="O63" s="32"/>
      <c r="P63" s="32"/>
      <c r="Q63" s="32"/>
      <c r="R63" s="32"/>
      <c r="S63" s="32"/>
      <c r="T63" s="32"/>
      <c r="U63" s="32"/>
      <c r="V63" s="32"/>
      <c r="W63" s="32"/>
      <c r="X63" s="32"/>
      <c r="Y63" s="32"/>
      <c r="Z63" s="32"/>
      <c r="AA63" s="32"/>
      <c r="AB63" s="32"/>
      <c r="AC63" s="32"/>
      <c r="AD63" s="32"/>
      <c r="AE63" s="32"/>
      <c r="AF63" s="32"/>
      <c r="AG63" s="32"/>
      <c r="AH63" s="32"/>
      <c r="AI63" s="32"/>
      <c r="AJ63" s="32"/>
      <c r="AK63" s="32"/>
      <c r="AL63" s="32"/>
    </row>
    <row r="64" spans="1:39" x14ac:dyDescent="0.2">
      <c r="A64" s="32"/>
      <c r="B64" s="48" t="s">
        <v>992</v>
      </c>
      <c r="C64" s="49" t="s">
        <v>993</v>
      </c>
      <c r="D64" s="49" t="s">
        <v>994</v>
      </c>
      <c r="E64" s="49" t="s">
        <v>993</v>
      </c>
      <c r="F64" s="49" t="s">
        <v>994</v>
      </c>
      <c r="G64" s="49" t="s">
        <v>993</v>
      </c>
      <c r="H64" s="49" t="s">
        <v>994</v>
      </c>
      <c r="I64" s="49" t="s">
        <v>993</v>
      </c>
      <c r="J64" s="49" t="s">
        <v>994</v>
      </c>
      <c r="K64" s="49" t="s">
        <v>993</v>
      </c>
      <c r="L64" s="49" t="s">
        <v>994</v>
      </c>
      <c r="M64" s="49" t="s">
        <v>993</v>
      </c>
      <c r="N64" s="49" t="s">
        <v>994</v>
      </c>
      <c r="O64" s="32"/>
      <c r="P64" s="32"/>
      <c r="Q64" s="32"/>
      <c r="R64" s="32"/>
      <c r="S64" s="32"/>
      <c r="T64" s="32"/>
      <c r="U64" s="32"/>
      <c r="V64" s="32"/>
      <c r="W64" s="32"/>
      <c r="X64" s="32"/>
      <c r="Y64" s="32"/>
      <c r="Z64" s="32"/>
      <c r="AA64" s="32"/>
      <c r="AB64" s="32"/>
      <c r="AC64" s="32"/>
      <c r="AD64" s="32"/>
      <c r="AE64" s="32"/>
      <c r="AF64" s="32"/>
      <c r="AG64" s="32"/>
      <c r="AH64" s="32"/>
      <c r="AI64" s="32"/>
      <c r="AJ64" s="32"/>
      <c r="AK64" s="32"/>
      <c r="AL64" s="32"/>
    </row>
    <row r="65" spans="1:38" x14ac:dyDescent="0.2">
      <c r="A65" s="32"/>
      <c r="B65" s="50" t="s">
        <v>995</v>
      </c>
      <c r="C65" s="51">
        <f>D59+F59+H59+J59</f>
        <v>2629</v>
      </c>
      <c r="D65" s="52">
        <f>E59+G59+I59</f>
        <v>3435839.3799999985</v>
      </c>
      <c r="E65" s="51">
        <f>M59+O59+Q59+K59</f>
        <v>1305</v>
      </c>
      <c r="F65" s="52">
        <f>L59+N59+P59</f>
        <v>2459001.8900000006</v>
      </c>
      <c r="G65" s="51">
        <f>R59+T59+V59+X59</f>
        <v>1485</v>
      </c>
      <c r="H65" s="52">
        <f>S59+U59+W59</f>
        <v>7436102.7599999979</v>
      </c>
      <c r="I65" s="51">
        <f>Y59+AA59+AC59+AE59</f>
        <v>360</v>
      </c>
      <c r="J65" s="52">
        <f>Z59+AB59+AD59</f>
        <v>739875.08</v>
      </c>
      <c r="K65" s="51">
        <f>AF59+AH59+AJ59+AL59</f>
        <v>186</v>
      </c>
      <c r="L65" s="52">
        <f>AI59+AG59+AK59</f>
        <v>1443005.4399999999</v>
      </c>
      <c r="M65" s="51">
        <f>C65+E65+G65+I65+K65</f>
        <v>5965</v>
      </c>
      <c r="N65" s="52">
        <f>L65+J65+H65+F65+D65</f>
        <v>15513824.549999997</v>
      </c>
      <c r="O65" s="32"/>
      <c r="P65" s="53"/>
      <c r="Q65" s="54"/>
      <c r="R65" s="3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  <c r="AF65" s="32"/>
      <c r="AG65" s="32"/>
      <c r="AH65" s="32"/>
      <c r="AI65" s="32"/>
      <c r="AJ65" s="32"/>
      <c r="AK65" s="32"/>
      <c r="AL65" s="32"/>
    </row>
    <row r="66" spans="1:38" x14ac:dyDescent="0.2">
      <c r="A66" s="32"/>
      <c r="B66" s="50" t="s">
        <v>996</v>
      </c>
      <c r="C66" s="51">
        <f>H59</f>
        <v>24</v>
      </c>
      <c r="D66" s="52">
        <f>I59</f>
        <v>-91950.91</v>
      </c>
      <c r="E66" s="51">
        <f>O59</f>
        <v>6</v>
      </c>
      <c r="F66" s="52">
        <f>P59</f>
        <v>9840.9500000000007</v>
      </c>
      <c r="G66" s="51">
        <f>V59</f>
        <v>23</v>
      </c>
      <c r="H66" s="51">
        <f>W59</f>
        <v>876114.27</v>
      </c>
      <c r="I66" s="55">
        <f>AC59</f>
        <v>4</v>
      </c>
      <c r="J66" s="55">
        <f>AD59</f>
        <v>2008.9</v>
      </c>
      <c r="K66" s="55">
        <f>AJ59</f>
        <v>2</v>
      </c>
      <c r="L66" s="55">
        <f>AK59</f>
        <v>-8866.7800000000007</v>
      </c>
      <c r="M66" s="51">
        <f>C66+E66+G66+I66+K66</f>
        <v>59</v>
      </c>
      <c r="N66" s="52">
        <f>L66+J66+H66+F66+D66</f>
        <v>787146.42999999993</v>
      </c>
      <c r="O66" s="32"/>
      <c r="P66" s="32"/>
      <c r="Q66" s="32"/>
      <c r="R66" s="32"/>
      <c r="S66" s="32"/>
      <c r="T66" s="32"/>
      <c r="U66" s="32"/>
      <c r="V66" s="32"/>
      <c r="W66" s="32"/>
      <c r="X66" s="32"/>
      <c r="Y66" s="32"/>
      <c r="Z66" s="32"/>
      <c r="AA66" s="32"/>
      <c r="AB66" s="32"/>
      <c r="AC66" s="32"/>
      <c r="AD66" s="32"/>
      <c r="AE66" s="32"/>
      <c r="AF66" s="32"/>
      <c r="AG66" s="32"/>
      <c r="AH66" s="32"/>
      <c r="AI66" s="32"/>
      <c r="AJ66" s="32"/>
      <c r="AK66" s="32"/>
      <c r="AL66" s="32"/>
    </row>
    <row r="67" spans="1:38" x14ac:dyDescent="0.2">
      <c r="A67" s="32"/>
      <c r="B67" s="50" t="s">
        <v>997</v>
      </c>
      <c r="C67" s="51">
        <f>D59+F59</f>
        <v>2394</v>
      </c>
      <c r="D67" s="52">
        <f>E59+G59</f>
        <v>3527790.2899999986</v>
      </c>
      <c r="E67" s="51">
        <f>K59+M59</f>
        <v>1261</v>
      </c>
      <c r="F67" s="52">
        <f>L59+N59</f>
        <v>2449160.9400000004</v>
      </c>
      <c r="G67" s="51">
        <f>R59+T59</f>
        <v>883</v>
      </c>
      <c r="H67" s="51">
        <f>S59+U59</f>
        <v>6559988.4899999984</v>
      </c>
      <c r="I67" s="55">
        <f>Y59+AA59</f>
        <v>352</v>
      </c>
      <c r="J67" s="52">
        <f>AB59+Z59</f>
        <v>737866.17999999993</v>
      </c>
      <c r="K67" s="55">
        <f>AH59+AF59</f>
        <v>182</v>
      </c>
      <c r="L67" s="52">
        <f>AG59+AI59</f>
        <v>1451872.22</v>
      </c>
      <c r="M67" s="51">
        <f t="shared" ref="M67" si="1">C67+E67+G67+I67+K67</f>
        <v>5072</v>
      </c>
      <c r="N67" s="52">
        <f t="shared" ref="N67:N68" si="2">L67+J67+H67+F67+D67</f>
        <v>14726678.119999997</v>
      </c>
      <c r="O67" s="32"/>
      <c r="P67" s="32"/>
      <c r="Q67" s="32"/>
      <c r="R67" s="32"/>
      <c r="S67" s="32"/>
      <c r="T67" s="32"/>
      <c r="U67" s="32"/>
      <c r="V67" s="32"/>
      <c r="W67" s="32"/>
      <c r="X67" s="32"/>
      <c r="Y67" s="32"/>
      <c r="Z67" s="32"/>
      <c r="AA67" s="32"/>
      <c r="AB67" s="32"/>
      <c r="AC67" s="32"/>
      <c r="AD67" s="32"/>
      <c r="AE67" s="32"/>
      <c r="AF67" s="32"/>
      <c r="AG67" s="32"/>
      <c r="AH67" s="32"/>
      <c r="AI67" s="32"/>
      <c r="AJ67" s="32"/>
      <c r="AK67" s="32"/>
      <c r="AL67" s="32"/>
    </row>
    <row r="68" spans="1:38" x14ac:dyDescent="0.2">
      <c r="A68" s="32"/>
      <c r="B68" s="50" t="s">
        <v>998</v>
      </c>
      <c r="C68" s="51">
        <f>C67+C66</f>
        <v>2418</v>
      </c>
      <c r="D68" s="52">
        <f t="shared" ref="D68:M68" si="3">D67+D66</f>
        <v>3435839.3799999985</v>
      </c>
      <c r="E68" s="51">
        <f t="shared" si="3"/>
        <v>1267</v>
      </c>
      <c r="F68" s="52">
        <f t="shared" si="3"/>
        <v>2459001.8900000006</v>
      </c>
      <c r="G68" s="51">
        <f t="shared" si="3"/>
        <v>906</v>
      </c>
      <c r="H68" s="51">
        <f t="shared" si="3"/>
        <v>7436102.7599999979</v>
      </c>
      <c r="I68" s="55">
        <f t="shared" si="3"/>
        <v>356</v>
      </c>
      <c r="J68" s="52">
        <f t="shared" si="3"/>
        <v>739875.08</v>
      </c>
      <c r="K68" s="55">
        <f t="shared" si="3"/>
        <v>184</v>
      </c>
      <c r="L68" s="52">
        <f t="shared" si="3"/>
        <v>1443005.4399999999</v>
      </c>
      <c r="M68" s="51">
        <f t="shared" si="3"/>
        <v>5131</v>
      </c>
      <c r="N68" s="52">
        <f t="shared" si="2"/>
        <v>15513824.549999997</v>
      </c>
      <c r="O68" s="103"/>
      <c r="P68" s="124"/>
      <c r="Q68" s="32"/>
      <c r="R68" s="32"/>
      <c r="S68" s="32"/>
      <c r="T68" s="32"/>
      <c r="U68" s="32"/>
      <c r="V68" s="32"/>
      <c r="W68" s="32"/>
      <c r="X68" s="32"/>
      <c r="Y68" s="32"/>
      <c r="Z68" s="32"/>
      <c r="AA68" s="32"/>
      <c r="AB68" s="32"/>
      <c r="AC68" s="32"/>
      <c r="AD68" s="32"/>
      <c r="AE68" s="32"/>
      <c r="AF68" s="32"/>
      <c r="AG68" s="32"/>
      <c r="AH68" s="32"/>
      <c r="AI68" s="32"/>
      <c r="AJ68" s="32"/>
      <c r="AK68" s="32"/>
      <c r="AL68" s="32"/>
    </row>
    <row r="69" spans="1:38" x14ac:dyDescent="0.2">
      <c r="A69" s="32"/>
      <c r="B69" s="32"/>
      <c r="D69" s="32"/>
      <c r="E69" s="56"/>
      <c r="F69" s="57"/>
      <c r="G69" s="58"/>
      <c r="H69" s="56"/>
      <c r="I69" s="56"/>
      <c r="J69" s="56"/>
      <c r="K69" s="56"/>
      <c r="L69" s="56"/>
      <c r="M69" s="57"/>
      <c r="N69" s="58"/>
      <c r="O69" s="103"/>
      <c r="P69" s="125"/>
      <c r="Q69" s="32"/>
      <c r="R69" s="32"/>
      <c r="S69" s="32"/>
      <c r="T69" s="32"/>
      <c r="U69" s="32"/>
      <c r="V69" s="32"/>
      <c r="W69" s="32"/>
      <c r="X69" s="32"/>
      <c r="Y69" s="32"/>
      <c r="Z69" s="32"/>
      <c r="AA69" s="32"/>
      <c r="AB69" s="32"/>
      <c r="AC69" s="32"/>
      <c r="AD69" s="32"/>
      <c r="AE69" s="32"/>
      <c r="AF69" s="32"/>
      <c r="AG69" s="32"/>
      <c r="AH69" s="32"/>
      <c r="AI69" s="32"/>
      <c r="AJ69" s="32"/>
      <c r="AK69" s="32"/>
      <c r="AL69" s="32"/>
    </row>
    <row r="71" spans="1:38" x14ac:dyDescent="0.2">
      <c r="D71" s="102"/>
    </row>
    <row r="72" spans="1:38" x14ac:dyDescent="0.2">
      <c r="C72" s="103"/>
      <c r="D72" s="102"/>
    </row>
    <row r="73" spans="1:38" x14ac:dyDescent="0.2">
      <c r="C73" s="103"/>
      <c r="D73" s="102"/>
    </row>
    <row r="74" spans="1:38" x14ac:dyDescent="0.2">
      <c r="C74" s="103"/>
      <c r="D74" s="102"/>
    </row>
    <row r="75" spans="1:38" x14ac:dyDescent="0.2">
      <c r="C75" s="103"/>
      <c r="D75" s="102"/>
    </row>
    <row r="76" spans="1:38" x14ac:dyDescent="0.2">
      <c r="C76" s="103"/>
      <c r="D76" s="102"/>
    </row>
    <row r="77" spans="1:38" x14ac:dyDescent="0.2">
      <c r="C77" s="103"/>
      <c r="D77" s="102"/>
    </row>
    <row r="78" spans="1:38" x14ac:dyDescent="0.2">
      <c r="C78" s="103"/>
      <c r="D78" s="102"/>
    </row>
    <row r="79" spans="1:38" x14ac:dyDescent="0.2">
      <c r="C79" s="103"/>
      <c r="D79" s="102"/>
    </row>
    <row r="80" spans="1:38" x14ac:dyDescent="0.2">
      <c r="C80" s="103"/>
      <c r="D80" s="102"/>
    </row>
    <row r="81" spans="3:4" x14ac:dyDescent="0.2">
      <c r="C81" s="103"/>
      <c r="D81" s="102"/>
    </row>
    <row r="82" spans="3:4" x14ac:dyDescent="0.2">
      <c r="C82" s="103"/>
      <c r="D82" s="102"/>
    </row>
    <row r="83" spans="3:4" x14ac:dyDescent="0.2">
      <c r="C83" s="103"/>
      <c r="D83" s="102"/>
    </row>
    <row r="84" spans="3:4" x14ac:dyDescent="0.2">
      <c r="C84" s="103"/>
      <c r="D84" s="102"/>
    </row>
    <row r="85" spans="3:4" x14ac:dyDescent="0.2">
      <c r="C85" s="103"/>
      <c r="D85" s="102"/>
    </row>
    <row r="86" spans="3:4" x14ac:dyDescent="0.2">
      <c r="C86" s="103"/>
      <c r="D86" s="102"/>
    </row>
    <row r="87" spans="3:4" x14ac:dyDescent="0.2">
      <c r="C87" s="103"/>
      <c r="D87" s="102"/>
    </row>
    <row r="88" spans="3:4" x14ac:dyDescent="0.2">
      <c r="C88" s="103"/>
      <c r="D88" s="102"/>
    </row>
    <row r="89" spans="3:4" x14ac:dyDescent="0.2">
      <c r="C89" s="103"/>
      <c r="D89" s="102"/>
    </row>
    <row r="90" spans="3:4" x14ac:dyDescent="0.2">
      <c r="C90" s="103"/>
      <c r="D90" s="102"/>
    </row>
    <row r="91" spans="3:4" x14ac:dyDescent="0.2">
      <c r="C91" s="103"/>
      <c r="D91" s="102"/>
    </row>
    <row r="92" spans="3:4" x14ac:dyDescent="0.2">
      <c r="C92" s="103"/>
      <c r="D92" s="102"/>
    </row>
    <row r="93" spans="3:4" x14ac:dyDescent="0.2">
      <c r="C93" s="103"/>
      <c r="D93" s="102"/>
    </row>
    <row r="94" spans="3:4" x14ac:dyDescent="0.2">
      <c r="C94" s="103"/>
      <c r="D94" s="102"/>
    </row>
    <row r="95" spans="3:4" x14ac:dyDescent="0.2">
      <c r="C95" s="103"/>
      <c r="D95" s="102"/>
    </row>
    <row r="96" spans="3:4" x14ac:dyDescent="0.2">
      <c r="C96" s="103"/>
      <c r="D96" s="102"/>
    </row>
    <row r="97" spans="3:4" x14ac:dyDescent="0.2">
      <c r="C97" s="103"/>
      <c r="D97" s="102"/>
    </row>
    <row r="98" spans="3:4" x14ac:dyDescent="0.2">
      <c r="C98" s="103"/>
      <c r="D98" s="102"/>
    </row>
    <row r="99" spans="3:4" x14ac:dyDescent="0.2">
      <c r="C99" s="103"/>
      <c r="D99" s="102"/>
    </row>
    <row r="100" spans="3:4" x14ac:dyDescent="0.2">
      <c r="C100" s="103"/>
      <c r="D100" s="102"/>
    </row>
    <row r="101" spans="3:4" x14ac:dyDescent="0.2">
      <c r="C101" s="103"/>
      <c r="D101" s="102"/>
    </row>
    <row r="102" spans="3:4" x14ac:dyDescent="0.2">
      <c r="C102" s="103"/>
      <c r="D102" s="102"/>
    </row>
    <row r="103" spans="3:4" x14ac:dyDescent="0.2">
      <c r="C103" s="103"/>
      <c r="D103" s="102"/>
    </row>
    <row r="104" spans="3:4" x14ac:dyDescent="0.2">
      <c r="C104" s="103"/>
      <c r="D104" s="102"/>
    </row>
    <row r="105" spans="3:4" x14ac:dyDescent="0.2">
      <c r="C105" s="103"/>
      <c r="D105" s="102"/>
    </row>
    <row r="106" spans="3:4" x14ac:dyDescent="0.2">
      <c r="C106" s="103"/>
      <c r="D106" s="102"/>
    </row>
    <row r="107" spans="3:4" x14ac:dyDescent="0.2">
      <c r="C107" s="103"/>
      <c r="D107" s="102"/>
    </row>
    <row r="108" spans="3:4" x14ac:dyDescent="0.2">
      <c r="C108" s="103"/>
      <c r="D108" s="102"/>
    </row>
    <row r="109" spans="3:4" x14ac:dyDescent="0.2">
      <c r="C109" s="103"/>
      <c r="D109" s="102"/>
    </row>
    <row r="110" spans="3:4" x14ac:dyDescent="0.2">
      <c r="C110" s="103"/>
      <c r="D110" s="102"/>
    </row>
    <row r="111" spans="3:4" x14ac:dyDescent="0.2">
      <c r="C111" s="103"/>
      <c r="D111" s="102"/>
    </row>
    <row r="112" spans="3:4" x14ac:dyDescent="0.2">
      <c r="C112" s="103"/>
      <c r="D112" s="102"/>
    </row>
    <row r="113" spans="1:38" x14ac:dyDescent="0.2">
      <c r="C113" s="103"/>
      <c r="D113" s="102"/>
    </row>
    <row r="114" spans="1:38" x14ac:dyDescent="0.2">
      <c r="C114" s="103"/>
      <c r="D114" s="102"/>
    </row>
    <row r="115" spans="1:38" x14ac:dyDescent="0.2">
      <c r="C115" s="103"/>
      <c r="D115" s="102"/>
    </row>
    <row r="116" spans="1:38" s="103" customFormat="1" x14ac:dyDescent="0.2">
      <c r="A116" s="35"/>
      <c r="B116" s="35"/>
      <c r="D116" s="102"/>
      <c r="E116" s="34"/>
      <c r="F116" s="102"/>
      <c r="G116" s="34"/>
      <c r="H116" s="102"/>
      <c r="I116" s="34"/>
      <c r="J116" s="102"/>
      <c r="K116" s="102"/>
      <c r="L116" s="34"/>
      <c r="M116" s="102"/>
      <c r="N116" s="34"/>
      <c r="O116" s="102"/>
      <c r="P116" s="34"/>
      <c r="Q116" s="102"/>
      <c r="R116" s="102"/>
      <c r="S116" s="34"/>
      <c r="T116" s="102"/>
      <c r="U116" s="34"/>
      <c r="V116" s="102"/>
      <c r="W116" s="34"/>
      <c r="X116" s="102"/>
      <c r="Y116" s="102"/>
      <c r="Z116" s="34"/>
      <c r="AA116" s="102"/>
      <c r="AB116" s="34"/>
      <c r="AC116" s="102"/>
      <c r="AD116" s="34"/>
      <c r="AE116" s="102"/>
      <c r="AF116" s="102"/>
      <c r="AG116" s="34"/>
      <c r="AH116" s="102"/>
      <c r="AI116" s="34"/>
      <c r="AJ116" s="102"/>
      <c r="AK116" s="34"/>
      <c r="AL116" s="102"/>
    </row>
    <row r="117" spans="1:38" x14ac:dyDescent="0.2">
      <c r="C117" s="103"/>
      <c r="D117" s="102"/>
    </row>
    <row r="118" spans="1:38" x14ac:dyDescent="0.2">
      <c r="C118" s="103"/>
      <c r="D118" s="102"/>
    </row>
    <row r="119" spans="1:38" x14ac:dyDescent="0.2">
      <c r="C119" s="103"/>
      <c r="D119" s="102"/>
    </row>
    <row r="120" spans="1:38" x14ac:dyDescent="0.2">
      <c r="C120" s="103"/>
      <c r="D120" s="102"/>
    </row>
    <row r="121" spans="1:38" x14ac:dyDescent="0.2">
      <c r="C121" s="103"/>
      <c r="D121" s="102"/>
    </row>
    <row r="122" spans="1:38" x14ac:dyDescent="0.2">
      <c r="C122" s="103"/>
      <c r="D122" s="102"/>
    </row>
    <row r="123" spans="1:38" x14ac:dyDescent="0.2">
      <c r="C123" s="103"/>
    </row>
    <row r="124" spans="1:38" x14ac:dyDescent="0.2">
      <c r="C124" s="103"/>
    </row>
    <row r="125" spans="1:38" x14ac:dyDescent="0.2">
      <c r="C125" s="103"/>
    </row>
    <row r="126" spans="1:38" x14ac:dyDescent="0.2">
      <c r="C126" s="103"/>
    </row>
    <row r="127" spans="1:38" x14ac:dyDescent="0.2">
      <c r="C127" s="103"/>
    </row>
    <row r="128" spans="1:38" x14ac:dyDescent="0.2">
      <c r="C128" s="103"/>
    </row>
    <row r="129" spans="3:3" x14ac:dyDescent="0.2">
      <c r="C129" s="103"/>
    </row>
    <row r="130" spans="3:3" x14ac:dyDescent="0.2">
      <c r="C130" s="103"/>
    </row>
    <row r="131" spans="3:3" x14ac:dyDescent="0.2">
      <c r="C131" s="103"/>
    </row>
    <row r="132" spans="3:3" x14ac:dyDescent="0.2">
      <c r="C132" s="103"/>
    </row>
    <row r="133" spans="3:3" x14ac:dyDescent="0.2">
      <c r="C133" s="103"/>
    </row>
    <row r="134" spans="3:3" x14ac:dyDescent="0.2">
      <c r="C134" s="103"/>
    </row>
    <row r="135" spans="3:3" x14ac:dyDescent="0.2">
      <c r="C135" s="103"/>
    </row>
    <row r="136" spans="3:3" x14ac:dyDescent="0.2">
      <c r="C136" s="103"/>
    </row>
    <row r="137" spans="3:3" x14ac:dyDescent="0.2">
      <c r="C137" s="103"/>
    </row>
    <row r="138" spans="3:3" x14ac:dyDescent="0.2">
      <c r="C138" s="103"/>
    </row>
    <row r="139" spans="3:3" x14ac:dyDescent="0.2">
      <c r="C139" s="103"/>
    </row>
    <row r="140" spans="3:3" x14ac:dyDescent="0.2">
      <c r="C140" s="103"/>
    </row>
    <row r="141" spans="3:3" x14ac:dyDescent="0.2">
      <c r="C141" s="103"/>
    </row>
    <row r="142" spans="3:3" x14ac:dyDescent="0.2">
      <c r="C142" s="103"/>
    </row>
    <row r="143" spans="3:3" x14ac:dyDescent="0.2">
      <c r="C143" s="103"/>
    </row>
    <row r="144" spans="3:3" x14ac:dyDescent="0.2">
      <c r="C144" s="103"/>
    </row>
    <row r="145" spans="3:3" x14ac:dyDescent="0.2">
      <c r="C145" s="103"/>
    </row>
    <row r="146" spans="3:3" x14ac:dyDescent="0.2">
      <c r="C146" s="103"/>
    </row>
    <row r="147" spans="3:3" x14ac:dyDescent="0.2">
      <c r="C147" s="103"/>
    </row>
    <row r="148" spans="3:3" x14ac:dyDescent="0.2">
      <c r="C148" s="103"/>
    </row>
    <row r="149" spans="3:3" x14ac:dyDescent="0.2">
      <c r="C149" s="103"/>
    </row>
    <row r="150" spans="3:3" x14ac:dyDescent="0.2">
      <c r="C150" s="103"/>
    </row>
    <row r="151" spans="3:3" x14ac:dyDescent="0.2">
      <c r="C151" s="103"/>
    </row>
    <row r="152" spans="3:3" x14ac:dyDescent="0.2">
      <c r="C152" s="103"/>
    </row>
    <row r="153" spans="3:3" x14ac:dyDescent="0.2">
      <c r="C153" s="103"/>
    </row>
    <row r="154" spans="3:3" x14ac:dyDescent="0.2">
      <c r="C154" s="103"/>
    </row>
    <row r="155" spans="3:3" x14ac:dyDescent="0.2">
      <c r="C155" s="103"/>
    </row>
    <row r="156" spans="3:3" x14ac:dyDescent="0.2">
      <c r="C156" s="103"/>
    </row>
    <row r="157" spans="3:3" x14ac:dyDescent="0.2">
      <c r="C157" s="103"/>
    </row>
    <row r="158" spans="3:3" x14ac:dyDescent="0.2">
      <c r="C158" s="103"/>
    </row>
    <row r="159" spans="3:3" x14ac:dyDescent="0.2">
      <c r="C159" s="103"/>
    </row>
    <row r="160" spans="3:3" x14ac:dyDescent="0.2">
      <c r="C160" s="103"/>
    </row>
    <row r="161" spans="3:3" x14ac:dyDescent="0.2">
      <c r="C161" s="103"/>
    </row>
    <row r="162" spans="3:3" x14ac:dyDescent="0.2">
      <c r="C162" s="103"/>
    </row>
    <row r="163" spans="3:3" x14ac:dyDescent="0.2">
      <c r="C163" s="103"/>
    </row>
    <row r="164" spans="3:3" x14ac:dyDescent="0.2">
      <c r="C164" s="103"/>
    </row>
    <row r="165" spans="3:3" x14ac:dyDescent="0.2">
      <c r="C165" s="103"/>
    </row>
    <row r="166" spans="3:3" x14ac:dyDescent="0.2">
      <c r="C166" s="103"/>
    </row>
    <row r="167" spans="3:3" x14ac:dyDescent="0.2">
      <c r="C167" s="103"/>
    </row>
    <row r="168" spans="3:3" x14ac:dyDescent="0.2">
      <c r="C168" s="103"/>
    </row>
    <row r="169" spans="3:3" x14ac:dyDescent="0.2">
      <c r="C169" s="103"/>
    </row>
    <row r="170" spans="3:3" x14ac:dyDescent="0.2">
      <c r="C170" s="103"/>
    </row>
    <row r="171" spans="3:3" x14ac:dyDescent="0.2">
      <c r="C171" s="103"/>
    </row>
    <row r="172" spans="3:3" x14ac:dyDescent="0.2">
      <c r="C172" s="103"/>
    </row>
    <row r="173" spans="3:3" x14ac:dyDescent="0.2">
      <c r="C173" s="103"/>
    </row>
    <row r="174" spans="3:3" x14ac:dyDescent="0.2">
      <c r="C174" s="103"/>
    </row>
    <row r="175" spans="3:3" x14ac:dyDescent="0.2">
      <c r="C175" s="103"/>
    </row>
    <row r="176" spans="3:3" x14ac:dyDescent="0.2">
      <c r="C176" s="103"/>
    </row>
    <row r="177" spans="3:3" x14ac:dyDescent="0.2">
      <c r="C177" s="103"/>
    </row>
    <row r="178" spans="3:3" x14ac:dyDescent="0.2">
      <c r="C178" s="103"/>
    </row>
    <row r="179" spans="3:3" x14ac:dyDescent="0.2">
      <c r="C179" s="103"/>
    </row>
    <row r="180" spans="3:3" x14ac:dyDescent="0.2">
      <c r="C180" s="103"/>
    </row>
    <row r="181" spans="3:3" x14ac:dyDescent="0.2">
      <c r="C181" s="103"/>
    </row>
    <row r="182" spans="3:3" x14ac:dyDescent="0.2">
      <c r="C182" s="103"/>
    </row>
    <row r="183" spans="3:3" x14ac:dyDescent="0.2">
      <c r="C183" s="103"/>
    </row>
    <row r="184" spans="3:3" x14ac:dyDescent="0.2">
      <c r="C184" s="103"/>
    </row>
    <row r="185" spans="3:3" x14ac:dyDescent="0.2">
      <c r="C185" s="103"/>
    </row>
    <row r="186" spans="3:3" x14ac:dyDescent="0.2">
      <c r="C186" s="103"/>
    </row>
    <row r="187" spans="3:3" x14ac:dyDescent="0.2">
      <c r="C187" s="103"/>
    </row>
    <row r="188" spans="3:3" x14ac:dyDescent="0.2">
      <c r="C188" s="103"/>
    </row>
    <row r="189" spans="3:3" x14ac:dyDescent="0.2">
      <c r="C189" s="103"/>
    </row>
    <row r="190" spans="3:3" x14ac:dyDescent="0.2">
      <c r="C190" s="103"/>
    </row>
    <row r="191" spans="3:3" x14ac:dyDescent="0.2">
      <c r="C191" s="103"/>
    </row>
    <row r="192" spans="3:3" x14ac:dyDescent="0.2">
      <c r="C192" s="103"/>
    </row>
    <row r="193" spans="3:3" x14ac:dyDescent="0.2">
      <c r="C193" s="103"/>
    </row>
    <row r="194" spans="3:3" x14ac:dyDescent="0.2">
      <c r="C194" s="103"/>
    </row>
    <row r="195" spans="3:3" x14ac:dyDescent="0.2">
      <c r="C195" s="103"/>
    </row>
    <row r="196" spans="3:3" x14ac:dyDescent="0.2">
      <c r="C196" s="103"/>
    </row>
    <row r="197" spans="3:3" x14ac:dyDescent="0.2">
      <c r="C197" s="103"/>
    </row>
    <row r="198" spans="3:3" x14ac:dyDescent="0.2">
      <c r="C198" s="103"/>
    </row>
    <row r="199" spans="3:3" x14ac:dyDescent="0.2">
      <c r="C199" s="103"/>
    </row>
    <row r="200" spans="3:3" x14ac:dyDescent="0.2">
      <c r="C200" s="103"/>
    </row>
    <row r="201" spans="3:3" x14ac:dyDescent="0.2">
      <c r="C201" s="103"/>
    </row>
    <row r="202" spans="3:3" x14ac:dyDescent="0.2">
      <c r="C202" s="103"/>
    </row>
    <row r="203" spans="3:3" x14ac:dyDescent="0.2">
      <c r="C203" s="103"/>
    </row>
    <row r="204" spans="3:3" x14ac:dyDescent="0.2">
      <c r="C204" s="103"/>
    </row>
    <row r="205" spans="3:3" x14ac:dyDescent="0.2">
      <c r="C205" s="103"/>
    </row>
    <row r="206" spans="3:3" x14ac:dyDescent="0.2">
      <c r="C206" s="103"/>
    </row>
    <row r="207" spans="3:3" x14ac:dyDescent="0.2">
      <c r="C207" s="103"/>
    </row>
    <row r="208" spans="3:3" x14ac:dyDescent="0.2">
      <c r="C208" s="103"/>
    </row>
    <row r="209" spans="3:3" x14ac:dyDescent="0.2">
      <c r="C209" s="103"/>
    </row>
    <row r="210" spans="3:3" x14ac:dyDescent="0.2">
      <c r="C210" s="103"/>
    </row>
    <row r="211" spans="3:3" x14ac:dyDescent="0.2">
      <c r="C211" s="103"/>
    </row>
    <row r="212" spans="3:3" x14ac:dyDescent="0.2">
      <c r="C212" s="103"/>
    </row>
  </sheetData>
  <autoFilter ref="A5:AM57"/>
  <mergeCells count="11">
    <mergeCell ref="AF4:AL4"/>
    <mergeCell ref="C63:D63"/>
    <mergeCell ref="E63:F63"/>
    <mergeCell ref="G63:H63"/>
    <mergeCell ref="I63:J63"/>
    <mergeCell ref="K63:L63"/>
    <mergeCell ref="M63:N63"/>
    <mergeCell ref="D4:J4"/>
    <mergeCell ref="K4:Q4"/>
    <mergeCell ref="R4:X4"/>
    <mergeCell ref="Y4:AE4"/>
  </mergeCells>
  <pageMargins left="0.7" right="0.7" top="0.75" bottom="0.75" header="0.3" footer="0.3"/>
  <pageSetup paperSize="9" orientation="portrait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7"/>
  <sheetViews>
    <sheetView topLeftCell="A19" workbookViewId="0">
      <selection activeCell="C30" sqref="C30:C42"/>
    </sheetView>
  </sheetViews>
  <sheetFormatPr defaultRowHeight="12.75" x14ac:dyDescent="0.2"/>
  <cols>
    <col min="1" max="1" width="52" style="66" bestFit="1" customWidth="1"/>
    <col min="2" max="2" width="42.5703125" style="66" customWidth="1"/>
    <col min="3" max="3" width="15.140625" style="66" bestFit="1" customWidth="1"/>
    <col min="4" max="4" width="12.5703125" style="66" bestFit="1" customWidth="1"/>
    <col min="5" max="5" width="13.7109375" style="66" bestFit="1" customWidth="1"/>
    <col min="6" max="6" width="16.28515625" style="66" bestFit="1" customWidth="1"/>
    <col min="7" max="7" width="16" style="66" bestFit="1" customWidth="1"/>
    <col min="8" max="8" width="12.42578125" style="66" bestFit="1" customWidth="1"/>
    <col min="9" max="9" width="12.140625" style="66" bestFit="1" customWidth="1"/>
    <col min="10" max="10" width="13.140625" style="66" bestFit="1" customWidth="1"/>
    <col min="11" max="11" width="11.7109375" style="66" bestFit="1" customWidth="1"/>
    <col min="12" max="16384" width="9.140625" style="66"/>
  </cols>
  <sheetData>
    <row r="1" spans="1:11" s="63" customFormat="1" x14ac:dyDescent="0.25">
      <c r="A1" s="38" t="s">
        <v>999</v>
      </c>
      <c r="B1" s="59" t="s">
        <v>1000</v>
      </c>
      <c r="C1" s="60"/>
      <c r="D1" s="60"/>
      <c r="E1" s="61"/>
      <c r="F1" s="62"/>
      <c r="G1" s="61"/>
      <c r="H1" s="61"/>
      <c r="I1" s="62"/>
    </row>
    <row r="2" spans="1:11" s="63" customFormat="1" x14ac:dyDescent="0.25">
      <c r="A2" s="38" t="s">
        <v>1001</v>
      </c>
      <c r="B2" s="59">
        <v>2015</v>
      </c>
      <c r="C2" s="60"/>
      <c r="D2" s="60"/>
      <c r="E2" s="61"/>
      <c r="F2" s="62"/>
      <c r="G2" s="61"/>
      <c r="H2" s="61"/>
      <c r="I2" s="62"/>
    </row>
    <row r="3" spans="1:11" s="63" customFormat="1" x14ac:dyDescent="0.25">
      <c r="A3" s="64"/>
      <c r="B3" s="64"/>
      <c r="C3" s="64"/>
      <c r="D3" s="65"/>
      <c r="E3" s="65"/>
      <c r="F3" s="65"/>
      <c r="G3" s="65"/>
      <c r="H3" s="65"/>
      <c r="I3" s="65"/>
    </row>
    <row r="4" spans="1:11" ht="25.5" x14ac:dyDescent="0.2">
      <c r="A4" s="38" t="s">
        <v>963</v>
      </c>
      <c r="B4" s="38" t="s">
        <v>964</v>
      </c>
      <c r="C4" s="38" t="s">
        <v>965</v>
      </c>
      <c r="D4" s="38" t="s">
        <v>1002</v>
      </c>
      <c r="E4" s="38" t="s">
        <v>1003</v>
      </c>
      <c r="F4" s="38" t="s">
        <v>1004</v>
      </c>
      <c r="G4" s="38" t="s">
        <v>1005</v>
      </c>
      <c r="H4" s="38" t="s">
        <v>1006</v>
      </c>
      <c r="I4" s="38" t="s">
        <v>1007</v>
      </c>
      <c r="J4" s="38" t="s">
        <v>1008</v>
      </c>
    </row>
    <row r="5" spans="1:11" ht="51" x14ac:dyDescent="0.2">
      <c r="A5" s="67" t="s">
        <v>70</v>
      </c>
      <c r="B5" s="67" t="s">
        <v>974</v>
      </c>
      <c r="C5" s="67">
        <v>700582</v>
      </c>
      <c r="D5" s="69">
        <v>8</v>
      </c>
      <c r="E5" s="70">
        <v>4513.38</v>
      </c>
      <c r="F5" s="69"/>
      <c r="G5" s="70"/>
      <c r="H5" s="69"/>
      <c r="I5" s="72"/>
      <c r="J5" s="69"/>
      <c r="K5" s="128"/>
    </row>
    <row r="6" spans="1:11" ht="38.25" x14ac:dyDescent="0.2">
      <c r="A6" s="67" t="s">
        <v>70</v>
      </c>
      <c r="B6" s="67" t="s">
        <v>975</v>
      </c>
      <c r="C6" s="67">
        <v>700583</v>
      </c>
      <c r="D6" s="69">
        <v>37</v>
      </c>
      <c r="E6" s="70">
        <v>20285.84</v>
      </c>
      <c r="F6" s="69"/>
      <c r="G6" s="70"/>
      <c r="H6" s="69"/>
      <c r="I6" s="72"/>
      <c r="J6" s="69">
        <v>13</v>
      </c>
      <c r="K6" s="128"/>
    </row>
    <row r="7" spans="1:11" ht="25.5" x14ac:dyDescent="0.2">
      <c r="A7" s="67" t="s">
        <v>79</v>
      </c>
      <c r="B7" s="67" t="s">
        <v>976</v>
      </c>
      <c r="C7" s="67">
        <v>700584</v>
      </c>
      <c r="D7" s="69">
        <v>363</v>
      </c>
      <c r="E7" s="70">
        <v>245177.79</v>
      </c>
      <c r="F7" s="69"/>
      <c r="G7" s="70"/>
      <c r="H7" s="69">
        <v>1</v>
      </c>
      <c r="I7" s="71">
        <v>1060</v>
      </c>
      <c r="J7" s="69">
        <v>56</v>
      </c>
      <c r="K7" s="128"/>
    </row>
    <row r="8" spans="1:11" x14ac:dyDescent="0.2">
      <c r="A8" s="67" t="s">
        <v>24</v>
      </c>
      <c r="B8" s="67" t="s">
        <v>977</v>
      </c>
      <c r="C8" s="67">
        <v>700585</v>
      </c>
      <c r="D8" s="69">
        <v>271</v>
      </c>
      <c r="E8" s="70">
        <v>126230.67</v>
      </c>
      <c r="F8" s="69"/>
      <c r="G8" s="70"/>
      <c r="H8" s="69"/>
      <c r="I8" s="72"/>
      <c r="J8" s="69">
        <v>36</v>
      </c>
      <c r="K8" s="128"/>
    </row>
    <row r="9" spans="1:11" ht="76.5" x14ac:dyDescent="0.2">
      <c r="A9" s="67" t="s">
        <v>41</v>
      </c>
      <c r="B9" s="67" t="s">
        <v>978</v>
      </c>
      <c r="C9" s="67">
        <v>700589</v>
      </c>
      <c r="D9" s="69">
        <v>3</v>
      </c>
      <c r="E9" s="70">
        <v>1042</v>
      </c>
      <c r="F9" s="69"/>
      <c r="G9" s="70"/>
      <c r="H9" s="69"/>
      <c r="I9" s="72"/>
      <c r="J9" s="69"/>
      <c r="K9" s="128"/>
    </row>
    <row r="10" spans="1:11" ht="51" x14ac:dyDescent="0.2">
      <c r="A10" s="67" t="s">
        <v>29</v>
      </c>
      <c r="B10" s="67" t="s">
        <v>979</v>
      </c>
      <c r="C10" s="67">
        <v>700590</v>
      </c>
      <c r="D10" s="69">
        <v>661</v>
      </c>
      <c r="E10" s="70">
        <v>509991</v>
      </c>
      <c r="F10" s="69"/>
      <c r="G10" s="70"/>
      <c r="H10" s="69">
        <v>1</v>
      </c>
      <c r="I10" s="71">
        <v>440</v>
      </c>
      <c r="J10" s="69">
        <v>102</v>
      </c>
      <c r="K10" s="128"/>
    </row>
    <row r="11" spans="1:11" ht="51" x14ac:dyDescent="0.2">
      <c r="A11" s="67" t="s">
        <v>29</v>
      </c>
      <c r="B11" s="67" t="s">
        <v>979</v>
      </c>
      <c r="C11" s="67">
        <v>700591</v>
      </c>
      <c r="D11" s="69">
        <v>1</v>
      </c>
      <c r="E11" s="70">
        <v>117.6</v>
      </c>
      <c r="F11" s="69"/>
      <c r="G11" s="70"/>
      <c r="H11" s="69"/>
      <c r="I11" s="72"/>
      <c r="J11" s="69"/>
      <c r="K11" s="128"/>
    </row>
    <row r="12" spans="1:11" ht="25.5" x14ac:dyDescent="0.2">
      <c r="A12" s="67" t="s">
        <v>79</v>
      </c>
      <c r="B12" s="67" t="s">
        <v>976</v>
      </c>
      <c r="C12" s="67">
        <v>700592</v>
      </c>
      <c r="D12" s="69">
        <v>615</v>
      </c>
      <c r="E12" s="70">
        <v>387238.9</v>
      </c>
      <c r="F12" s="69"/>
      <c r="G12" s="70"/>
      <c r="H12" s="69"/>
      <c r="I12" s="72"/>
      <c r="J12" s="69">
        <v>60</v>
      </c>
      <c r="K12" s="128"/>
    </row>
    <row r="13" spans="1:11" ht="25.5" x14ac:dyDescent="0.2">
      <c r="A13" s="67" t="s">
        <v>9</v>
      </c>
      <c r="B13" s="67" t="s">
        <v>973</v>
      </c>
      <c r="C13" s="67">
        <v>700594</v>
      </c>
      <c r="D13" s="69">
        <v>9</v>
      </c>
      <c r="E13" s="70">
        <v>5742</v>
      </c>
      <c r="F13" s="69"/>
      <c r="G13" s="70"/>
      <c r="H13" s="69"/>
      <c r="I13" s="72"/>
      <c r="J13" s="69">
        <v>2</v>
      </c>
      <c r="K13" s="128"/>
    </row>
    <row r="14" spans="1:11" x14ac:dyDescent="0.2">
      <c r="A14" s="67" t="s">
        <v>18</v>
      </c>
      <c r="B14" s="67" t="s">
        <v>980</v>
      </c>
      <c r="C14" s="67">
        <v>700595</v>
      </c>
      <c r="D14" s="69">
        <v>1</v>
      </c>
      <c r="E14" s="70">
        <v>1124</v>
      </c>
      <c r="F14" s="69"/>
      <c r="G14" s="70"/>
      <c r="H14" s="69"/>
      <c r="I14" s="72"/>
      <c r="J14" s="69"/>
      <c r="K14" s="128"/>
    </row>
    <row r="15" spans="1:11" ht="63.75" x14ac:dyDescent="0.2">
      <c r="A15" s="67" t="s">
        <v>70</v>
      </c>
      <c r="B15" s="67" t="s">
        <v>982</v>
      </c>
      <c r="C15" s="67">
        <v>700649</v>
      </c>
      <c r="D15" s="69">
        <v>2</v>
      </c>
      <c r="E15" s="70">
        <v>1472</v>
      </c>
      <c r="F15" s="69"/>
      <c r="G15" s="70"/>
      <c r="H15" s="69"/>
      <c r="I15" s="72"/>
      <c r="J15" s="69"/>
      <c r="K15" s="128"/>
    </row>
    <row r="16" spans="1:11" ht="63.75" x14ac:dyDescent="0.2">
      <c r="A16" s="67" t="s">
        <v>70</v>
      </c>
      <c r="B16" s="67" t="s">
        <v>982</v>
      </c>
      <c r="C16" s="67">
        <v>700656</v>
      </c>
      <c r="D16" s="69">
        <v>1</v>
      </c>
      <c r="E16" s="70">
        <v>111.66</v>
      </c>
      <c r="F16" s="69"/>
      <c r="G16" s="70"/>
      <c r="H16" s="69"/>
      <c r="I16" s="72"/>
      <c r="J16" s="69"/>
      <c r="K16" s="128"/>
    </row>
    <row r="17" spans="1:11" ht="25.5" x14ac:dyDescent="0.2">
      <c r="A17" s="67" t="s">
        <v>41</v>
      </c>
      <c r="B17" s="67" t="s">
        <v>383</v>
      </c>
      <c r="C17" s="67">
        <v>700898</v>
      </c>
      <c r="D17" s="69">
        <v>65</v>
      </c>
      <c r="E17" s="70">
        <v>36726.700000000004</v>
      </c>
      <c r="F17" s="69"/>
      <c r="G17" s="70"/>
      <c r="H17" s="69"/>
      <c r="I17" s="72"/>
      <c r="J17" s="69"/>
      <c r="K17" s="128"/>
    </row>
    <row r="18" spans="1:11" x14ac:dyDescent="0.2">
      <c r="D18" s="73"/>
      <c r="E18" s="73"/>
      <c r="F18" s="73"/>
      <c r="G18" s="73"/>
      <c r="H18" s="73"/>
      <c r="I18" s="73"/>
      <c r="J18" s="73"/>
    </row>
    <row r="19" spans="1:11" x14ac:dyDescent="0.2">
      <c r="C19" s="74" t="s">
        <v>991</v>
      </c>
      <c r="D19" s="75">
        <f t="shared" ref="D19:J19" si="0">+SUM(D5:D17)</f>
        <v>2037</v>
      </c>
      <c r="E19" s="70">
        <f t="shared" si="0"/>
        <v>1339773.5399999998</v>
      </c>
      <c r="F19" s="75">
        <f t="shared" si="0"/>
        <v>0</v>
      </c>
      <c r="G19" s="75">
        <f t="shared" si="0"/>
        <v>0</v>
      </c>
      <c r="H19" s="75">
        <f t="shared" si="0"/>
        <v>2</v>
      </c>
      <c r="I19" s="70">
        <f t="shared" si="0"/>
        <v>1500</v>
      </c>
      <c r="J19" s="75">
        <f t="shared" si="0"/>
        <v>269</v>
      </c>
    </row>
    <row r="22" spans="1:11" x14ac:dyDescent="0.2">
      <c r="B22" s="77" t="s">
        <v>992</v>
      </c>
      <c r="C22" s="78" t="s">
        <v>993</v>
      </c>
      <c r="D22" s="30" t="s">
        <v>994</v>
      </c>
    </row>
    <row r="23" spans="1:11" ht="25.5" x14ac:dyDescent="0.2">
      <c r="B23" s="79" t="s">
        <v>995</v>
      </c>
      <c r="C23" s="55">
        <f>+D19+F19+H19+J19</f>
        <v>2308</v>
      </c>
      <c r="D23" s="52">
        <f>+E19+G19+I19</f>
        <v>1341273.5399999998</v>
      </c>
    </row>
    <row r="24" spans="1:11" x14ac:dyDescent="0.2">
      <c r="B24" s="79" t="s">
        <v>996</v>
      </c>
      <c r="C24" s="55">
        <f>H19</f>
        <v>2</v>
      </c>
      <c r="D24" s="52">
        <f>I19</f>
        <v>1500</v>
      </c>
    </row>
    <row r="25" spans="1:11" x14ac:dyDescent="0.2">
      <c r="B25" s="79" t="s">
        <v>997</v>
      </c>
      <c r="C25" s="55">
        <f>D19+F19</f>
        <v>2037</v>
      </c>
      <c r="D25" s="52">
        <f>+E19+G19</f>
        <v>1339773.5399999998</v>
      </c>
    </row>
    <row r="26" spans="1:11" x14ac:dyDescent="0.2">
      <c r="B26" s="79" t="s">
        <v>998</v>
      </c>
      <c r="C26" s="55">
        <f>+C24+C25</f>
        <v>2039</v>
      </c>
      <c r="D26" s="52">
        <f>+D24+D25</f>
        <v>1341273.5399999998</v>
      </c>
      <c r="E26" s="103"/>
      <c r="F26" s="124"/>
    </row>
    <row r="27" spans="1:11" x14ac:dyDescent="0.2">
      <c r="E27" s="103"/>
      <c r="F27" s="125"/>
    </row>
  </sheetData>
  <conditionalFormatting sqref="B1:B2">
    <cfRule type="cellIs" dxfId="238" priority="40" stopIfTrue="1" operator="equal">
      <formula>"&lt;&gt;"""""</formula>
    </cfRule>
  </conditionalFormatting>
  <conditionalFormatting sqref="F5:H5">
    <cfRule type="cellIs" dxfId="237" priority="39" stopIfTrue="1" operator="equal">
      <formula>"&lt;&gt;"""""</formula>
    </cfRule>
  </conditionalFormatting>
  <conditionalFormatting sqref="E5 B5">
    <cfRule type="cellIs" dxfId="236" priority="38" stopIfTrue="1" operator="equal">
      <formula>"&lt;&gt;"""""</formula>
    </cfRule>
  </conditionalFormatting>
  <conditionalFormatting sqref="D5">
    <cfRule type="cellIs" dxfId="235" priority="37" stopIfTrue="1" operator="equal">
      <formula>"&lt;&gt;"""""</formula>
    </cfRule>
  </conditionalFormatting>
  <conditionalFormatting sqref="J5">
    <cfRule type="cellIs" dxfId="234" priority="36" stopIfTrue="1" operator="equal">
      <formula>"&lt;&gt;"""""</formula>
    </cfRule>
  </conditionalFormatting>
  <conditionalFormatting sqref="I5">
    <cfRule type="cellIs" dxfId="233" priority="35" stopIfTrue="1" operator="equal">
      <formula>"&lt;&gt;"""""</formula>
    </cfRule>
  </conditionalFormatting>
  <conditionalFormatting sqref="F6:H16">
    <cfRule type="cellIs" dxfId="232" priority="34" stopIfTrue="1" operator="equal">
      <formula>"&lt;&gt;"""""</formula>
    </cfRule>
  </conditionalFormatting>
  <conditionalFormatting sqref="E6:E16 B6:B16">
    <cfRule type="cellIs" dxfId="231" priority="33" stopIfTrue="1" operator="equal">
      <formula>"&lt;&gt;"""""</formula>
    </cfRule>
  </conditionalFormatting>
  <conditionalFormatting sqref="D6:D16">
    <cfRule type="cellIs" dxfId="230" priority="32" stopIfTrue="1" operator="equal">
      <formula>"&lt;&gt;"""""</formula>
    </cfRule>
  </conditionalFormatting>
  <conditionalFormatting sqref="J6:J16">
    <cfRule type="cellIs" dxfId="229" priority="31" stopIfTrue="1" operator="equal">
      <formula>"&lt;&gt;"""""</formula>
    </cfRule>
  </conditionalFormatting>
  <conditionalFormatting sqref="I6:I16">
    <cfRule type="cellIs" dxfId="228" priority="30" stopIfTrue="1" operator="equal">
      <formula>"&lt;&gt;"""""</formula>
    </cfRule>
  </conditionalFormatting>
  <conditionalFormatting sqref="C19">
    <cfRule type="cellIs" dxfId="227" priority="29" stopIfTrue="1" operator="equal">
      <formula>"&lt;&gt;"""""</formula>
    </cfRule>
  </conditionalFormatting>
  <conditionalFormatting sqref="D19 F19:H19 J19">
    <cfRule type="cellIs" dxfId="226" priority="28" stopIfTrue="1" operator="equal">
      <formula>"&lt;&gt;"""""</formula>
    </cfRule>
  </conditionalFormatting>
  <conditionalFormatting sqref="C5:C16">
    <cfRule type="cellIs" dxfId="225" priority="27" stopIfTrue="1" operator="equal">
      <formula>"&lt;&gt;"""""</formula>
    </cfRule>
  </conditionalFormatting>
  <conditionalFormatting sqref="E19">
    <cfRule type="cellIs" dxfId="224" priority="20" stopIfTrue="1" operator="equal">
      <formula>"&lt;&gt;"""""</formula>
    </cfRule>
  </conditionalFormatting>
  <conditionalFormatting sqref="I19">
    <cfRule type="cellIs" dxfId="223" priority="19" stopIfTrue="1" operator="equal">
      <formula>"&lt;&gt;"""""</formula>
    </cfRule>
  </conditionalFormatting>
  <conditionalFormatting sqref="F17:H17">
    <cfRule type="cellIs" dxfId="222" priority="6" stopIfTrue="1" operator="equal">
      <formula>"&lt;&gt;"""""</formula>
    </cfRule>
  </conditionalFormatting>
  <conditionalFormatting sqref="E17 B17">
    <cfRule type="cellIs" dxfId="221" priority="5" stopIfTrue="1" operator="equal">
      <formula>"&lt;&gt;"""""</formula>
    </cfRule>
  </conditionalFormatting>
  <conditionalFormatting sqref="D17">
    <cfRule type="cellIs" dxfId="220" priority="4" stopIfTrue="1" operator="equal">
      <formula>"&lt;&gt;"""""</formula>
    </cfRule>
  </conditionalFormatting>
  <conditionalFormatting sqref="J17">
    <cfRule type="cellIs" dxfId="219" priority="3" stopIfTrue="1" operator="equal">
      <formula>"&lt;&gt;"""""</formula>
    </cfRule>
  </conditionalFormatting>
  <conditionalFormatting sqref="I17">
    <cfRule type="cellIs" dxfId="218" priority="2" stopIfTrue="1" operator="equal">
      <formula>"&lt;&gt;"""""</formula>
    </cfRule>
  </conditionalFormatting>
  <conditionalFormatting sqref="C17">
    <cfRule type="cellIs" dxfId="217" priority="1" stopIfTrue="1" operator="equal">
      <formula>"&lt;&gt;"""""</formula>
    </cfRule>
  </conditionalFormatting>
  <pageMargins left="0.7" right="0.7" top="0.75" bottom="0.75" header="0.3" footer="0.3"/>
  <pageSetup paperSize="9" orientation="portrait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4"/>
  <sheetViews>
    <sheetView showGridLines="0" topLeftCell="A88" workbookViewId="0">
      <selection activeCell="A114" sqref="A114:XFD115"/>
    </sheetView>
  </sheetViews>
  <sheetFormatPr defaultRowHeight="15" x14ac:dyDescent="0.25"/>
  <cols>
    <col min="1" max="2" width="73.7109375" style="21" customWidth="1"/>
    <col min="3" max="11" width="18.7109375" style="21" customWidth="1"/>
    <col min="12" max="12" width="9.140625" style="21"/>
    <col min="13" max="13" width="45.7109375" style="21" customWidth="1"/>
    <col min="14" max="21" width="18.7109375" style="21" customWidth="1"/>
    <col min="22" max="16384" width="9.140625" style="21"/>
  </cols>
  <sheetData>
    <row r="1" spans="1:6" x14ac:dyDescent="0.25">
      <c r="A1" s="1" t="s">
        <v>0</v>
      </c>
      <c r="B1" s="2">
        <v>2015</v>
      </c>
    </row>
    <row r="2" spans="1:6" x14ac:dyDescent="0.25">
      <c r="A2" s="3" t="s">
        <v>1</v>
      </c>
      <c r="B2" s="4" t="s">
        <v>95</v>
      </c>
    </row>
    <row r="4" spans="1:6" x14ac:dyDescent="0.25">
      <c r="A4" s="1" t="s">
        <v>3</v>
      </c>
      <c r="B4" s="1" t="s">
        <v>4</v>
      </c>
      <c r="C4" s="1" t="s">
        <v>5</v>
      </c>
      <c r="D4" s="1" t="s">
        <v>6</v>
      </c>
      <c r="E4" s="1" t="s">
        <v>7</v>
      </c>
      <c r="F4" s="1" t="s">
        <v>8</v>
      </c>
    </row>
    <row r="5" spans="1:6" x14ac:dyDescent="0.25">
      <c r="A5" s="5" t="s">
        <v>24</v>
      </c>
      <c r="B5" s="5" t="s">
        <v>250</v>
      </c>
      <c r="C5" s="5">
        <v>700585</v>
      </c>
      <c r="D5" s="6">
        <v>137382.11707317075</v>
      </c>
      <c r="E5" s="6">
        <v>3244.5365853658541</v>
      </c>
      <c r="F5" s="6">
        <f>D5+E5</f>
        <v>140626.65365853661</v>
      </c>
    </row>
    <row r="6" spans="1:6" x14ac:dyDescent="0.25">
      <c r="A6" s="5" t="s">
        <v>24</v>
      </c>
      <c r="B6" s="5" t="s">
        <v>250</v>
      </c>
      <c r="C6" s="5">
        <v>700586</v>
      </c>
      <c r="D6" s="6">
        <v>17289.443902439027</v>
      </c>
      <c r="E6" s="6">
        <v>244.43902439024393</v>
      </c>
      <c r="F6" s="6">
        <f t="shared" ref="F6:F70" si="0">D6+E6</f>
        <v>17533.882926829272</v>
      </c>
    </row>
    <row r="7" spans="1:6" x14ac:dyDescent="0.25">
      <c r="A7" s="5" t="s">
        <v>24</v>
      </c>
      <c r="B7" s="5" t="s">
        <v>250</v>
      </c>
      <c r="C7" s="5">
        <v>700587</v>
      </c>
      <c r="D7" s="6">
        <v>17935.639024390246</v>
      </c>
      <c r="E7" s="6">
        <v>-300.33</v>
      </c>
      <c r="F7" s="6">
        <f t="shared" si="0"/>
        <v>17635.309024390244</v>
      </c>
    </row>
    <row r="8" spans="1:6" s="182" customFormat="1" x14ac:dyDescent="0.25">
      <c r="A8" s="5" t="s">
        <v>9</v>
      </c>
      <c r="B8" s="5" t="s">
        <v>1156</v>
      </c>
      <c r="C8" s="5">
        <v>700768</v>
      </c>
      <c r="D8" s="6">
        <v>359</v>
      </c>
      <c r="E8" s="6">
        <v>-323.64</v>
      </c>
      <c r="F8" s="6">
        <f t="shared" si="0"/>
        <v>35.360000000000014</v>
      </c>
    </row>
    <row r="9" spans="1:6" s="182" customFormat="1" x14ac:dyDescent="0.25">
      <c r="A9" s="5" t="s">
        <v>9</v>
      </c>
      <c r="B9" s="5" t="s">
        <v>36</v>
      </c>
      <c r="C9" s="5">
        <v>700598</v>
      </c>
      <c r="D9" s="6">
        <v>315.92195121951221</v>
      </c>
      <c r="E9" s="6">
        <v>0</v>
      </c>
      <c r="F9" s="6">
        <f t="shared" si="0"/>
        <v>315.92195121951221</v>
      </c>
    </row>
    <row r="10" spans="1:6" s="182" customFormat="1" x14ac:dyDescent="0.25">
      <c r="A10" s="5" t="s">
        <v>9</v>
      </c>
      <c r="B10" s="5" t="s">
        <v>36</v>
      </c>
      <c r="C10" s="5">
        <v>700596</v>
      </c>
      <c r="D10" s="6">
        <v>904.74146341463427</v>
      </c>
      <c r="E10" s="6">
        <v>-14.32</v>
      </c>
      <c r="F10" s="6">
        <f t="shared" si="0"/>
        <v>890.42146341463422</v>
      </c>
    </row>
    <row r="11" spans="1:6" s="182" customFormat="1" x14ac:dyDescent="0.25">
      <c r="A11" s="5" t="s">
        <v>9</v>
      </c>
      <c r="B11" s="5" t="s">
        <v>39</v>
      </c>
      <c r="C11" s="5">
        <v>700597</v>
      </c>
      <c r="D11" s="6">
        <v>617.48292682926831</v>
      </c>
      <c r="E11" s="6">
        <v>0</v>
      </c>
      <c r="F11" s="6">
        <f t="shared" si="0"/>
        <v>617.48292682926831</v>
      </c>
    </row>
    <row r="12" spans="1:6" s="182" customFormat="1" x14ac:dyDescent="0.25">
      <c r="A12" s="5" t="s">
        <v>9</v>
      </c>
      <c r="B12" s="5" t="s">
        <v>93</v>
      </c>
      <c r="C12" s="5">
        <v>460761873</v>
      </c>
      <c r="D12" s="6">
        <v>770.84999999999991</v>
      </c>
      <c r="E12" s="6"/>
      <c r="F12" s="6">
        <f t="shared" si="0"/>
        <v>770.84999999999991</v>
      </c>
    </row>
    <row r="13" spans="1:6" x14ac:dyDescent="0.25">
      <c r="A13" s="5" t="s">
        <v>41</v>
      </c>
      <c r="B13" s="5" t="s">
        <v>251</v>
      </c>
      <c r="C13" s="5">
        <v>700588</v>
      </c>
      <c r="D13" s="6">
        <v>2642.2439024390246</v>
      </c>
      <c r="E13" s="6">
        <v>26.829268292682929</v>
      </c>
      <c r="F13" s="6">
        <f t="shared" si="0"/>
        <v>2669.0731707317077</v>
      </c>
    </row>
    <row r="14" spans="1:6" x14ac:dyDescent="0.25">
      <c r="A14" s="5" t="s">
        <v>41</v>
      </c>
      <c r="B14" s="5" t="s">
        <v>251</v>
      </c>
      <c r="C14" s="5">
        <v>700589</v>
      </c>
      <c r="D14" s="6">
        <v>2642.2439024390246</v>
      </c>
      <c r="E14" s="6">
        <v>26.829268292682929</v>
      </c>
      <c r="F14" s="6">
        <f t="shared" si="0"/>
        <v>2669.0731707317077</v>
      </c>
    </row>
    <row r="15" spans="1:6" x14ac:dyDescent="0.25">
      <c r="A15" s="5" t="s">
        <v>106</v>
      </c>
      <c r="B15" s="5" t="s">
        <v>106</v>
      </c>
      <c r="C15" s="5">
        <v>700903</v>
      </c>
      <c r="D15" s="6">
        <v>157.97073170731707</v>
      </c>
      <c r="E15" s="6">
        <v>0</v>
      </c>
      <c r="F15" s="6">
        <f t="shared" si="0"/>
        <v>157.97073170731707</v>
      </c>
    </row>
    <row r="16" spans="1:6" x14ac:dyDescent="0.25">
      <c r="A16" s="5" t="s">
        <v>29</v>
      </c>
      <c r="B16" s="5" t="s">
        <v>30</v>
      </c>
      <c r="C16" s="5">
        <v>700590</v>
      </c>
      <c r="D16" s="6">
        <v>322956.40000000002</v>
      </c>
      <c r="E16" s="6">
        <v>3244.6243902439023</v>
      </c>
      <c r="F16" s="6">
        <f t="shared" si="0"/>
        <v>326201.02439024393</v>
      </c>
    </row>
    <row r="17" spans="1:6" x14ac:dyDescent="0.25">
      <c r="A17" s="5" t="s">
        <v>29</v>
      </c>
      <c r="B17" s="5" t="s">
        <v>30</v>
      </c>
      <c r="C17" s="5">
        <v>700591</v>
      </c>
      <c r="D17" s="6">
        <v>3518.2048780487808</v>
      </c>
      <c r="E17" s="6">
        <v>0</v>
      </c>
      <c r="F17" s="6">
        <f t="shared" si="0"/>
        <v>3518.2048780487808</v>
      </c>
    </row>
    <row r="18" spans="1:6" x14ac:dyDescent="0.25">
      <c r="A18" s="5" t="s">
        <v>29</v>
      </c>
      <c r="B18" s="5" t="s">
        <v>30</v>
      </c>
      <c r="C18" s="5">
        <v>700905</v>
      </c>
      <c r="D18" s="6">
        <v>5744.0000000000009</v>
      </c>
      <c r="E18" s="6">
        <v>0</v>
      </c>
      <c r="F18" s="6">
        <f t="shared" si="0"/>
        <v>5744.0000000000009</v>
      </c>
    </row>
    <row r="19" spans="1:6" x14ac:dyDescent="0.25">
      <c r="A19" s="5" t="s">
        <v>9</v>
      </c>
      <c r="B19" s="5" t="s">
        <v>16</v>
      </c>
      <c r="C19" s="5">
        <v>700578</v>
      </c>
      <c r="D19" s="6">
        <v>445.16097560975618</v>
      </c>
      <c r="E19" s="6">
        <v>0</v>
      </c>
      <c r="F19" s="6">
        <f t="shared" si="0"/>
        <v>445.16097560975618</v>
      </c>
    </row>
    <row r="20" spans="1:6" x14ac:dyDescent="0.25">
      <c r="A20" s="5" t="s">
        <v>79</v>
      </c>
      <c r="B20" s="5" t="s">
        <v>252</v>
      </c>
      <c r="C20" s="5">
        <v>700584</v>
      </c>
      <c r="D20" s="6">
        <v>188018.80000000002</v>
      </c>
      <c r="E20" s="6">
        <v>140.26341463414636</v>
      </c>
      <c r="F20" s="6">
        <f t="shared" si="0"/>
        <v>188159.06341463418</v>
      </c>
    </row>
    <row r="21" spans="1:6" x14ac:dyDescent="0.25">
      <c r="A21" s="5" t="s">
        <v>79</v>
      </c>
      <c r="B21" s="5" t="s">
        <v>252</v>
      </c>
      <c r="C21" s="5">
        <v>700592</v>
      </c>
      <c r="D21" s="6">
        <v>188778.00000000003</v>
      </c>
      <c r="E21" s="6">
        <v>0</v>
      </c>
      <c r="F21" s="6">
        <f t="shared" si="0"/>
        <v>188778.00000000003</v>
      </c>
    </row>
    <row r="22" spans="1:6" x14ac:dyDescent="0.25">
      <c r="A22" s="5" t="s">
        <v>253</v>
      </c>
      <c r="B22" s="5" t="s">
        <v>19</v>
      </c>
      <c r="C22" s="5">
        <v>700595</v>
      </c>
      <c r="D22" s="6">
        <v>1321.1219512195123</v>
      </c>
      <c r="E22" s="6">
        <v>-20.079999999999998</v>
      </c>
      <c r="F22" s="6">
        <f t="shared" si="0"/>
        <v>1301.0419512195124</v>
      </c>
    </row>
    <row r="23" spans="1:6" x14ac:dyDescent="0.25">
      <c r="A23" s="5" t="s">
        <v>67</v>
      </c>
      <c r="B23" s="5" t="s">
        <v>68</v>
      </c>
      <c r="C23" s="5">
        <v>700577</v>
      </c>
      <c r="D23" s="6">
        <v>114.8878048780488</v>
      </c>
      <c r="E23" s="6">
        <v>0</v>
      </c>
      <c r="F23" s="6">
        <f t="shared" si="0"/>
        <v>114.8878048780488</v>
      </c>
    </row>
    <row r="24" spans="1:6" x14ac:dyDescent="0.25">
      <c r="A24" s="5" t="s">
        <v>49</v>
      </c>
      <c r="B24" s="5" t="s">
        <v>50</v>
      </c>
      <c r="C24" s="5">
        <v>700672</v>
      </c>
      <c r="D24" s="6">
        <v>86.165853658536591</v>
      </c>
      <c r="E24" s="6">
        <v>0</v>
      </c>
      <c r="F24" s="6">
        <f t="shared" si="0"/>
        <v>86.165853658536591</v>
      </c>
    </row>
    <row r="25" spans="1:6" x14ac:dyDescent="0.25">
      <c r="A25" s="5" t="s">
        <v>49</v>
      </c>
      <c r="B25" s="5" t="s">
        <v>50</v>
      </c>
      <c r="C25" s="5">
        <v>700702</v>
      </c>
      <c r="D25" s="6">
        <v>86.165853658536591</v>
      </c>
      <c r="E25" s="6">
        <v>0</v>
      </c>
      <c r="F25" s="6">
        <f t="shared" si="0"/>
        <v>86.165853658536591</v>
      </c>
    </row>
    <row r="26" spans="1:6" x14ac:dyDescent="0.25">
      <c r="A26" s="5" t="s">
        <v>49</v>
      </c>
      <c r="B26" s="5" t="s">
        <v>50</v>
      </c>
      <c r="C26" s="5">
        <v>700705</v>
      </c>
      <c r="D26" s="6">
        <v>100.5268292682927</v>
      </c>
      <c r="E26" s="6">
        <v>0</v>
      </c>
      <c r="F26" s="6">
        <f t="shared" si="0"/>
        <v>100.5268292682927</v>
      </c>
    </row>
    <row r="27" spans="1:6" x14ac:dyDescent="0.25">
      <c r="A27" s="5" t="s">
        <v>49</v>
      </c>
      <c r="B27" s="5" t="s">
        <v>50</v>
      </c>
      <c r="C27" s="5">
        <v>700706</v>
      </c>
      <c r="D27" s="6">
        <v>114.8878048780488</v>
      </c>
      <c r="E27" s="6">
        <v>0</v>
      </c>
      <c r="F27" s="6">
        <f t="shared" si="0"/>
        <v>114.8878048780488</v>
      </c>
    </row>
    <row r="28" spans="1:6" x14ac:dyDescent="0.25">
      <c r="A28" s="5" t="s">
        <v>49</v>
      </c>
      <c r="B28" s="5" t="s">
        <v>50</v>
      </c>
      <c r="C28" s="5">
        <v>700707</v>
      </c>
      <c r="D28" s="6">
        <v>157.97073170731707</v>
      </c>
      <c r="E28" s="6">
        <v>0</v>
      </c>
      <c r="F28" s="6">
        <f t="shared" si="0"/>
        <v>157.97073170731707</v>
      </c>
    </row>
    <row r="29" spans="1:6" x14ac:dyDescent="0.25">
      <c r="A29" s="5" t="s">
        <v>49</v>
      </c>
      <c r="B29" s="5" t="s">
        <v>50</v>
      </c>
      <c r="C29" s="5">
        <v>700708</v>
      </c>
      <c r="D29" s="6">
        <v>373.36585365853659</v>
      </c>
      <c r="E29" s="6">
        <v>0</v>
      </c>
      <c r="F29" s="6">
        <f t="shared" si="0"/>
        <v>373.36585365853659</v>
      </c>
    </row>
    <row r="30" spans="1:6" x14ac:dyDescent="0.25">
      <c r="A30" s="5" t="s">
        <v>49</v>
      </c>
      <c r="B30" s="5" t="s">
        <v>50</v>
      </c>
      <c r="C30" s="5">
        <v>700709</v>
      </c>
      <c r="D30" s="6">
        <v>129.24878048780488</v>
      </c>
      <c r="E30" s="6">
        <v>0</v>
      </c>
      <c r="F30" s="6">
        <f t="shared" si="0"/>
        <v>129.24878048780488</v>
      </c>
    </row>
    <row r="31" spans="1:6" x14ac:dyDescent="0.25">
      <c r="A31" s="5" t="s">
        <v>49</v>
      </c>
      <c r="B31" s="5" t="s">
        <v>50</v>
      </c>
      <c r="C31" s="5">
        <v>700710</v>
      </c>
      <c r="D31" s="6">
        <v>100.5268292682927</v>
      </c>
      <c r="E31" s="6">
        <v>0</v>
      </c>
      <c r="F31" s="6">
        <f t="shared" si="0"/>
        <v>100.5268292682927</v>
      </c>
    </row>
    <row r="32" spans="1:6" x14ac:dyDescent="0.25">
      <c r="A32" s="5" t="s">
        <v>49</v>
      </c>
      <c r="B32" s="5" t="s">
        <v>50</v>
      </c>
      <c r="C32" s="5">
        <v>700711</v>
      </c>
      <c r="D32" s="6">
        <v>114.8878048780488</v>
      </c>
      <c r="E32" s="6">
        <v>0</v>
      </c>
      <c r="F32" s="6">
        <f t="shared" si="0"/>
        <v>114.8878048780488</v>
      </c>
    </row>
    <row r="33" spans="1:6" x14ac:dyDescent="0.25">
      <c r="A33" s="5" t="s">
        <v>49</v>
      </c>
      <c r="B33" s="5" t="s">
        <v>50</v>
      </c>
      <c r="C33" s="5">
        <v>700712</v>
      </c>
      <c r="D33" s="6">
        <v>114.8878048780488</v>
      </c>
      <c r="E33" s="6">
        <v>0</v>
      </c>
      <c r="F33" s="6">
        <f t="shared" si="0"/>
        <v>114.8878048780488</v>
      </c>
    </row>
    <row r="34" spans="1:6" x14ac:dyDescent="0.25">
      <c r="A34" s="5" t="s">
        <v>49</v>
      </c>
      <c r="B34" s="5" t="s">
        <v>50</v>
      </c>
      <c r="C34" s="5">
        <v>700713</v>
      </c>
      <c r="D34" s="6">
        <v>114.8878048780488</v>
      </c>
      <c r="E34" s="6">
        <v>0</v>
      </c>
      <c r="F34" s="6">
        <f t="shared" si="0"/>
        <v>114.8878048780488</v>
      </c>
    </row>
    <row r="35" spans="1:6" x14ac:dyDescent="0.25">
      <c r="A35" s="5" t="s">
        <v>49</v>
      </c>
      <c r="B35" s="5" t="s">
        <v>50</v>
      </c>
      <c r="C35" s="5">
        <v>700714</v>
      </c>
      <c r="D35" s="6">
        <v>57.443902439024399</v>
      </c>
      <c r="E35" s="6">
        <v>0</v>
      </c>
      <c r="F35" s="6">
        <f t="shared" si="0"/>
        <v>57.443902439024399</v>
      </c>
    </row>
    <row r="36" spans="1:6" x14ac:dyDescent="0.25">
      <c r="A36" s="5" t="s">
        <v>49</v>
      </c>
      <c r="B36" s="5" t="s">
        <v>50</v>
      </c>
      <c r="C36" s="5">
        <v>700715</v>
      </c>
      <c r="D36" s="6">
        <v>129.24878048780488</v>
      </c>
      <c r="E36" s="6">
        <v>0</v>
      </c>
      <c r="F36" s="6">
        <f t="shared" si="0"/>
        <v>129.24878048780488</v>
      </c>
    </row>
    <row r="37" spans="1:6" x14ac:dyDescent="0.25">
      <c r="A37" s="5" t="s">
        <v>49</v>
      </c>
      <c r="B37" s="5" t="s">
        <v>50</v>
      </c>
      <c r="C37" s="5">
        <v>700716</v>
      </c>
      <c r="D37" s="6">
        <v>129.24878048780488</v>
      </c>
      <c r="E37" s="6">
        <v>0</v>
      </c>
      <c r="F37" s="6">
        <f t="shared" si="0"/>
        <v>129.24878048780488</v>
      </c>
    </row>
    <row r="38" spans="1:6" x14ac:dyDescent="0.25">
      <c r="A38" s="5" t="s">
        <v>49</v>
      </c>
      <c r="B38" s="5" t="s">
        <v>50</v>
      </c>
      <c r="C38" s="5">
        <v>700717</v>
      </c>
      <c r="D38" s="6">
        <v>100.5268292682927</v>
      </c>
      <c r="E38" s="6">
        <v>-14.32</v>
      </c>
      <c r="F38" s="6">
        <f t="shared" si="0"/>
        <v>86.206829268292694</v>
      </c>
    </row>
    <row r="39" spans="1:6" x14ac:dyDescent="0.25">
      <c r="A39" s="5" t="s">
        <v>49</v>
      </c>
      <c r="B39" s="5" t="s">
        <v>50</v>
      </c>
      <c r="C39" s="5">
        <v>700718</v>
      </c>
      <c r="D39" s="6">
        <v>143.60000000000002</v>
      </c>
      <c r="E39" s="6">
        <v>0</v>
      </c>
      <c r="F39" s="6">
        <f t="shared" si="0"/>
        <v>143.60000000000002</v>
      </c>
    </row>
    <row r="40" spans="1:6" x14ac:dyDescent="0.25">
      <c r="A40" s="5" t="s">
        <v>41</v>
      </c>
      <c r="B40" s="5" t="s">
        <v>254</v>
      </c>
      <c r="C40" s="5">
        <v>700898</v>
      </c>
      <c r="D40" s="6">
        <v>57124.078048780495</v>
      </c>
      <c r="E40" s="6">
        <v>-15</v>
      </c>
      <c r="F40" s="6">
        <f t="shared" si="0"/>
        <v>57109.078048780495</v>
      </c>
    </row>
    <row r="41" spans="1:6" x14ac:dyDescent="0.25">
      <c r="A41" s="5" t="s">
        <v>70</v>
      </c>
      <c r="B41" s="5" t="s">
        <v>261</v>
      </c>
      <c r="C41" s="5">
        <v>700582</v>
      </c>
      <c r="D41" s="6">
        <v>2355.0439024390248</v>
      </c>
      <c r="E41" s="6">
        <v>-138.22</v>
      </c>
      <c r="F41" s="6">
        <f t="shared" si="0"/>
        <v>2216.823902439025</v>
      </c>
    </row>
    <row r="42" spans="1:6" x14ac:dyDescent="0.25">
      <c r="A42" s="5" t="s">
        <v>70</v>
      </c>
      <c r="B42" s="5" t="s">
        <v>261</v>
      </c>
      <c r="C42" s="5">
        <v>700583</v>
      </c>
      <c r="D42" s="6">
        <v>52930.956097560986</v>
      </c>
      <c r="E42" s="6">
        <v>793.87317073170743</v>
      </c>
      <c r="F42" s="6">
        <f t="shared" si="0"/>
        <v>53724.829268292691</v>
      </c>
    </row>
    <row r="43" spans="1:6" x14ac:dyDescent="0.25">
      <c r="A43" s="5" t="s">
        <v>70</v>
      </c>
      <c r="B43" s="5" t="s">
        <v>261</v>
      </c>
      <c r="C43" s="5">
        <v>700605</v>
      </c>
      <c r="D43" s="6">
        <v>976.54634146341471</v>
      </c>
      <c r="E43" s="6">
        <v>-6.24</v>
      </c>
      <c r="F43" s="6">
        <f t="shared" si="0"/>
        <v>970.3063414634147</v>
      </c>
    </row>
    <row r="44" spans="1:6" x14ac:dyDescent="0.25">
      <c r="A44" s="5" t="s">
        <v>70</v>
      </c>
      <c r="B44" s="5" t="s">
        <v>261</v>
      </c>
      <c r="C44" s="5">
        <v>700606</v>
      </c>
      <c r="D44" s="6">
        <v>330.32195121951219</v>
      </c>
      <c r="E44" s="6">
        <v>-3.86</v>
      </c>
      <c r="F44" s="6">
        <f t="shared" si="0"/>
        <v>326.46195121951217</v>
      </c>
    </row>
    <row r="45" spans="1:6" x14ac:dyDescent="0.25">
      <c r="A45" s="5" t="s">
        <v>70</v>
      </c>
      <c r="B45" s="5" t="s">
        <v>261</v>
      </c>
      <c r="C45" s="5">
        <v>700607</v>
      </c>
      <c r="D45" s="6">
        <v>674.96585365853673</v>
      </c>
      <c r="E45" s="6">
        <v>-1.06</v>
      </c>
      <c r="F45" s="6">
        <f t="shared" si="0"/>
        <v>673.90585365853678</v>
      </c>
    </row>
    <row r="46" spans="1:6" x14ac:dyDescent="0.25">
      <c r="A46" s="5" t="s">
        <v>70</v>
      </c>
      <c r="B46" s="5" t="s">
        <v>261</v>
      </c>
      <c r="C46" s="5">
        <v>700608</v>
      </c>
      <c r="D46" s="6">
        <v>617.52195121951229</v>
      </c>
      <c r="E46" s="6">
        <v>-5.52</v>
      </c>
      <c r="F46" s="6">
        <f t="shared" si="0"/>
        <v>612.00195121951231</v>
      </c>
    </row>
    <row r="47" spans="1:6" x14ac:dyDescent="0.25">
      <c r="A47" s="5" t="s">
        <v>70</v>
      </c>
      <c r="B47" s="5" t="s">
        <v>261</v>
      </c>
      <c r="C47" s="5">
        <v>700609</v>
      </c>
      <c r="D47" s="6">
        <v>201.0536585365854</v>
      </c>
      <c r="E47" s="6">
        <v>-13.26</v>
      </c>
      <c r="F47" s="6">
        <f t="shared" si="0"/>
        <v>187.79365853658541</v>
      </c>
    </row>
    <row r="48" spans="1:6" x14ac:dyDescent="0.25">
      <c r="A48" s="5" t="s">
        <v>70</v>
      </c>
      <c r="B48" s="5" t="s">
        <v>261</v>
      </c>
      <c r="C48" s="5">
        <v>700610</v>
      </c>
      <c r="D48" s="6">
        <v>416.46829268292686</v>
      </c>
      <c r="E48" s="6">
        <v>-12.12</v>
      </c>
      <c r="F48" s="6">
        <f t="shared" si="0"/>
        <v>404.34829268292685</v>
      </c>
    </row>
    <row r="49" spans="1:6" x14ac:dyDescent="0.25">
      <c r="A49" s="5" t="s">
        <v>70</v>
      </c>
      <c r="B49" s="5" t="s">
        <v>261</v>
      </c>
      <c r="C49" s="5">
        <v>700611</v>
      </c>
      <c r="D49" s="6">
        <v>560.07804878048785</v>
      </c>
      <c r="E49" s="6">
        <v>-81.52</v>
      </c>
      <c r="F49" s="6">
        <f t="shared" si="0"/>
        <v>478.55804878048787</v>
      </c>
    </row>
    <row r="50" spans="1:6" x14ac:dyDescent="0.25">
      <c r="A50" s="5" t="s">
        <v>70</v>
      </c>
      <c r="B50" s="5" t="s">
        <v>261</v>
      </c>
      <c r="C50" s="5">
        <v>700612</v>
      </c>
      <c r="D50" s="6">
        <v>186.69268292682929</v>
      </c>
      <c r="E50" s="6">
        <v>0</v>
      </c>
      <c r="F50" s="6">
        <f t="shared" si="0"/>
        <v>186.69268292682929</v>
      </c>
    </row>
    <row r="51" spans="1:6" x14ac:dyDescent="0.25">
      <c r="A51" s="5" t="s">
        <v>70</v>
      </c>
      <c r="B51" s="5" t="s">
        <v>261</v>
      </c>
      <c r="C51" s="5">
        <v>700613</v>
      </c>
      <c r="D51" s="6">
        <v>488.27317073170735</v>
      </c>
      <c r="E51" s="6">
        <v>0</v>
      </c>
      <c r="F51" s="6">
        <f t="shared" si="0"/>
        <v>488.27317073170735</v>
      </c>
    </row>
    <row r="52" spans="1:6" x14ac:dyDescent="0.25">
      <c r="A52" s="5" t="s">
        <v>70</v>
      </c>
      <c r="B52" s="5" t="s">
        <v>261</v>
      </c>
      <c r="C52" s="5">
        <v>700614</v>
      </c>
      <c r="D52" s="6">
        <v>172.33170731707318</v>
      </c>
      <c r="E52" s="6">
        <v>0</v>
      </c>
      <c r="F52" s="6">
        <f t="shared" si="0"/>
        <v>172.33170731707318</v>
      </c>
    </row>
    <row r="53" spans="1:6" x14ac:dyDescent="0.25">
      <c r="A53" s="5" t="s">
        <v>70</v>
      </c>
      <c r="B53" s="5" t="s">
        <v>261</v>
      </c>
      <c r="C53" s="5">
        <v>700615</v>
      </c>
      <c r="D53" s="6">
        <v>502.63414634146352</v>
      </c>
      <c r="E53" s="6">
        <v>-1.62</v>
      </c>
      <c r="F53" s="6">
        <f t="shared" si="0"/>
        <v>501.01414634146352</v>
      </c>
    </row>
    <row r="54" spans="1:6" x14ac:dyDescent="0.25">
      <c r="A54" s="5" t="s">
        <v>70</v>
      </c>
      <c r="B54" s="5" t="s">
        <v>261</v>
      </c>
      <c r="C54" s="5">
        <v>700616</v>
      </c>
      <c r="D54" s="6">
        <v>344.66341463414636</v>
      </c>
      <c r="E54" s="6">
        <v>-9.84</v>
      </c>
      <c r="F54" s="6">
        <f t="shared" si="0"/>
        <v>334.82341463414639</v>
      </c>
    </row>
    <row r="55" spans="1:6" x14ac:dyDescent="0.25">
      <c r="A55" s="5" t="s">
        <v>70</v>
      </c>
      <c r="B55" s="5" t="s">
        <v>261</v>
      </c>
      <c r="C55" s="5">
        <v>700617</v>
      </c>
      <c r="D55" s="6">
        <v>445.19024390243908</v>
      </c>
      <c r="E55" s="6">
        <v>-11.58</v>
      </c>
      <c r="F55" s="6">
        <f t="shared" si="0"/>
        <v>433.61024390243909</v>
      </c>
    </row>
    <row r="56" spans="1:6" x14ac:dyDescent="0.25">
      <c r="A56" s="5" t="s">
        <v>70</v>
      </c>
      <c r="B56" s="5" t="s">
        <v>261</v>
      </c>
      <c r="C56" s="5">
        <v>700618</v>
      </c>
      <c r="D56" s="6">
        <v>531.35609756097563</v>
      </c>
      <c r="E56" s="6">
        <v>-34.119999999999997</v>
      </c>
      <c r="F56" s="6">
        <f t="shared" si="0"/>
        <v>497.23609756097562</v>
      </c>
    </row>
    <row r="57" spans="1:6" x14ac:dyDescent="0.25">
      <c r="A57" s="5" t="s">
        <v>70</v>
      </c>
      <c r="B57" s="5" t="s">
        <v>261</v>
      </c>
      <c r="C57" s="5">
        <v>700619</v>
      </c>
      <c r="D57" s="6">
        <v>344.66341463414636</v>
      </c>
      <c r="E57" s="6">
        <v>-9.6</v>
      </c>
      <c r="F57" s="6">
        <f t="shared" si="0"/>
        <v>335.06341463414634</v>
      </c>
    </row>
    <row r="58" spans="1:6" x14ac:dyDescent="0.25">
      <c r="A58" s="5" t="s">
        <v>70</v>
      </c>
      <c r="B58" s="5" t="s">
        <v>261</v>
      </c>
      <c r="C58" s="5">
        <v>700620</v>
      </c>
      <c r="D58" s="6">
        <v>344.66341463414636</v>
      </c>
      <c r="E58" s="6">
        <v>-12.96</v>
      </c>
      <c r="F58" s="6">
        <f t="shared" si="0"/>
        <v>331.70341463414638</v>
      </c>
    </row>
    <row r="59" spans="1:6" x14ac:dyDescent="0.25">
      <c r="A59" s="5" t="s">
        <v>70</v>
      </c>
      <c r="B59" s="5" t="s">
        <v>261</v>
      </c>
      <c r="C59" s="5">
        <v>700621</v>
      </c>
      <c r="D59" s="6">
        <v>258.49756097560976</v>
      </c>
      <c r="E59" s="6">
        <v>0</v>
      </c>
      <c r="F59" s="6">
        <f t="shared" si="0"/>
        <v>258.49756097560976</v>
      </c>
    </row>
    <row r="60" spans="1:6" x14ac:dyDescent="0.25">
      <c r="A60" s="5" t="s">
        <v>70</v>
      </c>
      <c r="B60" s="5" t="s">
        <v>261</v>
      </c>
      <c r="C60" s="5">
        <v>700622</v>
      </c>
      <c r="D60" s="6">
        <v>287.21951219512198</v>
      </c>
      <c r="E60" s="6">
        <v>-20.18</v>
      </c>
      <c r="F60" s="6">
        <f t="shared" si="0"/>
        <v>267.03951219512197</v>
      </c>
    </row>
    <row r="61" spans="1:6" x14ac:dyDescent="0.25">
      <c r="A61" s="5" t="s">
        <v>70</v>
      </c>
      <c r="B61" s="5" t="s">
        <v>261</v>
      </c>
      <c r="C61" s="5">
        <v>700623</v>
      </c>
      <c r="D61" s="6">
        <v>100.5268292682927</v>
      </c>
      <c r="E61" s="6">
        <v>0</v>
      </c>
      <c r="F61" s="6">
        <f t="shared" si="0"/>
        <v>100.5268292682927</v>
      </c>
    </row>
    <row r="62" spans="1:6" x14ac:dyDescent="0.25">
      <c r="A62" s="5" t="s">
        <v>70</v>
      </c>
      <c r="B62" s="5" t="s">
        <v>261</v>
      </c>
      <c r="C62" s="5">
        <v>700624</v>
      </c>
      <c r="D62" s="6">
        <v>387.74634146341464</v>
      </c>
      <c r="E62" s="6">
        <v>-14.18</v>
      </c>
      <c r="F62" s="6">
        <f t="shared" si="0"/>
        <v>373.56634146341463</v>
      </c>
    </row>
    <row r="63" spans="1:6" x14ac:dyDescent="0.25">
      <c r="A63" s="5" t="s">
        <v>70</v>
      </c>
      <c r="B63" s="5" t="s">
        <v>261</v>
      </c>
      <c r="C63" s="5">
        <v>700625</v>
      </c>
      <c r="D63" s="6">
        <v>229.77560975609759</v>
      </c>
      <c r="E63" s="6">
        <v>0</v>
      </c>
      <c r="F63" s="6">
        <f t="shared" si="0"/>
        <v>229.77560975609759</v>
      </c>
    </row>
    <row r="64" spans="1:6" x14ac:dyDescent="0.25">
      <c r="A64" s="5" t="s">
        <v>70</v>
      </c>
      <c r="B64" s="5" t="s">
        <v>261</v>
      </c>
      <c r="C64" s="5">
        <v>700626</v>
      </c>
      <c r="D64" s="6">
        <v>229.77560975609759</v>
      </c>
      <c r="E64" s="6">
        <v>0</v>
      </c>
      <c r="F64" s="6">
        <f t="shared" si="0"/>
        <v>229.77560975609759</v>
      </c>
    </row>
    <row r="65" spans="1:6" x14ac:dyDescent="0.25">
      <c r="A65" s="5" t="s">
        <v>70</v>
      </c>
      <c r="B65" s="5" t="s">
        <v>261</v>
      </c>
      <c r="C65" s="5">
        <v>700627</v>
      </c>
      <c r="D65" s="6">
        <v>143.60975609756099</v>
      </c>
      <c r="E65" s="6">
        <v>0</v>
      </c>
      <c r="F65" s="6">
        <f t="shared" si="0"/>
        <v>143.60975609756099</v>
      </c>
    </row>
    <row r="66" spans="1:6" x14ac:dyDescent="0.25">
      <c r="A66" s="5" t="s">
        <v>70</v>
      </c>
      <c r="B66" s="5" t="s">
        <v>261</v>
      </c>
      <c r="C66" s="5">
        <v>700628</v>
      </c>
      <c r="D66" s="6">
        <v>172.33170731707318</v>
      </c>
      <c r="E66" s="6">
        <v>-7</v>
      </c>
      <c r="F66" s="6">
        <f t="shared" si="0"/>
        <v>165.33170731707318</v>
      </c>
    </row>
    <row r="67" spans="1:6" x14ac:dyDescent="0.25">
      <c r="A67" s="5" t="s">
        <v>70</v>
      </c>
      <c r="B67" s="5" t="s">
        <v>261</v>
      </c>
      <c r="C67" s="5">
        <v>700629</v>
      </c>
      <c r="D67" s="6">
        <v>143.60975609756099</v>
      </c>
      <c r="E67" s="6">
        <v>-4.4000000000000004</v>
      </c>
      <c r="F67" s="6">
        <f t="shared" si="0"/>
        <v>139.20975609756098</v>
      </c>
    </row>
    <row r="68" spans="1:6" x14ac:dyDescent="0.25">
      <c r="A68" s="5" t="s">
        <v>70</v>
      </c>
      <c r="B68" s="5" t="s">
        <v>261</v>
      </c>
      <c r="C68" s="5">
        <v>700630</v>
      </c>
      <c r="D68" s="6">
        <v>258.49756097560976</v>
      </c>
      <c r="E68" s="6">
        <v>0</v>
      </c>
      <c r="F68" s="6">
        <f t="shared" si="0"/>
        <v>258.49756097560976</v>
      </c>
    </row>
    <row r="69" spans="1:6" x14ac:dyDescent="0.25">
      <c r="A69" s="5" t="s">
        <v>70</v>
      </c>
      <c r="B69" s="5" t="s">
        <v>261</v>
      </c>
      <c r="C69" s="5">
        <v>700631</v>
      </c>
      <c r="D69" s="6">
        <v>617.52195121951229</v>
      </c>
      <c r="E69" s="6">
        <v>-7.8</v>
      </c>
      <c r="F69" s="6">
        <f t="shared" si="0"/>
        <v>609.72195121951233</v>
      </c>
    </row>
    <row r="70" spans="1:6" x14ac:dyDescent="0.25">
      <c r="A70" s="5" t="s">
        <v>70</v>
      </c>
      <c r="B70" s="5" t="s">
        <v>261</v>
      </c>
      <c r="C70" s="5">
        <v>700632</v>
      </c>
      <c r="D70" s="6">
        <v>157.97073170731707</v>
      </c>
      <c r="E70" s="6">
        <v>0</v>
      </c>
      <c r="F70" s="6">
        <f t="shared" si="0"/>
        <v>157.97073170731707</v>
      </c>
    </row>
    <row r="71" spans="1:6" x14ac:dyDescent="0.25">
      <c r="A71" s="5" t="s">
        <v>70</v>
      </c>
      <c r="B71" s="5" t="s">
        <v>261</v>
      </c>
      <c r="C71" s="5">
        <v>700633</v>
      </c>
      <c r="D71" s="6">
        <v>201.0536585365854</v>
      </c>
      <c r="E71" s="6">
        <v>-6.06</v>
      </c>
      <c r="F71" s="6">
        <f t="shared" ref="F71:F109" si="1">D71+E71</f>
        <v>194.9936585365854</v>
      </c>
    </row>
    <row r="72" spans="1:6" x14ac:dyDescent="0.25">
      <c r="A72" s="5" t="s">
        <v>70</v>
      </c>
      <c r="B72" s="5" t="s">
        <v>261</v>
      </c>
      <c r="C72" s="5">
        <v>700634</v>
      </c>
      <c r="D72" s="6">
        <v>71.804878048780495</v>
      </c>
      <c r="E72" s="6">
        <v>0</v>
      </c>
      <c r="F72" s="6">
        <f t="shared" si="1"/>
        <v>71.804878048780495</v>
      </c>
    </row>
    <row r="73" spans="1:6" x14ac:dyDescent="0.25">
      <c r="A73" s="5" t="s">
        <v>70</v>
      </c>
      <c r="B73" s="5" t="s">
        <v>261</v>
      </c>
      <c r="C73" s="5">
        <v>700636</v>
      </c>
      <c r="D73" s="6">
        <v>201.0536585365854</v>
      </c>
      <c r="E73" s="6">
        <v>-16.239999999999998</v>
      </c>
      <c r="F73" s="6">
        <f t="shared" si="1"/>
        <v>184.81365853658539</v>
      </c>
    </row>
    <row r="74" spans="1:6" x14ac:dyDescent="0.25">
      <c r="A74" s="5" t="s">
        <v>70</v>
      </c>
      <c r="B74" s="5" t="s">
        <v>261</v>
      </c>
      <c r="C74" s="5">
        <v>700637</v>
      </c>
      <c r="D74" s="6">
        <v>330.30243902439025</v>
      </c>
      <c r="E74" s="6">
        <v>-12.08</v>
      </c>
      <c r="F74" s="6">
        <f t="shared" si="1"/>
        <v>318.22243902439027</v>
      </c>
    </row>
    <row r="75" spans="1:6" x14ac:dyDescent="0.25">
      <c r="A75" s="5" t="s">
        <v>70</v>
      </c>
      <c r="B75" s="5" t="s">
        <v>261</v>
      </c>
      <c r="C75" s="5">
        <v>700638</v>
      </c>
      <c r="D75" s="6">
        <v>272.85853658536587</v>
      </c>
      <c r="E75" s="6">
        <v>0</v>
      </c>
      <c r="F75" s="6">
        <f t="shared" si="1"/>
        <v>272.85853658536587</v>
      </c>
    </row>
    <row r="76" spans="1:6" x14ac:dyDescent="0.25">
      <c r="A76" s="5" t="s">
        <v>70</v>
      </c>
      <c r="B76" s="5" t="s">
        <v>261</v>
      </c>
      <c r="C76" s="5">
        <v>700639</v>
      </c>
      <c r="D76" s="6">
        <v>172.33170731707318</v>
      </c>
      <c r="E76" s="6">
        <v>7.3170731707317076</v>
      </c>
      <c r="F76" s="6">
        <f t="shared" si="1"/>
        <v>179.64878048780488</v>
      </c>
    </row>
    <row r="77" spans="1:6" x14ac:dyDescent="0.25">
      <c r="A77" s="5" t="s">
        <v>70</v>
      </c>
      <c r="B77" s="5" t="s">
        <v>261</v>
      </c>
      <c r="C77" s="5">
        <v>700640</v>
      </c>
      <c r="D77" s="6">
        <v>100.5268292682927</v>
      </c>
      <c r="E77" s="6">
        <v>0</v>
      </c>
      <c r="F77" s="6">
        <f t="shared" si="1"/>
        <v>100.5268292682927</v>
      </c>
    </row>
    <row r="78" spans="1:6" x14ac:dyDescent="0.25">
      <c r="A78" s="5" t="s">
        <v>70</v>
      </c>
      <c r="B78" s="5" t="s">
        <v>261</v>
      </c>
      <c r="C78" s="5">
        <v>700641</v>
      </c>
      <c r="D78" s="6">
        <v>287.21951219512198</v>
      </c>
      <c r="E78" s="6">
        <v>0</v>
      </c>
      <c r="F78" s="6">
        <f t="shared" si="1"/>
        <v>287.21951219512198</v>
      </c>
    </row>
    <row r="79" spans="1:6" x14ac:dyDescent="0.25">
      <c r="A79" s="5" t="s">
        <v>70</v>
      </c>
      <c r="B79" s="5" t="s">
        <v>261</v>
      </c>
      <c r="C79" s="5">
        <v>700642</v>
      </c>
      <c r="D79" s="6">
        <v>86.165853658536591</v>
      </c>
      <c r="E79" s="6">
        <v>0</v>
      </c>
      <c r="F79" s="6">
        <f t="shared" si="1"/>
        <v>86.165853658536591</v>
      </c>
    </row>
    <row r="80" spans="1:6" x14ac:dyDescent="0.25">
      <c r="A80" s="5" t="s">
        <v>70</v>
      </c>
      <c r="B80" s="5" t="s">
        <v>261</v>
      </c>
      <c r="C80" s="5">
        <v>700643</v>
      </c>
      <c r="D80" s="6">
        <v>301.58048780487809</v>
      </c>
      <c r="E80" s="6">
        <v>-18.12</v>
      </c>
      <c r="F80" s="6">
        <f t="shared" si="1"/>
        <v>283.46048780487808</v>
      </c>
    </row>
    <row r="81" spans="1:6" x14ac:dyDescent="0.25">
      <c r="A81" s="5" t="s">
        <v>70</v>
      </c>
      <c r="B81" s="5" t="s">
        <v>261</v>
      </c>
      <c r="C81" s="5">
        <v>700644</v>
      </c>
      <c r="D81" s="6">
        <v>373.38536585365858</v>
      </c>
      <c r="E81" s="6">
        <v>-0.6</v>
      </c>
      <c r="F81" s="6">
        <f t="shared" si="1"/>
        <v>372.78536585365856</v>
      </c>
    </row>
    <row r="82" spans="1:6" x14ac:dyDescent="0.25">
      <c r="A82" s="5" t="s">
        <v>70</v>
      </c>
      <c r="B82" s="5" t="s">
        <v>261</v>
      </c>
      <c r="C82" s="5">
        <v>700645</v>
      </c>
      <c r="D82" s="6">
        <v>229.77560975609759</v>
      </c>
      <c r="E82" s="6">
        <v>-0.4</v>
      </c>
      <c r="F82" s="6">
        <f t="shared" si="1"/>
        <v>229.37560975609759</v>
      </c>
    </row>
    <row r="83" spans="1:6" x14ac:dyDescent="0.25">
      <c r="A83" s="5" t="s">
        <v>70</v>
      </c>
      <c r="B83" s="5" t="s">
        <v>261</v>
      </c>
      <c r="C83" s="5">
        <v>700646</v>
      </c>
      <c r="D83" s="6">
        <v>186.69268292682929</v>
      </c>
      <c r="E83" s="6">
        <v>-14.44</v>
      </c>
      <c r="F83" s="6">
        <f t="shared" si="1"/>
        <v>172.25268292682929</v>
      </c>
    </row>
    <row r="84" spans="1:6" x14ac:dyDescent="0.25">
      <c r="A84" s="5" t="s">
        <v>70</v>
      </c>
      <c r="B84" s="5" t="s">
        <v>261</v>
      </c>
      <c r="C84" s="5">
        <v>700647</v>
      </c>
      <c r="D84" s="6">
        <v>172.33170731707318</v>
      </c>
      <c r="E84" s="6">
        <v>-13.38</v>
      </c>
      <c r="F84" s="6">
        <f t="shared" si="1"/>
        <v>158.95170731707319</v>
      </c>
    </row>
    <row r="85" spans="1:6" x14ac:dyDescent="0.25">
      <c r="A85" s="5" t="s">
        <v>70</v>
      </c>
      <c r="B85" s="5" t="s">
        <v>261</v>
      </c>
      <c r="C85" s="5">
        <v>700648</v>
      </c>
      <c r="D85" s="6">
        <v>157.97073170731707</v>
      </c>
      <c r="E85" s="6">
        <v>-2.72</v>
      </c>
      <c r="F85" s="6">
        <f t="shared" si="1"/>
        <v>155.25073170731707</v>
      </c>
    </row>
    <row r="86" spans="1:6" x14ac:dyDescent="0.25">
      <c r="A86" s="5" t="s">
        <v>70</v>
      </c>
      <c r="B86" s="5" t="s">
        <v>261</v>
      </c>
      <c r="C86" s="5">
        <v>700649</v>
      </c>
      <c r="D86" s="6">
        <v>301.58048780487809</v>
      </c>
      <c r="E86" s="6">
        <v>0</v>
      </c>
      <c r="F86" s="6">
        <f t="shared" si="1"/>
        <v>301.58048780487809</v>
      </c>
    </row>
    <row r="87" spans="1:6" x14ac:dyDescent="0.25">
      <c r="A87" s="5" t="s">
        <v>70</v>
      </c>
      <c r="B87" s="5" t="s">
        <v>261</v>
      </c>
      <c r="C87" s="5">
        <v>700650</v>
      </c>
      <c r="D87" s="6">
        <v>488.27317073170735</v>
      </c>
      <c r="E87" s="6">
        <v>6.6341463414634152</v>
      </c>
      <c r="F87" s="6">
        <f t="shared" si="1"/>
        <v>494.90731707317076</v>
      </c>
    </row>
    <row r="88" spans="1:6" x14ac:dyDescent="0.25">
      <c r="A88" s="5" t="s">
        <v>70</v>
      </c>
      <c r="B88" s="5" t="s">
        <v>261</v>
      </c>
      <c r="C88" s="5">
        <v>700651</v>
      </c>
      <c r="D88" s="6">
        <v>617.52195121951229</v>
      </c>
      <c r="E88" s="6">
        <v>0</v>
      </c>
      <c r="F88" s="6">
        <f t="shared" si="1"/>
        <v>617.52195121951229</v>
      </c>
    </row>
    <row r="89" spans="1:6" x14ac:dyDescent="0.25">
      <c r="A89" s="5" t="s">
        <v>70</v>
      </c>
      <c r="B89" s="5" t="s">
        <v>261</v>
      </c>
      <c r="C89" s="5">
        <v>700652</v>
      </c>
      <c r="D89" s="6">
        <v>129.24878048780488</v>
      </c>
      <c r="E89" s="6">
        <v>10.04878048780488</v>
      </c>
      <c r="F89" s="6">
        <f t="shared" si="1"/>
        <v>139.29756097560977</v>
      </c>
    </row>
    <row r="90" spans="1:6" x14ac:dyDescent="0.25">
      <c r="A90" s="5" t="s">
        <v>70</v>
      </c>
      <c r="B90" s="5" t="s">
        <v>261</v>
      </c>
      <c r="C90" s="5">
        <v>700653</v>
      </c>
      <c r="D90" s="6">
        <v>157.97073170731707</v>
      </c>
      <c r="E90" s="6">
        <v>-14.32</v>
      </c>
      <c r="F90" s="6">
        <f t="shared" si="1"/>
        <v>143.65073170731708</v>
      </c>
    </row>
    <row r="91" spans="1:6" x14ac:dyDescent="0.25">
      <c r="A91" s="5" t="s">
        <v>70</v>
      </c>
      <c r="B91" s="5" t="s">
        <v>261</v>
      </c>
      <c r="C91" s="5">
        <v>700654</v>
      </c>
      <c r="D91" s="6">
        <v>287.21951219512198</v>
      </c>
      <c r="E91" s="6">
        <v>0</v>
      </c>
      <c r="F91" s="6">
        <f t="shared" si="1"/>
        <v>287.21951219512198</v>
      </c>
    </row>
    <row r="92" spans="1:6" x14ac:dyDescent="0.25">
      <c r="A92" s="5" t="s">
        <v>70</v>
      </c>
      <c r="B92" s="5" t="s">
        <v>261</v>
      </c>
      <c r="C92" s="5">
        <v>700655</v>
      </c>
      <c r="D92" s="6">
        <v>86.165853658536591</v>
      </c>
      <c r="E92" s="6">
        <v>-4.92</v>
      </c>
      <c r="F92" s="6">
        <f t="shared" si="1"/>
        <v>81.245853658536589</v>
      </c>
    </row>
    <row r="93" spans="1:6" x14ac:dyDescent="0.25">
      <c r="A93" s="5" t="s">
        <v>70</v>
      </c>
      <c r="B93" s="5" t="s">
        <v>261</v>
      </c>
      <c r="C93" s="5">
        <v>700656</v>
      </c>
      <c r="D93" s="6">
        <v>287.21951219512198</v>
      </c>
      <c r="E93" s="6">
        <v>-1.18</v>
      </c>
      <c r="F93" s="6">
        <f t="shared" si="1"/>
        <v>286.03951219512197</v>
      </c>
    </row>
    <row r="94" spans="1:6" x14ac:dyDescent="0.25">
      <c r="A94" s="5" t="s">
        <v>70</v>
      </c>
      <c r="B94" s="5" t="s">
        <v>261</v>
      </c>
      <c r="C94" s="5">
        <v>700657</v>
      </c>
      <c r="D94" s="6">
        <v>57.443902439024399</v>
      </c>
      <c r="E94" s="6">
        <v>0</v>
      </c>
      <c r="F94" s="6">
        <f t="shared" si="1"/>
        <v>57.443902439024399</v>
      </c>
    </row>
    <row r="95" spans="1:6" x14ac:dyDescent="0.25">
      <c r="A95" s="5" t="s">
        <v>70</v>
      </c>
      <c r="B95" s="5" t="s">
        <v>261</v>
      </c>
      <c r="C95" s="5">
        <v>700658</v>
      </c>
      <c r="D95" s="6">
        <v>71.804878048780495</v>
      </c>
      <c r="E95" s="6">
        <v>0</v>
      </c>
      <c r="F95" s="6">
        <f t="shared" si="1"/>
        <v>71.804878048780495</v>
      </c>
    </row>
    <row r="96" spans="1:6" x14ac:dyDescent="0.25">
      <c r="A96" s="5" t="s">
        <v>70</v>
      </c>
      <c r="B96" s="5" t="s">
        <v>261</v>
      </c>
      <c r="C96" s="5">
        <v>700659</v>
      </c>
      <c r="D96" s="6">
        <v>57.443902439024399</v>
      </c>
      <c r="E96" s="6">
        <v>0</v>
      </c>
      <c r="F96" s="6">
        <f t="shared" si="1"/>
        <v>57.443902439024399</v>
      </c>
    </row>
    <row r="97" spans="1:10" x14ac:dyDescent="0.25">
      <c r="A97" s="5" t="s">
        <v>70</v>
      </c>
      <c r="B97" s="5" t="s">
        <v>261</v>
      </c>
      <c r="C97" s="5">
        <v>700660</v>
      </c>
      <c r="D97" s="6">
        <v>14.3609756097561</v>
      </c>
      <c r="E97" s="6">
        <v>0</v>
      </c>
      <c r="F97" s="6">
        <f t="shared" si="1"/>
        <v>14.3609756097561</v>
      </c>
    </row>
    <row r="98" spans="1:10" x14ac:dyDescent="0.25">
      <c r="A98" s="5" t="s">
        <v>70</v>
      </c>
      <c r="B98" s="5" t="s">
        <v>261</v>
      </c>
      <c r="C98" s="5">
        <v>700661</v>
      </c>
      <c r="D98" s="6">
        <v>201.0536585365854</v>
      </c>
      <c r="E98" s="6">
        <v>-25.42</v>
      </c>
      <c r="F98" s="6">
        <f t="shared" si="1"/>
        <v>175.63365853658541</v>
      </c>
    </row>
    <row r="99" spans="1:10" x14ac:dyDescent="0.25">
      <c r="A99" s="5" t="s">
        <v>70</v>
      </c>
      <c r="B99" s="5" t="s">
        <v>261</v>
      </c>
      <c r="C99" s="5">
        <v>700662</v>
      </c>
      <c r="D99" s="6">
        <v>28.721951219512199</v>
      </c>
      <c r="E99" s="6">
        <v>0</v>
      </c>
      <c r="F99" s="6">
        <f t="shared" si="1"/>
        <v>28.721951219512199</v>
      </c>
    </row>
    <row r="100" spans="1:10" x14ac:dyDescent="0.25">
      <c r="A100" s="5" t="s">
        <v>70</v>
      </c>
      <c r="B100" s="5" t="s">
        <v>261</v>
      </c>
      <c r="C100" s="5">
        <v>700663</v>
      </c>
      <c r="D100" s="6">
        <v>14.3609756097561</v>
      </c>
      <c r="E100" s="6">
        <v>0</v>
      </c>
      <c r="F100" s="6">
        <f t="shared" si="1"/>
        <v>14.3609756097561</v>
      </c>
    </row>
    <row r="101" spans="1:10" x14ac:dyDescent="0.25">
      <c r="A101" s="5" t="s">
        <v>70</v>
      </c>
      <c r="B101" s="5" t="s">
        <v>261</v>
      </c>
      <c r="C101" s="5">
        <v>700664</v>
      </c>
      <c r="D101" s="6">
        <v>2599.3365853658543</v>
      </c>
      <c r="E101" s="6">
        <v>5.5414634146341468</v>
      </c>
      <c r="F101" s="6">
        <f t="shared" si="1"/>
        <v>2604.8780487804884</v>
      </c>
    </row>
    <row r="102" spans="1:10" x14ac:dyDescent="0.25">
      <c r="A102" s="5" t="s">
        <v>70</v>
      </c>
      <c r="B102" s="5" t="s">
        <v>261</v>
      </c>
      <c r="C102" s="5">
        <v>700665</v>
      </c>
      <c r="D102" s="6">
        <v>229.77560975609759</v>
      </c>
      <c r="E102" s="6">
        <v>-7.8</v>
      </c>
      <c r="F102" s="6">
        <f t="shared" si="1"/>
        <v>221.97560975609758</v>
      </c>
    </row>
    <row r="103" spans="1:10" x14ac:dyDescent="0.25">
      <c r="A103" s="5" t="s">
        <v>70</v>
      </c>
      <c r="B103" s="5" t="s">
        <v>261</v>
      </c>
      <c r="C103" s="5">
        <v>700666</v>
      </c>
      <c r="D103" s="6">
        <v>157.97073170731707</v>
      </c>
      <c r="E103" s="6">
        <v>0</v>
      </c>
      <c r="F103" s="6">
        <f t="shared" si="1"/>
        <v>157.97073170731707</v>
      </c>
    </row>
    <row r="104" spans="1:10" x14ac:dyDescent="0.25">
      <c r="A104" s="5" t="s">
        <v>70</v>
      </c>
      <c r="B104" s="5" t="s">
        <v>261</v>
      </c>
      <c r="C104" s="5">
        <v>700667</v>
      </c>
      <c r="D104" s="6">
        <v>186.69268292682929</v>
      </c>
      <c r="E104" s="6">
        <v>10.790243902439025</v>
      </c>
      <c r="F104" s="6">
        <f t="shared" si="1"/>
        <v>197.48292682926831</v>
      </c>
    </row>
    <row r="105" spans="1:10" x14ac:dyDescent="0.25">
      <c r="A105" s="5" t="s">
        <v>70</v>
      </c>
      <c r="B105" s="5" t="s">
        <v>261</v>
      </c>
      <c r="C105" s="5">
        <v>700668</v>
      </c>
      <c r="D105" s="6">
        <v>215.41463414634148</v>
      </c>
      <c r="E105" s="6">
        <v>0</v>
      </c>
      <c r="F105" s="6">
        <f t="shared" si="1"/>
        <v>215.41463414634148</v>
      </c>
    </row>
    <row r="106" spans="1:10" x14ac:dyDescent="0.25">
      <c r="A106" s="5" t="s">
        <v>70</v>
      </c>
      <c r="B106" s="5" t="s">
        <v>261</v>
      </c>
      <c r="C106" s="5">
        <v>700669</v>
      </c>
      <c r="D106" s="6">
        <v>28.721951219512199</v>
      </c>
      <c r="E106" s="6">
        <v>-7</v>
      </c>
      <c r="F106" s="6">
        <f t="shared" si="1"/>
        <v>21.721951219512199</v>
      </c>
    </row>
    <row r="107" spans="1:10" x14ac:dyDescent="0.25">
      <c r="A107" s="5" t="s">
        <v>9</v>
      </c>
      <c r="B107" s="5" t="s">
        <v>12</v>
      </c>
      <c r="C107" s="5">
        <v>700580</v>
      </c>
      <c r="D107" s="6">
        <v>14.3609756097561</v>
      </c>
      <c r="E107" s="6">
        <v>0</v>
      </c>
      <c r="F107" s="6">
        <f t="shared" si="1"/>
        <v>14.3609756097561</v>
      </c>
    </row>
    <row r="108" spans="1:10" x14ac:dyDescent="0.25">
      <c r="A108" s="5" t="s">
        <v>9</v>
      </c>
      <c r="B108" s="5" t="s">
        <v>12</v>
      </c>
      <c r="C108" s="5">
        <v>700594</v>
      </c>
      <c r="D108" s="6">
        <v>143.60975609756099</v>
      </c>
      <c r="E108" s="6">
        <v>178.47804878048782</v>
      </c>
      <c r="F108" s="6">
        <f t="shared" si="1"/>
        <v>322.08780487804881</v>
      </c>
    </row>
    <row r="109" spans="1:10" x14ac:dyDescent="0.25">
      <c r="A109" s="5" t="s">
        <v>9</v>
      </c>
      <c r="B109" s="5" t="s">
        <v>34</v>
      </c>
      <c r="C109" s="5" t="s">
        <v>265</v>
      </c>
      <c r="D109" s="6">
        <v>193.05</v>
      </c>
      <c r="E109" s="6">
        <v>0</v>
      </c>
      <c r="F109" s="6">
        <f t="shared" si="1"/>
        <v>193.05</v>
      </c>
    </row>
    <row r="110" spans="1:10" x14ac:dyDescent="0.25">
      <c r="F110" s="22"/>
    </row>
    <row r="111" spans="1:10" ht="30" x14ac:dyDescent="0.25">
      <c r="B111" s="7"/>
      <c r="C111" s="8" t="s">
        <v>88</v>
      </c>
      <c r="D111" s="8" t="s">
        <v>89</v>
      </c>
      <c r="E111" s="8" t="s">
        <v>90</v>
      </c>
      <c r="F111" s="18"/>
      <c r="G111" s="18"/>
      <c r="H111" s="18"/>
      <c r="I111" s="18"/>
      <c r="J111" s="18"/>
    </row>
    <row r="112" spans="1:10" x14ac:dyDescent="0.25">
      <c r="B112" s="7"/>
      <c r="C112" s="1" t="s">
        <v>91</v>
      </c>
      <c r="D112" s="1" t="s">
        <v>91</v>
      </c>
      <c r="E112" s="1" t="s">
        <v>91</v>
      </c>
      <c r="F112" s="18"/>
      <c r="G112" s="18"/>
      <c r="H112" s="18"/>
      <c r="I112" s="18"/>
      <c r="J112" s="18"/>
    </row>
    <row r="113" spans="2:10" x14ac:dyDescent="0.25">
      <c r="B113" s="3" t="s">
        <v>92</v>
      </c>
      <c r="C113" s="12">
        <f>SUM(D5:D109)</f>
        <v>1026216.7829268292</v>
      </c>
      <c r="D113" s="12">
        <f>SUM(E5:E109)</f>
        <v>6712.7548780487796</v>
      </c>
      <c r="E113" s="12">
        <f>SUM(F5:F109)</f>
        <v>1032929.5378048777</v>
      </c>
      <c r="F113" s="9"/>
      <c r="G113" s="9"/>
      <c r="H113" s="9"/>
      <c r="I113" s="9"/>
      <c r="J113" s="9"/>
    </row>
    <row r="114" spans="2:10" x14ac:dyDescent="0.25">
      <c r="B114" s="7"/>
      <c r="C114" s="9"/>
      <c r="D114" s="9"/>
      <c r="E114" s="9"/>
      <c r="F114" s="9"/>
      <c r="G114" s="9"/>
      <c r="H114" s="9"/>
      <c r="I114" s="9"/>
      <c r="J114" s="9"/>
    </row>
  </sheetData>
  <autoFilter ref="A4:F109"/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topLeftCell="A13" workbookViewId="0">
      <selection activeCell="K13" sqref="K1:K1048576"/>
    </sheetView>
  </sheetViews>
  <sheetFormatPr defaultRowHeight="12.75" x14ac:dyDescent="0.2"/>
  <cols>
    <col min="1" max="1" width="52" style="66" bestFit="1" customWidth="1"/>
    <col min="2" max="2" width="42.5703125" style="66" customWidth="1"/>
    <col min="3" max="3" width="15.140625" style="66" bestFit="1" customWidth="1"/>
    <col min="4" max="4" width="12.5703125" style="66" bestFit="1" customWidth="1"/>
    <col min="5" max="5" width="12.140625" style="66" bestFit="1" customWidth="1"/>
    <col min="6" max="6" width="16.28515625" style="66" bestFit="1" customWidth="1"/>
    <col min="7" max="7" width="16" style="66" bestFit="1" customWidth="1"/>
    <col min="8" max="8" width="12.42578125" style="66" bestFit="1" customWidth="1"/>
    <col min="9" max="9" width="12.140625" style="66" bestFit="1" customWidth="1"/>
    <col min="10" max="10" width="13.140625" style="66" bestFit="1" customWidth="1"/>
    <col min="11" max="11" width="38.42578125" style="66" bestFit="1" customWidth="1"/>
    <col min="12" max="16384" width="9.140625" style="66"/>
  </cols>
  <sheetData>
    <row r="1" spans="1:11" s="63" customFormat="1" x14ac:dyDescent="0.25">
      <c r="A1" s="38" t="s">
        <v>999</v>
      </c>
      <c r="B1" s="59" t="s">
        <v>95</v>
      </c>
      <c r="C1" s="60"/>
      <c r="D1" s="60"/>
      <c r="E1" s="61"/>
      <c r="F1" s="62"/>
      <c r="G1" s="61"/>
      <c r="H1" s="61"/>
      <c r="I1" s="62"/>
    </row>
    <row r="2" spans="1:11" s="63" customFormat="1" x14ac:dyDescent="0.25">
      <c r="A2" s="38" t="s">
        <v>1001</v>
      </c>
      <c r="B2" s="59">
        <v>2015</v>
      </c>
      <c r="C2" s="60"/>
      <c r="D2" s="60"/>
      <c r="E2" s="61"/>
      <c r="F2" s="62"/>
      <c r="G2" s="61"/>
      <c r="H2" s="61"/>
      <c r="I2" s="62"/>
    </row>
    <row r="3" spans="1:11" s="63" customFormat="1" x14ac:dyDescent="0.25">
      <c r="A3" s="64"/>
      <c r="B3" s="64"/>
      <c r="C3" s="64"/>
      <c r="D3" s="65"/>
      <c r="E3" s="65"/>
      <c r="F3" s="65"/>
      <c r="G3" s="65"/>
      <c r="H3" s="65"/>
      <c r="I3" s="65"/>
    </row>
    <row r="4" spans="1:11" ht="25.5" x14ac:dyDescent="0.2">
      <c r="A4" s="38" t="s">
        <v>963</v>
      </c>
      <c r="B4" s="38" t="s">
        <v>964</v>
      </c>
      <c r="C4" s="38" t="s">
        <v>965</v>
      </c>
      <c r="D4" s="38" t="s">
        <v>1002</v>
      </c>
      <c r="E4" s="38" t="s">
        <v>1003</v>
      </c>
      <c r="F4" s="38" t="s">
        <v>1004</v>
      </c>
      <c r="G4" s="38" t="s">
        <v>1005</v>
      </c>
      <c r="H4" s="38" t="s">
        <v>1006</v>
      </c>
      <c r="I4" s="38" t="s">
        <v>1007</v>
      </c>
      <c r="J4" s="38" t="s">
        <v>1008</v>
      </c>
    </row>
    <row r="5" spans="1:11" ht="45" x14ac:dyDescent="0.2">
      <c r="A5" s="81" t="s">
        <v>70</v>
      </c>
      <c r="B5" s="82" t="s">
        <v>975</v>
      </c>
      <c r="C5" s="83">
        <v>700583</v>
      </c>
      <c r="D5" s="84"/>
      <c r="E5" s="85"/>
      <c r="F5" s="84"/>
      <c r="G5" s="85"/>
      <c r="H5" s="84"/>
      <c r="I5" s="85"/>
      <c r="J5" s="84">
        <v>4</v>
      </c>
      <c r="K5" s="128"/>
    </row>
    <row r="6" spans="1:11" ht="30" x14ac:dyDescent="0.2">
      <c r="A6" s="81" t="s">
        <v>79</v>
      </c>
      <c r="B6" s="82" t="s">
        <v>976</v>
      </c>
      <c r="C6" s="83">
        <v>700584</v>
      </c>
      <c r="D6" s="84">
        <v>3</v>
      </c>
      <c r="E6" s="85">
        <v>228.14</v>
      </c>
      <c r="F6" s="84"/>
      <c r="G6" s="85"/>
      <c r="H6" s="84"/>
      <c r="I6" s="85"/>
      <c r="J6" s="84">
        <v>2</v>
      </c>
      <c r="K6" s="128"/>
    </row>
    <row r="7" spans="1:11" ht="15" x14ac:dyDescent="0.2">
      <c r="A7" s="81" t="s">
        <v>24</v>
      </c>
      <c r="B7" s="82" t="s">
        <v>977</v>
      </c>
      <c r="C7" s="83">
        <v>700585</v>
      </c>
      <c r="D7" s="84">
        <v>2</v>
      </c>
      <c r="E7" s="85">
        <v>6426.9</v>
      </c>
      <c r="F7" s="84"/>
      <c r="G7" s="85"/>
      <c r="H7" s="84"/>
      <c r="I7" s="85"/>
      <c r="J7" s="84">
        <v>6</v>
      </c>
      <c r="K7" s="128"/>
    </row>
    <row r="8" spans="1:11" ht="15" x14ac:dyDescent="0.2">
      <c r="A8" s="81" t="s">
        <v>24</v>
      </c>
      <c r="B8" s="82" t="s">
        <v>977</v>
      </c>
      <c r="C8" s="83">
        <v>700586</v>
      </c>
      <c r="D8" s="84">
        <v>1</v>
      </c>
      <c r="E8" s="85">
        <v>5183</v>
      </c>
      <c r="F8" s="84"/>
      <c r="G8" s="85"/>
      <c r="H8" s="84"/>
      <c r="I8" s="85"/>
      <c r="J8" s="84"/>
      <c r="K8" s="128"/>
    </row>
    <row r="9" spans="1:11" ht="90" x14ac:dyDescent="0.2">
      <c r="A9" s="81" t="s">
        <v>41</v>
      </c>
      <c r="B9" s="82" t="s">
        <v>978</v>
      </c>
      <c r="C9" s="83">
        <v>700589</v>
      </c>
      <c r="D9" s="84"/>
      <c r="E9" s="85"/>
      <c r="F9" s="84"/>
      <c r="G9" s="85"/>
      <c r="H9" s="84"/>
      <c r="I9" s="85"/>
      <c r="J9" s="84">
        <v>2</v>
      </c>
      <c r="K9" s="128"/>
    </row>
    <row r="10" spans="1:11" ht="60" x14ac:dyDescent="0.2">
      <c r="A10" s="81" t="s">
        <v>29</v>
      </c>
      <c r="B10" s="82" t="s">
        <v>979</v>
      </c>
      <c r="C10" s="83">
        <v>700590</v>
      </c>
      <c r="D10" s="84">
        <v>33</v>
      </c>
      <c r="E10" s="85">
        <v>449689.66</v>
      </c>
      <c r="F10" s="84"/>
      <c r="G10" s="85"/>
      <c r="H10" s="84">
        <v>3</v>
      </c>
      <c r="I10" s="85">
        <v>18533.66</v>
      </c>
      <c r="J10" s="84">
        <v>44</v>
      </c>
      <c r="K10" s="128"/>
    </row>
    <row r="11" spans="1:11" ht="60" x14ac:dyDescent="0.2">
      <c r="A11" s="81" t="s">
        <v>29</v>
      </c>
      <c r="B11" s="82" t="s">
        <v>979</v>
      </c>
      <c r="C11" s="83">
        <v>700591</v>
      </c>
      <c r="D11" s="84">
        <v>1</v>
      </c>
      <c r="E11" s="85">
        <v>2129</v>
      </c>
      <c r="F11" s="84"/>
      <c r="G11" s="85"/>
      <c r="H11" s="84"/>
      <c r="I11" s="85"/>
      <c r="J11" s="84"/>
      <c r="K11" s="128"/>
    </row>
    <row r="12" spans="1:11" ht="30" x14ac:dyDescent="0.2">
      <c r="A12" s="81" t="s">
        <v>79</v>
      </c>
      <c r="B12" s="82" t="s">
        <v>976</v>
      </c>
      <c r="C12" s="83">
        <v>700592</v>
      </c>
      <c r="D12" s="84">
        <v>17</v>
      </c>
      <c r="E12" s="85">
        <v>94877.73</v>
      </c>
      <c r="F12" s="84"/>
      <c r="G12" s="85"/>
      <c r="H12" s="84">
        <v>1</v>
      </c>
      <c r="I12" s="85">
        <v>2063.44</v>
      </c>
      <c r="J12" s="84">
        <v>12</v>
      </c>
      <c r="K12" s="128"/>
    </row>
    <row r="13" spans="1:11" ht="75" x14ac:dyDescent="0.2">
      <c r="A13" s="81" t="s">
        <v>70</v>
      </c>
      <c r="B13" s="82" t="s">
        <v>982</v>
      </c>
      <c r="C13" s="83">
        <v>700651</v>
      </c>
      <c r="D13" s="84">
        <v>1</v>
      </c>
      <c r="E13" s="85">
        <v>8817.1</v>
      </c>
      <c r="F13" s="84"/>
      <c r="G13" s="85"/>
      <c r="H13" s="84"/>
      <c r="I13" s="85"/>
      <c r="J13" s="84">
        <v>1</v>
      </c>
      <c r="K13" s="128"/>
    </row>
    <row r="14" spans="1:11" ht="15" x14ac:dyDescent="0.2">
      <c r="A14" s="81" t="s">
        <v>1157</v>
      </c>
      <c r="B14" s="82" t="s">
        <v>1158</v>
      </c>
      <c r="C14" s="83">
        <v>700898</v>
      </c>
      <c r="D14" s="84"/>
      <c r="E14" s="85"/>
      <c r="F14" s="84"/>
      <c r="G14" s="85"/>
      <c r="H14" s="84"/>
      <c r="I14" s="85"/>
      <c r="J14" s="84">
        <v>2</v>
      </c>
      <c r="K14" s="128"/>
    </row>
    <row r="15" spans="1:11" x14ac:dyDescent="0.2">
      <c r="D15" s="73"/>
      <c r="E15" s="73"/>
      <c r="F15" s="73"/>
      <c r="G15" s="73"/>
      <c r="H15" s="73"/>
      <c r="I15" s="73"/>
      <c r="J15" s="73"/>
    </row>
    <row r="16" spans="1:11" x14ac:dyDescent="0.2">
      <c r="C16" s="74" t="s">
        <v>991</v>
      </c>
      <c r="D16" s="75">
        <f t="shared" ref="D16:J16" si="0">+SUM(D5:D14)</f>
        <v>58</v>
      </c>
      <c r="E16" s="76">
        <f t="shared" si="0"/>
        <v>567351.52999999991</v>
      </c>
      <c r="F16" s="75">
        <f t="shared" si="0"/>
        <v>0</v>
      </c>
      <c r="G16" s="76">
        <f t="shared" si="0"/>
        <v>0</v>
      </c>
      <c r="H16" s="75">
        <f t="shared" si="0"/>
        <v>4</v>
      </c>
      <c r="I16" s="76">
        <f t="shared" si="0"/>
        <v>20597.099999999999</v>
      </c>
      <c r="J16" s="75">
        <f t="shared" si="0"/>
        <v>73</v>
      </c>
      <c r="K16" s="128"/>
    </row>
    <row r="19" spans="2:6" x14ac:dyDescent="0.2">
      <c r="B19" s="77" t="s">
        <v>992</v>
      </c>
      <c r="C19" s="78" t="s">
        <v>993</v>
      </c>
      <c r="D19" s="30" t="s">
        <v>994</v>
      </c>
    </row>
    <row r="20" spans="2:6" ht="25.5" x14ac:dyDescent="0.2">
      <c r="B20" s="79" t="s">
        <v>995</v>
      </c>
      <c r="C20" s="55">
        <f>+D16+F16+H16+J16</f>
        <v>135</v>
      </c>
      <c r="D20" s="52">
        <f>+E16+G16+I16</f>
        <v>587948.62999999989</v>
      </c>
    </row>
    <row r="21" spans="2:6" x14ac:dyDescent="0.2">
      <c r="B21" s="79" t="s">
        <v>996</v>
      </c>
      <c r="C21" s="55">
        <f>H16</f>
        <v>4</v>
      </c>
      <c r="D21" s="52">
        <f>I16</f>
        <v>20597.099999999999</v>
      </c>
    </row>
    <row r="22" spans="2:6" x14ac:dyDescent="0.2">
      <c r="B22" s="79" t="s">
        <v>997</v>
      </c>
      <c r="C22" s="55">
        <f>D16+F16</f>
        <v>58</v>
      </c>
      <c r="D22" s="52">
        <f>+E16+G16</f>
        <v>567351.52999999991</v>
      </c>
    </row>
    <row r="23" spans="2:6" x14ac:dyDescent="0.2">
      <c r="B23" s="79" t="s">
        <v>998</v>
      </c>
      <c r="C23" s="55">
        <f>+C21+C22</f>
        <v>62</v>
      </c>
      <c r="D23" s="52">
        <f>+D21+D22</f>
        <v>587948.62999999989</v>
      </c>
      <c r="E23" s="103"/>
      <c r="F23" s="124"/>
    </row>
    <row r="24" spans="2:6" x14ac:dyDescent="0.2">
      <c r="E24" s="103"/>
      <c r="F24" s="125"/>
    </row>
  </sheetData>
  <conditionalFormatting sqref="B1:B2">
    <cfRule type="cellIs" dxfId="216" priority="15" stopIfTrue="1" operator="equal">
      <formula>"&lt;&gt;"""""</formula>
    </cfRule>
  </conditionalFormatting>
  <conditionalFormatting sqref="F5:H5">
    <cfRule type="cellIs" dxfId="215" priority="14" stopIfTrue="1" operator="equal">
      <formula>"&lt;&gt;"""""</formula>
    </cfRule>
  </conditionalFormatting>
  <conditionalFormatting sqref="E5 B5">
    <cfRule type="cellIs" dxfId="214" priority="13" stopIfTrue="1" operator="equal">
      <formula>"&lt;&gt;"""""</formula>
    </cfRule>
  </conditionalFormatting>
  <conditionalFormatting sqref="D5">
    <cfRule type="cellIs" dxfId="213" priority="12" stopIfTrue="1" operator="equal">
      <formula>"&lt;&gt;"""""</formula>
    </cfRule>
  </conditionalFormatting>
  <conditionalFormatting sqref="J5">
    <cfRule type="cellIs" dxfId="212" priority="11" stopIfTrue="1" operator="equal">
      <formula>"&lt;&gt;"""""</formula>
    </cfRule>
  </conditionalFormatting>
  <conditionalFormatting sqref="I5">
    <cfRule type="cellIs" dxfId="211" priority="10" stopIfTrue="1" operator="equal">
      <formula>"&lt;&gt;"""""</formula>
    </cfRule>
  </conditionalFormatting>
  <conditionalFormatting sqref="C5">
    <cfRule type="cellIs" dxfId="210" priority="9" stopIfTrue="1" operator="equal">
      <formula>"&lt;&gt;"""""</formula>
    </cfRule>
  </conditionalFormatting>
  <conditionalFormatting sqref="F6:H14">
    <cfRule type="cellIs" dxfId="209" priority="8" stopIfTrue="1" operator="equal">
      <formula>"&lt;&gt;"""""</formula>
    </cfRule>
  </conditionalFormatting>
  <conditionalFormatting sqref="E6:E14 B6:B14">
    <cfRule type="cellIs" dxfId="208" priority="7" stopIfTrue="1" operator="equal">
      <formula>"&lt;&gt;"""""</formula>
    </cfRule>
  </conditionalFormatting>
  <conditionalFormatting sqref="D6:D14">
    <cfRule type="cellIs" dxfId="207" priority="6" stopIfTrue="1" operator="equal">
      <formula>"&lt;&gt;"""""</formula>
    </cfRule>
  </conditionalFormatting>
  <conditionalFormatting sqref="J6:J14">
    <cfRule type="cellIs" dxfId="206" priority="5" stopIfTrue="1" operator="equal">
      <formula>"&lt;&gt;"""""</formula>
    </cfRule>
  </conditionalFormatting>
  <conditionalFormatting sqref="I6:I14">
    <cfRule type="cellIs" dxfId="205" priority="4" stopIfTrue="1" operator="equal">
      <formula>"&lt;&gt;"""""</formula>
    </cfRule>
  </conditionalFormatting>
  <conditionalFormatting sqref="C6:C14">
    <cfRule type="cellIs" dxfId="204" priority="3" stopIfTrue="1" operator="equal">
      <formula>"&lt;&gt;"""""</formula>
    </cfRule>
  </conditionalFormatting>
  <conditionalFormatting sqref="C16">
    <cfRule type="cellIs" dxfId="203" priority="2" stopIfTrue="1" operator="equal">
      <formula>"&lt;&gt;"""""</formula>
    </cfRule>
  </conditionalFormatting>
  <conditionalFormatting sqref="D16:J16">
    <cfRule type="cellIs" dxfId="202" priority="1" stopIfTrue="1" operator="equal">
      <formula>"&lt;&gt;"""""</formula>
    </cfRule>
  </conditionalFormatting>
  <pageMargins left="0.7" right="0.7" top="0.75" bottom="0.75" header="0.3" footer="0.3"/>
  <pageSetup paperSize="9" orientation="portrait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2"/>
  <sheetViews>
    <sheetView showGridLines="0" topLeftCell="C28" workbookViewId="0">
      <selection activeCell="A43" sqref="A43:XFD44"/>
    </sheetView>
  </sheetViews>
  <sheetFormatPr defaultRowHeight="15" x14ac:dyDescent="0.25"/>
  <cols>
    <col min="1" max="1" width="73.7109375" style="21" customWidth="1"/>
    <col min="2" max="2" width="213.5703125" style="21" bestFit="1" customWidth="1"/>
    <col min="3" max="11" width="18.7109375" style="21" customWidth="1"/>
    <col min="12" max="12" width="9.140625" style="21"/>
    <col min="13" max="13" width="45.7109375" style="21" customWidth="1"/>
    <col min="14" max="21" width="18.7109375" style="21" customWidth="1"/>
    <col min="22" max="16384" width="9.140625" style="21"/>
  </cols>
  <sheetData>
    <row r="1" spans="1:6" x14ac:dyDescent="0.25">
      <c r="A1" s="1" t="s">
        <v>0</v>
      </c>
      <c r="B1" s="2">
        <v>2015</v>
      </c>
    </row>
    <row r="2" spans="1:6" x14ac:dyDescent="0.25">
      <c r="A2" s="3" t="s">
        <v>1</v>
      </c>
      <c r="B2" s="4" t="s">
        <v>152</v>
      </c>
    </row>
    <row r="4" spans="1:6" x14ac:dyDescent="0.25">
      <c r="A4" s="1" t="s">
        <v>3</v>
      </c>
      <c r="B4" s="1" t="s">
        <v>4</v>
      </c>
      <c r="C4" s="1" t="s">
        <v>5</v>
      </c>
      <c r="D4" s="1" t="s">
        <v>6</v>
      </c>
      <c r="E4" s="1" t="s">
        <v>7</v>
      </c>
      <c r="F4" s="1" t="s">
        <v>8</v>
      </c>
    </row>
    <row r="5" spans="1:6" x14ac:dyDescent="0.25">
      <c r="A5" s="5" t="s">
        <v>9</v>
      </c>
      <c r="B5" s="5" t="s">
        <v>176</v>
      </c>
      <c r="C5" s="2">
        <v>700799</v>
      </c>
      <c r="D5" s="6">
        <v>455.00487804878054</v>
      </c>
      <c r="E5" s="6">
        <v>0</v>
      </c>
      <c r="F5" s="6">
        <f>D5+E5</f>
        <v>455.00487804878054</v>
      </c>
    </row>
    <row r="6" spans="1:6" x14ac:dyDescent="0.25">
      <c r="A6" s="5" t="s">
        <v>155</v>
      </c>
      <c r="B6" s="5" t="s">
        <v>162</v>
      </c>
      <c r="C6" s="2">
        <v>700869</v>
      </c>
      <c r="D6" s="6">
        <v>1.7463414634146344</v>
      </c>
      <c r="E6" s="6">
        <v>0</v>
      </c>
      <c r="F6" s="6">
        <f t="shared" ref="F6:F38" si="0">D6+E6</f>
        <v>1.7463414634146344</v>
      </c>
    </row>
    <row r="7" spans="1:6" x14ac:dyDescent="0.25">
      <c r="A7" s="5" t="s">
        <v>155</v>
      </c>
      <c r="B7" s="5" t="s">
        <v>156</v>
      </c>
      <c r="C7" s="2">
        <v>700853</v>
      </c>
      <c r="D7" s="6">
        <v>1.7463414634146344</v>
      </c>
      <c r="E7" s="6">
        <v>8.2341463414634148</v>
      </c>
      <c r="F7" s="6">
        <f t="shared" si="0"/>
        <v>9.9804878048780488</v>
      </c>
    </row>
    <row r="8" spans="1:6" x14ac:dyDescent="0.25">
      <c r="A8" s="5" t="s">
        <v>155</v>
      </c>
      <c r="B8" s="5" t="s">
        <v>160</v>
      </c>
      <c r="C8" s="2">
        <v>700841</v>
      </c>
      <c r="D8" s="6">
        <v>1.7463414634146344</v>
      </c>
      <c r="E8" s="6">
        <v>155.79512195121953</v>
      </c>
      <c r="F8" s="6">
        <f t="shared" si="0"/>
        <v>157.54146341463417</v>
      </c>
    </row>
    <row r="9" spans="1:6" x14ac:dyDescent="0.25">
      <c r="A9" s="5" t="s">
        <v>155</v>
      </c>
      <c r="B9" s="5" t="s">
        <v>158</v>
      </c>
      <c r="C9" s="2">
        <v>700855</v>
      </c>
      <c r="D9" s="6">
        <v>3.5024390243902439</v>
      </c>
      <c r="E9" s="6">
        <v>973.41463414634154</v>
      </c>
      <c r="F9" s="6">
        <f t="shared" si="0"/>
        <v>976.91707317073178</v>
      </c>
    </row>
    <row r="10" spans="1:6" x14ac:dyDescent="0.25">
      <c r="A10" s="5" t="s">
        <v>29</v>
      </c>
      <c r="B10" s="5" t="s">
        <v>153</v>
      </c>
      <c r="C10" s="2">
        <v>700902</v>
      </c>
      <c r="D10" s="6">
        <v>350.00000000000006</v>
      </c>
      <c r="E10" s="6">
        <v>0</v>
      </c>
      <c r="F10" s="6">
        <f t="shared" si="0"/>
        <v>350.00000000000006</v>
      </c>
    </row>
    <row r="11" spans="1:6" x14ac:dyDescent="0.25">
      <c r="A11" s="5" t="s">
        <v>106</v>
      </c>
      <c r="B11" s="5" t="s">
        <v>106</v>
      </c>
      <c r="C11" s="2">
        <v>700863</v>
      </c>
      <c r="D11" s="6">
        <v>17.502439024390245</v>
      </c>
      <c r="E11" s="6">
        <v>96.770731707317083</v>
      </c>
      <c r="F11" s="6">
        <f t="shared" si="0"/>
        <v>114.27317073170732</v>
      </c>
    </row>
    <row r="12" spans="1:6" x14ac:dyDescent="0.25">
      <c r="A12" s="5" t="s">
        <v>70</v>
      </c>
      <c r="B12" s="5" t="s">
        <v>172</v>
      </c>
      <c r="C12" s="2">
        <v>700849</v>
      </c>
      <c r="D12" s="6">
        <v>1127.4731707317076</v>
      </c>
      <c r="E12" s="6">
        <v>-128.93</v>
      </c>
      <c r="F12" s="6">
        <f t="shared" si="0"/>
        <v>998.54317073170751</v>
      </c>
    </row>
    <row r="13" spans="1:6" x14ac:dyDescent="0.25">
      <c r="A13" s="5" t="s">
        <v>41</v>
      </c>
      <c r="B13" s="5" t="s">
        <v>183</v>
      </c>
      <c r="C13" s="2">
        <v>700851</v>
      </c>
      <c r="D13" s="6">
        <v>17.502439024390245</v>
      </c>
      <c r="E13" s="6">
        <v>3.8439024390243905</v>
      </c>
      <c r="F13" s="6">
        <f t="shared" si="0"/>
        <v>21.346341463414635</v>
      </c>
    </row>
    <row r="14" spans="1:6" x14ac:dyDescent="0.25">
      <c r="A14" s="5" t="s">
        <v>9</v>
      </c>
      <c r="B14" s="5" t="s">
        <v>16</v>
      </c>
      <c r="C14" s="2">
        <v>700845</v>
      </c>
      <c r="D14" s="6">
        <v>87.502439024390256</v>
      </c>
      <c r="E14" s="6">
        <v>-13.96</v>
      </c>
      <c r="F14" s="6">
        <f t="shared" si="0"/>
        <v>73.542439024390262</v>
      </c>
    </row>
    <row r="15" spans="1:6" x14ac:dyDescent="0.25">
      <c r="A15" s="5" t="s">
        <v>266</v>
      </c>
      <c r="B15" s="5" t="s">
        <v>267</v>
      </c>
      <c r="C15" s="2">
        <v>700839</v>
      </c>
      <c r="D15" s="6">
        <v>29750.009756097563</v>
      </c>
      <c r="E15" s="6">
        <v>15503.190243902442</v>
      </c>
      <c r="F15" s="6">
        <f t="shared" si="0"/>
        <v>45253.200000000004</v>
      </c>
    </row>
    <row r="16" spans="1:6" x14ac:dyDescent="0.25">
      <c r="A16" s="5" t="s">
        <v>67</v>
      </c>
      <c r="B16" s="5" t="s">
        <v>68</v>
      </c>
      <c r="C16" s="2">
        <v>700587</v>
      </c>
      <c r="D16" s="6">
        <v>3.5024390243902439</v>
      </c>
      <c r="E16" s="6">
        <v>161.68780487804878</v>
      </c>
      <c r="F16" s="6">
        <f t="shared" si="0"/>
        <v>165.19024390243902</v>
      </c>
    </row>
    <row r="17" spans="1:6" x14ac:dyDescent="0.25">
      <c r="A17" s="5" t="s">
        <v>9</v>
      </c>
      <c r="B17" s="5" t="s">
        <v>12</v>
      </c>
      <c r="C17" s="2">
        <v>700859</v>
      </c>
      <c r="D17" s="6">
        <v>3.5024390243902439</v>
      </c>
      <c r="E17" s="6">
        <v>0</v>
      </c>
      <c r="F17" s="6">
        <f t="shared" si="0"/>
        <v>3.5024390243902439</v>
      </c>
    </row>
    <row r="18" spans="1:6" x14ac:dyDescent="0.25">
      <c r="A18" s="5" t="s">
        <v>9</v>
      </c>
      <c r="B18" s="5" t="s">
        <v>12</v>
      </c>
      <c r="C18" s="2">
        <v>700843</v>
      </c>
      <c r="D18" s="6">
        <v>17.502439024390245</v>
      </c>
      <c r="E18" s="6">
        <v>-11.67</v>
      </c>
      <c r="F18" s="6">
        <f t="shared" si="0"/>
        <v>5.8324390243902453</v>
      </c>
    </row>
    <row r="19" spans="1:6" x14ac:dyDescent="0.25">
      <c r="A19" s="5" t="s">
        <v>49</v>
      </c>
      <c r="B19" s="5" t="s">
        <v>50</v>
      </c>
      <c r="C19" s="2">
        <v>700871</v>
      </c>
      <c r="D19" s="6">
        <v>70.009756097560981</v>
      </c>
      <c r="E19" s="6">
        <v>51.287804878048789</v>
      </c>
      <c r="F19" s="6">
        <f t="shared" si="0"/>
        <v>121.29756097560977</v>
      </c>
    </row>
    <row r="20" spans="1:6" x14ac:dyDescent="0.25">
      <c r="A20" s="5" t="s">
        <v>49</v>
      </c>
      <c r="B20" s="5" t="s">
        <v>50</v>
      </c>
      <c r="C20" s="2">
        <v>700873</v>
      </c>
      <c r="D20" s="6">
        <v>63.00487804878049</v>
      </c>
      <c r="E20" s="6">
        <v>-10.5</v>
      </c>
      <c r="F20" s="6">
        <f t="shared" si="0"/>
        <v>52.50487804878049</v>
      </c>
    </row>
    <row r="21" spans="1:6" x14ac:dyDescent="0.25">
      <c r="A21" s="5" t="s">
        <v>49</v>
      </c>
      <c r="B21" s="5" t="s">
        <v>50</v>
      </c>
      <c r="C21" s="2">
        <v>700875</v>
      </c>
      <c r="D21" s="6">
        <v>17.502439024390245</v>
      </c>
      <c r="E21" s="6">
        <v>35.092682926829269</v>
      </c>
      <c r="F21" s="6">
        <f t="shared" si="0"/>
        <v>52.595121951219511</v>
      </c>
    </row>
    <row r="22" spans="1:6" x14ac:dyDescent="0.25">
      <c r="A22" s="5" t="s">
        <v>49</v>
      </c>
      <c r="B22" s="5" t="s">
        <v>50</v>
      </c>
      <c r="C22" s="2">
        <v>700877</v>
      </c>
      <c r="D22" s="6">
        <v>8.7609756097560982</v>
      </c>
      <c r="E22" s="6">
        <v>17.960975609756098</v>
      </c>
      <c r="F22" s="6">
        <f t="shared" si="0"/>
        <v>26.721951219512196</v>
      </c>
    </row>
    <row r="23" spans="1:6" x14ac:dyDescent="0.25">
      <c r="A23" s="5" t="s">
        <v>49</v>
      </c>
      <c r="B23" s="5" t="s">
        <v>50</v>
      </c>
      <c r="C23" s="2">
        <v>700879</v>
      </c>
      <c r="D23" s="6">
        <v>87.492682926829289</v>
      </c>
      <c r="E23" s="6">
        <v>-0.36</v>
      </c>
      <c r="F23" s="6">
        <f t="shared" si="0"/>
        <v>87.13268292682929</v>
      </c>
    </row>
    <row r="24" spans="1:6" x14ac:dyDescent="0.25">
      <c r="A24" s="5" t="s">
        <v>49</v>
      </c>
      <c r="B24" s="5" t="s">
        <v>50</v>
      </c>
      <c r="C24" s="2">
        <v>700881</v>
      </c>
      <c r="D24" s="6">
        <v>76.995121951219517</v>
      </c>
      <c r="E24" s="6">
        <v>26.985365853658539</v>
      </c>
      <c r="F24" s="6">
        <f t="shared" si="0"/>
        <v>103.98048780487805</v>
      </c>
    </row>
    <row r="25" spans="1:6" x14ac:dyDescent="0.25">
      <c r="A25" s="5" t="s">
        <v>49</v>
      </c>
      <c r="B25" s="5" t="s">
        <v>50</v>
      </c>
      <c r="C25" s="2">
        <v>700883</v>
      </c>
      <c r="D25" s="6">
        <v>315.00487804878048</v>
      </c>
      <c r="E25" s="6">
        <v>-7</v>
      </c>
      <c r="F25" s="6">
        <f t="shared" si="0"/>
        <v>308.00487804878048</v>
      </c>
    </row>
    <row r="26" spans="1:6" x14ac:dyDescent="0.25">
      <c r="A26" s="5" t="s">
        <v>49</v>
      </c>
      <c r="B26" s="5" t="s">
        <v>50</v>
      </c>
      <c r="C26" s="2">
        <v>700885</v>
      </c>
      <c r="D26" s="6">
        <v>59.492682926829268</v>
      </c>
      <c r="E26" s="6">
        <v>11.687804878048782</v>
      </c>
      <c r="F26" s="6">
        <f t="shared" si="0"/>
        <v>71.180487804878055</v>
      </c>
    </row>
    <row r="27" spans="1:6" x14ac:dyDescent="0.25">
      <c r="A27" s="5" t="s">
        <v>49</v>
      </c>
      <c r="B27" s="5" t="s">
        <v>50</v>
      </c>
      <c r="C27" s="2">
        <v>700887</v>
      </c>
      <c r="D27" s="6">
        <v>1.75609756097561</v>
      </c>
      <c r="E27" s="6">
        <v>-0.47</v>
      </c>
      <c r="F27" s="6">
        <f t="shared" si="0"/>
        <v>1.28609756097561</v>
      </c>
    </row>
    <row r="28" spans="1:6" x14ac:dyDescent="0.25">
      <c r="A28" s="5" t="s">
        <v>49</v>
      </c>
      <c r="B28" s="5" t="s">
        <v>50</v>
      </c>
      <c r="C28" s="2">
        <v>700889</v>
      </c>
      <c r="D28" s="6">
        <v>350.00975609756102</v>
      </c>
      <c r="E28" s="6">
        <v>-118.34</v>
      </c>
      <c r="F28" s="6">
        <f t="shared" si="0"/>
        <v>231.66975609756102</v>
      </c>
    </row>
    <row r="29" spans="1:6" x14ac:dyDescent="0.25">
      <c r="A29" s="5" t="s">
        <v>49</v>
      </c>
      <c r="B29" s="5" t="s">
        <v>50</v>
      </c>
      <c r="C29" s="2">
        <v>700891</v>
      </c>
      <c r="D29" s="6">
        <v>140</v>
      </c>
      <c r="E29" s="6">
        <v>22.20487804878049</v>
      </c>
      <c r="F29" s="6">
        <f t="shared" si="0"/>
        <v>162.2048780487805</v>
      </c>
    </row>
    <row r="30" spans="1:6" x14ac:dyDescent="0.25">
      <c r="A30" s="5" t="s">
        <v>49</v>
      </c>
      <c r="B30" s="5" t="s">
        <v>50</v>
      </c>
      <c r="C30" s="2">
        <v>700893</v>
      </c>
      <c r="D30" s="6">
        <v>612.50731707317084</v>
      </c>
      <c r="E30" s="6">
        <v>91.619512195121956</v>
      </c>
      <c r="F30" s="6">
        <f t="shared" si="0"/>
        <v>704.12682926829279</v>
      </c>
    </row>
    <row r="31" spans="1:6" x14ac:dyDescent="0.25">
      <c r="A31" s="5" t="s">
        <v>49</v>
      </c>
      <c r="B31" s="5" t="s">
        <v>50</v>
      </c>
      <c r="C31" s="2">
        <v>700895</v>
      </c>
      <c r="D31" s="6">
        <v>227.4926829268293</v>
      </c>
      <c r="E31" s="6">
        <v>-90.79</v>
      </c>
      <c r="F31" s="6">
        <f t="shared" si="0"/>
        <v>136.70268292682931</v>
      </c>
    </row>
    <row r="32" spans="1:6" x14ac:dyDescent="0.25">
      <c r="A32" s="5" t="s">
        <v>49</v>
      </c>
      <c r="B32" s="5" t="s">
        <v>50</v>
      </c>
      <c r="C32" s="2">
        <v>700897</v>
      </c>
      <c r="D32" s="6">
        <v>70.009756097560981</v>
      </c>
      <c r="E32" s="6">
        <v>-20.13</v>
      </c>
      <c r="F32" s="6">
        <f t="shared" si="0"/>
        <v>49.879756097560985</v>
      </c>
    </row>
    <row r="33" spans="1:10" x14ac:dyDescent="0.25">
      <c r="A33" s="5" t="s">
        <v>169</v>
      </c>
      <c r="B33" s="5" t="s">
        <v>221</v>
      </c>
      <c r="C33" s="2">
        <v>443591</v>
      </c>
      <c r="D33" s="6">
        <v>2250</v>
      </c>
      <c r="E33" s="6">
        <v>625.7560975609756</v>
      </c>
      <c r="F33" s="6">
        <f t="shared" si="0"/>
        <v>2875.7560975609758</v>
      </c>
    </row>
    <row r="34" spans="1:10" x14ac:dyDescent="0.25">
      <c r="A34" s="5" t="s">
        <v>70</v>
      </c>
      <c r="B34" s="5" t="s">
        <v>268</v>
      </c>
      <c r="C34" s="2">
        <v>700847</v>
      </c>
      <c r="D34" s="6">
        <v>2800.0000000000005</v>
      </c>
      <c r="E34" s="6">
        <v>603.68780487804884</v>
      </c>
      <c r="F34" s="6">
        <f t="shared" si="0"/>
        <v>3403.6878048780491</v>
      </c>
    </row>
    <row r="35" spans="1:10" x14ac:dyDescent="0.25">
      <c r="A35" s="5" t="s">
        <v>185</v>
      </c>
      <c r="B35" s="5" t="s">
        <v>269</v>
      </c>
      <c r="C35" s="2">
        <v>700900</v>
      </c>
      <c r="D35" s="6">
        <v>35.00487804878049</v>
      </c>
      <c r="E35" s="6">
        <v>-28.39</v>
      </c>
      <c r="F35" s="6">
        <f t="shared" si="0"/>
        <v>6.6148780487804899</v>
      </c>
    </row>
    <row r="36" spans="1:10" x14ac:dyDescent="0.25">
      <c r="A36" s="5" t="s">
        <v>155</v>
      </c>
      <c r="B36" s="5" t="s">
        <v>208</v>
      </c>
      <c r="C36" s="2" t="s">
        <v>270</v>
      </c>
      <c r="D36" s="6">
        <v>245</v>
      </c>
      <c r="E36" s="6">
        <v>39.590000000000003</v>
      </c>
      <c r="F36" s="6">
        <f t="shared" si="0"/>
        <v>284.59000000000003</v>
      </c>
    </row>
    <row r="37" spans="1:10" x14ac:dyDescent="0.25">
      <c r="A37" s="5" t="s">
        <v>9</v>
      </c>
      <c r="B37" s="5" t="s">
        <v>271</v>
      </c>
      <c r="C37" s="2" t="s">
        <v>272</v>
      </c>
      <c r="D37" s="6">
        <v>28000</v>
      </c>
      <c r="E37" s="6">
        <v>0</v>
      </c>
      <c r="F37" s="6">
        <f t="shared" si="0"/>
        <v>28000</v>
      </c>
    </row>
    <row r="38" spans="1:10" x14ac:dyDescent="0.25">
      <c r="A38" s="5" t="s">
        <v>9</v>
      </c>
      <c r="B38" s="5" t="s">
        <v>23</v>
      </c>
      <c r="C38" s="2" t="s">
        <v>273</v>
      </c>
      <c r="D38" s="6">
        <v>993.44</v>
      </c>
      <c r="E38" s="6"/>
      <c r="F38" s="6">
        <f t="shared" si="0"/>
        <v>993.44</v>
      </c>
    </row>
    <row r="40" spans="1:10" ht="30" x14ac:dyDescent="0.25">
      <c r="B40" s="7"/>
      <c r="C40" s="8" t="s">
        <v>88</v>
      </c>
      <c r="D40" s="8" t="s">
        <v>89</v>
      </c>
      <c r="E40" s="8" t="s">
        <v>90</v>
      </c>
      <c r="F40" s="18"/>
      <c r="G40" s="18"/>
      <c r="H40" s="18"/>
      <c r="I40" s="18"/>
      <c r="J40" s="18"/>
    </row>
    <row r="41" spans="1:10" x14ac:dyDescent="0.25">
      <c r="B41" s="7"/>
      <c r="C41" s="1" t="s">
        <v>91</v>
      </c>
      <c r="D41" s="1" t="s">
        <v>91</v>
      </c>
      <c r="E41" s="1" t="s">
        <v>91</v>
      </c>
      <c r="F41" s="18"/>
      <c r="G41" s="18"/>
      <c r="H41" s="18"/>
      <c r="I41" s="18"/>
      <c r="J41" s="18"/>
    </row>
    <row r="42" spans="1:10" x14ac:dyDescent="0.25">
      <c r="B42" s="3" t="s">
        <v>92</v>
      </c>
      <c r="C42" s="6">
        <f>SUM(D5:D38)</f>
        <v>68261.727804878057</v>
      </c>
      <c r="D42" s="6">
        <f t="shared" ref="D42:E42" si="1">SUM(E5:E38)</f>
        <v>17998.269512195122</v>
      </c>
      <c r="E42" s="6">
        <f t="shared" si="1"/>
        <v>86259.997317073168</v>
      </c>
      <c r="F42" s="18"/>
      <c r="G42" s="18"/>
      <c r="H42" s="18"/>
      <c r="I42" s="18"/>
      <c r="J42" s="18"/>
    </row>
  </sheetData>
  <pageMargins left="0.7" right="0.7" top="0.75" bottom="0.75" header="0.3" footer="0.3"/>
  <ignoredErrors>
    <ignoredError sqref="C5:C38" numberStoredAsText="1"/>
  </ignoredErrors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0"/>
  <sheetViews>
    <sheetView workbookViewId="0">
      <selection activeCell="K1" sqref="K1:K1048576"/>
    </sheetView>
  </sheetViews>
  <sheetFormatPr defaultRowHeight="12.75" x14ac:dyDescent="0.2"/>
  <cols>
    <col min="1" max="1" width="41.5703125" style="66" customWidth="1"/>
    <col min="2" max="2" width="42.5703125" style="66" customWidth="1"/>
    <col min="3" max="3" width="15.140625" style="66" bestFit="1" customWidth="1"/>
    <col min="4" max="4" width="12.5703125" style="66" bestFit="1" customWidth="1"/>
    <col min="5" max="5" width="12.140625" style="66" bestFit="1" customWidth="1"/>
    <col min="6" max="6" width="16.28515625" style="66" bestFit="1" customWidth="1"/>
    <col min="7" max="7" width="16" style="66" bestFit="1" customWidth="1"/>
    <col min="8" max="8" width="12.42578125" style="66" bestFit="1" customWidth="1"/>
    <col min="9" max="9" width="12.140625" style="66" bestFit="1" customWidth="1"/>
    <col min="10" max="10" width="13.140625" style="66" bestFit="1" customWidth="1"/>
    <col min="11" max="11" width="38.42578125" style="66" bestFit="1" customWidth="1"/>
    <col min="12" max="16384" width="9.140625" style="66"/>
  </cols>
  <sheetData>
    <row r="1" spans="1:11" s="63" customFormat="1" x14ac:dyDescent="0.25">
      <c r="A1" s="38" t="s">
        <v>999</v>
      </c>
      <c r="B1" s="59" t="s">
        <v>152</v>
      </c>
      <c r="C1" s="60"/>
      <c r="D1" s="60"/>
      <c r="E1" s="61"/>
      <c r="F1" s="62"/>
      <c r="G1" s="61"/>
      <c r="H1" s="61"/>
      <c r="I1" s="62"/>
    </row>
    <row r="2" spans="1:11" s="63" customFormat="1" x14ac:dyDescent="0.25">
      <c r="A2" s="38" t="s">
        <v>1001</v>
      </c>
      <c r="B2" s="59">
        <v>2015</v>
      </c>
      <c r="C2" s="60"/>
      <c r="D2" s="60"/>
      <c r="E2" s="61"/>
      <c r="F2" s="62"/>
      <c r="G2" s="61"/>
      <c r="H2" s="61"/>
      <c r="I2" s="62"/>
    </row>
    <row r="3" spans="1:11" s="63" customFormat="1" x14ac:dyDescent="0.25">
      <c r="A3" s="64"/>
      <c r="B3" s="64"/>
      <c r="C3" s="64"/>
      <c r="D3" s="65"/>
      <c r="E3" s="65"/>
      <c r="F3" s="65"/>
      <c r="G3" s="65"/>
      <c r="H3" s="65"/>
      <c r="I3" s="65"/>
    </row>
    <row r="4" spans="1:11" ht="25.5" x14ac:dyDescent="0.2">
      <c r="A4" s="38" t="s">
        <v>963</v>
      </c>
      <c r="B4" s="38" t="s">
        <v>964</v>
      </c>
      <c r="C4" s="38" t="s">
        <v>965</v>
      </c>
      <c r="D4" s="38" t="s">
        <v>1002</v>
      </c>
      <c r="E4" s="38" t="s">
        <v>1003</v>
      </c>
      <c r="F4" s="38" t="s">
        <v>1004</v>
      </c>
      <c r="G4" s="38" t="s">
        <v>1005</v>
      </c>
      <c r="H4" s="38" t="s">
        <v>1006</v>
      </c>
      <c r="I4" s="38" t="s">
        <v>1007</v>
      </c>
      <c r="J4" s="38" t="s">
        <v>1008</v>
      </c>
    </row>
    <row r="5" spans="1:11" ht="60" x14ac:dyDescent="0.2">
      <c r="A5" s="82" t="s">
        <v>1159</v>
      </c>
      <c r="B5" s="82" t="s">
        <v>1160</v>
      </c>
      <c r="C5" s="86">
        <v>700839</v>
      </c>
      <c r="D5" s="87"/>
      <c r="E5" s="88"/>
      <c r="F5" s="87"/>
      <c r="G5" s="88"/>
      <c r="H5" s="87"/>
      <c r="I5" s="88"/>
      <c r="J5" s="87">
        <v>2</v>
      </c>
      <c r="K5" s="128"/>
    </row>
    <row r="6" spans="1:11" x14ac:dyDescent="0.2">
      <c r="D6" s="73"/>
      <c r="E6" s="73"/>
      <c r="F6" s="73"/>
      <c r="G6" s="73"/>
      <c r="H6" s="73"/>
      <c r="I6" s="73"/>
      <c r="J6" s="73"/>
    </row>
    <row r="7" spans="1:11" x14ac:dyDescent="0.2">
      <c r="C7" s="74" t="s">
        <v>991</v>
      </c>
      <c r="D7" s="75">
        <f t="shared" ref="D7:J7" si="0">+SUM(D5:D5)</f>
        <v>0</v>
      </c>
      <c r="E7" s="76">
        <f t="shared" si="0"/>
        <v>0</v>
      </c>
      <c r="F7" s="75">
        <f t="shared" si="0"/>
        <v>0</v>
      </c>
      <c r="G7" s="76">
        <f t="shared" si="0"/>
        <v>0</v>
      </c>
      <c r="H7" s="75">
        <f t="shared" si="0"/>
        <v>0</v>
      </c>
      <c r="I7" s="76">
        <f t="shared" si="0"/>
        <v>0</v>
      </c>
      <c r="J7" s="75">
        <f t="shared" si="0"/>
        <v>2</v>
      </c>
    </row>
    <row r="10" spans="1:11" x14ac:dyDescent="0.2">
      <c r="B10" s="77" t="s">
        <v>992</v>
      </c>
      <c r="C10" s="78" t="s">
        <v>993</v>
      </c>
      <c r="D10" s="30" t="s">
        <v>994</v>
      </c>
    </row>
    <row r="11" spans="1:11" ht="25.5" x14ac:dyDescent="0.2">
      <c r="B11" s="79" t="s">
        <v>995</v>
      </c>
      <c r="C11" s="55">
        <f>+D7+F7+H7+J7</f>
        <v>2</v>
      </c>
      <c r="D11" s="52">
        <f>+E7+G7+I7</f>
        <v>0</v>
      </c>
    </row>
    <row r="12" spans="1:11" x14ac:dyDescent="0.2">
      <c r="B12" s="79" t="s">
        <v>996</v>
      </c>
      <c r="C12" s="55">
        <f>H7</f>
        <v>0</v>
      </c>
      <c r="D12" s="52">
        <f>I7</f>
        <v>0</v>
      </c>
    </row>
    <row r="13" spans="1:11" x14ac:dyDescent="0.2">
      <c r="B13" s="79" t="s">
        <v>997</v>
      </c>
      <c r="C13" s="55">
        <f>D7+F7</f>
        <v>0</v>
      </c>
      <c r="D13" s="52">
        <f>+E7+G7</f>
        <v>0</v>
      </c>
    </row>
    <row r="14" spans="1:11" x14ac:dyDescent="0.2">
      <c r="B14" s="79" t="s">
        <v>998</v>
      </c>
      <c r="C14" s="55">
        <f>+C12+C13</f>
        <v>0</v>
      </c>
      <c r="D14" s="52">
        <f>+D12+D13</f>
        <v>0</v>
      </c>
      <c r="E14" s="103"/>
      <c r="F14" s="124"/>
    </row>
    <row r="15" spans="1:11" x14ac:dyDescent="0.2">
      <c r="E15" s="103"/>
      <c r="F15" s="125"/>
    </row>
    <row r="20" spans="3:3" x14ac:dyDescent="0.2">
      <c r="C20" s="66">
        <f>VLOOKUP(C5,'PREMI INFORTUNI B 2015'!$C$5:$C$38,1,FALSE)</f>
        <v>700839</v>
      </c>
    </row>
  </sheetData>
  <conditionalFormatting sqref="B1:B2">
    <cfRule type="cellIs" dxfId="201" priority="9" stopIfTrue="1" operator="equal">
      <formula>"&lt;&gt;"""""</formula>
    </cfRule>
  </conditionalFormatting>
  <conditionalFormatting sqref="F5:H5">
    <cfRule type="cellIs" dxfId="200" priority="8" stopIfTrue="1" operator="equal">
      <formula>"&lt;&gt;"""""</formula>
    </cfRule>
  </conditionalFormatting>
  <conditionalFormatting sqref="E5 B5">
    <cfRule type="cellIs" dxfId="199" priority="7" stopIfTrue="1" operator="equal">
      <formula>"&lt;&gt;"""""</formula>
    </cfRule>
  </conditionalFormatting>
  <conditionalFormatting sqref="D5">
    <cfRule type="cellIs" dxfId="198" priority="6" stopIfTrue="1" operator="equal">
      <formula>"&lt;&gt;"""""</formula>
    </cfRule>
  </conditionalFormatting>
  <conditionalFormatting sqref="J5">
    <cfRule type="cellIs" dxfId="197" priority="5" stopIfTrue="1" operator="equal">
      <formula>"&lt;&gt;"""""</formula>
    </cfRule>
  </conditionalFormatting>
  <conditionalFormatting sqref="I5">
    <cfRule type="cellIs" dxfId="196" priority="4" stopIfTrue="1" operator="equal">
      <formula>"&lt;&gt;"""""</formula>
    </cfRule>
  </conditionalFormatting>
  <conditionalFormatting sqref="C7">
    <cfRule type="cellIs" dxfId="195" priority="3" stopIfTrue="1" operator="equal">
      <formula>"&lt;&gt;"""""</formula>
    </cfRule>
  </conditionalFormatting>
  <conditionalFormatting sqref="D7:J7">
    <cfRule type="cellIs" dxfId="194" priority="2" stopIfTrue="1" operator="equal">
      <formula>"&lt;&gt;"""""</formula>
    </cfRule>
  </conditionalFormatting>
  <conditionalFormatting sqref="C5">
    <cfRule type="cellIs" dxfId="193" priority="1" stopIfTrue="1" operator="equal">
      <formula>"&lt;&gt;"""""</formula>
    </cfRule>
  </conditionalFormatting>
  <pageMargins left="0.7" right="0.7" top="0.75" bottom="0.75" header="0.3" footer="0.3"/>
  <pageSetup paperSize="9" orientation="portrait"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3"/>
  <sheetViews>
    <sheetView showGridLines="0" topLeftCell="A34" workbookViewId="0">
      <selection activeCell="A43" sqref="A43:XFD44"/>
    </sheetView>
  </sheetViews>
  <sheetFormatPr defaultRowHeight="15" x14ac:dyDescent="0.25"/>
  <cols>
    <col min="1" max="2" width="73.7109375" style="21" customWidth="1"/>
    <col min="3" max="11" width="18.7109375" style="21" customWidth="1"/>
    <col min="12" max="12" width="9.140625" style="21"/>
    <col min="13" max="13" width="45.7109375" style="21" customWidth="1"/>
    <col min="14" max="21" width="18.7109375" style="21" customWidth="1"/>
    <col min="22" max="16384" width="9.140625" style="21"/>
  </cols>
  <sheetData>
    <row r="1" spans="1:6" x14ac:dyDescent="0.25">
      <c r="A1" s="1" t="s">
        <v>0</v>
      </c>
      <c r="B1" s="2">
        <v>2015</v>
      </c>
    </row>
    <row r="2" spans="1:6" x14ac:dyDescent="0.25">
      <c r="A2" s="3" t="s">
        <v>1</v>
      </c>
      <c r="B2" s="4" t="s">
        <v>212</v>
      </c>
    </row>
    <row r="4" spans="1:6" x14ac:dyDescent="0.25">
      <c r="A4" s="1" t="s">
        <v>3</v>
      </c>
      <c r="B4" s="1" t="s">
        <v>4</v>
      </c>
      <c r="C4" s="1" t="s">
        <v>5</v>
      </c>
      <c r="D4" s="1" t="s">
        <v>6</v>
      </c>
      <c r="E4" s="1" t="s">
        <v>7</v>
      </c>
      <c r="F4" s="1" t="s">
        <v>8</v>
      </c>
    </row>
    <row r="5" spans="1:6" x14ac:dyDescent="0.25">
      <c r="A5" s="5" t="s">
        <v>9</v>
      </c>
      <c r="B5" s="5" t="s">
        <v>176</v>
      </c>
      <c r="C5" s="5">
        <v>700798</v>
      </c>
      <c r="D5" s="6">
        <v>7150</v>
      </c>
      <c r="E5" s="6">
        <v>0</v>
      </c>
      <c r="F5" s="6">
        <f>D5+E5</f>
        <v>7150</v>
      </c>
    </row>
    <row r="6" spans="1:6" x14ac:dyDescent="0.25">
      <c r="A6" s="5" t="s">
        <v>155</v>
      </c>
      <c r="B6" s="5" t="s">
        <v>162</v>
      </c>
      <c r="C6" s="5">
        <v>700868</v>
      </c>
      <c r="D6" s="6">
        <v>27.506607929515418</v>
      </c>
      <c r="E6" s="6">
        <v>0</v>
      </c>
      <c r="F6" s="6">
        <f t="shared" ref="F6:F38" si="0">D6+E6</f>
        <v>27.506607929515418</v>
      </c>
    </row>
    <row r="7" spans="1:6" x14ac:dyDescent="0.25">
      <c r="A7" s="5" t="s">
        <v>155</v>
      </c>
      <c r="B7" s="5" t="s">
        <v>156</v>
      </c>
      <c r="C7" s="5">
        <v>700852</v>
      </c>
      <c r="D7" s="6">
        <v>27.506607929515418</v>
      </c>
      <c r="E7" s="6">
        <v>129.41850220264317</v>
      </c>
      <c r="F7" s="6">
        <f t="shared" si="0"/>
        <v>156.92511013215858</v>
      </c>
    </row>
    <row r="8" spans="1:6" x14ac:dyDescent="0.25">
      <c r="A8" s="5" t="s">
        <v>155</v>
      </c>
      <c r="B8" s="5" t="s">
        <v>160</v>
      </c>
      <c r="C8" s="5">
        <v>700840</v>
      </c>
      <c r="D8" s="6">
        <v>27.506607929515418</v>
      </c>
      <c r="E8" s="6">
        <v>2448.2731277533039</v>
      </c>
      <c r="F8" s="6">
        <f t="shared" si="0"/>
        <v>2475.7797356828191</v>
      </c>
    </row>
    <row r="9" spans="1:6" x14ac:dyDescent="0.25">
      <c r="A9" s="5" t="s">
        <v>155</v>
      </c>
      <c r="B9" s="5" t="s">
        <v>158</v>
      </c>
      <c r="C9" s="5">
        <v>700854</v>
      </c>
      <c r="D9" s="6">
        <v>55.004405286343612</v>
      </c>
      <c r="E9" s="6">
        <v>15296.54625550661</v>
      </c>
      <c r="F9" s="6">
        <f t="shared" si="0"/>
        <v>15351.550660792953</v>
      </c>
    </row>
    <row r="10" spans="1:6" x14ac:dyDescent="0.25">
      <c r="A10" s="5" t="s">
        <v>29</v>
      </c>
      <c r="B10" s="5" t="s">
        <v>153</v>
      </c>
      <c r="C10" s="5">
        <v>700901</v>
      </c>
      <c r="D10" s="6">
        <v>5500</v>
      </c>
      <c r="E10" s="6">
        <v>0</v>
      </c>
      <c r="F10" s="6">
        <f t="shared" si="0"/>
        <v>5500</v>
      </c>
    </row>
    <row r="11" spans="1:6" x14ac:dyDescent="0.25">
      <c r="A11" s="5" t="s">
        <v>106</v>
      </c>
      <c r="B11" s="5" t="s">
        <v>106</v>
      </c>
      <c r="C11" s="5">
        <v>700862</v>
      </c>
      <c r="D11" s="6">
        <v>275.00440528634363</v>
      </c>
      <c r="E11" s="6">
        <v>1520.748898678414</v>
      </c>
      <c r="F11" s="6">
        <f t="shared" si="0"/>
        <v>1795.7533039647576</v>
      </c>
    </row>
    <row r="12" spans="1:6" x14ac:dyDescent="0.25">
      <c r="A12" s="5" t="s">
        <v>70</v>
      </c>
      <c r="B12" s="5" t="s">
        <v>172</v>
      </c>
      <c r="C12" s="5">
        <v>700848</v>
      </c>
      <c r="D12" s="6">
        <v>17717.312775330396</v>
      </c>
      <c r="E12" s="6">
        <v>-2026.04</v>
      </c>
      <c r="F12" s="6">
        <f t="shared" si="0"/>
        <v>15691.272775330395</v>
      </c>
    </row>
    <row r="13" spans="1:6" x14ac:dyDescent="0.25">
      <c r="A13" s="5" t="s">
        <v>41</v>
      </c>
      <c r="B13" s="5" t="s">
        <v>183</v>
      </c>
      <c r="C13" s="5">
        <v>700850</v>
      </c>
      <c r="D13" s="6">
        <v>275.00440528634363</v>
      </c>
      <c r="E13" s="6">
        <v>81.171806167400874</v>
      </c>
      <c r="F13" s="6">
        <f t="shared" si="0"/>
        <v>356.17621145374449</v>
      </c>
    </row>
    <row r="14" spans="1:6" x14ac:dyDescent="0.25">
      <c r="A14" s="5" t="s">
        <v>9</v>
      </c>
      <c r="B14" s="5" t="s">
        <v>16</v>
      </c>
      <c r="C14" s="5">
        <v>700844</v>
      </c>
      <c r="D14" s="6">
        <v>1375.0044052863436</v>
      </c>
      <c r="E14" s="6">
        <v>-219.34</v>
      </c>
      <c r="F14" s="6">
        <f t="shared" si="0"/>
        <v>1155.6644052863437</v>
      </c>
    </row>
    <row r="15" spans="1:6" x14ac:dyDescent="0.25">
      <c r="A15" s="5" t="s">
        <v>266</v>
      </c>
      <c r="B15" s="5" t="s">
        <v>267</v>
      </c>
      <c r="C15" s="5">
        <v>700838</v>
      </c>
      <c r="D15" s="6">
        <v>467500</v>
      </c>
      <c r="E15" s="6">
        <v>243621.62114537443</v>
      </c>
      <c r="F15" s="6">
        <f t="shared" si="0"/>
        <v>711121.62114537437</v>
      </c>
    </row>
    <row r="16" spans="1:6" x14ac:dyDescent="0.25">
      <c r="A16" s="5" t="s">
        <v>67</v>
      </c>
      <c r="B16" s="5" t="s">
        <v>68</v>
      </c>
      <c r="C16" s="5">
        <v>700586</v>
      </c>
      <c r="D16" s="6">
        <v>55.004405286343612</v>
      </c>
      <c r="E16" s="6">
        <v>2540.8370044052863</v>
      </c>
      <c r="F16" s="6">
        <f t="shared" si="0"/>
        <v>2595.8414096916299</v>
      </c>
    </row>
    <row r="17" spans="1:6" x14ac:dyDescent="0.25">
      <c r="A17" s="5" t="s">
        <v>9</v>
      </c>
      <c r="B17" s="5" t="s">
        <v>12</v>
      </c>
      <c r="C17" s="5">
        <v>700858</v>
      </c>
      <c r="D17" s="6">
        <v>55.004405286343612</v>
      </c>
      <c r="E17" s="6">
        <v>0</v>
      </c>
      <c r="F17" s="6">
        <f t="shared" si="0"/>
        <v>55.004405286343612</v>
      </c>
    </row>
    <row r="18" spans="1:6" x14ac:dyDescent="0.25">
      <c r="A18" s="5" t="s">
        <v>9</v>
      </c>
      <c r="B18" s="5" t="s">
        <v>12</v>
      </c>
      <c r="C18" s="5">
        <v>700842</v>
      </c>
      <c r="D18" s="6">
        <v>275.00440528634363</v>
      </c>
      <c r="E18" s="6">
        <v>0</v>
      </c>
      <c r="F18" s="6">
        <f t="shared" si="0"/>
        <v>275.00440528634363</v>
      </c>
    </row>
    <row r="19" spans="1:6" x14ac:dyDescent="0.25">
      <c r="A19" s="5" t="s">
        <v>49</v>
      </c>
      <c r="B19" s="5" t="s">
        <v>50</v>
      </c>
      <c r="C19" s="5">
        <v>700870</v>
      </c>
      <c r="D19" s="6">
        <v>1100</v>
      </c>
      <c r="E19" s="6">
        <v>805.91189427312781</v>
      </c>
      <c r="F19" s="6">
        <f t="shared" si="0"/>
        <v>1905.9118942731279</v>
      </c>
    </row>
    <row r="20" spans="1:6" x14ac:dyDescent="0.25">
      <c r="A20" s="5" t="s">
        <v>49</v>
      </c>
      <c r="B20" s="5" t="s">
        <v>50</v>
      </c>
      <c r="C20" s="5">
        <v>700872</v>
      </c>
      <c r="D20" s="6">
        <v>990.00000000000011</v>
      </c>
      <c r="E20" s="6">
        <v>-165</v>
      </c>
      <c r="F20" s="6">
        <f t="shared" si="0"/>
        <v>825.00000000000011</v>
      </c>
    </row>
    <row r="21" spans="1:6" x14ac:dyDescent="0.25">
      <c r="A21" s="5" t="s">
        <v>49</v>
      </c>
      <c r="B21" s="5" t="s">
        <v>50</v>
      </c>
      <c r="C21" s="5">
        <v>700874</v>
      </c>
      <c r="D21" s="6">
        <v>275.00440528634363</v>
      </c>
      <c r="E21" s="6">
        <v>551.42731277533039</v>
      </c>
      <c r="F21" s="6">
        <f t="shared" si="0"/>
        <v>826.43171806167402</v>
      </c>
    </row>
    <row r="22" spans="1:6" x14ac:dyDescent="0.25">
      <c r="A22" s="5" t="s">
        <v>49</v>
      </c>
      <c r="B22" s="5" t="s">
        <v>50</v>
      </c>
      <c r="C22" s="5">
        <v>700876</v>
      </c>
      <c r="D22" s="6">
        <v>137.50660792951541</v>
      </c>
      <c r="E22" s="6">
        <v>282.31718061674007</v>
      </c>
      <c r="F22" s="6">
        <f t="shared" si="0"/>
        <v>419.82378854625551</v>
      </c>
    </row>
    <row r="23" spans="1:6" x14ac:dyDescent="0.25">
      <c r="A23" s="5" t="s">
        <v>49</v>
      </c>
      <c r="B23" s="5" t="s">
        <v>50</v>
      </c>
      <c r="C23" s="5">
        <v>700878</v>
      </c>
      <c r="D23" s="6">
        <v>1375.0044052863436</v>
      </c>
      <c r="E23" s="6">
        <v>-5.72</v>
      </c>
      <c r="F23" s="6">
        <f t="shared" si="0"/>
        <v>1369.2844052863436</v>
      </c>
    </row>
    <row r="24" spans="1:6" x14ac:dyDescent="0.25">
      <c r="A24" s="5" t="s">
        <v>49</v>
      </c>
      <c r="B24" s="5" t="s">
        <v>50</v>
      </c>
      <c r="C24" s="5">
        <v>700880</v>
      </c>
      <c r="D24" s="6">
        <v>1210</v>
      </c>
      <c r="E24" s="6">
        <v>424.05286343612335</v>
      </c>
      <c r="F24" s="6">
        <f t="shared" si="0"/>
        <v>1634.0528634361233</v>
      </c>
    </row>
    <row r="25" spans="1:6" x14ac:dyDescent="0.25">
      <c r="A25" s="5" t="s">
        <v>49</v>
      </c>
      <c r="B25" s="5" t="s">
        <v>50</v>
      </c>
      <c r="C25" s="5">
        <v>700882</v>
      </c>
      <c r="D25" s="6">
        <v>4950</v>
      </c>
      <c r="E25" s="6">
        <v>-110</v>
      </c>
      <c r="F25" s="6">
        <f t="shared" si="0"/>
        <v>4840</v>
      </c>
    </row>
    <row r="26" spans="1:6" x14ac:dyDescent="0.25">
      <c r="A26" s="5" t="s">
        <v>49</v>
      </c>
      <c r="B26" s="5" t="s">
        <v>50</v>
      </c>
      <c r="C26" s="5">
        <v>700884</v>
      </c>
      <c r="D26" s="6">
        <v>935.00440528634363</v>
      </c>
      <c r="E26" s="6">
        <v>183.70044052863437</v>
      </c>
      <c r="F26" s="6">
        <f t="shared" si="0"/>
        <v>1118.7048458149779</v>
      </c>
    </row>
    <row r="27" spans="1:6" x14ac:dyDescent="0.25">
      <c r="A27" s="5" t="s">
        <v>49</v>
      </c>
      <c r="B27" s="5" t="s">
        <v>50</v>
      </c>
      <c r="C27" s="5">
        <v>700886</v>
      </c>
      <c r="D27" s="6">
        <v>27.506607929515418</v>
      </c>
      <c r="E27" s="6">
        <v>-7.43</v>
      </c>
      <c r="F27" s="6">
        <f t="shared" si="0"/>
        <v>20.076607929515419</v>
      </c>
    </row>
    <row r="28" spans="1:6" x14ac:dyDescent="0.25">
      <c r="A28" s="5" t="s">
        <v>49</v>
      </c>
      <c r="B28" s="5" t="s">
        <v>50</v>
      </c>
      <c r="C28" s="5">
        <v>700888</v>
      </c>
      <c r="D28" s="6">
        <v>5500</v>
      </c>
      <c r="E28" s="6">
        <v>-1859.66</v>
      </c>
      <c r="F28" s="6">
        <f t="shared" si="0"/>
        <v>3640.34</v>
      </c>
    </row>
    <row r="29" spans="1:6" x14ac:dyDescent="0.25">
      <c r="A29" s="5" t="s">
        <v>49</v>
      </c>
      <c r="B29" s="5" t="s">
        <v>50</v>
      </c>
      <c r="C29" s="5">
        <v>700890</v>
      </c>
      <c r="D29" s="6">
        <v>2200</v>
      </c>
      <c r="E29" s="6">
        <v>348.97797356828193</v>
      </c>
      <c r="F29" s="6">
        <f t="shared" si="0"/>
        <v>2548.9779735682819</v>
      </c>
    </row>
    <row r="30" spans="1:6" x14ac:dyDescent="0.25">
      <c r="A30" s="5" t="s">
        <v>49</v>
      </c>
      <c r="B30" s="5" t="s">
        <v>50</v>
      </c>
      <c r="C30" s="5">
        <v>700892</v>
      </c>
      <c r="D30" s="6">
        <v>9625.0044052863432</v>
      </c>
      <c r="E30" s="6">
        <v>1439.7885462555066</v>
      </c>
      <c r="F30" s="6">
        <f t="shared" si="0"/>
        <v>11064.792951541849</v>
      </c>
    </row>
    <row r="31" spans="1:6" x14ac:dyDescent="0.25">
      <c r="A31" s="5" t="s">
        <v>49</v>
      </c>
      <c r="B31" s="5" t="s">
        <v>50</v>
      </c>
      <c r="C31" s="5">
        <v>700894</v>
      </c>
      <c r="D31" s="6">
        <v>3575.0044052863436</v>
      </c>
      <c r="E31" s="6">
        <v>-1426.7</v>
      </c>
      <c r="F31" s="6">
        <f t="shared" si="0"/>
        <v>2148.3044052863434</v>
      </c>
    </row>
    <row r="32" spans="1:6" x14ac:dyDescent="0.25">
      <c r="A32" s="5" t="s">
        <v>49</v>
      </c>
      <c r="B32" s="5" t="s">
        <v>50</v>
      </c>
      <c r="C32" s="5">
        <v>700896</v>
      </c>
      <c r="D32" s="6">
        <v>1100</v>
      </c>
      <c r="E32" s="6">
        <v>308.6079295154185</v>
      </c>
      <c r="F32" s="6">
        <f t="shared" si="0"/>
        <v>1408.6079295154186</v>
      </c>
    </row>
    <row r="33" spans="1:10" x14ac:dyDescent="0.25">
      <c r="A33" s="5" t="s">
        <v>169</v>
      </c>
      <c r="B33" s="5" t="s">
        <v>221</v>
      </c>
      <c r="C33" s="5">
        <v>443590</v>
      </c>
      <c r="D33" s="6">
        <v>10375.004405286343</v>
      </c>
      <c r="E33" s="6">
        <v>565.11013215859032</v>
      </c>
      <c r="F33" s="6">
        <f t="shared" si="0"/>
        <v>10940.114537444933</v>
      </c>
    </row>
    <row r="34" spans="1:10" x14ac:dyDescent="0.25">
      <c r="A34" s="5" t="s">
        <v>70</v>
      </c>
      <c r="B34" s="5" t="s">
        <v>268</v>
      </c>
      <c r="C34" s="5">
        <v>700846</v>
      </c>
      <c r="D34" s="6">
        <v>44000</v>
      </c>
      <c r="E34" s="6">
        <v>9486.4581497797353</v>
      </c>
      <c r="F34" s="6">
        <f t="shared" si="0"/>
        <v>53486.458149779734</v>
      </c>
    </row>
    <row r="35" spans="1:10" x14ac:dyDescent="0.25">
      <c r="A35" s="5" t="s">
        <v>185</v>
      </c>
      <c r="B35" s="5" t="s">
        <v>269</v>
      </c>
      <c r="C35" s="5">
        <v>700899</v>
      </c>
      <c r="D35" s="6">
        <v>550</v>
      </c>
      <c r="E35" s="6">
        <v>-446.16</v>
      </c>
      <c r="F35" s="6">
        <f t="shared" si="0"/>
        <v>103.83999999999997</v>
      </c>
    </row>
    <row r="36" spans="1:10" x14ac:dyDescent="0.25">
      <c r="A36" s="5" t="s">
        <v>155</v>
      </c>
      <c r="B36" s="5" t="s">
        <v>208</v>
      </c>
      <c r="C36" s="5">
        <v>700860</v>
      </c>
      <c r="D36" s="6">
        <v>3860</v>
      </c>
      <c r="E36" s="6">
        <v>622.16</v>
      </c>
      <c r="F36" s="6">
        <f t="shared" si="0"/>
        <v>4482.16</v>
      </c>
    </row>
    <row r="37" spans="1:10" x14ac:dyDescent="0.25">
      <c r="A37" s="5" t="s">
        <v>9</v>
      </c>
      <c r="B37" s="5" t="s">
        <v>271</v>
      </c>
      <c r="C37" s="5">
        <v>700864</v>
      </c>
      <c r="D37" s="6">
        <v>440000</v>
      </c>
      <c r="E37" s="6">
        <v>0</v>
      </c>
      <c r="F37" s="6">
        <f t="shared" si="0"/>
        <v>440000</v>
      </c>
    </row>
    <row r="38" spans="1:10" x14ac:dyDescent="0.25">
      <c r="A38" s="5" t="s">
        <v>46</v>
      </c>
      <c r="B38" s="5" t="s">
        <v>47</v>
      </c>
      <c r="C38" s="5" t="s">
        <v>229</v>
      </c>
      <c r="D38" s="6">
        <v>3059.0308370044054</v>
      </c>
      <c r="E38" s="6"/>
      <c r="F38" s="6">
        <f t="shared" si="0"/>
        <v>3059.0308370044054</v>
      </c>
    </row>
    <row r="40" spans="1:10" ht="30" x14ac:dyDescent="0.25">
      <c r="B40" s="7"/>
      <c r="C40" s="8" t="s">
        <v>88</v>
      </c>
      <c r="D40" s="8" t="s">
        <v>89</v>
      </c>
      <c r="E40" s="8" t="s">
        <v>90</v>
      </c>
      <c r="F40" s="18"/>
      <c r="G40" s="18"/>
      <c r="H40" s="18"/>
      <c r="I40" s="18"/>
      <c r="J40" s="18"/>
    </row>
    <row r="41" spans="1:10" x14ac:dyDescent="0.25">
      <c r="B41" s="7"/>
      <c r="C41" s="1" t="s">
        <v>91</v>
      </c>
      <c r="D41" s="1" t="s">
        <v>91</v>
      </c>
      <c r="E41" s="1" t="s">
        <v>91</v>
      </c>
      <c r="F41" s="18"/>
      <c r="G41" s="18"/>
      <c r="H41" s="18"/>
      <c r="I41" s="18"/>
      <c r="J41" s="18"/>
    </row>
    <row r="42" spans="1:10" x14ac:dyDescent="0.25">
      <c r="B42" s="3" t="s">
        <v>92</v>
      </c>
      <c r="C42" s="6">
        <f>SUM(D2:D38)</f>
        <v>1035158.933920705</v>
      </c>
      <c r="D42" s="6">
        <f t="shared" ref="D42:E42" si="1">SUM(E2:E38)</f>
        <v>274391.07916299562</v>
      </c>
      <c r="E42" s="6">
        <f t="shared" si="1"/>
        <v>1309550.0130837003</v>
      </c>
    </row>
    <row r="43" spans="1:10" x14ac:dyDescent="0.25">
      <c r="B43" s="7"/>
      <c r="C43" s="9"/>
      <c r="D43" s="9"/>
      <c r="E43" s="9"/>
      <c r="F43" s="9"/>
      <c r="G43" s="9"/>
      <c r="H43" s="9"/>
      <c r="I43" s="9"/>
      <c r="J43" s="9"/>
    </row>
  </sheetData>
  <pageMargins left="0.7" right="0.7" top="0.75" bottom="0.75" header="0.3" footer="0.3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topLeftCell="B13" zoomScale="85" zoomScaleNormal="85" workbookViewId="0">
      <selection activeCell="E21" sqref="E21:F24"/>
    </sheetView>
  </sheetViews>
  <sheetFormatPr defaultRowHeight="12.75" x14ac:dyDescent="0.2"/>
  <cols>
    <col min="1" max="1" width="52" style="66" bestFit="1" customWidth="1"/>
    <col min="2" max="2" width="49.42578125" style="66" bestFit="1" customWidth="1"/>
    <col min="3" max="3" width="15.140625" style="66" bestFit="1" customWidth="1"/>
    <col min="4" max="4" width="12.5703125" style="66" bestFit="1" customWidth="1"/>
    <col min="5" max="5" width="12.140625" style="66" bestFit="1" customWidth="1"/>
    <col min="6" max="6" width="16.28515625" style="66" bestFit="1" customWidth="1"/>
    <col min="7" max="7" width="16" style="66" bestFit="1" customWidth="1"/>
    <col min="8" max="8" width="12.42578125" style="66" bestFit="1" customWidth="1"/>
    <col min="9" max="9" width="12.140625" style="66" bestFit="1" customWidth="1"/>
    <col min="10" max="10" width="13.140625" style="66" bestFit="1" customWidth="1"/>
    <col min="11" max="11" width="38.42578125" style="66" bestFit="1" customWidth="1"/>
    <col min="12" max="16384" width="9.140625" style="66"/>
  </cols>
  <sheetData>
    <row r="1" spans="1:11" s="63" customFormat="1" x14ac:dyDescent="0.25">
      <c r="A1" s="38" t="s">
        <v>999</v>
      </c>
      <c r="B1" s="59" t="s">
        <v>212</v>
      </c>
      <c r="C1" s="60"/>
      <c r="D1" s="60"/>
      <c r="E1" s="61"/>
      <c r="F1" s="62"/>
      <c r="G1" s="61"/>
      <c r="H1" s="61"/>
      <c r="I1" s="62"/>
    </row>
    <row r="2" spans="1:11" s="63" customFormat="1" x14ac:dyDescent="0.25">
      <c r="A2" s="38" t="s">
        <v>1001</v>
      </c>
      <c r="B2" s="59">
        <v>2015</v>
      </c>
      <c r="C2" s="60"/>
      <c r="D2" s="60"/>
      <c r="E2" s="61"/>
      <c r="F2" s="62"/>
      <c r="G2" s="61"/>
      <c r="H2" s="61"/>
      <c r="I2" s="62"/>
    </row>
    <row r="3" spans="1:11" s="63" customFormat="1" x14ac:dyDescent="0.25">
      <c r="A3" s="64"/>
      <c r="B3" s="64"/>
      <c r="C3" s="64"/>
      <c r="D3" s="65"/>
      <c r="E3" s="65"/>
      <c r="F3" s="65"/>
      <c r="G3" s="65"/>
      <c r="H3" s="65"/>
      <c r="I3" s="65"/>
    </row>
    <row r="4" spans="1:11" ht="25.5" x14ac:dyDescent="0.2">
      <c r="A4" s="38" t="s">
        <v>963</v>
      </c>
      <c r="B4" s="38" t="s">
        <v>964</v>
      </c>
      <c r="C4" s="38" t="s">
        <v>965</v>
      </c>
      <c r="D4" s="38" t="s">
        <v>1002</v>
      </c>
      <c r="E4" s="38" t="s">
        <v>1003</v>
      </c>
      <c r="F4" s="38" t="s">
        <v>1004</v>
      </c>
      <c r="G4" s="38" t="s">
        <v>1005</v>
      </c>
      <c r="H4" s="38" t="s">
        <v>1006</v>
      </c>
      <c r="I4" s="38" t="s">
        <v>1007</v>
      </c>
      <c r="J4" s="38" t="s">
        <v>1008</v>
      </c>
    </row>
    <row r="5" spans="1:11" ht="45" x14ac:dyDescent="0.2">
      <c r="A5" s="82" t="s">
        <v>49</v>
      </c>
      <c r="B5" s="82" t="s">
        <v>603</v>
      </c>
      <c r="C5" s="86">
        <v>700878</v>
      </c>
      <c r="D5" s="87">
        <v>1</v>
      </c>
      <c r="E5" s="88">
        <v>577.04999999999995</v>
      </c>
      <c r="F5" s="87"/>
      <c r="G5" s="88"/>
      <c r="H5" s="87"/>
      <c r="I5" s="88"/>
      <c r="J5" s="87"/>
      <c r="K5" s="128"/>
    </row>
    <row r="6" spans="1:11" ht="45" x14ac:dyDescent="0.2">
      <c r="A6" s="82" t="s">
        <v>49</v>
      </c>
      <c r="B6" s="82" t="s">
        <v>603</v>
      </c>
      <c r="C6" s="86">
        <v>700882</v>
      </c>
      <c r="D6" s="87">
        <v>1</v>
      </c>
      <c r="E6" s="88">
        <v>1647.58</v>
      </c>
      <c r="F6" s="87"/>
      <c r="G6" s="88"/>
      <c r="H6" s="87"/>
      <c r="I6" s="88"/>
      <c r="J6" s="87"/>
      <c r="K6" s="128"/>
    </row>
    <row r="7" spans="1:11" ht="45" x14ac:dyDescent="0.2">
      <c r="A7" s="82" t="s">
        <v>49</v>
      </c>
      <c r="B7" s="82" t="s">
        <v>603</v>
      </c>
      <c r="C7" s="86">
        <v>700888</v>
      </c>
      <c r="D7" s="87">
        <v>1</v>
      </c>
      <c r="E7" s="88">
        <v>346.95</v>
      </c>
      <c r="F7" s="87"/>
      <c r="G7" s="88"/>
      <c r="H7" s="87"/>
      <c r="I7" s="88"/>
      <c r="J7" s="87"/>
      <c r="K7" s="128"/>
    </row>
    <row r="8" spans="1:11" ht="45" x14ac:dyDescent="0.2">
      <c r="A8" s="82" t="s">
        <v>49</v>
      </c>
      <c r="B8" s="82" t="s">
        <v>603</v>
      </c>
      <c r="C8" s="86">
        <v>700890</v>
      </c>
      <c r="D8" s="87">
        <v>2</v>
      </c>
      <c r="E8" s="88">
        <v>1618</v>
      </c>
      <c r="F8" s="87"/>
      <c r="G8" s="88"/>
      <c r="H8" s="87"/>
      <c r="I8" s="88"/>
      <c r="J8" s="87"/>
      <c r="K8" s="128"/>
    </row>
    <row r="9" spans="1:11" ht="60" x14ac:dyDescent="0.2">
      <c r="A9" s="82" t="s">
        <v>1159</v>
      </c>
      <c r="B9" s="82" t="s">
        <v>1160</v>
      </c>
      <c r="C9" s="86">
        <v>700838</v>
      </c>
      <c r="D9" s="87">
        <v>316</v>
      </c>
      <c r="E9" s="88">
        <v>349951.18</v>
      </c>
      <c r="F9" s="87"/>
      <c r="G9" s="88"/>
      <c r="H9" s="87"/>
      <c r="I9" s="88"/>
      <c r="J9" s="87">
        <v>35</v>
      </c>
      <c r="K9" s="128"/>
    </row>
    <row r="10" spans="1:11" ht="45" x14ac:dyDescent="0.2">
      <c r="A10" s="82" t="s">
        <v>155</v>
      </c>
      <c r="B10" s="82" t="s">
        <v>1161</v>
      </c>
      <c r="C10" s="86">
        <v>700846</v>
      </c>
      <c r="D10" s="87">
        <v>8</v>
      </c>
      <c r="E10" s="88">
        <v>12523.41</v>
      </c>
      <c r="F10" s="69"/>
      <c r="G10" s="70"/>
      <c r="H10" s="69"/>
      <c r="I10" s="72"/>
      <c r="J10" s="69"/>
      <c r="K10" s="128"/>
    </row>
    <row r="11" spans="1:11" ht="45" x14ac:dyDescent="0.2">
      <c r="A11" s="82" t="s">
        <v>70</v>
      </c>
      <c r="B11" s="82" t="s">
        <v>1162</v>
      </c>
      <c r="C11" s="86">
        <v>700848</v>
      </c>
      <c r="D11" s="87">
        <v>1</v>
      </c>
      <c r="E11" s="88">
        <v>1167</v>
      </c>
      <c r="F11" s="69"/>
      <c r="G11" s="70"/>
      <c r="H11" s="69"/>
      <c r="I11" s="72"/>
      <c r="J11" s="69"/>
      <c r="K11" s="128"/>
    </row>
    <row r="12" spans="1:11" ht="60" x14ac:dyDescent="0.2">
      <c r="A12" s="116" t="s">
        <v>9</v>
      </c>
      <c r="B12" s="116" t="s">
        <v>1163</v>
      </c>
      <c r="C12" s="86">
        <v>700864</v>
      </c>
      <c r="D12" s="117">
        <v>140</v>
      </c>
      <c r="E12" s="118">
        <v>206617.4</v>
      </c>
      <c r="F12" s="69"/>
      <c r="G12" s="70"/>
      <c r="H12" s="69"/>
      <c r="I12" s="72"/>
      <c r="J12" s="69">
        <v>15</v>
      </c>
      <c r="K12" s="128"/>
    </row>
    <row r="13" spans="1:11" ht="45" x14ac:dyDescent="0.2">
      <c r="A13" s="82" t="s">
        <v>155</v>
      </c>
      <c r="B13" s="82" t="s">
        <v>637</v>
      </c>
      <c r="C13" s="86">
        <v>700852</v>
      </c>
      <c r="D13" s="87">
        <v>1</v>
      </c>
      <c r="E13" s="88">
        <v>1015</v>
      </c>
      <c r="F13" s="69"/>
      <c r="G13" s="70"/>
      <c r="H13" s="69"/>
      <c r="I13" s="72"/>
      <c r="J13" s="69"/>
      <c r="K13" s="128"/>
    </row>
    <row r="14" spans="1:11" x14ac:dyDescent="0.2">
      <c r="D14" s="73"/>
      <c r="E14" s="73"/>
      <c r="F14" s="73"/>
      <c r="G14" s="73"/>
      <c r="H14" s="73"/>
      <c r="I14" s="73"/>
      <c r="J14" s="73"/>
      <c r="K14" s="128"/>
    </row>
    <row r="15" spans="1:11" x14ac:dyDescent="0.2">
      <c r="C15" s="74" t="s">
        <v>991</v>
      </c>
      <c r="D15" s="75">
        <f t="shared" ref="D15:J15" si="0">+SUM(D5:D13)</f>
        <v>471</v>
      </c>
      <c r="E15" s="76">
        <f t="shared" si="0"/>
        <v>575463.56999999995</v>
      </c>
      <c r="F15" s="75">
        <f t="shared" si="0"/>
        <v>0</v>
      </c>
      <c r="G15" s="76">
        <f t="shared" si="0"/>
        <v>0</v>
      </c>
      <c r="H15" s="75">
        <f t="shared" si="0"/>
        <v>0</v>
      </c>
      <c r="I15" s="76">
        <f t="shared" si="0"/>
        <v>0</v>
      </c>
      <c r="J15" s="75">
        <f t="shared" si="0"/>
        <v>50</v>
      </c>
    </row>
    <row r="18" spans="2:6" x14ac:dyDescent="0.2">
      <c r="B18" s="77" t="s">
        <v>992</v>
      </c>
      <c r="C18" s="78" t="s">
        <v>993</v>
      </c>
      <c r="D18" s="30" t="s">
        <v>994</v>
      </c>
    </row>
    <row r="19" spans="2:6" x14ac:dyDescent="0.2">
      <c r="B19" s="79" t="s">
        <v>995</v>
      </c>
      <c r="C19" s="55">
        <f>+D15+F15+H15+J15</f>
        <v>521</v>
      </c>
      <c r="D19" s="52">
        <f>+E15+G15+I15</f>
        <v>575463.56999999995</v>
      </c>
    </row>
    <row r="20" spans="2:6" x14ac:dyDescent="0.2">
      <c r="B20" s="79" t="s">
        <v>996</v>
      </c>
      <c r="C20" s="55">
        <f>H15</f>
        <v>0</v>
      </c>
      <c r="D20" s="52">
        <f>I15</f>
        <v>0</v>
      </c>
    </row>
    <row r="21" spans="2:6" x14ac:dyDescent="0.2">
      <c r="B21" s="79" t="s">
        <v>997</v>
      </c>
      <c r="C21" s="55">
        <f>D15+F15</f>
        <v>471</v>
      </c>
      <c r="D21" s="52">
        <f>+E15+G15</f>
        <v>575463.56999999995</v>
      </c>
    </row>
    <row r="22" spans="2:6" x14ac:dyDescent="0.2">
      <c r="B22" s="79" t="s">
        <v>998</v>
      </c>
      <c r="C22" s="55">
        <f>+C20+C21</f>
        <v>471</v>
      </c>
      <c r="D22" s="52">
        <f>+D20+D21</f>
        <v>575463.56999999995</v>
      </c>
      <c r="E22" s="103"/>
      <c r="F22" s="124"/>
    </row>
    <row r="23" spans="2:6" x14ac:dyDescent="0.2">
      <c r="E23" s="103"/>
      <c r="F23" s="125"/>
    </row>
  </sheetData>
  <conditionalFormatting sqref="B1:B2">
    <cfRule type="cellIs" dxfId="192" priority="20" stopIfTrue="1" operator="equal">
      <formula>"&lt;&gt;"""""</formula>
    </cfRule>
  </conditionalFormatting>
  <conditionalFormatting sqref="F5:H5">
    <cfRule type="cellIs" dxfId="191" priority="19" stopIfTrue="1" operator="equal">
      <formula>"&lt;&gt;"""""</formula>
    </cfRule>
  </conditionalFormatting>
  <conditionalFormatting sqref="E5 B5">
    <cfRule type="cellIs" dxfId="190" priority="18" stopIfTrue="1" operator="equal">
      <formula>"&lt;&gt;"""""</formula>
    </cfRule>
  </conditionalFormatting>
  <conditionalFormatting sqref="D5">
    <cfRule type="cellIs" dxfId="189" priority="17" stopIfTrue="1" operator="equal">
      <formula>"&lt;&gt;"""""</formula>
    </cfRule>
  </conditionalFormatting>
  <conditionalFormatting sqref="J5">
    <cfRule type="cellIs" dxfId="188" priority="16" stopIfTrue="1" operator="equal">
      <formula>"&lt;&gt;"""""</formula>
    </cfRule>
  </conditionalFormatting>
  <conditionalFormatting sqref="I5">
    <cfRule type="cellIs" dxfId="187" priority="15" stopIfTrue="1" operator="equal">
      <formula>"&lt;&gt;"""""</formula>
    </cfRule>
  </conditionalFormatting>
  <conditionalFormatting sqref="F6:H11 F13:H13">
    <cfRule type="cellIs" dxfId="186" priority="14" stopIfTrue="1" operator="equal">
      <formula>"&lt;&gt;"""""</formula>
    </cfRule>
  </conditionalFormatting>
  <conditionalFormatting sqref="E6:E11 B6:B11 B13 E13">
    <cfRule type="cellIs" dxfId="185" priority="13" stopIfTrue="1" operator="equal">
      <formula>"&lt;&gt;"""""</formula>
    </cfRule>
  </conditionalFormatting>
  <conditionalFormatting sqref="D6:D11 D13">
    <cfRule type="cellIs" dxfId="184" priority="12" stopIfTrue="1" operator="equal">
      <formula>"&lt;&gt;"""""</formula>
    </cfRule>
  </conditionalFormatting>
  <conditionalFormatting sqref="J6:J11 J13">
    <cfRule type="cellIs" dxfId="183" priority="11" stopIfTrue="1" operator="equal">
      <formula>"&lt;&gt;"""""</formula>
    </cfRule>
  </conditionalFormatting>
  <conditionalFormatting sqref="I6:I11 I13">
    <cfRule type="cellIs" dxfId="182" priority="10" stopIfTrue="1" operator="equal">
      <formula>"&lt;&gt;"""""</formula>
    </cfRule>
  </conditionalFormatting>
  <conditionalFormatting sqref="C15">
    <cfRule type="cellIs" dxfId="181" priority="9" stopIfTrue="1" operator="equal">
      <formula>"&lt;&gt;"""""</formula>
    </cfRule>
  </conditionalFormatting>
  <conditionalFormatting sqref="D15:J15">
    <cfRule type="cellIs" dxfId="180" priority="8" stopIfTrue="1" operator="equal">
      <formula>"&lt;&gt;"""""</formula>
    </cfRule>
  </conditionalFormatting>
  <conditionalFormatting sqref="C5:C11 C13">
    <cfRule type="cellIs" dxfId="179" priority="7" stopIfTrue="1" operator="equal">
      <formula>"&lt;&gt;"""""</formula>
    </cfRule>
  </conditionalFormatting>
  <conditionalFormatting sqref="F12:H12">
    <cfRule type="cellIs" dxfId="178" priority="6" stopIfTrue="1" operator="equal">
      <formula>"&lt;&gt;"""""</formula>
    </cfRule>
  </conditionalFormatting>
  <conditionalFormatting sqref="E12 B12">
    <cfRule type="cellIs" dxfId="177" priority="5" stopIfTrue="1" operator="equal">
      <formula>"&lt;&gt;"""""</formula>
    </cfRule>
  </conditionalFormatting>
  <conditionalFormatting sqref="D12">
    <cfRule type="cellIs" dxfId="176" priority="4" stopIfTrue="1" operator="equal">
      <formula>"&lt;&gt;"""""</formula>
    </cfRule>
  </conditionalFormatting>
  <conditionalFormatting sqref="J12">
    <cfRule type="cellIs" dxfId="175" priority="3" stopIfTrue="1" operator="equal">
      <formula>"&lt;&gt;"""""</formula>
    </cfRule>
  </conditionalFormatting>
  <conditionalFormatting sqref="I12">
    <cfRule type="cellIs" dxfId="174" priority="2" stopIfTrue="1" operator="equal">
      <formula>"&lt;&gt;"""""</formula>
    </cfRule>
  </conditionalFormatting>
  <conditionalFormatting sqref="C12">
    <cfRule type="cellIs" dxfId="173" priority="1" stopIfTrue="1" operator="equal">
      <formula>"&lt;&gt;"""""</formula>
    </cfRule>
  </conditionalFormatting>
  <pageMargins left="0.7" right="0.7" top="0.75" bottom="0.75" header="0.3" footer="0.3"/>
  <pageSetup paperSize="9" orientation="portrait"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8"/>
  <sheetViews>
    <sheetView showGridLines="0" topLeftCell="A4" workbookViewId="0">
      <selection activeCell="A16" sqref="A16:XFD16"/>
    </sheetView>
  </sheetViews>
  <sheetFormatPr defaultRowHeight="15" x14ac:dyDescent="0.25"/>
  <cols>
    <col min="1" max="2" width="73.7109375" style="21" customWidth="1"/>
    <col min="3" max="11" width="18.7109375" style="21" customWidth="1"/>
    <col min="12" max="12" width="9.140625" style="21"/>
    <col min="13" max="13" width="45.7109375" style="21" customWidth="1"/>
    <col min="14" max="21" width="18.7109375" style="21" customWidth="1"/>
    <col min="22" max="16384" width="9.140625" style="21"/>
  </cols>
  <sheetData>
    <row r="1" spans="1:6" x14ac:dyDescent="0.25">
      <c r="A1" s="1" t="s">
        <v>0</v>
      </c>
      <c r="B1" s="2">
        <v>2014</v>
      </c>
    </row>
    <row r="2" spans="1:6" x14ac:dyDescent="0.25">
      <c r="A2" s="3" t="s">
        <v>1</v>
      </c>
      <c r="B2" s="4" t="s">
        <v>2</v>
      </c>
    </row>
    <row r="4" spans="1:6" x14ac:dyDescent="0.25">
      <c r="A4" s="1" t="s">
        <v>3</v>
      </c>
      <c r="B4" s="1" t="s">
        <v>4</v>
      </c>
      <c r="C4" s="1" t="s">
        <v>5</v>
      </c>
      <c r="D4" s="1" t="s">
        <v>6</v>
      </c>
      <c r="E4" s="1" t="s">
        <v>7</v>
      </c>
      <c r="F4" s="1" t="s">
        <v>8</v>
      </c>
    </row>
    <row r="5" spans="1:6" x14ac:dyDescent="0.25">
      <c r="A5" s="5" t="s">
        <v>67</v>
      </c>
      <c r="B5" s="5" t="s">
        <v>68</v>
      </c>
      <c r="C5" s="2" t="s">
        <v>274</v>
      </c>
      <c r="D5" s="6">
        <v>2442</v>
      </c>
      <c r="E5" s="6">
        <v>1011.2520325203252</v>
      </c>
      <c r="F5" s="6">
        <f>D5+E5</f>
        <v>3453.252032520325</v>
      </c>
    </row>
    <row r="6" spans="1:6" x14ac:dyDescent="0.25">
      <c r="A6" s="5" t="s">
        <v>79</v>
      </c>
      <c r="B6" s="5" t="s">
        <v>275</v>
      </c>
      <c r="C6" s="2" t="s">
        <v>276</v>
      </c>
      <c r="D6" s="6">
        <v>11976695.910569107</v>
      </c>
      <c r="E6" s="6">
        <v>-121186.71</v>
      </c>
      <c r="F6" s="6">
        <f t="shared" ref="F6:F70" si="0">D6+E6</f>
        <v>11855509.200569106</v>
      </c>
    </row>
    <row r="7" spans="1:6" x14ac:dyDescent="0.25">
      <c r="A7" s="5" t="s">
        <v>79</v>
      </c>
      <c r="B7" s="5" t="s">
        <v>275</v>
      </c>
      <c r="C7" s="2" t="s">
        <v>277</v>
      </c>
      <c r="D7" s="6">
        <v>12170196.317073172</v>
      </c>
      <c r="E7" s="6">
        <v>-363304.29</v>
      </c>
      <c r="F7" s="6">
        <f t="shared" si="0"/>
        <v>11806892.027073173</v>
      </c>
    </row>
    <row r="8" spans="1:6" x14ac:dyDescent="0.25">
      <c r="A8" s="5" t="s">
        <v>29</v>
      </c>
      <c r="B8" s="5" t="s">
        <v>30</v>
      </c>
      <c r="C8" s="2" t="s">
        <v>278</v>
      </c>
      <c r="D8" s="6">
        <v>10916358.06504065</v>
      </c>
      <c r="E8" s="6">
        <v>-131661.67000000001</v>
      </c>
      <c r="F8" s="6">
        <f t="shared" si="0"/>
        <v>10784696.39504065</v>
      </c>
    </row>
    <row r="9" spans="1:6" x14ac:dyDescent="0.25">
      <c r="A9" s="5" t="s">
        <v>29</v>
      </c>
      <c r="B9" s="5" t="s">
        <v>30</v>
      </c>
      <c r="C9" s="2" t="s">
        <v>279</v>
      </c>
      <c r="D9" s="6">
        <v>121363.40650406503</v>
      </c>
      <c r="E9" s="6">
        <v>-503.3</v>
      </c>
      <c r="F9" s="6">
        <f t="shared" si="0"/>
        <v>120860.10650406503</v>
      </c>
    </row>
    <row r="10" spans="1:6" x14ac:dyDescent="0.25">
      <c r="A10" s="5" t="s">
        <v>9</v>
      </c>
      <c r="B10" s="5" t="s">
        <v>12</v>
      </c>
      <c r="C10" s="2" t="s">
        <v>280</v>
      </c>
      <c r="D10" s="6">
        <v>10284.609756097561</v>
      </c>
      <c r="E10" s="6">
        <v>-146.75</v>
      </c>
      <c r="F10" s="6">
        <f t="shared" si="0"/>
        <v>10137.859756097561</v>
      </c>
    </row>
    <row r="11" spans="1:6" x14ac:dyDescent="0.25">
      <c r="A11" s="5" t="s">
        <v>9</v>
      </c>
      <c r="B11" s="5" t="s">
        <v>12</v>
      </c>
      <c r="C11" s="2" t="s">
        <v>281</v>
      </c>
      <c r="D11" s="6">
        <v>80910.235772357715</v>
      </c>
      <c r="E11" s="6">
        <v>-1925.92</v>
      </c>
      <c r="F11" s="6">
        <f t="shared" si="0"/>
        <v>78984.315772357717</v>
      </c>
    </row>
    <row r="12" spans="1:6" x14ac:dyDescent="0.25">
      <c r="A12" s="5" t="s">
        <v>9</v>
      </c>
      <c r="B12" s="5" t="s">
        <v>12</v>
      </c>
      <c r="C12" s="2" t="s">
        <v>282</v>
      </c>
      <c r="D12" s="6">
        <v>438439.97560975613</v>
      </c>
      <c r="E12" s="6">
        <v>-6544.53</v>
      </c>
      <c r="F12" s="6">
        <f t="shared" si="0"/>
        <v>431895.44560975611</v>
      </c>
    </row>
    <row r="13" spans="1:6" x14ac:dyDescent="0.25">
      <c r="A13" s="5" t="s">
        <v>9</v>
      </c>
      <c r="B13" s="5" t="s">
        <v>283</v>
      </c>
      <c r="C13" s="2" t="s">
        <v>284</v>
      </c>
      <c r="D13" s="6">
        <v>33095.040650406503</v>
      </c>
      <c r="E13" s="6">
        <v>-2811.6</v>
      </c>
      <c r="F13" s="6">
        <f t="shared" si="0"/>
        <v>30283.440650406505</v>
      </c>
    </row>
    <row r="14" spans="1:6" x14ac:dyDescent="0.25">
      <c r="A14" s="5" t="s">
        <v>9</v>
      </c>
      <c r="B14" s="5" t="s">
        <v>283</v>
      </c>
      <c r="C14" s="2" t="s">
        <v>285</v>
      </c>
      <c r="D14" s="6">
        <v>7259.8536585365864</v>
      </c>
      <c r="E14" s="6">
        <v>-121.04</v>
      </c>
      <c r="F14" s="6">
        <f t="shared" si="0"/>
        <v>7138.8136585365864</v>
      </c>
    </row>
    <row r="15" spans="1:6" x14ac:dyDescent="0.25">
      <c r="A15" s="5" t="s">
        <v>9</v>
      </c>
      <c r="B15" s="5" t="s">
        <v>39</v>
      </c>
      <c r="C15" s="2" t="s">
        <v>286</v>
      </c>
      <c r="D15" s="6">
        <v>19154</v>
      </c>
      <c r="E15" s="6">
        <v>0</v>
      </c>
      <c r="F15" s="6">
        <f t="shared" si="0"/>
        <v>19154</v>
      </c>
    </row>
    <row r="16" spans="1:6" s="182" customFormat="1" x14ac:dyDescent="0.25">
      <c r="A16" s="5" t="s">
        <v>9</v>
      </c>
      <c r="B16" s="5" t="s">
        <v>1156</v>
      </c>
      <c r="C16" s="184">
        <v>700768</v>
      </c>
      <c r="D16" s="6">
        <v>16218</v>
      </c>
      <c r="E16" s="6">
        <v>-199.44399999999999</v>
      </c>
      <c r="F16" s="6">
        <f t="shared" si="0"/>
        <v>16018.556</v>
      </c>
    </row>
    <row r="17" spans="1:6" x14ac:dyDescent="0.25">
      <c r="A17" s="5" t="s">
        <v>253</v>
      </c>
      <c r="B17" s="5" t="s">
        <v>19</v>
      </c>
      <c r="C17" s="2" t="s">
        <v>287</v>
      </c>
      <c r="D17" s="6">
        <v>39058.243902439026</v>
      </c>
      <c r="E17" s="6">
        <v>-1215.2</v>
      </c>
      <c r="F17" s="6">
        <f t="shared" si="0"/>
        <v>37843.043902439029</v>
      </c>
    </row>
    <row r="18" spans="1:6" x14ac:dyDescent="0.25">
      <c r="A18" s="5" t="s">
        <v>41</v>
      </c>
      <c r="B18" s="5" t="s">
        <v>251</v>
      </c>
      <c r="C18" s="2" t="s">
        <v>288</v>
      </c>
      <c r="D18" s="6">
        <v>6446</v>
      </c>
      <c r="E18" s="6">
        <v>-282.14</v>
      </c>
      <c r="F18" s="6">
        <f t="shared" si="0"/>
        <v>6163.86</v>
      </c>
    </row>
    <row r="19" spans="1:6" x14ac:dyDescent="0.25">
      <c r="A19" s="5" t="s">
        <v>41</v>
      </c>
      <c r="B19" s="5" t="s">
        <v>251</v>
      </c>
      <c r="C19" s="2" t="s">
        <v>289</v>
      </c>
      <c r="D19" s="6">
        <v>66710</v>
      </c>
      <c r="E19" s="6">
        <v>1221.3170731707316</v>
      </c>
      <c r="F19" s="6">
        <f t="shared" si="0"/>
        <v>67931.317073170736</v>
      </c>
    </row>
    <row r="20" spans="1:6" x14ac:dyDescent="0.25">
      <c r="A20" s="5" t="s">
        <v>9</v>
      </c>
      <c r="B20" s="5" t="s">
        <v>16</v>
      </c>
      <c r="C20" s="2" t="s">
        <v>290</v>
      </c>
      <c r="D20" s="6">
        <v>4029.731707317073</v>
      </c>
      <c r="E20" s="6">
        <v>-161.37</v>
      </c>
      <c r="F20" s="6">
        <f t="shared" si="0"/>
        <v>3868.3617073170731</v>
      </c>
    </row>
    <row r="21" spans="1:6" x14ac:dyDescent="0.25">
      <c r="A21" s="5" t="s">
        <v>24</v>
      </c>
      <c r="B21" s="5" t="s">
        <v>291</v>
      </c>
      <c r="C21" s="2" t="s">
        <v>292</v>
      </c>
      <c r="D21" s="6">
        <v>4505059.5040650414</v>
      </c>
      <c r="E21" s="6">
        <v>-121083.69</v>
      </c>
      <c r="F21" s="6">
        <f t="shared" si="0"/>
        <v>4383975.814065041</v>
      </c>
    </row>
    <row r="22" spans="1:6" x14ac:dyDescent="0.25">
      <c r="A22" s="5" t="s">
        <v>24</v>
      </c>
      <c r="B22" s="5" t="s">
        <v>291</v>
      </c>
      <c r="C22" s="2" t="s">
        <v>293</v>
      </c>
      <c r="D22" s="6">
        <v>16644</v>
      </c>
      <c r="E22" s="6">
        <v>-52.38</v>
      </c>
      <c r="F22" s="6">
        <f t="shared" si="0"/>
        <v>16591.62</v>
      </c>
    </row>
    <row r="23" spans="1:6" x14ac:dyDescent="0.25">
      <c r="A23" s="5" t="s">
        <v>24</v>
      </c>
      <c r="B23" s="5" t="s">
        <v>291</v>
      </c>
      <c r="C23" s="2" t="s">
        <v>294</v>
      </c>
      <c r="D23" s="6">
        <v>184032.21138211383</v>
      </c>
      <c r="E23" s="6">
        <v>2090.3170731707319</v>
      </c>
      <c r="F23" s="6">
        <f t="shared" si="0"/>
        <v>186122.52845528457</v>
      </c>
    </row>
    <row r="24" spans="1:6" x14ac:dyDescent="0.25">
      <c r="A24" s="5" t="s">
        <v>49</v>
      </c>
      <c r="B24" s="5" t="s">
        <v>295</v>
      </c>
      <c r="C24" s="2" t="s">
        <v>296</v>
      </c>
      <c r="D24" s="6">
        <v>1495.3170731707316</v>
      </c>
      <c r="E24" s="6">
        <v>0</v>
      </c>
      <c r="F24" s="6">
        <f t="shared" si="0"/>
        <v>1495.3170731707316</v>
      </c>
    </row>
    <row r="25" spans="1:6" x14ac:dyDescent="0.25">
      <c r="A25" s="5" t="s">
        <v>49</v>
      </c>
      <c r="B25" s="5" t="s">
        <v>295</v>
      </c>
      <c r="C25" s="2" t="s">
        <v>297</v>
      </c>
      <c r="D25" s="6">
        <v>2675.9674796747968</v>
      </c>
      <c r="E25" s="6">
        <v>131.4959349593496</v>
      </c>
      <c r="F25" s="6">
        <f t="shared" si="0"/>
        <v>2807.4634146341464</v>
      </c>
    </row>
    <row r="26" spans="1:6" x14ac:dyDescent="0.25">
      <c r="A26" s="5" t="s">
        <v>49</v>
      </c>
      <c r="B26" s="5" t="s">
        <v>295</v>
      </c>
      <c r="C26" s="2" t="s">
        <v>298</v>
      </c>
      <c r="D26" s="6">
        <v>1577.3089430894308</v>
      </c>
      <c r="E26" s="6">
        <v>-169</v>
      </c>
      <c r="F26" s="6">
        <f t="shared" si="0"/>
        <v>1408.3089430894308</v>
      </c>
    </row>
    <row r="27" spans="1:6" x14ac:dyDescent="0.25">
      <c r="A27" s="5" t="s">
        <v>49</v>
      </c>
      <c r="B27" s="5" t="s">
        <v>295</v>
      </c>
      <c r="C27" s="2" t="s">
        <v>299</v>
      </c>
      <c r="D27" s="6">
        <v>1577.3089430894308</v>
      </c>
      <c r="E27" s="6">
        <v>0</v>
      </c>
      <c r="F27" s="6">
        <f t="shared" si="0"/>
        <v>1577.3089430894308</v>
      </c>
    </row>
    <row r="28" spans="1:6" x14ac:dyDescent="0.25">
      <c r="A28" s="5" t="s">
        <v>49</v>
      </c>
      <c r="B28" s="5" t="s">
        <v>295</v>
      </c>
      <c r="C28" s="2" t="s">
        <v>300</v>
      </c>
      <c r="D28" s="6">
        <v>2995.3170731707314</v>
      </c>
      <c r="E28" s="6">
        <v>0</v>
      </c>
      <c r="F28" s="6">
        <f t="shared" si="0"/>
        <v>2995.3170731707314</v>
      </c>
    </row>
    <row r="29" spans="1:6" x14ac:dyDescent="0.25">
      <c r="A29" s="5" t="s">
        <v>49</v>
      </c>
      <c r="B29" s="5" t="s">
        <v>295</v>
      </c>
      <c r="C29" s="2" t="s">
        <v>301</v>
      </c>
      <c r="D29" s="6">
        <v>4189.9674796747968</v>
      </c>
      <c r="E29" s="6">
        <v>-60.64</v>
      </c>
      <c r="F29" s="6">
        <f t="shared" si="0"/>
        <v>4129.3274796747965</v>
      </c>
    </row>
    <row r="30" spans="1:6" x14ac:dyDescent="0.25">
      <c r="A30" s="5" t="s">
        <v>49</v>
      </c>
      <c r="B30" s="5" t="s">
        <v>295</v>
      </c>
      <c r="C30" s="2" t="s">
        <v>302</v>
      </c>
      <c r="D30" s="6">
        <v>4587.9674796747968</v>
      </c>
      <c r="E30" s="6">
        <v>0</v>
      </c>
      <c r="F30" s="6">
        <f t="shared" si="0"/>
        <v>4587.9674796747968</v>
      </c>
    </row>
    <row r="31" spans="1:6" x14ac:dyDescent="0.25">
      <c r="A31" s="5" t="s">
        <v>49</v>
      </c>
      <c r="B31" s="5" t="s">
        <v>295</v>
      </c>
      <c r="C31" s="2" t="s">
        <v>303</v>
      </c>
      <c r="D31" s="6">
        <v>3347.6504065040649</v>
      </c>
      <c r="E31" s="6">
        <v>0</v>
      </c>
      <c r="F31" s="6">
        <f t="shared" si="0"/>
        <v>3347.6504065040649</v>
      </c>
    </row>
    <row r="32" spans="1:6" x14ac:dyDescent="0.25">
      <c r="A32" s="5" t="s">
        <v>49</v>
      </c>
      <c r="B32" s="5" t="s">
        <v>295</v>
      </c>
      <c r="C32" s="2" t="s">
        <v>304</v>
      </c>
      <c r="D32" s="6">
        <v>2925.3089430894311</v>
      </c>
      <c r="E32" s="6">
        <v>-62.96</v>
      </c>
      <c r="F32" s="6">
        <f t="shared" si="0"/>
        <v>2862.348943089431</v>
      </c>
    </row>
    <row r="33" spans="1:6" x14ac:dyDescent="0.25">
      <c r="A33" s="5" t="s">
        <v>49</v>
      </c>
      <c r="B33" s="5" t="s">
        <v>295</v>
      </c>
      <c r="C33" s="2" t="s">
        <v>305</v>
      </c>
      <c r="D33" s="6">
        <v>2752.6504065040654</v>
      </c>
      <c r="E33" s="6">
        <v>0</v>
      </c>
      <c r="F33" s="6">
        <f t="shared" si="0"/>
        <v>2752.6504065040654</v>
      </c>
    </row>
    <row r="34" spans="1:6" x14ac:dyDescent="0.25">
      <c r="A34" s="5" t="s">
        <v>49</v>
      </c>
      <c r="B34" s="5" t="s">
        <v>295</v>
      </c>
      <c r="C34" s="2" t="s">
        <v>306</v>
      </c>
      <c r="D34" s="6">
        <v>2467.6504065040649</v>
      </c>
      <c r="E34" s="6">
        <v>0</v>
      </c>
      <c r="F34" s="6">
        <f t="shared" si="0"/>
        <v>2467.6504065040649</v>
      </c>
    </row>
    <row r="35" spans="1:6" x14ac:dyDescent="0.25">
      <c r="A35" s="5" t="s">
        <v>49</v>
      </c>
      <c r="B35" s="5" t="s">
        <v>295</v>
      </c>
      <c r="C35" s="2" t="s">
        <v>307</v>
      </c>
      <c r="D35" s="6">
        <v>1893.9837398373984</v>
      </c>
      <c r="E35" s="6">
        <v>0</v>
      </c>
      <c r="F35" s="6">
        <f t="shared" si="0"/>
        <v>1893.9837398373984</v>
      </c>
    </row>
    <row r="36" spans="1:6" x14ac:dyDescent="0.25">
      <c r="A36" s="5" t="s">
        <v>49</v>
      </c>
      <c r="B36" s="5" t="s">
        <v>295</v>
      </c>
      <c r="C36" s="2" t="s">
        <v>308</v>
      </c>
      <c r="D36" s="6">
        <v>1351.9837398373984</v>
      </c>
      <c r="E36" s="6">
        <v>-164.83</v>
      </c>
      <c r="F36" s="6">
        <f t="shared" si="0"/>
        <v>1187.1537398373985</v>
      </c>
    </row>
    <row r="37" spans="1:6" x14ac:dyDescent="0.25">
      <c r="A37" s="5" t="s">
        <v>49</v>
      </c>
      <c r="B37" s="5" t="s">
        <v>295</v>
      </c>
      <c r="C37" s="2" t="s">
        <v>309</v>
      </c>
      <c r="D37" s="6">
        <v>1577.3089430894308</v>
      </c>
      <c r="E37" s="6">
        <v>-17.28</v>
      </c>
      <c r="F37" s="6">
        <f t="shared" si="0"/>
        <v>1560.0289430894309</v>
      </c>
    </row>
    <row r="38" spans="1:6" x14ac:dyDescent="0.25">
      <c r="A38" s="5" t="s">
        <v>49</v>
      </c>
      <c r="B38" s="5" t="s">
        <v>295</v>
      </c>
      <c r="C38" s="2" t="s">
        <v>310</v>
      </c>
      <c r="D38" s="6">
        <v>3241.9837398373984</v>
      </c>
      <c r="E38" s="6">
        <v>0</v>
      </c>
      <c r="F38" s="6">
        <f t="shared" si="0"/>
        <v>3241.9837398373984</v>
      </c>
    </row>
    <row r="39" spans="1:6" x14ac:dyDescent="0.25">
      <c r="A39" s="5" t="s">
        <v>49</v>
      </c>
      <c r="B39" s="5" t="s">
        <v>295</v>
      </c>
      <c r="C39" s="2" t="s">
        <v>311</v>
      </c>
      <c r="D39" s="6">
        <v>2070.9918699186992</v>
      </c>
      <c r="E39" s="6">
        <v>164.83739837398375</v>
      </c>
      <c r="F39" s="6">
        <f t="shared" si="0"/>
        <v>2235.8292682926831</v>
      </c>
    </row>
    <row r="40" spans="1:6" x14ac:dyDescent="0.25">
      <c r="A40" s="5" t="s">
        <v>49</v>
      </c>
      <c r="B40" s="5" t="s">
        <v>295</v>
      </c>
      <c r="C40" s="2" t="s">
        <v>312</v>
      </c>
      <c r="D40" s="6">
        <v>3601.3008130081303</v>
      </c>
      <c r="E40" s="6">
        <v>0</v>
      </c>
      <c r="F40" s="6">
        <f t="shared" si="0"/>
        <v>3601.3008130081303</v>
      </c>
    </row>
    <row r="41" spans="1:6" x14ac:dyDescent="0.25">
      <c r="A41" s="5" t="s">
        <v>79</v>
      </c>
      <c r="B41" s="5" t="s">
        <v>275</v>
      </c>
      <c r="C41" s="2" t="s">
        <v>313</v>
      </c>
      <c r="D41" s="6">
        <v>49289.528455284555</v>
      </c>
      <c r="E41" s="6">
        <v>5476.2113821138209</v>
      </c>
      <c r="F41" s="6">
        <f t="shared" si="0"/>
        <v>54765.739837398374</v>
      </c>
    </row>
    <row r="42" spans="1:6" x14ac:dyDescent="0.25">
      <c r="A42" s="5" t="s">
        <v>70</v>
      </c>
      <c r="B42" s="5" t="s">
        <v>314</v>
      </c>
      <c r="C42" s="2" t="s">
        <v>315</v>
      </c>
      <c r="D42" s="6">
        <v>75382.983739837407</v>
      </c>
      <c r="E42" s="6">
        <v>1485.6829268292684</v>
      </c>
      <c r="F42" s="6">
        <f t="shared" si="0"/>
        <v>76868.666666666672</v>
      </c>
    </row>
    <row r="43" spans="1:6" x14ac:dyDescent="0.25">
      <c r="A43" s="5" t="s">
        <v>70</v>
      </c>
      <c r="B43" s="5" t="s">
        <v>316</v>
      </c>
      <c r="C43" s="2" t="s">
        <v>317</v>
      </c>
      <c r="D43" s="6">
        <v>1502346.9512195121</v>
      </c>
      <c r="E43" s="6">
        <v>-6308.26</v>
      </c>
      <c r="F43" s="6">
        <f t="shared" si="0"/>
        <v>1496038.6912195121</v>
      </c>
    </row>
    <row r="44" spans="1:6" x14ac:dyDescent="0.25">
      <c r="A44" s="5" t="s">
        <v>70</v>
      </c>
      <c r="B44" s="5" t="s">
        <v>261</v>
      </c>
      <c r="C44" s="2" t="s">
        <v>318</v>
      </c>
      <c r="D44" s="6">
        <v>46080</v>
      </c>
      <c r="E44" s="6">
        <v>-3241.76</v>
      </c>
      <c r="F44" s="6">
        <f t="shared" si="0"/>
        <v>42838.239999999998</v>
      </c>
    </row>
    <row r="45" spans="1:6" x14ac:dyDescent="0.25">
      <c r="A45" s="5" t="s">
        <v>70</v>
      </c>
      <c r="B45" s="5" t="s">
        <v>261</v>
      </c>
      <c r="C45" s="2" t="s">
        <v>319</v>
      </c>
      <c r="D45" s="6">
        <v>13010</v>
      </c>
      <c r="E45" s="6">
        <v>-2491.63</v>
      </c>
      <c r="F45" s="6">
        <f t="shared" si="0"/>
        <v>10518.369999999999</v>
      </c>
    </row>
    <row r="46" spans="1:6" x14ac:dyDescent="0.25">
      <c r="A46" s="5" t="s">
        <v>70</v>
      </c>
      <c r="B46" s="5" t="s">
        <v>261</v>
      </c>
      <c r="C46" s="2" t="s">
        <v>320</v>
      </c>
      <c r="D46" s="6">
        <v>23292</v>
      </c>
      <c r="E46" s="6">
        <v>-1013.28</v>
      </c>
      <c r="F46" s="6">
        <f t="shared" si="0"/>
        <v>22278.720000000001</v>
      </c>
    </row>
    <row r="47" spans="1:6" x14ac:dyDescent="0.25">
      <c r="A47" s="5" t="s">
        <v>70</v>
      </c>
      <c r="B47" s="5" t="s">
        <v>261</v>
      </c>
      <c r="C47" s="2" t="s">
        <v>321</v>
      </c>
      <c r="D47" s="6">
        <v>25861.008130081304</v>
      </c>
      <c r="E47" s="6">
        <v>-1654.96</v>
      </c>
      <c r="F47" s="6">
        <f t="shared" si="0"/>
        <v>24206.048130081304</v>
      </c>
    </row>
    <row r="48" spans="1:6" x14ac:dyDescent="0.25">
      <c r="A48" s="5" t="s">
        <v>70</v>
      </c>
      <c r="B48" s="5" t="s">
        <v>261</v>
      </c>
      <c r="C48" s="2" t="s">
        <v>322</v>
      </c>
      <c r="D48" s="6">
        <v>5870</v>
      </c>
      <c r="E48" s="6">
        <v>0</v>
      </c>
      <c r="F48" s="6">
        <f t="shared" si="0"/>
        <v>5870</v>
      </c>
    </row>
    <row r="49" spans="1:6" x14ac:dyDescent="0.25">
      <c r="A49" s="5" t="s">
        <v>70</v>
      </c>
      <c r="B49" s="5" t="s">
        <v>261</v>
      </c>
      <c r="C49" s="2" t="s">
        <v>323</v>
      </c>
      <c r="D49" s="6">
        <v>15983.0081300813</v>
      </c>
      <c r="E49" s="6">
        <v>-526.27</v>
      </c>
      <c r="F49" s="6">
        <f t="shared" si="0"/>
        <v>15456.738130081299</v>
      </c>
    </row>
    <row r="50" spans="1:6" x14ac:dyDescent="0.25">
      <c r="A50" s="5" t="s">
        <v>70</v>
      </c>
      <c r="B50" s="5" t="s">
        <v>261</v>
      </c>
      <c r="C50" s="2" t="s">
        <v>324</v>
      </c>
      <c r="D50" s="6">
        <v>21383.0081300813</v>
      </c>
      <c r="E50" s="6">
        <v>-808.56</v>
      </c>
      <c r="F50" s="6">
        <f t="shared" si="0"/>
        <v>20574.448130081299</v>
      </c>
    </row>
    <row r="51" spans="1:6" x14ac:dyDescent="0.25">
      <c r="A51" s="5" t="s">
        <v>70</v>
      </c>
      <c r="B51" s="5" t="s">
        <v>261</v>
      </c>
      <c r="C51" s="2" t="s">
        <v>325</v>
      </c>
      <c r="D51" s="6">
        <v>5962</v>
      </c>
      <c r="E51" s="6">
        <v>0</v>
      </c>
      <c r="F51" s="6">
        <f t="shared" si="0"/>
        <v>5962</v>
      </c>
    </row>
    <row r="52" spans="1:6" x14ac:dyDescent="0.25">
      <c r="A52" s="5" t="s">
        <v>70</v>
      </c>
      <c r="B52" s="5" t="s">
        <v>261</v>
      </c>
      <c r="C52" s="2" t="s">
        <v>326</v>
      </c>
      <c r="D52" s="6">
        <v>15221.008130081302</v>
      </c>
      <c r="E52" s="6">
        <v>0</v>
      </c>
      <c r="F52" s="6">
        <f t="shared" si="0"/>
        <v>15221.008130081302</v>
      </c>
    </row>
    <row r="53" spans="1:6" x14ac:dyDescent="0.25">
      <c r="A53" s="5" t="s">
        <v>70</v>
      </c>
      <c r="B53" s="5" t="s">
        <v>261</v>
      </c>
      <c r="C53" s="2" t="s">
        <v>327</v>
      </c>
      <c r="D53" s="6">
        <v>4835.0081300813008</v>
      </c>
      <c r="E53" s="6">
        <v>0</v>
      </c>
      <c r="F53" s="6">
        <f t="shared" si="0"/>
        <v>4835.0081300813008</v>
      </c>
    </row>
    <row r="54" spans="1:6" x14ac:dyDescent="0.25">
      <c r="A54" s="5" t="s">
        <v>70</v>
      </c>
      <c r="B54" s="5" t="s">
        <v>261</v>
      </c>
      <c r="C54" s="2" t="s">
        <v>328</v>
      </c>
      <c r="D54" s="6">
        <v>14058</v>
      </c>
      <c r="E54" s="6">
        <v>0</v>
      </c>
      <c r="F54" s="6">
        <f t="shared" si="0"/>
        <v>14058</v>
      </c>
    </row>
    <row r="55" spans="1:6" x14ac:dyDescent="0.25">
      <c r="A55" s="5" t="s">
        <v>70</v>
      </c>
      <c r="B55" s="5" t="s">
        <v>261</v>
      </c>
      <c r="C55" s="2" t="s">
        <v>329</v>
      </c>
      <c r="D55" s="6">
        <v>12543.0081300813</v>
      </c>
      <c r="E55" s="6">
        <v>-440.46</v>
      </c>
      <c r="F55" s="6">
        <f t="shared" si="0"/>
        <v>12102.548130081301</v>
      </c>
    </row>
    <row r="56" spans="1:6" x14ac:dyDescent="0.25">
      <c r="A56" s="5" t="s">
        <v>70</v>
      </c>
      <c r="B56" s="5" t="s">
        <v>261</v>
      </c>
      <c r="C56" s="2" t="s">
        <v>330</v>
      </c>
      <c r="D56" s="6">
        <v>12987.008130081302</v>
      </c>
      <c r="E56" s="6">
        <v>0</v>
      </c>
      <c r="F56" s="6">
        <f t="shared" si="0"/>
        <v>12987.008130081302</v>
      </c>
    </row>
    <row r="57" spans="1:6" x14ac:dyDescent="0.25">
      <c r="A57" s="5" t="s">
        <v>70</v>
      </c>
      <c r="B57" s="5" t="s">
        <v>261</v>
      </c>
      <c r="C57" s="2" t="s">
        <v>331</v>
      </c>
      <c r="D57" s="6">
        <v>14948.000000000002</v>
      </c>
      <c r="E57" s="6">
        <v>0</v>
      </c>
      <c r="F57" s="6">
        <f t="shared" si="0"/>
        <v>14948.000000000002</v>
      </c>
    </row>
    <row r="58" spans="1:6" x14ac:dyDescent="0.25">
      <c r="A58" s="5" t="s">
        <v>70</v>
      </c>
      <c r="B58" s="5" t="s">
        <v>261</v>
      </c>
      <c r="C58" s="2" t="s">
        <v>332</v>
      </c>
      <c r="D58" s="6">
        <v>7189.0081300813008</v>
      </c>
      <c r="E58" s="6">
        <v>0</v>
      </c>
      <c r="F58" s="6">
        <f t="shared" si="0"/>
        <v>7189.0081300813008</v>
      </c>
    </row>
    <row r="59" spans="1:6" x14ac:dyDescent="0.25">
      <c r="A59" s="5" t="s">
        <v>70</v>
      </c>
      <c r="B59" s="5" t="s">
        <v>261</v>
      </c>
      <c r="C59" s="2" t="s">
        <v>333</v>
      </c>
      <c r="D59" s="6">
        <v>10246</v>
      </c>
      <c r="E59" s="6">
        <v>0</v>
      </c>
      <c r="F59" s="6">
        <f t="shared" si="0"/>
        <v>10246</v>
      </c>
    </row>
    <row r="60" spans="1:6" x14ac:dyDescent="0.25">
      <c r="A60" s="5" t="s">
        <v>70</v>
      </c>
      <c r="B60" s="5" t="s">
        <v>261</v>
      </c>
      <c r="C60" s="2" t="s">
        <v>334</v>
      </c>
      <c r="D60" s="6">
        <v>7888</v>
      </c>
      <c r="E60" s="6">
        <v>-144.04</v>
      </c>
      <c r="F60" s="6">
        <f t="shared" si="0"/>
        <v>7743.96</v>
      </c>
    </row>
    <row r="61" spans="1:6" x14ac:dyDescent="0.25">
      <c r="A61" s="5" t="s">
        <v>70</v>
      </c>
      <c r="B61" s="5" t="s">
        <v>261</v>
      </c>
      <c r="C61" s="2" t="s">
        <v>335</v>
      </c>
      <c r="D61" s="6">
        <v>11202</v>
      </c>
      <c r="E61" s="6">
        <v>0</v>
      </c>
      <c r="F61" s="6">
        <f t="shared" si="0"/>
        <v>11202</v>
      </c>
    </row>
    <row r="62" spans="1:6" x14ac:dyDescent="0.25">
      <c r="A62" s="5" t="s">
        <v>70</v>
      </c>
      <c r="B62" s="5" t="s">
        <v>261</v>
      </c>
      <c r="C62" s="2" t="s">
        <v>336</v>
      </c>
      <c r="D62" s="6">
        <v>2680</v>
      </c>
      <c r="E62" s="6">
        <v>0</v>
      </c>
      <c r="F62" s="6">
        <f t="shared" si="0"/>
        <v>2680</v>
      </c>
    </row>
    <row r="63" spans="1:6" x14ac:dyDescent="0.25">
      <c r="A63" s="5" t="s">
        <v>70</v>
      </c>
      <c r="B63" s="5" t="s">
        <v>261</v>
      </c>
      <c r="C63" s="2" t="s">
        <v>337</v>
      </c>
      <c r="D63" s="6">
        <v>11470</v>
      </c>
      <c r="E63" s="6">
        <v>-72.2</v>
      </c>
      <c r="F63" s="6">
        <f t="shared" si="0"/>
        <v>11397.8</v>
      </c>
    </row>
    <row r="64" spans="1:6" x14ac:dyDescent="0.25">
      <c r="A64" s="5" t="s">
        <v>70</v>
      </c>
      <c r="B64" s="5" t="s">
        <v>261</v>
      </c>
      <c r="C64" s="2" t="s">
        <v>338</v>
      </c>
      <c r="D64" s="6">
        <v>6583.0081300813008</v>
      </c>
      <c r="E64" s="6">
        <v>0</v>
      </c>
      <c r="F64" s="6">
        <f t="shared" si="0"/>
        <v>6583.0081300813008</v>
      </c>
    </row>
    <row r="65" spans="1:6" x14ac:dyDescent="0.25">
      <c r="A65" s="5" t="s">
        <v>70</v>
      </c>
      <c r="B65" s="5" t="s">
        <v>261</v>
      </c>
      <c r="C65" s="2" t="s">
        <v>339</v>
      </c>
      <c r="D65" s="6">
        <v>6054</v>
      </c>
      <c r="E65" s="6">
        <v>0</v>
      </c>
      <c r="F65" s="6">
        <f t="shared" si="0"/>
        <v>6054</v>
      </c>
    </row>
    <row r="66" spans="1:6" x14ac:dyDescent="0.25">
      <c r="A66" s="5" t="s">
        <v>70</v>
      </c>
      <c r="B66" s="5" t="s">
        <v>261</v>
      </c>
      <c r="C66" s="2" t="s">
        <v>340</v>
      </c>
      <c r="D66" s="6">
        <v>4666</v>
      </c>
      <c r="E66" s="6">
        <v>-300.99</v>
      </c>
      <c r="F66" s="6">
        <f t="shared" si="0"/>
        <v>4365.01</v>
      </c>
    </row>
    <row r="67" spans="1:6" x14ac:dyDescent="0.25">
      <c r="A67" s="5" t="s">
        <v>70</v>
      </c>
      <c r="B67" s="5" t="s">
        <v>261</v>
      </c>
      <c r="C67" s="2" t="s">
        <v>341</v>
      </c>
      <c r="D67" s="6">
        <v>4963.0081300813008</v>
      </c>
      <c r="E67" s="6">
        <v>0</v>
      </c>
      <c r="F67" s="6">
        <f t="shared" si="0"/>
        <v>4963.0081300813008</v>
      </c>
    </row>
    <row r="68" spans="1:6" x14ac:dyDescent="0.25">
      <c r="A68" s="5" t="s">
        <v>70</v>
      </c>
      <c r="B68" s="5" t="s">
        <v>261</v>
      </c>
      <c r="C68" s="2" t="s">
        <v>342</v>
      </c>
      <c r="D68" s="6">
        <v>3889.0081300813004</v>
      </c>
      <c r="E68" s="6">
        <v>0</v>
      </c>
      <c r="F68" s="6">
        <f t="shared" si="0"/>
        <v>3889.0081300813004</v>
      </c>
    </row>
    <row r="69" spans="1:6" x14ac:dyDescent="0.25">
      <c r="A69" s="5" t="s">
        <v>70</v>
      </c>
      <c r="B69" s="5" t="s">
        <v>261</v>
      </c>
      <c r="C69" s="2" t="s">
        <v>343</v>
      </c>
      <c r="D69" s="6">
        <v>9935.0081300812999</v>
      </c>
      <c r="E69" s="6">
        <v>0</v>
      </c>
      <c r="F69" s="6">
        <f t="shared" si="0"/>
        <v>9935.0081300812999</v>
      </c>
    </row>
    <row r="70" spans="1:6" x14ac:dyDescent="0.25">
      <c r="A70" s="5" t="s">
        <v>70</v>
      </c>
      <c r="B70" s="5" t="s">
        <v>261</v>
      </c>
      <c r="C70" s="2" t="s">
        <v>344</v>
      </c>
      <c r="D70" s="6">
        <v>22005.0081300813</v>
      </c>
      <c r="E70" s="6">
        <v>-937.57</v>
      </c>
      <c r="F70" s="6">
        <f t="shared" si="0"/>
        <v>21067.4381300813</v>
      </c>
    </row>
    <row r="71" spans="1:6" x14ac:dyDescent="0.25">
      <c r="A71" s="5" t="s">
        <v>70</v>
      </c>
      <c r="B71" s="5" t="s">
        <v>261</v>
      </c>
      <c r="C71" s="2" t="s">
        <v>345</v>
      </c>
      <c r="D71" s="6">
        <v>5022</v>
      </c>
      <c r="E71" s="6">
        <v>-208.9</v>
      </c>
      <c r="F71" s="6">
        <f t="shared" ref="F71:F134" si="1">D71+E71</f>
        <v>4813.1000000000004</v>
      </c>
    </row>
    <row r="72" spans="1:6" x14ac:dyDescent="0.25">
      <c r="A72" s="5" t="s">
        <v>70</v>
      </c>
      <c r="B72" s="5" t="s">
        <v>261</v>
      </c>
      <c r="C72" s="2" t="s">
        <v>346</v>
      </c>
      <c r="D72" s="6">
        <v>6801.9999999999991</v>
      </c>
      <c r="E72" s="6">
        <v>-475.18</v>
      </c>
      <c r="F72" s="6">
        <f t="shared" si="1"/>
        <v>6326.8199999999988</v>
      </c>
    </row>
    <row r="73" spans="1:6" x14ac:dyDescent="0.25">
      <c r="A73" s="5" t="s">
        <v>70</v>
      </c>
      <c r="B73" s="5" t="s">
        <v>261</v>
      </c>
      <c r="C73" s="2" t="s">
        <v>347</v>
      </c>
      <c r="D73" s="6">
        <v>1812.0000000000002</v>
      </c>
      <c r="E73" s="6">
        <v>0</v>
      </c>
      <c r="F73" s="6">
        <f t="shared" si="1"/>
        <v>1812.0000000000002</v>
      </c>
    </row>
    <row r="74" spans="1:6" x14ac:dyDescent="0.25">
      <c r="A74" s="5" t="s">
        <v>70</v>
      </c>
      <c r="B74" s="5" t="s">
        <v>261</v>
      </c>
      <c r="C74" s="2" t="s">
        <v>348</v>
      </c>
      <c r="D74" s="6">
        <v>0</v>
      </c>
      <c r="E74" s="6">
        <v>0</v>
      </c>
      <c r="F74" s="6">
        <f t="shared" si="1"/>
        <v>0</v>
      </c>
    </row>
    <row r="75" spans="1:6" x14ac:dyDescent="0.25">
      <c r="A75" s="5" t="s">
        <v>70</v>
      </c>
      <c r="B75" s="5" t="s">
        <v>261</v>
      </c>
      <c r="C75" s="2" t="s">
        <v>349</v>
      </c>
      <c r="D75" s="6">
        <v>6149.0081300813008</v>
      </c>
      <c r="E75" s="6">
        <v>0</v>
      </c>
      <c r="F75" s="6">
        <f t="shared" si="1"/>
        <v>6149.0081300813008</v>
      </c>
    </row>
    <row r="76" spans="1:6" x14ac:dyDescent="0.25">
      <c r="A76" s="5" t="s">
        <v>70</v>
      </c>
      <c r="B76" s="5" t="s">
        <v>261</v>
      </c>
      <c r="C76" s="2" t="s">
        <v>350</v>
      </c>
      <c r="D76" s="6">
        <v>10745.008130081302</v>
      </c>
      <c r="E76" s="6">
        <v>0</v>
      </c>
      <c r="F76" s="6">
        <f t="shared" si="1"/>
        <v>10745.008130081302</v>
      </c>
    </row>
    <row r="77" spans="1:6" x14ac:dyDescent="0.25">
      <c r="A77" s="5" t="s">
        <v>70</v>
      </c>
      <c r="B77" s="5" t="s">
        <v>261</v>
      </c>
      <c r="C77" s="2" t="s">
        <v>351</v>
      </c>
      <c r="D77" s="6">
        <v>8943.0081300812999</v>
      </c>
      <c r="E77" s="6">
        <v>0</v>
      </c>
      <c r="F77" s="6">
        <f t="shared" si="1"/>
        <v>8943.0081300812999</v>
      </c>
    </row>
    <row r="78" spans="1:6" x14ac:dyDescent="0.25">
      <c r="A78" s="5" t="s">
        <v>70</v>
      </c>
      <c r="B78" s="5" t="s">
        <v>261</v>
      </c>
      <c r="C78" s="2" t="s">
        <v>352</v>
      </c>
      <c r="D78" s="6">
        <v>4759.0081300813008</v>
      </c>
      <c r="E78" s="6">
        <v>0</v>
      </c>
      <c r="F78" s="6">
        <f t="shared" si="1"/>
        <v>4759.0081300813008</v>
      </c>
    </row>
    <row r="79" spans="1:6" x14ac:dyDescent="0.25">
      <c r="A79" s="5" t="s">
        <v>70</v>
      </c>
      <c r="B79" s="5" t="s">
        <v>261</v>
      </c>
      <c r="C79" s="2" t="s">
        <v>353</v>
      </c>
      <c r="D79" s="6">
        <v>3609.0081300813008</v>
      </c>
      <c r="E79" s="6">
        <v>-296.14999999999998</v>
      </c>
      <c r="F79" s="6">
        <f t="shared" si="1"/>
        <v>3312.8581300813007</v>
      </c>
    </row>
    <row r="80" spans="1:6" x14ac:dyDescent="0.25">
      <c r="A80" s="5" t="s">
        <v>70</v>
      </c>
      <c r="B80" s="5" t="s">
        <v>261</v>
      </c>
      <c r="C80" s="2" t="s">
        <v>354</v>
      </c>
      <c r="D80" s="6">
        <v>10888</v>
      </c>
      <c r="E80" s="6">
        <v>0</v>
      </c>
      <c r="F80" s="6">
        <f t="shared" si="1"/>
        <v>10888</v>
      </c>
    </row>
    <row r="81" spans="1:6" x14ac:dyDescent="0.25">
      <c r="A81" s="5" t="s">
        <v>70</v>
      </c>
      <c r="B81" s="5" t="s">
        <v>261</v>
      </c>
      <c r="C81" s="2" t="s">
        <v>355</v>
      </c>
      <c r="D81" s="6">
        <v>2349.0081300813008</v>
      </c>
      <c r="E81" s="6">
        <v>0</v>
      </c>
      <c r="F81" s="6">
        <f t="shared" si="1"/>
        <v>2349.0081300813008</v>
      </c>
    </row>
    <row r="82" spans="1:6" x14ac:dyDescent="0.25">
      <c r="A82" s="5" t="s">
        <v>70</v>
      </c>
      <c r="B82" s="5" t="s">
        <v>261</v>
      </c>
      <c r="C82" s="2" t="s">
        <v>356</v>
      </c>
      <c r="D82" s="6">
        <v>10423.0081300813</v>
      </c>
      <c r="E82" s="6">
        <v>0</v>
      </c>
      <c r="F82" s="6">
        <f t="shared" si="1"/>
        <v>10423.0081300813</v>
      </c>
    </row>
    <row r="83" spans="1:6" x14ac:dyDescent="0.25">
      <c r="A83" s="5" t="s">
        <v>70</v>
      </c>
      <c r="B83" s="5" t="s">
        <v>261</v>
      </c>
      <c r="C83" s="2" t="s">
        <v>357</v>
      </c>
      <c r="D83" s="6">
        <v>11491.008130081302</v>
      </c>
      <c r="E83" s="6">
        <v>223.83739837398375</v>
      </c>
      <c r="F83" s="6">
        <f t="shared" si="1"/>
        <v>11714.845528455286</v>
      </c>
    </row>
    <row r="84" spans="1:6" x14ac:dyDescent="0.25">
      <c r="A84" s="5" t="s">
        <v>70</v>
      </c>
      <c r="B84" s="5" t="s">
        <v>261</v>
      </c>
      <c r="C84" s="2" t="s">
        <v>358</v>
      </c>
      <c r="D84" s="6">
        <v>5786</v>
      </c>
      <c r="E84" s="6">
        <v>1146.739837398374</v>
      </c>
      <c r="F84" s="6">
        <f t="shared" si="1"/>
        <v>6932.7398373983742</v>
      </c>
    </row>
    <row r="85" spans="1:6" x14ac:dyDescent="0.25">
      <c r="A85" s="5" t="s">
        <v>70</v>
      </c>
      <c r="B85" s="5" t="s">
        <v>261</v>
      </c>
      <c r="C85" s="2" t="s">
        <v>359</v>
      </c>
      <c r="D85" s="6">
        <v>6684</v>
      </c>
      <c r="E85" s="6">
        <v>-1704</v>
      </c>
      <c r="F85" s="6">
        <f t="shared" si="1"/>
        <v>4980</v>
      </c>
    </row>
    <row r="86" spans="1:6" x14ac:dyDescent="0.25">
      <c r="A86" s="5" t="s">
        <v>70</v>
      </c>
      <c r="B86" s="5" t="s">
        <v>261</v>
      </c>
      <c r="C86" s="2" t="s">
        <v>360</v>
      </c>
      <c r="D86" s="6">
        <v>6077.0081300813008</v>
      </c>
      <c r="E86" s="6">
        <v>0</v>
      </c>
      <c r="F86" s="6">
        <f t="shared" si="1"/>
        <v>6077.0081300813008</v>
      </c>
    </row>
    <row r="87" spans="1:6" x14ac:dyDescent="0.25">
      <c r="A87" s="5" t="s">
        <v>70</v>
      </c>
      <c r="B87" s="5" t="s">
        <v>261</v>
      </c>
      <c r="C87" s="2" t="s">
        <v>361</v>
      </c>
      <c r="D87" s="6">
        <v>5766</v>
      </c>
      <c r="E87" s="6">
        <v>-192.04</v>
      </c>
      <c r="F87" s="6">
        <f t="shared" si="1"/>
        <v>5573.96</v>
      </c>
    </row>
    <row r="88" spans="1:6" x14ac:dyDescent="0.25">
      <c r="A88" s="5" t="s">
        <v>70</v>
      </c>
      <c r="B88" s="5" t="s">
        <v>261</v>
      </c>
      <c r="C88" s="2" t="s">
        <v>362</v>
      </c>
      <c r="D88" s="6">
        <v>9723.0081300812999</v>
      </c>
      <c r="E88" s="6">
        <v>-515.19000000000005</v>
      </c>
      <c r="F88" s="6">
        <f t="shared" si="1"/>
        <v>9207.8181300812994</v>
      </c>
    </row>
    <row r="89" spans="1:6" x14ac:dyDescent="0.25">
      <c r="A89" s="5" t="s">
        <v>70</v>
      </c>
      <c r="B89" s="5" t="s">
        <v>261</v>
      </c>
      <c r="C89" s="2" t="s">
        <v>363</v>
      </c>
      <c r="D89" s="6">
        <v>19143.008130081304</v>
      </c>
      <c r="E89" s="6">
        <v>-1235.26</v>
      </c>
      <c r="F89" s="6">
        <f t="shared" si="1"/>
        <v>17907.748130081305</v>
      </c>
    </row>
    <row r="90" spans="1:6" x14ac:dyDescent="0.25">
      <c r="A90" s="5" t="s">
        <v>70</v>
      </c>
      <c r="B90" s="5" t="s">
        <v>261</v>
      </c>
      <c r="C90" s="2" t="s">
        <v>364</v>
      </c>
      <c r="D90" s="6">
        <v>24727.008130081304</v>
      </c>
      <c r="E90" s="6">
        <v>-336</v>
      </c>
      <c r="F90" s="6">
        <f t="shared" si="1"/>
        <v>24391.008130081304</v>
      </c>
    </row>
    <row r="91" spans="1:6" x14ac:dyDescent="0.25">
      <c r="A91" s="5" t="s">
        <v>70</v>
      </c>
      <c r="B91" s="5" t="s">
        <v>261</v>
      </c>
      <c r="C91" s="2" t="s">
        <v>365</v>
      </c>
      <c r="D91" s="6">
        <v>3555.0081300813008</v>
      </c>
      <c r="E91" s="6">
        <v>0</v>
      </c>
      <c r="F91" s="6">
        <f t="shared" si="1"/>
        <v>3555.0081300813008</v>
      </c>
    </row>
    <row r="92" spans="1:6" x14ac:dyDescent="0.25">
      <c r="A92" s="5" t="s">
        <v>70</v>
      </c>
      <c r="B92" s="5" t="s">
        <v>261</v>
      </c>
      <c r="C92" s="2" t="s">
        <v>366</v>
      </c>
      <c r="D92" s="6">
        <v>4639.0081300813008</v>
      </c>
      <c r="E92" s="6">
        <v>0</v>
      </c>
      <c r="F92" s="6">
        <f t="shared" si="1"/>
        <v>4639.0081300813008</v>
      </c>
    </row>
    <row r="93" spans="1:6" x14ac:dyDescent="0.25">
      <c r="A93" s="5" t="s">
        <v>70</v>
      </c>
      <c r="B93" s="5" t="s">
        <v>261</v>
      </c>
      <c r="C93" s="2" t="s">
        <v>367</v>
      </c>
      <c r="D93" s="6">
        <v>11067.008130081302</v>
      </c>
      <c r="E93" s="6">
        <v>-334.23</v>
      </c>
      <c r="F93" s="6">
        <f t="shared" si="1"/>
        <v>10732.778130081302</v>
      </c>
    </row>
    <row r="94" spans="1:6" x14ac:dyDescent="0.25">
      <c r="A94" s="5" t="s">
        <v>70</v>
      </c>
      <c r="B94" s="5" t="s">
        <v>261</v>
      </c>
      <c r="C94" s="2" t="s">
        <v>368</v>
      </c>
      <c r="D94" s="6">
        <v>2484</v>
      </c>
      <c r="E94" s="6">
        <v>0</v>
      </c>
      <c r="F94" s="6">
        <f t="shared" si="1"/>
        <v>2484</v>
      </c>
    </row>
    <row r="95" spans="1:6" x14ac:dyDescent="0.25">
      <c r="A95" s="5" t="s">
        <v>70</v>
      </c>
      <c r="B95" s="5" t="s">
        <v>261</v>
      </c>
      <c r="C95" s="2" t="s">
        <v>369</v>
      </c>
      <c r="D95" s="6">
        <v>7083.0081300813008</v>
      </c>
      <c r="E95" s="6">
        <v>0</v>
      </c>
      <c r="F95" s="6">
        <f t="shared" si="1"/>
        <v>7083.0081300813008</v>
      </c>
    </row>
    <row r="96" spans="1:6" x14ac:dyDescent="0.25">
      <c r="A96" s="5" t="s">
        <v>70</v>
      </c>
      <c r="B96" s="5" t="s">
        <v>261</v>
      </c>
      <c r="C96" s="2" t="s">
        <v>370</v>
      </c>
      <c r="D96" s="6">
        <v>1611.0081300813008</v>
      </c>
      <c r="E96" s="6">
        <v>0</v>
      </c>
      <c r="F96" s="6">
        <f t="shared" si="1"/>
        <v>1611.0081300813008</v>
      </c>
    </row>
    <row r="97" spans="1:6" x14ac:dyDescent="0.25">
      <c r="A97" s="5" t="s">
        <v>70</v>
      </c>
      <c r="B97" s="5" t="s">
        <v>261</v>
      </c>
      <c r="C97" s="2" t="s">
        <v>371</v>
      </c>
      <c r="D97" s="6">
        <v>2023.008130081301</v>
      </c>
      <c r="E97" s="6">
        <v>0</v>
      </c>
      <c r="F97" s="6">
        <f t="shared" si="1"/>
        <v>2023.008130081301</v>
      </c>
    </row>
    <row r="98" spans="1:6" x14ac:dyDescent="0.25">
      <c r="A98" s="5" t="s">
        <v>70</v>
      </c>
      <c r="B98" s="5" t="s">
        <v>261</v>
      </c>
      <c r="C98" s="2" t="s">
        <v>372</v>
      </c>
      <c r="D98" s="6">
        <v>1535.0081300813008</v>
      </c>
      <c r="E98" s="6">
        <v>0</v>
      </c>
      <c r="F98" s="6">
        <f t="shared" si="1"/>
        <v>1535.0081300813008</v>
      </c>
    </row>
    <row r="99" spans="1:6" x14ac:dyDescent="0.25">
      <c r="A99" s="5" t="s">
        <v>70</v>
      </c>
      <c r="B99" s="5" t="s">
        <v>261</v>
      </c>
      <c r="C99" s="2" t="s">
        <v>373</v>
      </c>
      <c r="D99" s="6">
        <v>674</v>
      </c>
      <c r="E99" s="6">
        <v>0</v>
      </c>
      <c r="F99" s="6">
        <f t="shared" si="1"/>
        <v>674</v>
      </c>
    </row>
    <row r="100" spans="1:6" x14ac:dyDescent="0.25">
      <c r="A100" s="5" t="s">
        <v>70</v>
      </c>
      <c r="B100" s="5" t="s">
        <v>261</v>
      </c>
      <c r="C100" s="2" t="s">
        <v>374</v>
      </c>
      <c r="D100" s="6">
        <v>7059.9999999999991</v>
      </c>
      <c r="E100" s="6">
        <v>0</v>
      </c>
      <c r="F100" s="6">
        <f t="shared" si="1"/>
        <v>7059.9999999999991</v>
      </c>
    </row>
    <row r="101" spans="1:6" x14ac:dyDescent="0.25">
      <c r="A101" s="5" t="s">
        <v>70</v>
      </c>
      <c r="B101" s="5" t="s">
        <v>261</v>
      </c>
      <c r="C101" s="2" t="s">
        <v>375</v>
      </c>
      <c r="D101" s="6">
        <v>1005.0081300813009</v>
      </c>
      <c r="E101" s="6">
        <v>0</v>
      </c>
      <c r="F101" s="6">
        <f t="shared" si="1"/>
        <v>1005.0081300813009</v>
      </c>
    </row>
    <row r="102" spans="1:6" x14ac:dyDescent="0.25">
      <c r="A102" s="5" t="s">
        <v>70</v>
      </c>
      <c r="B102" s="5" t="s">
        <v>261</v>
      </c>
      <c r="C102" s="2" t="s">
        <v>376</v>
      </c>
      <c r="D102" s="6">
        <v>331.00813008130081</v>
      </c>
      <c r="E102" s="6">
        <v>0</v>
      </c>
      <c r="F102" s="6">
        <f t="shared" si="1"/>
        <v>331.00813008130081</v>
      </c>
    </row>
    <row r="103" spans="1:6" x14ac:dyDescent="0.25">
      <c r="A103" s="5" t="s">
        <v>70</v>
      </c>
      <c r="B103" s="5" t="s">
        <v>261</v>
      </c>
      <c r="C103" s="2" t="s">
        <v>377</v>
      </c>
      <c r="D103" s="6">
        <v>111642</v>
      </c>
      <c r="E103" s="6">
        <v>267.7560975609756</v>
      </c>
      <c r="F103" s="6">
        <f t="shared" si="1"/>
        <v>111909.75609756098</v>
      </c>
    </row>
    <row r="104" spans="1:6" x14ac:dyDescent="0.25">
      <c r="A104" s="5" t="s">
        <v>70</v>
      </c>
      <c r="B104" s="5" t="s">
        <v>261</v>
      </c>
      <c r="C104" s="2" t="s">
        <v>378</v>
      </c>
      <c r="D104" s="6">
        <v>6608</v>
      </c>
      <c r="E104" s="6">
        <v>0</v>
      </c>
      <c r="F104" s="6">
        <f t="shared" si="1"/>
        <v>6608</v>
      </c>
    </row>
    <row r="105" spans="1:6" x14ac:dyDescent="0.25">
      <c r="A105" s="5" t="s">
        <v>70</v>
      </c>
      <c r="B105" s="5" t="s">
        <v>261</v>
      </c>
      <c r="C105" s="2" t="s">
        <v>379</v>
      </c>
      <c r="D105" s="6">
        <v>4950</v>
      </c>
      <c r="E105" s="6">
        <v>0</v>
      </c>
      <c r="F105" s="6">
        <f t="shared" si="1"/>
        <v>4950</v>
      </c>
    </row>
    <row r="106" spans="1:6" x14ac:dyDescent="0.25">
      <c r="A106" s="5" t="s">
        <v>70</v>
      </c>
      <c r="B106" s="5" t="s">
        <v>261</v>
      </c>
      <c r="C106" s="2" t="s">
        <v>380</v>
      </c>
      <c r="D106" s="6">
        <v>5137.0081300813008</v>
      </c>
      <c r="E106" s="6">
        <v>0</v>
      </c>
      <c r="F106" s="6">
        <f t="shared" si="1"/>
        <v>5137.0081300813008</v>
      </c>
    </row>
    <row r="107" spans="1:6" x14ac:dyDescent="0.25">
      <c r="A107" s="5" t="s">
        <v>70</v>
      </c>
      <c r="B107" s="5" t="s">
        <v>261</v>
      </c>
      <c r="C107" s="2" t="s">
        <v>381</v>
      </c>
      <c r="D107" s="6">
        <v>6718</v>
      </c>
      <c r="E107" s="6">
        <v>-350.44</v>
      </c>
      <c r="F107" s="6">
        <f t="shared" si="1"/>
        <v>6367.56</v>
      </c>
    </row>
    <row r="108" spans="1:6" x14ac:dyDescent="0.25">
      <c r="A108" s="5" t="s">
        <v>70</v>
      </c>
      <c r="B108" s="5" t="s">
        <v>261</v>
      </c>
      <c r="C108" s="2" t="s">
        <v>382</v>
      </c>
      <c r="D108" s="6">
        <v>819.00813008130081</v>
      </c>
      <c r="E108" s="6">
        <v>0</v>
      </c>
      <c r="F108" s="6">
        <f t="shared" si="1"/>
        <v>819.00813008130081</v>
      </c>
    </row>
    <row r="109" spans="1:6" x14ac:dyDescent="0.25">
      <c r="A109" s="5" t="s">
        <v>41</v>
      </c>
      <c r="B109" s="5" t="s">
        <v>383</v>
      </c>
      <c r="C109" s="2" t="s">
        <v>384</v>
      </c>
      <c r="D109" s="6">
        <v>1813694.8943089433</v>
      </c>
      <c r="E109" s="6">
        <v>9875.8048780487807</v>
      </c>
      <c r="F109" s="6">
        <f t="shared" si="1"/>
        <v>1823570.6991869921</v>
      </c>
    </row>
    <row r="110" spans="1:6" x14ac:dyDescent="0.25">
      <c r="A110" s="5" t="s">
        <v>9</v>
      </c>
      <c r="B110" s="5" t="s">
        <v>23</v>
      </c>
      <c r="C110" s="2">
        <v>441352</v>
      </c>
      <c r="D110" s="6">
        <v>481.69515536251254</v>
      </c>
      <c r="E110" s="6">
        <v>0</v>
      </c>
      <c r="F110" s="6">
        <f t="shared" si="1"/>
        <v>481.69515536251254</v>
      </c>
    </row>
    <row r="111" spans="1:6" x14ac:dyDescent="0.25">
      <c r="A111" s="5" t="s">
        <v>9</v>
      </c>
      <c r="B111" s="5" t="s">
        <v>23</v>
      </c>
      <c r="C111" s="2" t="s">
        <v>385</v>
      </c>
      <c r="D111" s="6">
        <v>171.69047778149019</v>
      </c>
      <c r="E111" s="6">
        <v>0</v>
      </c>
      <c r="F111" s="6">
        <f t="shared" si="1"/>
        <v>171.69047778149019</v>
      </c>
    </row>
    <row r="112" spans="1:6" x14ac:dyDescent="0.25">
      <c r="A112" s="5" t="s">
        <v>9</v>
      </c>
      <c r="B112" s="5" t="s">
        <v>23</v>
      </c>
      <c r="C112" s="2">
        <v>441353</v>
      </c>
      <c r="D112" s="6">
        <v>481.69515536251254</v>
      </c>
      <c r="E112" s="6">
        <v>0</v>
      </c>
      <c r="F112" s="6">
        <f t="shared" si="1"/>
        <v>481.69515536251254</v>
      </c>
    </row>
    <row r="113" spans="1:6" x14ac:dyDescent="0.25">
      <c r="A113" s="5" t="s">
        <v>9</v>
      </c>
      <c r="B113" s="5" t="s">
        <v>23</v>
      </c>
      <c r="C113" s="2" t="s">
        <v>386</v>
      </c>
      <c r="D113" s="6">
        <v>171.69047778149019</v>
      </c>
      <c r="E113" s="6">
        <v>0</v>
      </c>
      <c r="F113" s="6">
        <f t="shared" si="1"/>
        <v>171.69047778149019</v>
      </c>
    </row>
    <row r="114" spans="1:6" x14ac:dyDescent="0.25">
      <c r="A114" s="5" t="s">
        <v>9</v>
      </c>
      <c r="B114" s="5" t="s">
        <v>23</v>
      </c>
      <c r="C114" s="2">
        <v>441361</v>
      </c>
      <c r="D114" s="6">
        <v>525.57353825593054</v>
      </c>
      <c r="E114" s="6">
        <v>0</v>
      </c>
      <c r="F114" s="6">
        <f t="shared" si="1"/>
        <v>525.57353825593054</v>
      </c>
    </row>
    <row r="115" spans="1:6" x14ac:dyDescent="0.25">
      <c r="A115" s="5" t="s">
        <v>9</v>
      </c>
      <c r="B115" s="5" t="s">
        <v>23</v>
      </c>
      <c r="C115" s="2" t="s">
        <v>387</v>
      </c>
      <c r="D115" s="6">
        <v>802.43902439024396</v>
      </c>
      <c r="E115" s="6">
        <v>0</v>
      </c>
      <c r="F115" s="6">
        <f t="shared" si="1"/>
        <v>802.43902439024396</v>
      </c>
    </row>
    <row r="116" spans="1:6" x14ac:dyDescent="0.25">
      <c r="A116" s="5" t="s">
        <v>9</v>
      </c>
      <c r="B116" s="5" t="s">
        <v>23</v>
      </c>
      <c r="C116" s="2">
        <v>441355</v>
      </c>
      <c r="D116" s="6">
        <v>481.69515536251254</v>
      </c>
      <c r="E116" s="6">
        <v>0</v>
      </c>
      <c r="F116" s="6">
        <f t="shared" si="1"/>
        <v>481.69515536251254</v>
      </c>
    </row>
    <row r="117" spans="1:6" x14ac:dyDescent="0.25">
      <c r="A117" s="5" t="s">
        <v>9</v>
      </c>
      <c r="B117" s="5" t="s">
        <v>23</v>
      </c>
      <c r="C117" s="2" t="s">
        <v>388</v>
      </c>
      <c r="D117" s="6">
        <v>50.842811003452496</v>
      </c>
      <c r="E117" s="6">
        <v>0</v>
      </c>
      <c r="F117" s="6">
        <f t="shared" si="1"/>
        <v>50.842811003452496</v>
      </c>
    </row>
    <row r="118" spans="1:6" x14ac:dyDescent="0.25">
      <c r="A118" s="5" t="s">
        <v>9</v>
      </c>
      <c r="B118" s="5" t="s">
        <v>23</v>
      </c>
      <c r="C118" s="2">
        <v>441370</v>
      </c>
      <c r="D118" s="6">
        <v>220.29401937854993</v>
      </c>
      <c r="E118" s="6">
        <v>0</v>
      </c>
      <c r="F118" s="6">
        <f t="shared" si="1"/>
        <v>220.29401937854993</v>
      </c>
    </row>
    <row r="119" spans="1:6" x14ac:dyDescent="0.25">
      <c r="A119" s="5" t="s">
        <v>9</v>
      </c>
      <c r="B119" s="5" t="s">
        <v>23</v>
      </c>
      <c r="C119" s="2" t="s">
        <v>389</v>
      </c>
      <c r="D119" s="6">
        <v>1026.1544715447155</v>
      </c>
      <c r="E119" s="6">
        <v>0</v>
      </c>
      <c r="F119" s="6">
        <f t="shared" si="1"/>
        <v>1026.1544715447155</v>
      </c>
    </row>
    <row r="120" spans="1:6" x14ac:dyDescent="0.25">
      <c r="A120" s="5" t="s">
        <v>9</v>
      </c>
      <c r="B120" s="5" t="s">
        <v>23</v>
      </c>
      <c r="C120" s="2" t="s">
        <v>390</v>
      </c>
      <c r="D120" s="6">
        <v>391.69796191112596</v>
      </c>
      <c r="E120" s="6">
        <v>0</v>
      </c>
      <c r="F120" s="6">
        <f t="shared" si="1"/>
        <v>391.69796191112596</v>
      </c>
    </row>
    <row r="121" spans="1:6" x14ac:dyDescent="0.25">
      <c r="A121" s="5" t="s">
        <v>9</v>
      </c>
      <c r="B121" s="5" t="s">
        <v>23</v>
      </c>
      <c r="C121" s="2">
        <v>441372</v>
      </c>
      <c r="D121" s="6">
        <v>447.43321082525898</v>
      </c>
      <c r="E121" s="6">
        <v>0</v>
      </c>
      <c r="F121" s="6">
        <f t="shared" si="1"/>
        <v>447.43321082525898</v>
      </c>
    </row>
    <row r="122" spans="1:6" x14ac:dyDescent="0.25">
      <c r="A122" s="5" t="s">
        <v>9</v>
      </c>
      <c r="B122" s="5" t="s">
        <v>23</v>
      </c>
      <c r="C122" s="2">
        <v>441365</v>
      </c>
      <c r="D122" s="6">
        <v>477.98569996658875</v>
      </c>
      <c r="E122" s="6">
        <v>0</v>
      </c>
      <c r="F122" s="6">
        <f t="shared" si="1"/>
        <v>477.98569996658875</v>
      </c>
    </row>
    <row r="123" spans="1:6" x14ac:dyDescent="0.25">
      <c r="A123" s="5" t="s">
        <v>9</v>
      </c>
      <c r="B123" s="5" t="s">
        <v>23</v>
      </c>
      <c r="C123" s="2">
        <v>441371</v>
      </c>
      <c r="D123" s="6">
        <v>447.43321082525898</v>
      </c>
      <c r="E123" s="6">
        <v>0</v>
      </c>
      <c r="F123" s="6">
        <f t="shared" si="1"/>
        <v>447.43321082525898</v>
      </c>
    </row>
    <row r="124" spans="1:6" x14ac:dyDescent="0.25">
      <c r="A124" s="5" t="s">
        <v>9</v>
      </c>
      <c r="B124" s="5" t="s">
        <v>23</v>
      </c>
      <c r="C124" s="2">
        <v>441359</v>
      </c>
      <c r="D124" s="6">
        <v>504.93337788172403</v>
      </c>
      <c r="E124" s="6">
        <v>0</v>
      </c>
      <c r="F124" s="6">
        <f t="shared" si="1"/>
        <v>504.93337788172403</v>
      </c>
    </row>
    <row r="125" spans="1:6" x14ac:dyDescent="0.25">
      <c r="A125" s="5" t="s">
        <v>9</v>
      </c>
      <c r="B125" s="5" t="s">
        <v>23</v>
      </c>
      <c r="C125" s="2">
        <v>441354</v>
      </c>
      <c r="D125" s="6">
        <v>481.69515536251254</v>
      </c>
      <c r="E125" s="6">
        <v>0</v>
      </c>
      <c r="F125" s="6">
        <f t="shared" si="1"/>
        <v>481.69515536251254</v>
      </c>
    </row>
    <row r="126" spans="1:6" x14ac:dyDescent="0.25">
      <c r="A126" s="5" t="s">
        <v>9</v>
      </c>
      <c r="B126" s="5" t="s">
        <v>23</v>
      </c>
      <c r="C126" s="2" t="s">
        <v>391</v>
      </c>
      <c r="D126" s="6">
        <v>171.69047778149019</v>
      </c>
      <c r="E126" s="6">
        <v>0</v>
      </c>
      <c r="F126" s="6">
        <f t="shared" si="1"/>
        <v>171.69047778149019</v>
      </c>
    </row>
    <row r="127" spans="1:6" x14ac:dyDescent="0.25">
      <c r="A127" s="5" t="s">
        <v>9</v>
      </c>
      <c r="B127" s="5" t="s">
        <v>23</v>
      </c>
      <c r="C127" s="2" t="s">
        <v>392</v>
      </c>
      <c r="D127" s="6">
        <v>136.5296803652968</v>
      </c>
      <c r="E127" s="6">
        <v>0</v>
      </c>
      <c r="F127" s="6">
        <f t="shared" si="1"/>
        <v>136.5296803652968</v>
      </c>
    </row>
    <row r="128" spans="1:6" x14ac:dyDescent="0.25">
      <c r="A128" s="5" t="s">
        <v>9</v>
      </c>
      <c r="B128" s="5" t="s">
        <v>23</v>
      </c>
      <c r="C128" s="2" t="s">
        <v>393</v>
      </c>
      <c r="D128" s="6">
        <v>896.7479674796748</v>
      </c>
      <c r="E128" s="6">
        <v>0</v>
      </c>
      <c r="F128" s="6">
        <f t="shared" si="1"/>
        <v>896.7479674796748</v>
      </c>
    </row>
    <row r="129" spans="1:6" x14ac:dyDescent="0.25">
      <c r="A129" s="5" t="s">
        <v>9</v>
      </c>
      <c r="B129" s="5" t="s">
        <v>23</v>
      </c>
      <c r="C129" s="2">
        <v>441362</v>
      </c>
      <c r="D129" s="6">
        <v>477.98569996658875</v>
      </c>
      <c r="E129" s="6">
        <v>0</v>
      </c>
      <c r="F129" s="6">
        <f t="shared" si="1"/>
        <v>477.98569996658875</v>
      </c>
    </row>
    <row r="130" spans="1:6" x14ac:dyDescent="0.25">
      <c r="A130" s="5" t="s">
        <v>9</v>
      </c>
      <c r="B130" s="5" t="s">
        <v>23</v>
      </c>
      <c r="C130" s="2">
        <v>441366</v>
      </c>
      <c r="D130" s="6">
        <v>447.10845305713332</v>
      </c>
      <c r="E130" s="6">
        <v>0</v>
      </c>
      <c r="F130" s="6">
        <f t="shared" si="1"/>
        <v>447.10845305713332</v>
      </c>
    </row>
    <row r="131" spans="1:6" x14ac:dyDescent="0.25">
      <c r="A131" s="5" t="s">
        <v>9</v>
      </c>
      <c r="B131" s="5" t="s">
        <v>23</v>
      </c>
      <c r="C131" s="2">
        <v>441367</v>
      </c>
      <c r="D131" s="6">
        <v>557.4250584697628</v>
      </c>
      <c r="E131" s="6">
        <v>0</v>
      </c>
      <c r="F131" s="6">
        <f t="shared" si="1"/>
        <v>557.4250584697628</v>
      </c>
    </row>
    <row r="132" spans="1:6" x14ac:dyDescent="0.25">
      <c r="A132" s="5" t="s">
        <v>9</v>
      </c>
      <c r="B132" s="5" t="s">
        <v>23</v>
      </c>
      <c r="C132" s="2">
        <v>441350</v>
      </c>
      <c r="D132" s="6">
        <v>481.69515536251254</v>
      </c>
      <c r="E132" s="6">
        <v>0</v>
      </c>
      <c r="F132" s="6">
        <f t="shared" si="1"/>
        <v>481.69515536251254</v>
      </c>
    </row>
    <row r="133" spans="1:6" x14ac:dyDescent="0.25">
      <c r="A133" s="5" t="s">
        <v>9</v>
      </c>
      <c r="B133" s="5" t="s">
        <v>23</v>
      </c>
      <c r="C133" s="2" t="s">
        <v>394</v>
      </c>
      <c r="D133" s="6">
        <v>171.69047778149019</v>
      </c>
      <c r="E133" s="6">
        <v>0</v>
      </c>
      <c r="F133" s="6">
        <f t="shared" si="1"/>
        <v>171.69047778149019</v>
      </c>
    </row>
    <row r="134" spans="1:6" x14ac:dyDescent="0.25">
      <c r="A134" s="5" t="s">
        <v>9</v>
      </c>
      <c r="B134" s="5" t="s">
        <v>23</v>
      </c>
      <c r="C134" s="2" t="s">
        <v>395</v>
      </c>
      <c r="D134" s="6">
        <v>777.2520325203252</v>
      </c>
      <c r="E134" s="6">
        <v>0</v>
      </c>
      <c r="F134" s="6">
        <f t="shared" si="1"/>
        <v>777.2520325203252</v>
      </c>
    </row>
    <row r="135" spans="1:6" x14ac:dyDescent="0.25">
      <c r="A135" s="5" t="s">
        <v>9</v>
      </c>
      <c r="B135" s="5" t="s">
        <v>23</v>
      </c>
      <c r="C135" s="2">
        <v>441375</v>
      </c>
      <c r="D135" s="6">
        <v>346.57427330437696</v>
      </c>
      <c r="E135" s="6">
        <v>0</v>
      </c>
      <c r="F135" s="6">
        <f t="shared" ref="F135:F153" si="2">D135+E135</f>
        <v>346.57427330437696</v>
      </c>
    </row>
    <row r="136" spans="1:6" x14ac:dyDescent="0.25">
      <c r="A136" s="5" t="s">
        <v>9</v>
      </c>
      <c r="B136" s="5" t="s">
        <v>23</v>
      </c>
      <c r="C136" s="2">
        <v>441351</v>
      </c>
      <c r="D136" s="6">
        <v>481.69515536251254</v>
      </c>
      <c r="E136" s="6">
        <v>0</v>
      </c>
      <c r="F136" s="6">
        <f t="shared" si="2"/>
        <v>481.69515536251254</v>
      </c>
    </row>
    <row r="137" spans="1:6" x14ac:dyDescent="0.25">
      <c r="A137" s="5" t="s">
        <v>9</v>
      </c>
      <c r="B137" s="5" t="s">
        <v>23</v>
      </c>
      <c r="C137" s="2" t="s">
        <v>396</v>
      </c>
      <c r="D137" s="6">
        <v>171.69047778149019</v>
      </c>
      <c r="E137" s="6">
        <v>0</v>
      </c>
      <c r="F137" s="6">
        <f t="shared" si="2"/>
        <v>171.69047778149019</v>
      </c>
    </row>
    <row r="138" spans="1:6" x14ac:dyDescent="0.25">
      <c r="A138" s="5" t="s">
        <v>9</v>
      </c>
      <c r="B138" s="5" t="s">
        <v>23</v>
      </c>
      <c r="C138" s="2">
        <v>441369</v>
      </c>
      <c r="D138" s="6">
        <v>220.29401937854993</v>
      </c>
      <c r="E138" s="6">
        <v>0</v>
      </c>
      <c r="F138" s="6">
        <f t="shared" si="2"/>
        <v>220.29401937854993</v>
      </c>
    </row>
    <row r="139" spans="1:6" x14ac:dyDescent="0.25">
      <c r="A139" s="5" t="s">
        <v>9</v>
      </c>
      <c r="B139" s="5" t="s">
        <v>23</v>
      </c>
      <c r="C139" s="2" t="s">
        <v>397</v>
      </c>
      <c r="D139" s="6">
        <v>276.04744403608419</v>
      </c>
      <c r="E139" s="6">
        <v>0</v>
      </c>
      <c r="F139" s="6">
        <f t="shared" si="2"/>
        <v>276.04744403608419</v>
      </c>
    </row>
    <row r="140" spans="1:6" x14ac:dyDescent="0.25">
      <c r="A140" s="5" t="s">
        <v>9</v>
      </c>
      <c r="B140" s="5" t="s">
        <v>23</v>
      </c>
      <c r="C140" s="2">
        <v>441349</v>
      </c>
      <c r="D140" s="6">
        <v>481.69515536251254</v>
      </c>
      <c r="E140" s="6">
        <v>0</v>
      </c>
      <c r="F140" s="6">
        <f t="shared" si="2"/>
        <v>481.69515536251254</v>
      </c>
    </row>
    <row r="141" spans="1:6" x14ac:dyDescent="0.25">
      <c r="A141" s="5" t="s">
        <v>9</v>
      </c>
      <c r="B141" s="5" t="s">
        <v>23</v>
      </c>
      <c r="C141" s="2" t="s">
        <v>398</v>
      </c>
      <c r="D141" s="6">
        <v>171.69047778149019</v>
      </c>
      <c r="E141" s="6">
        <v>0</v>
      </c>
      <c r="F141" s="6">
        <f t="shared" si="2"/>
        <v>171.69047778149019</v>
      </c>
    </row>
    <row r="142" spans="1:6" x14ac:dyDescent="0.25">
      <c r="A142" s="5" t="s">
        <v>9</v>
      </c>
      <c r="B142" s="5" t="s">
        <v>23</v>
      </c>
      <c r="C142" s="2">
        <v>441374</v>
      </c>
      <c r="D142" s="6">
        <v>340.28840628132315</v>
      </c>
      <c r="E142" s="6">
        <v>0</v>
      </c>
      <c r="F142" s="6">
        <f t="shared" si="2"/>
        <v>340.28840628132315</v>
      </c>
    </row>
    <row r="143" spans="1:6" x14ac:dyDescent="0.25">
      <c r="A143" s="5" t="s">
        <v>9</v>
      </c>
      <c r="B143" s="5" t="s">
        <v>23</v>
      </c>
      <c r="C143" s="2">
        <v>441347</v>
      </c>
      <c r="D143" s="6">
        <v>481.69515536251254</v>
      </c>
      <c r="E143" s="6">
        <v>0</v>
      </c>
      <c r="F143" s="6">
        <f t="shared" si="2"/>
        <v>481.69515536251254</v>
      </c>
    </row>
    <row r="144" spans="1:6" x14ac:dyDescent="0.25">
      <c r="A144" s="5" t="s">
        <v>9</v>
      </c>
      <c r="B144" s="5" t="s">
        <v>23</v>
      </c>
      <c r="C144" s="2" t="s">
        <v>399</v>
      </c>
      <c r="D144" s="6">
        <v>171.69047778149019</v>
      </c>
      <c r="E144" s="6">
        <v>0</v>
      </c>
      <c r="F144" s="6">
        <f t="shared" si="2"/>
        <v>171.69047778149019</v>
      </c>
    </row>
    <row r="145" spans="1:11" x14ac:dyDescent="0.25">
      <c r="A145" s="5" t="s">
        <v>9</v>
      </c>
      <c r="B145" s="5" t="s">
        <v>23</v>
      </c>
      <c r="C145" s="2" t="s">
        <v>400</v>
      </c>
      <c r="D145" s="6">
        <v>565.04065040650403</v>
      </c>
      <c r="E145" s="6">
        <v>0</v>
      </c>
      <c r="F145" s="6">
        <f t="shared" si="2"/>
        <v>565.04065040650403</v>
      </c>
    </row>
    <row r="146" spans="1:11" x14ac:dyDescent="0.25">
      <c r="A146" s="5" t="s">
        <v>9</v>
      </c>
      <c r="B146" s="5" t="s">
        <v>23</v>
      </c>
      <c r="C146" s="2">
        <v>441360</v>
      </c>
      <c r="D146" s="6">
        <v>11.42425659873037</v>
      </c>
      <c r="E146" s="6">
        <v>0</v>
      </c>
      <c r="F146" s="6">
        <f t="shared" si="2"/>
        <v>11.42425659873037</v>
      </c>
    </row>
    <row r="147" spans="1:11" x14ac:dyDescent="0.25">
      <c r="A147" s="5" t="s">
        <v>9</v>
      </c>
      <c r="B147" s="5" t="s">
        <v>23</v>
      </c>
      <c r="C147" s="2" t="s">
        <v>401</v>
      </c>
      <c r="D147" s="6">
        <v>12.492348813899097</v>
      </c>
      <c r="E147" s="6">
        <v>0</v>
      </c>
      <c r="F147" s="6">
        <f t="shared" si="2"/>
        <v>12.492348813899097</v>
      </c>
    </row>
    <row r="148" spans="1:11" x14ac:dyDescent="0.25">
      <c r="A148" s="5" t="s">
        <v>9</v>
      </c>
      <c r="B148" s="5" t="s">
        <v>23</v>
      </c>
      <c r="C148" s="2">
        <v>441345</v>
      </c>
      <c r="D148" s="6">
        <v>548.34988306047444</v>
      </c>
      <c r="E148" s="6">
        <v>0</v>
      </c>
      <c r="F148" s="6">
        <f t="shared" si="2"/>
        <v>548.34988306047444</v>
      </c>
    </row>
    <row r="149" spans="1:11" x14ac:dyDescent="0.25">
      <c r="A149" s="5" t="s">
        <v>9</v>
      </c>
      <c r="B149" s="5" t="s">
        <v>23</v>
      </c>
      <c r="C149" s="2" t="s">
        <v>402</v>
      </c>
      <c r="D149" s="6">
        <v>402.27415079630254</v>
      </c>
      <c r="E149" s="6">
        <v>0</v>
      </c>
      <c r="F149" s="6">
        <f t="shared" si="2"/>
        <v>402.27415079630254</v>
      </c>
    </row>
    <row r="150" spans="1:11" x14ac:dyDescent="0.25">
      <c r="A150" s="5" t="s">
        <v>253</v>
      </c>
      <c r="B150" s="5" t="s">
        <v>259</v>
      </c>
      <c r="C150" s="2" t="s">
        <v>403</v>
      </c>
      <c r="D150" s="6">
        <v>4473.7804878048782</v>
      </c>
      <c r="E150" s="6">
        <v>294.07317073170731</v>
      </c>
      <c r="F150" s="6">
        <f t="shared" si="2"/>
        <v>4767.8536585365855</v>
      </c>
    </row>
    <row r="151" spans="1:11" x14ac:dyDescent="0.25">
      <c r="A151" s="5" t="s">
        <v>9</v>
      </c>
      <c r="B151" s="5" t="s">
        <v>10</v>
      </c>
      <c r="C151" s="2" t="s">
        <v>404</v>
      </c>
      <c r="D151" s="6">
        <v>378.02</v>
      </c>
      <c r="E151" s="6">
        <v>0</v>
      </c>
      <c r="F151" s="6">
        <f t="shared" si="2"/>
        <v>378.02</v>
      </c>
    </row>
    <row r="152" spans="1:11" x14ac:dyDescent="0.25">
      <c r="A152" s="5" t="s">
        <v>9</v>
      </c>
      <c r="B152" s="5" t="s">
        <v>93</v>
      </c>
      <c r="C152" s="2" t="s">
        <v>405</v>
      </c>
      <c r="D152" s="6">
        <v>9310</v>
      </c>
      <c r="E152" s="6"/>
      <c r="F152" s="6">
        <f t="shared" si="2"/>
        <v>9310</v>
      </c>
    </row>
    <row r="153" spans="1:11" x14ac:dyDescent="0.25">
      <c r="A153" s="5" t="s">
        <v>46</v>
      </c>
      <c r="B153" s="5" t="s">
        <v>47</v>
      </c>
      <c r="C153" s="2" t="s">
        <v>406</v>
      </c>
      <c r="D153" s="6">
        <v>20077.04</v>
      </c>
      <c r="E153" s="6">
        <v>0</v>
      </c>
      <c r="F153" s="6">
        <f t="shared" si="2"/>
        <v>20077.04</v>
      </c>
    </row>
    <row r="154" spans="1:11" x14ac:dyDescent="0.25">
      <c r="F154" s="22"/>
    </row>
    <row r="155" spans="1:11" ht="30" x14ac:dyDescent="0.25">
      <c r="B155" s="7"/>
      <c r="C155" s="8" t="s">
        <v>88</v>
      </c>
      <c r="D155" s="8" t="s">
        <v>89</v>
      </c>
      <c r="E155" s="8" t="s">
        <v>90</v>
      </c>
      <c r="F155" s="18"/>
      <c r="G155" s="18"/>
      <c r="H155" s="18"/>
      <c r="I155" s="18"/>
      <c r="J155" s="18"/>
    </row>
    <row r="156" spans="1:11" x14ac:dyDescent="0.25">
      <c r="B156" s="7"/>
      <c r="C156" s="1" t="s">
        <v>91</v>
      </c>
      <c r="D156" s="1" t="s">
        <v>91</v>
      </c>
      <c r="E156" s="1" t="s">
        <v>91</v>
      </c>
      <c r="F156" s="18"/>
      <c r="G156" s="18"/>
      <c r="H156" s="18"/>
      <c r="I156" s="18"/>
      <c r="J156" s="18"/>
      <c r="K156" s="18"/>
    </row>
    <row r="157" spans="1:11" x14ac:dyDescent="0.25">
      <c r="B157" s="3" t="s">
        <v>92</v>
      </c>
      <c r="C157" s="12">
        <f>SUM(D5:D153)</f>
        <v>44830288.580302939</v>
      </c>
      <c r="D157" s="12">
        <f>SUM(E5:E153)</f>
        <v>-751872.78879674792</v>
      </c>
      <c r="E157" s="12">
        <f>SUM(F5:F153)</f>
        <v>44078415.791506171</v>
      </c>
      <c r="F157" s="18"/>
      <c r="G157" s="18"/>
      <c r="H157" s="18"/>
      <c r="I157" s="18"/>
      <c r="J157" s="18"/>
      <c r="K157" s="18"/>
    </row>
    <row r="158" spans="1:11" x14ac:dyDescent="0.25">
      <c r="B158" s="7"/>
      <c r="C158" s="9"/>
      <c r="D158" s="9"/>
      <c r="E158" s="9"/>
      <c r="F158" s="18"/>
      <c r="G158" s="18"/>
      <c r="H158" s="18"/>
      <c r="I158" s="18"/>
      <c r="J158" s="18"/>
      <c r="K158" s="18"/>
    </row>
  </sheetData>
  <autoFilter ref="A4:K153"/>
  <pageMargins left="0.7" right="0.7" top="0.75" bottom="0.75" header="0.3" footer="0.3"/>
  <ignoredErrors>
    <ignoredError sqref="C150:C153 C17:C149 C5:C15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49"/>
  <sheetViews>
    <sheetView topLeftCell="W1" zoomScale="85" zoomScaleNormal="85" workbookViewId="0">
      <selection activeCell="AN1" sqref="AN1:AN1048576"/>
    </sheetView>
  </sheetViews>
  <sheetFormatPr defaultRowHeight="12.75" x14ac:dyDescent="0.2"/>
  <cols>
    <col min="1" max="1" width="54.5703125" style="35" bestFit="1" customWidth="1"/>
    <col min="2" max="2" width="227" style="35" bestFit="1" customWidth="1"/>
    <col min="3" max="3" width="12" style="35" bestFit="1" customWidth="1"/>
    <col min="4" max="4" width="16.42578125" style="32" bestFit="1" customWidth="1"/>
    <col min="5" max="5" width="15.140625" style="33" bestFit="1" customWidth="1"/>
    <col min="6" max="6" width="14.42578125" style="34" bestFit="1" customWidth="1"/>
    <col min="7" max="7" width="20" style="33" bestFit="1" customWidth="1"/>
    <col min="8" max="8" width="19.5703125" style="34" bestFit="1" customWidth="1"/>
    <col min="9" max="9" width="16.7109375" style="33" bestFit="1" customWidth="1"/>
    <col min="10" max="10" width="16.5703125" style="34" bestFit="1" customWidth="1"/>
    <col min="11" max="11" width="17.42578125" style="33" bestFit="1" customWidth="1"/>
    <col min="12" max="12" width="15.140625" style="33" bestFit="1" customWidth="1"/>
    <col min="13" max="13" width="15.140625" style="34" bestFit="1" customWidth="1"/>
    <col min="14" max="14" width="20" style="33" bestFit="1" customWidth="1"/>
    <col min="15" max="15" width="19.5703125" style="34" bestFit="1" customWidth="1"/>
    <col min="16" max="16" width="16.7109375" style="33" bestFit="1" customWidth="1"/>
    <col min="17" max="17" width="16.5703125" style="34" bestFit="1" customWidth="1"/>
    <col min="18" max="18" width="17.42578125" style="33" bestFit="1" customWidth="1"/>
    <col min="19" max="19" width="15.140625" style="33" bestFit="1" customWidth="1"/>
    <col min="20" max="20" width="14.42578125" style="34" bestFit="1" customWidth="1"/>
    <col min="21" max="21" width="20" style="33" bestFit="1" customWidth="1"/>
    <col min="22" max="22" width="19.5703125" style="34" bestFit="1" customWidth="1"/>
    <col min="23" max="23" width="16.7109375" style="33" bestFit="1" customWidth="1"/>
    <col min="24" max="24" width="16.5703125" style="34" bestFit="1" customWidth="1"/>
    <col min="25" max="25" width="17.42578125" style="33" bestFit="1" customWidth="1"/>
    <col min="26" max="26" width="15.140625" style="33" bestFit="1" customWidth="1"/>
    <col min="27" max="27" width="14.42578125" style="34" bestFit="1" customWidth="1"/>
    <col min="28" max="28" width="20" style="33" bestFit="1" customWidth="1"/>
    <col min="29" max="29" width="19.5703125" style="34" bestFit="1" customWidth="1"/>
    <col min="30" max="30" width="16.7109375" style="33" bestFit="1" customWidth="1"/>
    <col min="31" max="31" width="16.5703125" style="34" bestFit="1" customWidth="1"/>
    <col min="32" max="32" width="17.42578125" style="33" bestFit="1" customWidth="1"/>
    <col min="33" max="33" width="15.140625" style="33" bestFit="1" customWidth="1"/>
    <col min="34" max="34" width="14.42578125" style="34" bestFit="1" customWidth="1"/>
    <col min="35" max="35" width="20" style="33" bestFit="1" customWidth="1"/>
    <col min="36" max="36" width="19.5703125" style="34" bestFit="1" customWidth="1"/>
    <col min="37" max="37" width="16.7109375" style="33" bestFit="1" customWidth="1"/>
    <col min="38" max="38" width="16.5703125" style="34" bestFit="1" customWidth="1"/>
    <col min="39" max="39" width="17.42578125" style="33" bestFit="1" customWidth="1"/>
    <col min="40" max="40" width="13.85546875" style="32" bestFit="1" customWidth="1"/>
    <col min="41" max="16384" width="9.140625" style="32"/>
  </cols>
  <sheetData>
    <row r="1" spans="1:40" x14ac:dyDescent="0.2">
      <c r="A1" s="30" t="s">
        <v>1</v>
      </c>
      <c r="B1" s="31" t="s">
        <v>2</v>
      </c>
      <c r="C1" s="103"/>
      <c r="H1" s="33"/>
      <c r="J1" s="33"/>
      <c r="O1" s="33"/>
      <c r="Q1" s="33"/>
      <c r="V1" s="33"/>
      <c r="X1" s="33"/>
      <c r="AC1" s="33"/>
      <c r="AE1" s="33"/>
      <c r="AJ1" s="33"/>
      <c r="AL1" s="33"/>
    </row>
    <row r="2" spans="1:40" x14ac:dyDescent="0.2">
      <c r="A2" s="30" t="s">
        <v>0</v>
      </c>
      <c r="B2" s="31">
        <v>2018</v>
      </c>
      <c r="C2" s="103"/>
      <c r="H2" s="33"/>
      <c r="J2" s="33"/>
      <c r="O2" s="33"/>
      <c r="Q2" s="33"/>
      <c r="V2" s="33"/>
      <c r="X2" s="33"/>
      <c r="AC2" s="33"/>
      <c r="AE2" s="33"/>
      <c r="AJ2" s="33"/>
      <c r="AL2" s="33"/>
    </row>
    <row r="3" spans="1:40" x14ac:dyDescent="0.2">
      <c r="H3" s="33"/>
      <c r="J3" s="33"/>
      <c r="O3" s="33"/>
      <c r="Q3" s="33"/>
      <c r="V3" s="33"/>
      <c r="X3" s="33"/>
      <c r="AC3" s="33"/>
      <c r="AE3" s="33"/>
      <c r="AJ3" s="33"/>
      <c r="AL3" s="33"/>
    </row>
    <row r="4" spans="1:40" x14ac:dyDescent="0.2">
      <c r="E4" s="281" t="s">
        <v>958</v>
      </c>
      <c r="F4" s="282"/>
      <c r="G4" s="282"/>
      <c r="H4" s="282"/>
      <c r="I4" s="282"/>
      <c r="J4" s="282"/>
      <c r="K4" s="283"/>
      <c r="L4" s="281" t="s">
        <v>959</v>
      </c>
      <c r="M4" s="282"/>
      <c r="N4" s="282"/>
      <c r="O4" s="282"/>
      <c r="P4" s="282"/>
      <c r="Q4" s="282"/>
      <c r="R4" s="283"/>
      <c r="S4" s="281" t="s">
        <v>960</v>
      </c>
      <c r="T4" s="282"/>
      <c r="U4" s="282"/>
      <c r="V4" s="282"/>
      <c r="W4" s="282"/>
      <c r="X4" s="282"/>
      <c r="Y4" s="283"/>
      <c r="Z4" s="281" t="s">
        <v>961</v>
      </c>
      <c r="AA4" s="282"/>
      <c r="AB4" s="282"/>
      <c r="AC4" s="282"/>
      <c r="AD4" s="282"/>
      <c r="AE4" s="282"/>
      <c r="AF4" s="283"/>
      <c r="AG4" s="281" t="s">
        <v>962</v>
      </c>
      <c r="AH4" s="282"/>
      <c r="AI4" s="282"/>
      <c r="AJ4" s="282"/>
      <c r="AK4" s="282"/>
      <c r="AL4" s="282"/>
      <c r="AM4" s="283"/>
    </row>
    <row r="5" spans="1:40" x14ac:dyDescent="0.2">
      <c r="A5" s="36" t="s">
        <v>963</v>
      </c>
      <c r="B5" s="37" t="s">
        <v>964</v>
      </c>
      <c r="C5" s="37" t="s">
        <v>1172</v>
      </c>
      <c r="D5" s="38" t="s">
        <v>965</v>
      </c>
      <c r="E5" s="38" t="s">
        <v>966</v>
      </c>
      <c r="F5" s="38" t="s">
        <v>967</v>
      </c>
      <c r="G5" s="38" t="s">
        <v>968</v>
      </c>
      <c r="H5" s="38" t="s">
        <v>969</v>
      </c>
      <c r="I5" s="38" t="s">
        <v>970</v>
      </c>
      <c r="J5" s="38" t="s">
        <v>971</v>
      </c>
      <c r="K5" s="38" t="s">
        <v>972</v>
      </c>
      <c r="L5" s="38" t="s">
        <v>966</v>
      </c>
      <c r="M5" s="38" t="s">
        <v>967</v>
      </c>
      <c r="N5" s="38" t="s">
        <v>968</v>
      </c>
      <c r="O5" s="38" t="s">
        <v>969</v>
      </c>
      <c r="P5" s="38" t="s">
        <v>970</v>
      </c>
      <c r="Q5" s="38" t="s">
        <v>971</v>
      </c>
      <c r="R5" s="38" t="s">
        <v>972</v>
      </c>
      <c r="S5" s="38" t="s">
        <v>966</v>
      </c>
      <c r="T5" s="38" t="s">
        <v>967</v>
      </c>
      <c r="U5" s="38" t="s">
        <v>968</v>
      </c>
      <c r="V5" s="38" t="s">
        <v>969</v>
      </c>
      <c r="W5" s="38" t="s">
        <v>970</v>
      </c>
      <c r="X5" s="38" t="s">
        <v>971</v>
      </c>
      <c r="Y5" s="38" t="s">
        <v>972</v>
      </c>
      <c r="Z5" s="38" t="s">
        <v>966</v>
      </c>
      <c r="AA5" s="38" t="s">
        <v>967</v>
      </c>
      <c r="AB5" s="38" t="s">
        <v>968</v>
      </c>
      <c r="AC5" s="38" t="s">
        <v>969</v>
      </c>
      <c r="AD5" s="38" t="s">
        <v>970</v>
      </c>
      <c r="AE5" s="38" t="s">
        <v>971</v>
      </c>
      <c r="AF5" s="38" t="s">
        <v>972</v>
      </c>
      <c r="AG5" s="38" t="s">
        <v>966</v>
      </c>
      <c r="AH5" s="38" t="s">
        <v>967</v>
      </c>
      <c r="AI5" s="38" t="s">
        <v>968</v>
      </c>
      <c r="AJ5" s="38" t="s">
        <v>969</v>
      </c>
      <c r="AK5" s="38" t="s">
        <v>970</v>
      </c>
      <c r="AL5" s="38" t="s">
        <v>971</v>
      </c>
      <c r="AM5" s="38" t="s">
        <v>972</v>
      </c>
    </row>
    <row r="6" spans="1:40" x14ac:dyDescent="0.2">
      <c r="A6" s="39" t="s">
        <v>9</v>
      </c>
      <c r="B6" s="39" t="s">
        <v>973</v>
      </c>
      <c r="C6" s="39" t="s">
        <v>1170</v>
      </c>
      <c r="D6" s="40">
        <v>700934</v>
      </c>
      <c r="E6" s="41">
        <v>0</v>
      </c>
      <c r="F6" s="42">
        <v>0</v>
      </c>
      <c r="G6" s="41">
        <v>0</v>
      </c>
      <c r="H6" s="42">
        <v>0</v>
      </c>
      <c r="I6" s="41">
        <v>0</v>
      </c>
      <c r="J6" s="42">
        <v>0</v>
      </c>
      <c r="K6" s="41">
        <v>0</v>
      </c>
      <c r="L6" s="41">
        <v>0</v>
      </c>
      <c r="M6" s="42">
        <v>0</v>
      </c>
      <c r="N6" s="41">
        <v>0</v>
      </c>
      <c r="O6" s="42">
        <v>0</v>
      </c>
      <c r="P6" s="41">
        <v>0</v>
      </c>
      <c r="Q6" s="42">
        <v>0</v>
      </c>
      <c r="R6" s="41">
        <v>0</v>
      </c>
      <c r="S6" s="41">
        <v>0</v>
      </c>
      <c r="T6" s="42">
        <v>0</v>
      </c>
      <c r="U6" s="41">
        <v>2</v>
      </c>
      <c r="V6" s="42">
        <v>9877.81</v>
      </c>
      <c r="W6" s="41">
        <v>2</v>
      </c>
      <c r="X6" s="42">
        <v>3760</v>
      </c>
      <c r="Y6" s="41">
        <v>0</v>
      </c>
      <c r="Z6" s="41">
        <v>0</v>
      </c>
      <c r="AA6" s="42">
        <v>0</v>
      </c>
      <c r="AB6" s="41">
        <v>0</v>
      </c>
      <c r="AC6" s="42">
        <v>0</v>
      </c>
      <c r="AD6" s="41">
        <v>0</v>
      </c>
      <c r="AE6" s="42">
        <v>0</v>
      </c>
      <c r="AF6" s="41">
        <v>0</v>
      </c>
      <c r="AG6" s="41">
        <v>0</v>
      </c>
      <c r="AH6" s="42">
        <v>0</v>
      </c>
      <c r="AI6" s="41">
        <v>0</v>
      </c>
      <c r="AJ6" s="42">
        <v>0</v>
      </c>
      <c r="AK6" s="41">
        <v>0</v>
      </c>
      <c r="AL6" s="42">
        <v>0</v>
      </c>
      <c r="AM6" s="41">
        <v>0</v>
      </c>
      <c r="AN6" s="123"/>
    </row>
    <row r="7" spans="1:40" x14ac:dyDescent="0.2">
      <c r="A7" s="39" t="s">
        <v>70</v>
      </c>
      <c r="B7" s="39" t="s">
        <v>974</v>
      </c>
      <c r="C7" s="39" t="s">
        <v>1170</v>
      </c>
      <c r="D7" s="40">
        <v>700931</v>
      </c>
      <c r="E7" s="41">
        <v>1</v>
      </c>
      <c r="F7" s="42">
        <v>-452.05</v>
      </c>
      <c r="G7" s="41">
        <v>1</v>
      </c>
      <c r="H7" s="42">
        <v>3957.4</v>
      </c>
      <c r="I7" s="41">
        <v>0</v>
      </c>
      <c r="J7" s="42">
        <v>0</v>
      </c>
      <c r="K7" s="41">
        <v>0</v>
      </c>
      <c r="L7" s="41">
        <v>0</v>
      </c>
      <c r="M7" s="42">
        <v>0</v>
      </c>
      <c r="N7" s="41">
        <v>0</v>
      </c>
      <c r="O7" s="42">
        <v>0</v>
      </c>
      <c r="P7" s="41">
        <v>0</v>
      </c>
      <c r="Q7" s="42">
        <v>0</v>
      </c>
      <c r="R7" s="41">
        <v>0</v>
      </c>
      <c r="S7" s="41">
        <v>0</v>
      </c>
      <c r="T7" s="42">
        <v>0</v>
      </c>
      <c r="U7" s="41">
        <v>1</v>
      </c>
      <c r="V7" s="42">
        <v>9708.76</v>
      </c>
      <c r="W7" s="41">
        <v>1</v>
      </c>
      <c r="X7" s="42">
        <v>4000</v>
      </c>
      <c r="Y7" s="41">
        <v>0</v>
      </c>
      <c r="Z7" s="41">
        <v>0</v>
      </c>
      <c r="AA7" s="42">
        <v>0</v>
      </c>
      <c r="AB7" s="41">
        <v>0</v>
      </c>
      <c r="AC7" s="42">
        <v>0</v>
      </c>
      <c r="AD7" s="41">
        <v>0</v>
      </c>
      <c r="AE7" s="42">
        <v>0</v>
      </c>
      <c r="AF7" s="41">
        <v>0</v>
      </c>
      <c r="AG7" s="41">
        <v>0</v>
      </c>
      <c r="AH7" s="42">
        <v>0</v>
      </c>
      <c r="AI7" s="41">
        <v>0</v>
      </c>
      <c r="AJ7" s="42">
        <v>0</v>
      </c>
      <c r="AK7" s="41">
        <v>0</v>
      </c>
      <c r="AL7" s="42">
        <v>0</v>
      </c>
      <c r="AM7" s="41">
        <v>0</v>
      </c>
      <c r="AN7" s="123"/>
    </row>
    <row r="8" spans="1:40" x14ac:dyDescent="0.2">
      <c r="A8" s="39" t="s">
        <v>70</v>
      </c>
      <c r="B8" s="39" t="s">
        <v>975</v>
      </c>
      <c r="C8" s="39" t="s">
        <v>1170</v>
      </c>
      <c r="D8" s="40">
        <v>700946</v>
      </c>
      <c r="E8" s="41">
        <v>8</v>
      </c>
      <c r="F8" s="42">
        <v>7176.21</v>
      </c>
      <c r="G8" s="41">
        <v>10</v>
      </c>
      <c r="H8" s="42">
        <v>-944.5</v>
      </c>
      <c r="I8" s="41">
        <v>4</v>
      </c>
      <c r="J8" s="42">
        <v>-640</v>
      </c>
      <c r="K8" s="41">
        <v>0</v>
      </c>
      <c r="L8" s="41">
        <v>7</v>
      </c>
      <c r="M8" s="42">
        <v>12748.95</v>
      </c>
      <c r="N8" s="41">
        <v>0</v>
      </c>
      <c r="O8" s="42">
        <v>0</v>
      </c>
      <c r="P8" s="41">
        <v>13</v>
      </c>
      <c r="Q8" s="42">
        <v>26998</v>
      </c>
      <c r="R8" s="41">
        <v>0</v>
      </c>
      <c r="S8" s="41">
        <v>6</v>
      </c>
      <c r="T8" s="42">
        <v>6077</v>
      </c>
      <c r="U8" s="41">
        <v>2</v>
      </c>
      <c r="V8" s="42">
        <v>15799.41</v>
      </c>
      <c r="W8" s="41">
        <v>10</v>
      </c>
      <c r="X8" s="42">
        <v>35900</v>
      </c>
      <c r="Y8" s="41">
        <v>0</v>
      </c>
      <c r="Z8" s="41">
        <v>2</v>
      </c>
      <c r="AA8" s="42">
        <v>462.12</v>
      </c>
      <c r="AB8" s="41">
        <v>5</v>
      </c>
      <c r="AC8" s="42">
        <v>8212.34</v>
      </c>
      <c r="AD8" s="41">
        <v>1</v>
      </c>
      <c r="AE8" s="42">
        <v>2072</v>
      </c>
      <c r="AF8" s="41">
        <v>0</v>
      </c>
      <c r="AG8" s="41">
        <v>0</v>
      </c>
      <c r="AH8" s="42">
        <v>0</v>
      </c>
      <c r="AI8" s="41">
        <v>0</v>
      </c>
      <c r="AJ8" s="42">
        <v>0</v>
      </c>
      <c r="AK8" s="41">
        <v>0</v>
      </c>
      <c r="AL8" s="42">
        <v>0</v>
      </c>
      <c r="AM8" s="41">
        <v>0</v>
      </c>
      <c r="AN8" s="123"/>
    </row>
    <row r="9" spans="1:40" x14ac:dyDescent="0.2">
      <c r="A9" s="39" t="s">
        <v>79</v>
      </c>
      <c r="B9" s="39" t="s">
        <v>976</v>
      </c>
      <c r="C9" s="39" t="s">
        <v>1170</v>
      </c>
      <c r="D9" s="40">
        <v>700908</v>
      </c>
      <c r="E9" s="41">
        <v>18</v>
      </c>
      <c r="F9" s="42">
        <v>-719.29</v>
      </c>
      <c r="G9" s="41">
        <v>40</v>
      </c>
      <c r="H9" s="42">
        <v>49317.9</v>
      </c>
      <c r="I9" s="41">
        <v>16</v>
      </c>
      <c r="J9" s="42">
        <v>4050</v>
      </c>
      <c r="K9" s="41">
        <v>0</v>
      </c>
      <c r="L9" s="41">
        <v>44</v>
      </c>
      <c r="M9" s="42">
        <v>82619.289999999994</v>
      </c>
      <c r="N9" s="41">
        <v>2</v>
      </c>
      <c r="O9" s="42">
        <v>2826.89</v>
      </c>
      <c r="P9" s="41">
        <v>62</v>
      </c>
      <c r="Q9" s="42">
        <v>112719</v>
      </c>
      <c r="R9" s="41">
        <v>0</v>
      </c>
      <c r="S9" s="41">
        <v>18</v>
      </c>
      <c r="T9" s="42">
        <v>53995.17</v>
      </c>
      <c r="U9" s="41">
        <v>16</v>
      </c>
      <c r="V9" s="42">
        <v>57039.19</v>
      </c>
      <c r="W9" s="41">
        <v>31</v>
      </c>
      <c r="X9" s="42">
        <v>72165</v>
      </c>
      <c r="Y9" s="41">
        <v>0</v>
      </c>
      <c r="Z9" s="41">
        <v>1</v>
      </c>
      <c r="AA9" s="42">
        <v>4017.65</v>
      </c>
      <c r="AB9" s="41">
        <v>19</v>
      </c>
      <c r="AC9" s="42">
        <v>30326.43</v>
      </c>
      <c r="AD9" s="41">
        <v>8</v>
      </c>
      <c r="AE9" s="42">
        <v>343500.5</v>
      </c>
      <c r="AF9" s="41">
        <v>0</v>
      </c>
      <c r="AG9" s="41">
        <v>1</v>
      </c>
      <c r="AH9" s="42">
        <v>2230</v>
      </c>
      <c r="AI9" s="41">
        <v>1</v>
      </c>
      <c r="AJ9" s="42">
        <v>3014.93</v>
      </c>
      <c r="AK9" s="41">
        <v>1</v>
      </c>
      <c r="AL9" s="42">
        <v>100.68</v>
      </c>
      <c r="AM9" s="41">
        <v>0</v>
      </c>
      <c r="AN9" s="123"/>
    </row>
    <row r="10" spans="1:40" x14ac:dyDescent="0.2">
      <c r="A10" s="39" t="s">
        <v>24</v>
      </c>
      <c r="B10" s="39" t="s">
        <v>977</v>
      </c>
      <c r="C10" s="39" t="s">
        <v>1170</v>
      </c>
      <c r="D10" s="40">
        <v>700937</v>
      </c>
      <c r="E10" s="41">
        <v>44</v>
      </c>
      <c r="F10" s="42">
        <v>-10159.74</v>
      </c>
      <c r="G10" s="41">
        <v>49</v>
      </c>
      <c r="H10" s="42">
        <v>43737.24</v>
      </c>
      <c r="I10" s="41">
        <v>14</v>
      </c>
      <c r="J10" s="42">
        <v>8611</v>
      </c>
      <c r="K10" s="41">
        <v>0</v>
      </c>
      <c r="L10" s="41">
        <v>14</v>
      </c>
      <c r="M10" s="42">
        <v>25480.14</v>
      </c>
      <c r="N10" s="41">
        <v>1</v>
      </c>
      <c r="O10" s="42">
        <v>1624.64</v>
      </c>
      <c r="P10" s="41">
        <v>16</v>
      </c>
      <c r="Q10" s="42">
        <v>28608</v>
      </c>
      <c r="R10" s="41">
        <v>0</v>
      </c>
      <c r="S10" s="41">
        <v>8</v>
      </c>
      <c r="T10" s="42">
        <v>7924.74</v>
      </c>
      <c r="U10" s="41">
        <v>8</v>
      </c>
      <c r="V10" s="42">
        <v>33131.22</v>
      </c>
      <c r="W10" s="41">
        <v>17</v>
      </c>
      <c r="X10" s="42">
        <v>25925</v>
      </c>
      <c r="Y10" s="41">
        <v>0</v>
      </c>
      <c r="Z10" s="41">
        <v>3</v>
      </c>
      <c r="AA10" s="42">
        <v>3599.49</v>
      </c>
      <c r="AB10" s="41">
        <v>4</v>
      </c>
      <c r="AC10" s="42">
        <v>18320.28</v>
      </c>
      <c r="AD10" s="41">
        <v>2</v>
      </c>
      <c r="AE10" s="42">
        <v>3361</v>
      </c>
      <c r="AF10" s="41">
        <v>0</v>
      </c>
      <c r="AG10" s="41">
        <v>0</v>
      </c>
      <c r="AH10" s="42">
        <v>0</v>
      </c>
      <c r="AI10" s="41">
        <v>3</v>
      </c>
      <c r="AJ10" s="42">
        <v>15824.97</v>
      </c>
      <c r="AK10" s="41">
        <v>2</v>
      </c>
      <c r="AL10" s="42">
        <v>1202</v>
      </c>
      <c r="AM10" s="41">
        <v>0</v>
      </c>
      <c r="AN10" s="123"/>
    </row>
    <row r="11" spans="1:40" x14ac:dyDescent="0.2">
      <c r="A11" s="39" t="s">
        <v>24</v>
      </c>
      <c r="B11" s="39" t="s">
        <v>977</v>
      </c>
      <c r="C11" s="39" t="s">
        <v>1170</v>
      </c>
      <c r="D11" s="40">
        <v>700938</v>
      </c>
      <c r="E11" s="41">
        <v>0</v>
      </c>
      <c r="F11" s="42">
        <v>0</v>
      </c>
      <c r="G11" s="41">
        <v>0</v>
      </c>
      <c r="H11" s="42">
        <v>0</v>
      </c>
      <c r="I11" s="41">
        <v>0</v>
      </c>
      <c r="J11" s="42">
        <v>0</v>
      </c>
      <c r="K11" s="41">
        <v>0</v>
      </c>
      <c r="L11" s="41">
        <v>0</v>
      </c>
      <c r="M11" s="42">
        <v>0</v>
      </c>
      <c r="N11" s="41">
        <v>0</v>
      </c>
      <c r="O11" s="42">
        <v>0</v>
      </c>
      <c r="P11" s="41">
        <v>0</v>
      </c>
      <c r="Q11" s="42">
        <v>0</v>
      </c>
      <c r="R11" s="41">
        <v>0</v>
      </c>
      <c r="S11" s="41">
        <v>0</v>
      </c>
      <c r="T11" s="42">
        <v>0</v>
      </c>
      <c r="U11" s="41">
        <v>2</v>
      </c>
      <c r="V11" s="42">
        <v>19337.45</v>
      </c>
      <c r="W11" s="41">
        <v>0</v>
      </c>
      <c r="X11" s="42">
        <v>0</v>
      </c>
      <c r="Y11" s="41">
        <v>0</v>
      </c>
      <c r="Z11" s="41">
        <v>0</v>
      </c>
      <c r="AA11" s="42">
        <v>0</v>
      </c>
      <c r="AB11" s="41">
        <v>0</v>
      </c>
      <c r="AC11" s="42">
        <v>0</v>
      </c>
      <c r="AD11" s="41">
        <v>0</v>
      </c>
      <c r="AE11" s="42">
        <v>0</v>
      </c>
      <c r="AF11" s="41">
        <v>0</v>
      </c>
      <c r="AG11" s="41">
        <v>0</v>
      </c>
      <c r="AH11" s="42">
        <v>0</v>
      </c>
      <c r="AI11" s="41">
        <v>0</v>
      </c>
      <c r="AJ11" s="42">
        <v>0</v>
      </c>
      <c r="AK11" s="41">
        <v>0</v>
      </c>
      <c r="AL11" s="42">
        <v>0</v>
      </c>
      <c r="AM11" s="41">
        <v>0</v>
      </c>
      <c r="AN11" s="123"/>
    </row>
    <row r="12" spans="1:40" x14ac:dyDescent="0.2">
      <c r="A12" s="39" t="s">
        <v>41</v>
      </c>
      <c r="B12" s="39" t="s">
        <v>978</v>
      </c>
      <c r="C12" s="39" t="s">
        <v>1170</v>
      </c>
      <c r="D12" s="40">
        <v>700939</v>
      </c>
      <c r="E12" s="41">
        <v>2</v>
      </c>
      <c r="F12" s="42">
        <v>-2926.52</v>
      </c>
      <c r="G12" s="41">
        <v>0</v>
      </c>
      <c r="H12" s="42">
        <v>0</v>
      </c>
      <c r="I12" s="41">
        <v>0</v>
      </c>
      <c r="J12" s="42">
        <v>0</v>
      </c>
      <c r="K12" s="41">
        <v>0</v>
      </c>
      <c r="L12" s="41">
        <v>0</v>
      </c>
      <c r="M12" s="42">
        <v>0</v>
      </c>
      <c r="N12" s="41">
        <v>0</v>
      </c>
      <c r="O12" s="42">
        <v>0</v>
      </c>
      <c r="P12" s="41">
        <v>0</v>
      </c>
      <c r="Q12" s="42">
        <v>0</v>
      </c>
      <c r="R12" s="41">
        <v>0</v>
      </c>
      <c r="S12" s="41">
        <v>0</v>
      </c>
      <c r="T12" s="42">
        <v>0</v>
      </c>
      <c r="U12" s="41">
        <v>0</v>
      </c>
      <c r="V12" s="42">
        <v>0</v>
      </c>
      <c r="W12" s="41">
        <v>0</v>
      </c>
      <c r="X12" s="42">
        <v>0</v>
      </c>
      <c r="Y12" s="41">
        <v>0</v>
      </c>
      <c r="Z12" s="41">
        <v>0</v>
      </c>
      <c r="AA12" s="42">
        <v>0</v>
      </c>
      <c r="AB12" s="41">
        <v>0</v>
      </c>
      <c r="AC12" s="42">
        <v>0</v>
      </c>
      <c r="AD12" s="41">
        <v>0</v>
      </c>
      <c r="AE12" s="42">
        <v>0</v>
      </c>
      <c r="AF12" s="41">
        <v>0</v>
      </c>
      <c r="AG12" s="41">
        <v>0</v>
      </c>
      <c r="AH12" s="42">
        <v>0</v>
      </c>
      <c r="AI12" s="41">
        <v>0</v>
      </c>
      <c r="AJ12" s="42">
        <v>0</v>
      </c>
      <c r="AK12" s="41">
        <v>0</v>
      </c>
      <c r="AL12" s="42">
        <v>0</v>
      </c>
      <c r="AM12" s="41">
        <v>0</v>
      </c>
      <c r="AN12" s="123"/>
    </row>
    <row r="13" spans="1:40" x14ac:dyDescent="0.2">
      <c r="A13" s="39" t="s">
        <v>29</v>
      </c>
      <c r="B13" s="39" t="s">
        <v>979</v>
      </c>
      <c r="C13" s="39" t="s">
        <v>1170</v>
      </c>
      <c r="D13" s="40">
        <v>700935</v>
      </c>
      <c r="E13" s="41">
        <v>130</v>
      </c>
      <c r="F13" s="42">
        <v>2752</v>
      </c>
      <c r="G13" s="41">
        <v>150</v>
      </c>
      <c r="H13" s="42">
        <v>275354.01</v>
      </c>
      <c r="I13" s="41">
        <v>43</v>
      </c>
      <c r="J13" s="42">
        <v>67960</v>
      </c>
      <c r="K13" s="41">
        <v>0</v>
      </c>
      <c r="L13" s="41">
        <v>75</v>
      </c>
      <c r="M13" s="42">
        <v>146645.09</v>
      </c>
      <c r="N13" s="41">
        <v>5</v>
      </c>
      <c r="O13" s="42">
        <v>15906.63</v>
      </c>
      <c r="P13" s="41">
        <v>86</v>
      </c>
      <c r="Q13" s="42">
        <v>182344</v>
      </c>
      <c r="R13" s="41">
        <v>0</v>
      </c>
      <c r="S13" s="41">
        <v>29</v>
      </c>
      <c r="T13" s="42">
        <v>38794.43</v>
      </c>
      <c r="U13" s="41">
        <v>34</v>
      </c>
      <c r="V13" s="42">
        <v>159002.26999999999</v>
      </c>
      <c r="W13" s="41">
        <v>76</v>
      </c>
      <c r="X13" s="42">
        <v>154060</v>
      </c>
      <c r="Y13" s="41">
        <v>0</v>
      </c>
      <c r="Z13" s="41">
        <v>6</v>
      </c>
      <c r="AA13" s="42">
        <v>8075.84</v>
      </c>
      <c r="AB13" s="41">
        <v>70</v>
      </c>
      <c r="AC13" s="42">
        <v>280963.96999999997</v>
      </c>
      <c r="AD13" s="41">
        <v>16</v>
      </c>
      <c r="AE13" s="42">
        <v>41298</v>
      </c>
      <c r="AF13" s="41">
        <v>0</v>
      </c>
      <c r="AG13" s="41">
        <v>0</v>
      </c>
      <c r="AH13" s="42">
        <v>0</v>
      </c>
      <c r="AI13" s="41">
        <v>15</v>
      </c>
      <c r="AJ13" s="42">
        <v>189226.96</v>
      </c>
      <c r="AK13" s="41">
        <v>4</v>
      </c>
      <c r="AL13" s="42">
        <v>14802</v>
      </c>
      <c r="AM13" s="41">
        <v>0</v>
      </c>
      <c r="AN13" s="123"/>
    </row>
    <row r="14" spans="1:40" x14ac:dyDescent="0.2">
      <c r="A14" s="39" t="s">
        <v>79</v>
      </c>
      <c r="B14" s="39" t="s">
        <v>976</v>
      </c>
      <c r="C14" s="39" t="s">
        <v>1170</v>
      </c>
      <c r="D14" s="40">
        <v>700909</v>
      </c>
      <c r="E14" s="41">
        <v>115</v>
      </c>
      <c r="F14" s="42">
        <v>-1635.65</v>
      </c>
      <c r="G14" s="41">
        <v>129</v>
      </c>
      <c r="H14" s="42">
        <v>301565.27</v>
      </c>
      <c r="I14" s="41">
        <v>35</v>
      </c>
      <c r="J14" s="42">
        <v>26780</v>
      </c>
      <c r="K14" s="41">
        <v>0</v>
      </c>
      <c r="L14" s="41">
        <v>25</v>
      </c>
      <c r="M14" s="42">
        <v>44587.76</v>
      </c>
      <c r="N14" s="41">
        <v>5</v>
      </c>
      <c r="O14" s="42">
        <v>11109.37</v>
      </c>
      <c r="P14" s="41">
        <v>33</v>
      </c>
      <c r="Q14" s="42">
        <v>67142</v>
      </c>
      <c r="R14" s="41">
        <v>0</v>
      </c>
      <c r="S14" s="41">
        <v>18</v>
      </c>
      <c r="T14" s="42">
        <v>37406.29</v>
      </c>
      <c r="U14" s="41">
        <v>19</v>
      </c>
      <c r="V14" s="42">
        <v>65121.599999999999</v>
      </c>
      <c r="W14" s="41">
        <v>71</v>
      </c>
      <c r="X14" s="42">
        <v>167116.68</v>
      </c>
      <c r="Y14" s="41">
        <v>0</v>
      </c>
      <c r="Z14" s="41">
        <v>2</v>
      </c>
      <c r="AA14" s="42">
        <v>2410.92</v>
      </c>
      <c r="AB14" s="41">
        <v>39</v>
      </c>
      <c r="AC14" s="42">
        <v>159134.26999999999</v>
      </c>
      <c r="AD14" s="41">
        <v>3</v>
      </c>
      <c r="AE14" s="42">
        <v>11106</v>
      </c>
      <c r="AF14" s="41">
        <v>0</v>
      </c>
      <c r="AG14" s="41">
        <v>0</v>
      </c>
      <c r="AH14" s="42">
        <v>0</v>
      </c>
      <c r="AI14" s="41">
        <v>9</v>
      </c>
      <c r="AJ14" s="42">
        <v>45353.18</v>
      </c>
      <c r="AK14" s="41">
        <v>12</v>
      </c>
      <c r="AL14" s="42">
        <v>34556</v>
      </c>
      <c r="AM14" s="41">
        <v>0</v>
      </c>
      <c r="AN14" s="123"/>
    </row>
    <row r="15" spans="1:40" x14ac:dyDescent="0.2">
      <c r="A15" s="39" t="s">
        <v>9</v>
      </c>
      <c r="B15" s="39" t="s">
        <v>973</v>
      </c>
      <c r="C15" s="39" t="s">
        <v>1170</v>
      </c>
      <c r="D15" s="40">
        <v>700940</v>
      </c>
      <c r="E15" s="41">
        <v>4</v>
      </c>
      <c r="F15" s="42">
        <v>-3887.69</v>
      </c>
      <c r="G15" s="41">
        <v>3</v>
      </c>
      <c r="H15" s="42">
        <v>4055.63</v>
      </c>
      <c r="I15" s="41">
        <v>0</v>
      </c>
      <c r="J15" s="42">
        <v>0</v>
      </c>
      <c r="K15" s="41">
        <v>0</v>
      </c>
      <c r="L15" s="41">
        <v>5</v>
      </c>
      <c r="M15" s="42">
        <v>11285.95</v>
      </c>
      <c r="N15" s="41">
        <v>0</v>
      </c>
      <c r="O15" s="42">
        <v>0</v>
      </c>
      <c r="P15" s="41">
        <v>1</v>
      </c>
      <c r="Q15" s="42">
        <v>1810</v>
      </c>
      <c r="R15" s="41">
        <v>0</v>
      </c>
      <c r="S15" s="41">
        <v>1</v>
      </c>
      <c r="T15" s="42">
        <v>591.5</v>
      </c>
      <c r="U15" s="41">
        <v>1</v>
      </c>
      <c r="V15" s="42">
        <v>3513.61</v>
      </c>
      <c r="W15" s="41">
        <v>2</v>
      </c>
      <c r="X15" s="42">
        <v>909</v>
      </c>
      <c r="Y15" s="41">
        <v>0</v>
      </c>
      <c r="Z15" s="41">
        <v>0</v>
      </c>
      <c r="AA15" s="42">
        <v>0</v>
      </c>
      <c r="AB15" s="41">
        <v>0</v>
      </c>
      <c r="AC15" s="42">
        <v>0</v>
      </c>
      <c r="AD15" s="41">
        <v>1</v>
      </c>
      <c r="AE15" s="42">
        <v>2272</v>
      </c>
      <c r="AF15" s="41">
        <v>0</v>
      </c>
      <c r="AG15" s="41">
        <v>0</v>
      </c>
      <c r="AH15" s="42">
        <v>0</v>
      </c>
      <c r="AI15" s="41">
        <v>1</v>
      </c>
      <c r="AJ15" s="42">
        <v>3610</v>
      </c>
      <c r="AK15" s="41">
        <v>1</v>
      </c>
      <c r="AL15" s="42">
        <v>1001</v>
      </c>
      <c r="AM15" s="41">
        <v>0</v>
      </c>
      <c r="AN15" s="123"/>
    </row>
    <row r="16" spans="1:40" x14ac:dyDescent="0.2">
      <c r="A16" s="39" t="s">
        <v>18</v>
      </c>
      <c r="B16" s="39" t="s">
        <v>980</v>
      </c>
      <c r="C16" s="39" t="s">
        <v>1170</v>
      </c>
      <c r="D16" s="40">
        <v>700942</v>
      </c>
      <c r="E16" s="41">
        <v>0</v>
      </c>
      <c r="F16" s="42">
        <v>0</v>
      </c>
      <c r="G16" s="41">
        <v>0</v>
      </c>
      <c r="H16" s="42">
        <v>0</v>
      </c>
      <c r="I16" s="41">
        <v>0</v>
      </c>
      <c r="J16" s="42">
        <v>0</v>
      </c>
      <c r="K16" s="41">
        <v>0</v>
      </c>
      <c r="L16" s="41">
        <v>1</v>
      </c>
      <c r="M16" s="42">
        <v>1570</v>
      </c>
      <c r="N16" s="41">
        <v>0</v>
      </c>
      <c r="O16" s="42">
        <v>0</v>
      </c>
      <c r="P16" s="41">
        <v>0</v>
      </c>
      <c r="Q16" s="42">
        <v>0</v>
      </c>
      <c r="R16" s="41">
        <v>0</v>
      </c>
      <c r="S16" s="41">
        <v>0</v>
      </c>
      <c r="T16" s="42">
        <v>0</v>
      </c>
      <c r="U16" s="41">
        <v>0</v>
      </c>
      <c r="V16" s="42">
        <v>0</v>
      </c>
      <c r="W16" s="41">
        <v>0</v>
      </c>
      <c r="X16" s="42">
        <v>0</v>
      </c>
      <c r="Y16" s="41">
        <v>0</v>
      </c>
      <c r="Z16" s="41">
        <v>0</v>
      </c>
      <c r="AA16" s="42">
        <v>0</v>
      </c>
      <c r="AB16" s="41">
        <v>0</v>
      </c>
      <c r="AC16" s="42">
        <v>0</v>
      </c>
      <c r="AD16" s="41">
        <v>0</v>
      </c>
      <c r="AE16" s="42">
        <v>0</v>
      </c>
      <c r="AF16" s="41">
        <v>0</v>
      </c>
      <c r="AG16" s="41">
        <v>0</v>
      </c>
      <c r="AH16" s="42">
        <v>0</v>
      </c>
      <c r="AI16" s="41">
        <v>0</v>
      </c>
      <c r="AJ16" s="42">
        <v>0</v>
      </c>
      <c r="AK16" s="41">
        <v>0</v>
      </c>
      <c r="AL16" s="42">
        <v>0</v>
      </c>
      <c r="AM16" s="41">
        <v>0</v>
      </c>
      <c r="AN16" s="123"/>
    </row>
    <row r="17" spans="1:40" x14ac:dyDescent="0.2">
      <c r="A17" s="39" t="s">
        <v>9</v>
      </c>
      <c r="B17" s="39" t="s">
        <v>981</v>
      </c>
      <c r="C17" s="39" t="s">
        <v>1170</v>
      </c>
      <c r="D17" s="40">
        <v>700943</v>
      </c>
      <c r="E17" s="41">
        <v>0</v>
      </c>
      <c r="F17" s="42">
        <v>0</v>
      </c>
      <c r="G17" s="41">
        <v>0</v>
      </c>
      <c r="H17" s="42">
        <v>0</v>
      </c>
      <c r="I17" s="41">
        <v>0</v>
      </c>
      <c r="J17" s="42">
        <v>0</v>
      </c>
      <c r="K17" s="41">
        <v>0</v>
      </c>
      <c r="L17" s="41">
        <v>1</v>
      </c>
      <c r="M17" s="42">
        <v>1570</v>
      </c>
      <c r="N17" s="41">
        <v>0</v>
      </c>
      <c r="O17" s="42">
        <v>0</v>
      </c>
      <c r="P17" s="41">
        <v>0</v>
      </c>
      <c r="Q17" s="42">
        <v>0</v>
      </c>
      <c r="R17" s="41">
        <v>0</v>
      </c>
      <c r="S17" s="41">
        <v>0</v>
      </c>
      <c r="T17" s="42">
        <v>0</v>
      </c>
      <c r="U17" s="41">
        <v>0</v>
      </c>
      <c r="V17" s="42">
        <v>0</v>
      </c>
      <c r="W17" s="41">
        <v>0</v>
      </c>
      <c r="X17" s="42">
        <v>0</v>
      </c>
      <c r="Y17" s="41">
        <v>0</v>
      </c>
      <c r="Z17" s="41">
        <v>0</v>
      </c>
      <c r="AA17" s="42">
        <v>0</v>
      </c>
      <c r="AB17" s="41">
        <v>0</v>
      </c>
      <c r="AC17" s="42">
        <v>0</v>
      </c>
      <c r="AD17" s="41">
        <v>0</v>
      </c>
      <c r="AE17" s="42">
        <v>0</v>
      </c>
      <c r="AF17" s="41">
        <v>0</v>
      </c>
      <c r="AG17" s="41">
        <v>0</v>
      </c>
      <c r="AH17" s="42">
        <v>0</v>
      </c>
      <c r="AI17" s="41">
        <v>0</v>
      </c>
      <c r="AJ17" s="42">
        <v>0</v>
      </c>
      <c r="AK17" s="41">
        <v>0</v>
      </c>
      <c r="AL17" s="42">
        <v>0</v>
      </c>
      <c r="AM17" s="41">
        <v>0</v>
      </c>
      <c r="AN17" s="123"/>
    </row>
    <row r="18" spans="1:40" x14ac:dyDescent="0.2">
      <c r="A18" s="39" t="s">
        <v>70</v>
      </c>
      <c r="B18" s="39" t="s">
        <v>982</v>
      </c>
      <c r="C18" s="39" t="s">
        <v>1170</v>
      </c>
      <c r="D18" s="40">
        <v>700912</v>
      </c>
      <c r="E18" s="41">
        <v>4</v>
      </c>
      <c r="F18" s="42">
        <v>1580.87</v>
      </c>
      <c r="G18" s="41">
        <v>9</v>
      </c>
      <c r="H18" s="42">
        <v>8797.5300000000007</v>
      </c>
      <c r="I18" s="41">
        <v>1</v>
      </c>
      <c r="J18" s="42">
        <v>-310</v>
      </c>
      <c r="K18" s="41">
        <v>0</v>
      </c>
      <c r="L18" s="41">
        <v>4</v>
      </c>
      <c r="M18" s="42">
        <v>6760</v>
      </c>
      <c r="N18" s="41">
        <v>0</v>
      </c>
      <c r="O18" s="42">
        <v>0</v>
      </c>
      <c r="P18" s="41">
        <v>5</v>
      </c>
      <c r="Q18" s="42">
        <v>10105</v>
      </c>
      <c r="R18" s="41">
        <v>0</v>
      </c>
      <c r="S18" s="41">
        <v>2</v>
      </c>
      <c r="T18" s="42">
        <v>1013.9</v>
      </c>
      <c r="U18" s="41">
        <v>2</v>
      </c>
      <c r="V18" s="42">
        <v>5359.19</v>
      </c>
      <c r="W18" s="41">
        <v>3</v>
      </c>
      <c r="X18" s="42">
        <v>6000</v>
      </c>
      <c r="Y18" s="41">
        <v>0</v>
      </c>
      <c r="Z18" s="41">
        <v>1</v>
      </c>
      <c r="AA18" s="42">
        <v>1866.75</v>
      </c>
      <c r="AB18" s="41">
        <v>5</v>
      </c>
      <c r="AC18" s="42">
        <v>10327.56</v>
      </c>
      <c r="AD18" s="41">
        <v>1</v>
      </c>
      <c r="AE18" s="42">
        <v>2072</v>
      </c>
      <c r="AF18" s="41">
        <v>0</v>
      </c>
      <c r="AG18" s="41">
        <v>0</v>
      </c>
      <c r="AH18" s="42">
        <v>0</v>
      </c>
      <c r="AI18" s="41">
        <v>0</v>
      </c>
      <c r="AJ18" s="42">
        <v>0</v>
      </c>
      <c r="AK18" s="41">
        <v>0</v>
      </c>
      <c r="AL18" s="42">
        <v>0</v>
      </c>
      <c r="AM18" s="41">
        <v>0</v>
      </c>
      <c r="AN18" s="123"/>
    </row>
    <row r="19" spans="1:40" x14ac:dyDescent="0.2">
      <c r="A19" s="39" t="s">
        <v>49</v>
      </c>
      <c r="B19" s="39" t="s">
        <v>603</v>
      </c>
      <c r="C19" s="39" t="s">
        <v>1170</v>
      </c>
      <c r="D19" s="40">
        <v>700922</v>
      </c>
      <c r="E19" s="41">
        <v>0</v>
      </c>
      <c r="F19" s="42">
        <v>0</v>
      </c>
      <c r="G19" s="41">
        <v>0</v>
      </c>
      <c r="H19" s="42">
        <v>0</v>
      </c>
      <c r="I19" s="41">
        <v>0</v>
      </c>
      <c r="J19" s="42">
        <v>0</v>
      </c>
      <c r="K19" s="41">
        <v>0</v>
      </c>
      <c r="L19" s="41">
        <v>0</v>
      </c>
      <c r="M19" s="42">
        <v>0</v>
      </c>
      <c r="N19" s="41">
        <v>0</v>
      </c>
      <c r="O19" s="42">
        <v>0</v>
      </c>
      <c r="P19" s="41">
        <v>0</v>
      </c>
      <c r="Q19" s="42">
        <v>0</v>
      </c>
      <c r="R19" s="41">
        <v>0</v>
      </c>
      <c r="S19" s="41">
        <v>1</v>
      </c>
      <c r="T19" s="42">
        <v>2477.6799999999998</v>
      </c>
      <c r="U19" s="41">
        <v>0</v>
      </c>
      <c r="V19" s="42">
        <v>0</v>
      </c>
      <c r="W19" s="41">
        <v>0</v>
      </c>
      <c r="X19" s="42">
        <v>0</v>
      </c>
      <c r="Y19" s="41">
        <v>0</v>
      </c>
      <c r="Z19" s="41">
        <v>0</v>
      </c>
      <c r="AA19" s="42">
        <v>0</v>
      </c>
      <c r="AB19" s="41">
        <v>0</v>
      </c>
      <c r="AC19" s="42">
        <v>0</v>
      </c>
      <c r="AD19" s="41">
        <v>0</v>
      </c>
      <c r="AE19" s="42">
        <v>0</v>
      </c>
      <c r="AF19" s="41">
        <v>0</v>
      </c>
      <c r="AG19" s="41">
        <v>0</v>
      </c>
      <c r="AH19" s="42">
        <v>0</v>
      </c>
      <c r="AI19" s="41">
        <v>0</v>
      </c>
      <c r="AJ19" s="42">
        <v>0</v>
      </c>
      <c r="AK19" s="41">
        <v>0</v>
      </c>
      <c r="AL19" s="42">
        <v>0</v>
      </c>
      <c r="AM19" s="41">
        <v>0</v>
      </c>
      <c r="AN19" s="123"/>
    </row>
    <row r="20" spans="1:40" x14ac:dyDescent="0.2">
      <c r="A20" s="39" t="s">
        <v>49</v>
      </c>
      <c r="B20" s="39" t="s">
        <v>603</v>
      </c>
      <c r="C20" s="39" t="s">
        <v>1170</v>
      </c>
      <c r="D20" s="40">
        <v>700913</v>
      </c>
      <c r="E20" s="41">
        <v>0</v>
      </c>
      <c r="F20" s="42">
        <v>0</v>
      </c>
      <c r="G20" s="41">
        <v>0</v>
      </c>
      <c r="H20" s="42">
        <v>0</v>
      </c>
      <c r="I20" s="41">
        <v>0</v>
      </c>
      <c r="J20" s="42">
        <v>0</v>
      </c>
      <c r="K20" s="41">
        <v>0</v>
      </c>
      <c r="L20" s="41">
        <v>1</v>
      </c>
      <c r="M20" s="42">
        <v>1810</v>
      </c>
      <c r="N20" s="41">
        <v>0</v>
      </c>
      <c r="O20" s="42">
        <v>0</v>
      </c>
      <c r="P20" s="41">
        <v>0</v>
      </c>
      <c r="Q20" s="42">
        <v>0</v>
      </c>
      <c r="R20" s="41">
        <v>0</v>
      </c>
      <c r="S20" s="41">
        <v>0</v>
      </c>
      <c r="T20" s="42">
        <v>0</v>
      </c>
      <c r="U20" s="41">
        <v>0</v>
      </c>
      <c r="V20" s="42">
        <v>0</v>
      </c>
      <c r="W20" s="41">
        <v>0</v>
      </c>
      <c r="X20" s="42">
        <v>0</v>
      </c>
      <c r="Y20" s="41">
        <v>0</v>
      </c>
      <c r="Z20" s="41">
        <v>0</v>
      </c>
      <c r="AA20" s="42">
        <v>0</v>
      </c>
      <c r="AB20" s="41">
        <v>0</v>
      </c>
      <c r="AC20" s="42">
        <v>0</v>
      </c>
      <c r="AD20" s="41">
        <v>0</v>
      </c>
      <c r="AE20" s="42">
        <v>0</v>
      </c>
      <c r="AF20" s="41">
        <v>0</v>
      </c>
      <c r="AG20" s="41">
        <v>0</v>
      </c>
      <c r="AH20" s="42">
        <v>0</v>
      </c>
      <c r="AI20" s="41">
        <v>0</v>
      </c>
      <c r="AJ20" s="42">
        <v>0</v>
      </c>
      <c r="AK20" s="41">
        <v>0</v>
      </c>
      <c r="AL20" s="42">
        <v>0</v>
      </c>
      <c r="AM20" s="41">
        <v>0</v>
      </c>
      <c r="AN20" s="123"/>
    </row>
    <row r="21" spans="1:40" x14ac:dyDescent="0.2">
      <c r="A21" s="39" t="s">
        <v>983</v>
      </c>
      <c r="B21" s="39" t="s">
        <v>984</v>
      </c>
      <c r="C21" s="39" t="s">
        <v>1170</v>
      </c>
      <c r="D21" s="40">
        <v>700936</v>
      </c>
      <c r="E21" s="41">
        <v>0</v>
      </c>
      <c r="F21" s="43">
        <v>0</v>
      </c>
      <c r="G21" s="41">
        <v>0</v>
      </c>
      <c r="H21" s="43">
        <v>0</v>
      </c>
      <c r="I21" s="41">
        <v>0</v>
      </c>
      <c r="J21" s="43">
        <v>0</v>
      </c>
      <c r="K21" s="41">
        <v>0</v>
      </c>
      <c r="L21" s="41">
        <v>0</v>
      </c>
      <c r="M21" s="43">
        <v>0</v>
      </c>
      <c r="N21" s="41">
        <v>0</v>
      </c>
      <c r="O21" s="43">
        <v>0</v>
      </c>
      <c r="P21" s="41">
        <v>1</v>
      </c>
      <c r="Q21" s="42">
        <v>2082</v>
      </c>
      <c r="R21" s="41">
        <v>0</v>
      </c>
      <c r="S21" s="41">
        <v>0</v>
      </c>
      <c r="T21" s="42">
        <v>0</v>
      </c>
      <c r="U21" s="41">
        <v>0</v>
      </c>
      <c r="V21" s="42">
        <v>0</v>
      </c>
      <c r="W21" s="41">
        <v>0</v>
      </c>
      <c r="X21" s="42">
        <v>0</v>
      </c>
      <c r="Y21" s="41">
        <v>0</v>
      </c>
      <c r="Z21" s="41">
        <v>0</v>
      </c>
      <c r="AA21" s="42">
        <v>0</v>
      </c>
      <c r="AB21" s="41">
        <v>0</v>
      </c>
      <c r="AC21" s="42">
        <v>0</v>
      </c>
      <c r="AD21" s="41">
        <v>0</v>
      </c>
      <c r="AE21" s="42">
        <v>0</v>
      </c>
      <c r="AF21" s="41">
        <v>0</v>
      </c>
      <c r="AG21" s="41">
        <v>0</v>
      </c>
      <c r="AH21" s="42">
        <v>0</v>
      </c>
      <c r="AI21" s="41">
        <v>0</v>
      </c>
      <c r="AJ21" s="42">
        <v>0</v>
      </c>
      <c r="AK21" s="41">
        <v>0</v>
      </c>
      <c r="AL21" s="42">
        <v>0</v>
      </c>
      <c r="AM21" s="41">
        <v>0</v>
      </c>
      <c r="AN21" s="123"/>
    </row>
    <row r="22" spans="1:40" s="103" customFormat="1" x14ac:dyDescent="0.2">
      <c r="A22" s="39" t="s">
        <v>79</v>
      </c>
      <c r="B22" s="39" t="s">
        <v>80</v>
      </c>
      <c r="C22" s="39" t="s">
        <v>1171</v>
      </c>
      <c r="D22" s="40" t="s">
        <v>1018</v>
      </c>
      <c r="E22" s="41">
        <v>405</v>
      </c>
      <c r="F22" s="42">
        <v>267649.40000000002</v>
      </c>
      <c r="G22" s="41">
        <v>42</v>
      </c>
      <c r="H22" s="42">
        <v>311253</v>
      </c>
      <c r="I22" s="41">
        <v>1</v>
      </c>
      <c r="J22" s="42">
        <v>0</v>
      </c>
      <c r="K22" s="41">
        <v>19</v>
      </c>
      <c r="L22" s="41">
        <v>65</v>
      </c>
      <c r="M22" s="42">
        <v>122482.8</v>
      </c>
      <c r="N22" s="41">
        <v>3</v>
      </c>
      <c r="O22" s="42">
        <v>32576.93</v>
      </c>
      <c r="P22" s="41">
        <v>13</v>
      </c>
      <c r="Q22" s="42">
        <v>25881</v>
      </c>
      <c r="R22" s="41">
        <v>7</v>
      </c>
      <c r="S22" s="41">
        <v>31</v>
      </c>
      <c r="T22" s="42">
        <v>52986.22</v>
      </c>
      <c r="U22" s="41">
        <v>18</v>
      </c>
      <c r="V22" s="42">
        <v>1132818</v>
      </c>
      <c r="W22" s="41">
        <v>3</v>
      </c>
      <c r="X22" s="42">
        <v>11250</v>
      </c>
      <c r="Y22" s="41">
        <v>34</v>
      </c>
      <c r="Z22" s="41">
        <v>24</v>
      </c>
      <c r="AA22" s="42">
        <v>50376.160000000003</v>
      </c>
      <c r="AB22" s="41">
        <v>6</v>
      </c>
      <c r="AC22" s="42">
        <v>69961.58</v>
      </c>
      <c r="AD22" s="41"/>
      <c r="AE22" s="42"/>
      <c r="AF22" s="41"/>
      <c r="AG22" s="41">
        <v>26</v>
      </c>
      <c r="AH22" s="42">
        <v>54428.38</v>
      </c>
      <c r="AI22" s="41">
        <v>18</v>
      </c>
      <c r="AJ22" s="42">
        <v>360394.6</v>
      </c>
      <c r="AK22" s="41"/>
      <c r="AL22" s="42"/>
      <c r="AM22" s="41">
        <v>13</v>
      </c>
      <c r="AN22" s="123"/>
    </row>
    <row r="23" spans="1:40" s="103" customFormat="1" x14ac:dyDescent="0.2">
      <c r="A23" s="39" t="s">
        <v>79</v>
      </c>
      <c r="B23" s="39" t="s">
        <v>80</v>
      </c>
      <c r="C23" s="39" t="s">
        <v>1171</v>
      </c>
      <c r="D23" s="40" t="s">
        <v>1019</v>
      </c>
      <c r="E23" s="41">
        <v>88</v>
      </c>
      <c r="F23" s="42">
        <v>-30930.9</v>
      </c>
      <c r="G23" s="41">
        <v>15</v>
      </c>
      <c r="H23" s="42">
        <v>73577.289999999994</v>
      </c>
      <c r="I23" s="41"/>
      <c r="J23" s="42"/>
      <c r="K23" s="41">
        <v>20</v>
      </c>
      <c r="L23" s="41">
        <v>116</v>
      </c>
      <c r="M23" s="42">
        <v>212078.4</v>
      </c>
      <c r="N23" s="41">
        <v>2</v>
      </c>
      <c r="O23" s="42">
        <v>10726.46</v>
      </c>
      <c r="P23" s="41">
        <v>26</v>
      </c>
      <c r="Q23" s="42">
        <v>46626</v>
      </c>
      <c r="R23" s="41">
        <v>10</v>
      </c>
      <c r="S23" s="41">
        <v>27</v>
      </c>
      <c r="T23" s="42">
        <v>77314.27</v>
      </c>
      <c r="U23" s="41">
        <v>5</v>
      </c>
      <c r="V23" s="42">
        <v>53770.400000000001</v>
      </c>
      <c r="W23" s="41">
        <v>5</v>
      </c>
      <c r="X23" s="42">
        <v>37650</v>
      </c>
      <c r="Y23" s="41">
        <v>18</v>
      </c>
      <c r="Z23" s="41">
        <v>6</v>
      </c>
      <c r="AA23" s="42">
        <v>10561.77</v>
      </c>
      <c r="AB23" s="41">
        <v>4</v>
      </c>
      <c r="AC23" s="42">
        <v>9093.24</v>
      </c>
      <c r="AD23" s="41"/>
      <c r="AE23" s="42"/>
      <c r="AF23" s="41"/>
      <c r="AG23" s="41">
        <v>25</v>
      </c>
      <c r="AH23" s="42">
        <v>49236.93</v>
      </c>
      <c r="AI23" s="41">
        <v>5</v>
      </c>
      <c r="AJ23" s="42">
        <v>69378.22</v>
      </c>
      <c r="AK23" s="41">
        <v>2</v>
      </c>
      <c r="AL23" s="42">
        <v>3380</v>
      </c>
      <c r="AM23" s="41">
        <v>6</v>
      </c>
      <c r="AN23" s="123"/>
    </row>
    <row r="24" spans="1:40" s="103" customFormat="1" x14ac:dyDescent="0.2">
      <c r="A24" s="39" t="s">
        <v>1025</v>
      </c>
      <c r="B24" s="39" t="s">
        <v>1026</v>
      </c>
      <c r="C24" s="39" t="s">
        <v>1171</v>
      </c>
      <c r="D24" s="40" t="s">
        <v>1022</v>
      </c>
      <c r="E24" s="41">
        <v>9</v>
      </c>
      <c r="F24" s="42">
        <v>2044.06</v>
      </c>
      <c r="G24" s="41">
        <v>1</v>
      </c>
      <c r="H24" s="42">
        <v>-915.46</v>
      </c>
      <c r="I24" s="41"/>
      <c r="J24" s="42"/>
      <c r="K24" s="41"/>
      <c r="L24" s="41">
        <v>11</v>
      </c>
      <c r="M24" s="42">
        <v>21268</v>
      </c>
      <c r="N24" s="41"/>
      <c r="O24" s="42"/>
      <c r="P24" s="41">
        <v>5</v>
      </c>
      <c r="Q24" s="42">
        <v>10585</v>
      </c>
      <c r="R24" s="41"/>
      <c r="S24" s="41">
        <v>2</v>
      </c>
      <c r="T24" s="42">
        <v>2210.25</v>
      </c>
      <c r="U24" s="41"/>
      <c r="V24" s="42"/>
      <c r="W24" s="41"/>
      <c r="X24" s="42"/>
      <c r="Y24" s="41">
        <v>6</v>
      </c>
      <c r="Z24" s="41">
        <v>2</v>
      </c>
      <c r="AA24" s="42">
        <v>1046.53</v>
      </c>
      <c r="AB24" s="41">
        <v>1</v>
      </c>
      <c r="AC24" s="42">
        <v>6095.22</v>
      </c>
      <c r="AD24" s="41"/>
      <c r="AE24" s="42"/>
      <c r="AF24" s="41"/>
      <c r="AG24" s="41">
        <v>3</v>
      </c>
      <c r="AH24" s="42">
        <v>6592.6</v>
      </c>
      <c r="AI24" s="41">
        <v>1</v>
      </c>
      <c r="AJ24" s="42">
        <v>4345.1499999999996</v>
      </c>
      <c r="AK24" s="41"/>
      <c r="AL24" s="42"/>
      <c r="AM24" s="41"/>
      <c r="AN24" s="123"/>
    </row>
    <row r="25" spans="1:40" s="103" customFormat="1" x14ac:dyDescent="0.2">
      <c r="A25" s="39" t="s">
        <v>1033</v>
      </c>
      <c r="B25" s="39" t="s">
        <v>1041</v>
      </c>
      <c r="C25" s="39" t="s">
        <v>1171</v>
      </c>
      <c r="D25" s="40" t="s">
        <v>1024</v>
      </c>
      <c r="E25" s="41"/>
      <c r="F25" s="42"/>
      <c r="G25" s="41"/>
      <c r="H25" s="42"/>
      <c r="I25" s="41"/>
      <c r="J25" s="42"/>
      <c r="K25" s="41"/>
      <c r="L25" s="41">
        <v>1</v>
      </c>
      <c r="M25" s="42">
        <v>1810</v>
      </c>
      <c r="N25" s="41"/>
      <c r="O25" s="42"/>
      <c r="P25" s="41"/>
      <c r="Q25" s="42"/>
      <c r="R25" s="41"/>
      <c r="S25" s="41"/>
      <c r="T25" s="42"/>
      <c r="U25" s="41"/>
      <c r="V25" s="42"/>
      <c r="W25" s="41"/>
      <c r="X25" s="42"/>
      <c r="Y25" s="41"/>
      <c r="Z25" s="41"/>
      <c r="AA25" s="42"/>
      <c r="AB25" s="41"/>
      <c r="AC25" s="42"/>
      <c r="AD25" s="41"/>
      <c r="AE25" s="42"/>
      <c r="AF25" s="41"/>
      <c r="AG25" s="41"/>
      <c r="AH25" s="42"/>
      <c r="AI25" s="41"/>
      <c r="AJ25" s="42"/>
      <c r="AK25" s="41"/>
      <c r="AL25" s="42"/>
      <c r="AM25" s="41"/>
      <c r="AN25" s="123"/>
    </row>
    <row r="26" spans="1:40" s="103" customFormat="1" x14ac:dyDescent="0.2">
      <c r="A26" s="39" t="s">
        <v>1046</v>
      </c>
      <c r="B26" s="39" t="s">
        <v>1047</v>
      </c>
      <c r="C26" s="39" t="s">
        <v>1171</v>
      </c>
      <c r="D26" s="40" t="s">
        <v>1027</v>
      </c>
      <c r="E26" s="41">
        <v>450</v>
      </c>
      <c r="F26" s="42">
        <v>226912.1</v>
      </c>
      <c r="G26" s="41">
        <v>83</v>
      </c>
      <c r="H26" s="42">
        <v>540950.30000000005</v>
      </c>
      <c r="I26" s="41">
        <v>5</v>
      </c>
      <c r="J26" s="42">
        <v>-270</v>
      </c>
      <c r="K26" s="41">
        <v>23</v>
      </c>
      <c r="L26" s="41">
        <v>197</v>
      </c>
      <c r="M26" s="42">
        <v>384975.1</v>
      </c>
      <c r="N26" s="41">
        <v>6</v>
      </c>
      <c r="O26" s="42">
        <v>30545.17</v>
      </c>
      <c r="P26" s="41">
        <v>71</v>
      </c>
      <c r="Q26" s="42">
        <v>142496</v>
      </c>
      <c r="R26" s="41">
        <v>20</v>
      </c>
      <c r="S26" s="41">
        <v>49</v>
      </c>
      <c r="T26" s="42">
        <v>172646.8</v>
      </c>
      <c r="U26" s="41">
        <v>13</v>
      </c>
      <c r="V26" s="42">
        <v>558779.19999999995</v>
      </c>
      <c r="W26" s="41">
        <v>9</v>
      </c>
      <c r="X26" s="42">
        <v>56540</v>
      </c>
      <c r="Y26" s="41">
        <v>51</v>
      </c>
      <c r="Z26" s="41">
        <v>29</v>
      </c>
      <c r="AA26" s="42">
        <v>40773.33</v>
      </c>
      <c r="AB26" s="41">
        <v>19</v>
      </c>
      <c r="AC26" s="42">
        <v>97402.99</v>
      </c>
      <c r="AD26" s="41"/>
      <c r="AE26" s="42"/>
      <c r="AF26" s="41"/>
      <c r="AG26" s="41">
        <v>68</v>
      </c>
      <c r="AH26" s="42">
        <v>212424.4</v>
      </c>
      <c r="AI26" s="41">
        <v>29</v>
      </c>
      <c r="AJ26" s="42">
        <v>376154.8</v>
      </c>
      <c r="AK26" s="41"/>
      <c r="AL26" s="42"/>
      <c r="AM26" s="41">
        <v>13</v>
      </c>
      <c r="AN26" s="123"/>
    </row>
    <row r="27" spans="1:40" s="103" customFormat="1" x14ac:dyDescent="0.2">
      <c r="A27" s="39" t="s">
        <v>1043</v>
      </c>
      <c r="B27" s="39" t="s">
        <v>1044</v>
      </c>
      <c r="C27" s="39" t="s">
        <v>1171</v>
      </c>
      <c r="D27" s="40" t="s">
        <v>1028</v>
      </c>
      <c r="E27" s="41">
        <v>1</v>
      </c>
      <c r="F27" s="42">
        <v>-268.7</v>
      </c>
      <c r="G27" s="41">
        <v>1</v>
      </c>
      <c r="H27" s="42">
        <v>7702.22</v>
      </c>
      <c r="I27" s="41"/>
      <c r="J27" s="42"/>
      <c r="K27" s="41"/>
      <c r="L27" s="41">
        <v>2</v>
      </c>
      <c r="M27" s="42">
        <v>3892</v>
      </c>
      <c r="N27" s="41"/>
      <c r="O27" s="42"/>
      <c r="P27" s="41"/>
      <c r="Q27" s="42"/>
      <c r="R27" s="41"/>
      <c r="S27" s="41">
        <v>1</v>
      </c>
      <c r="T27" s="42">
        <v>3020.73</v>
      </c>
      <c r="U27" s="41"/>
      <c r="V27" s="42"/>
      <c r="W27" s="41"/>
      <c r="X27" s="42"/>
      <c r="Y27" s="41"/>
      <c r="Z27" s="41"/>
      <c r="AA27" s="42"/>
      <c r="AB27" s="41"/>
      <c r="AC27" s="42"/>
      <c r="AD27" s="41"/>
      <c r="AE27" s="42"/>
      <c r="AF27" s="41"/>
      <c r="AG27" s="41"/>
      <c r="AH27" s="42"/>
      <c r="AI27" s="41"/>
      <c r="AJ27" s="42"/>
      <c r="AK27" s="41"/>
      <c r="AL27" s="42"/>
      <c r="AM27" s="41"/>
      <c r="AN27" s="123"/>
    </row>
    <row r="28" spans="1:40" s="103" customFormat="1" x14ac:dyDescent="0.2">
      <c r="A28" s="39" t="s">
        <v>1033</v>
      </c>
      <c r="B28" s="39" t="s">
        <v>1039</v>
      </c>
      <c r="C28" s="39" t="s">
        <v>1171</v>
      </c>
      <c r="D28" s="40" t="s">
        <v>1030</v>
      </c>
      <c r="E28" s="41"/>
      <c r="F28" s="42"/>
      <c r="G28" s="41"/>
      <c r="H28" s="42"/>
      <c r="I28" s="41"/>
      <c r="J28" s="42"/>
      <c r="K28" s="41"/>
      <c r="L28" s="41"/>
      <c r="M28" s="42"/>
      <c r="N28" s="41"/>
      <c r="O28" s="42"/>
      <c r="P28" s="41"/>
      <c r="Q28" s="42"/>
      <c r="R28" s="41"/>
      <c r="S28" s="41"/>
      <c r="T28" s="42"/>
      <c r="U28" s="41">
        <v>1</v>
      </c>
      <c r="V28" s="42">
        <v>1487.33</v>
      </c>
      <c r="W28" s="41"/>
      <c r="X28" s="42"/>
      <c r="Y28" s="41"/>
      <c r="Z28" s="41"/>
      <c r="AA28" s="42"/>
      <c r="AB28" s="41"/>
      <c r="AC28" s="42"/>
      <c r="AD28" s="41"/>
      <c r="AE28" s="42"/>
      <c r="AF28" s="41"/>
      <c r="AG28" s="41"/>
      <c r="AH28" s="42"/>
      <c r="AI28" s="41"/>
      <c r="AJ28" s="42"/>
      <c r="AK28" s="41"/>
      <c r="AL28" s="42"/>
      <c r="AM28" s="41"/>
      <c r="AN28" s="123"/>
    </row>
    <row r="29" spans="1:40" s="103" customFormat="1" x14ac:dyDescent="0.2">
      <c r="A29" s="39" t="s">
        <v>1017</v>
      </c>
      <c r="B29" s="39"/>
      <c r="C29" s="39" t="s">
        <v>1171</v>
      </c>
      <c r="D29" s="40" t="s">
        <v>1032</v>
      </c>
      <c r="E29" s="41">
        <v>133</v>
      </c>
      <c r="F29" s="42">
        <v>-32584.3</v>
      </c>
      <c r="G29" s="41">
        <v>17</v>
      </c>
      <c r="H29" s="42">
        <v>224986.2</v>
      </c>
      <c r="I29" s="41"/>
      <c r="J29" s="42"/>
      <c r="K29" s="41">
        <v>8</v>
      </c>
      <c r="L29" s="41">
        <v>38</v>
      </c>
      <c r="M29" s="42">
        <v>69011.78</v>
      </c>
      <c r="N29" s="41"/>
      <c r="O29" s="42"/>
      <c r="P29" s="41">
        <v>8</v>
      </c>
      <c r="Q29" s="42">
        <v>16712</v>
      </c>
      <c r="R29" s="41">
        <v>3</v>
      </c>
      <c r="S29" s="41">
        <v>5</v>
      </c>
      <c r="T29" s="42">
        <v>5732.91</v>
      </c>
      <c r="U29" s="41">
        <v>2</v>
      </c>
      <c r="V29" s="42">
        <v>21478.18</v>
      </c>
      <c r="W29" s="41">
        <v>1</v>
      </c>
      <c r="X29" s="42">
        <v>5000</v>
      </c>
      <c r="Y29" s="41">
        <v>11</v>
      </c>
      <c r="Z29" s="41">
        <v>12</v>
      </c>
      <c r="AA29" s="42">
        <v>13482.29</v>
      </c>
      <c r="AB29" s="41"/>
      <c r="AC29" s="42"/>
      <c r="AD29" s="41"/>
      <c r="AE29" s="42"/>
      <c r="AF29" s="41"/>
      <c r="AG29" s="41">
        <v>6</v>
      </c>
      <c r="AH29" s="42">
        <v>13770.05</v>
      </c>
      <c r="AI29" s="41">
        <v>4</v>
      </c>
      <c r="AJ29" s="42">
        <v>83310.69</v>
      </c>
      <c r="AK29" s="41"/>
      <c r="AL29" s="42"/>
      <c r="AM29" s="41">
        <v>2</v>
      </c>
      <c r="AN29" s="123"/>
    </row>
    <row r="30" spans="1:40" s="103" customFormat="1" x14ac:dyDescent="0.2">
      <c r="A30" s="39" t="s">
        <v>1017</v>
      </c>
      <c r="B30" s="39"/>
      <c r="C30" s="39" t="s">
        <v>1171</v>
      </c>
      <c r="D30" s="40" t="s">
        <v>1035</v>
      </c>
      <c r="E30" s="41"/>
      <c r="F30" s="42"/>
      <c r="G30" s="41"/>
      <c r="H30" s="42"/>
      <c r="I30" s="41"/>
      <c r="J30" s="42"/>
      <c r="K30" s="41"/>
      <c r="L30" s="41"/>
      <c r="M30" s="42"/>
      <c r="N30" s="41"/>
      <c r="O30" s="42"/>
      <c r="P30" s="41"/>
      <c r="Q30" s="42"/>
      <c r="R30" s="41"/>
      <c r="S30" s="41">
        <v>1</v>
      </c>
      <c r="T30" s="42">
        <v>4684.8500000000004</v>
      </c>
      <c r="U30" s="41"/>
      <c r="V30" s="42"/>
      <c r="W30" s="41"/>
      <c r="X30" s="42"/>
      <c r="Y30" s="41"/>
      <c r="Z30" s="41"/>
      <c r="AA30" s="42"/>
      <c r="AB30" s="41"/>
      <c r="AC30" s="42"/>
      <c r="AD30" s="41"/>
      <c r="AE30" s="42"/>
      <c r="AF30" s="41"/>
      <c r="AG30" s="41"/>
      <c r="AH30" s="42"/>
      <c r="AI30" s="41"/>
      <c r="AJ30" s="42"/>
      <c r="AK30" s="41"/>
      <c r="AL30" s="42"/>
      <c r="AM30" s="41"/>
      <c r="AN30" s="123"/>
    </row>
    <row r="31" spans="1:40" s="103" customFormat="1" x14ac:dyDescent="0.2">
      <c r="A31" s="39" t="s">
        <v>1033</v>
      </c>
      <c r="B31" s="39" t="s">
        <v>1034</v>
      </c>
      <c r="C31" s="39" t="s">
        <v>1171</v>
      </c>
      <c r="D31" s="40" t="s">
        <v>1036</v>
      </c>
      <c r="E31" s="41">
        <v>6</v>
      </c>
      <c r="F31" s="42">
        <v>-3904.57</v>
      </c>
      <c r="G31" s="41">
        <v>2</v>
      </c>
      <c r="H31" s="42">
        <v>8909.68</v>
      </c>
      <c r="I31" s="41"/>
      <c r="J31" s="42"/>
      <c r="K31" s="41"/>
      <c r="L31" s="41">
        <v>1</v>
      </c>
      <c r="M31" s="42">
        <v>1810</v>
      </c>
      <c r="N31" s="41"/>
      <c r="O31" s="42"/>
      <c r="P31" s="41">
        <v>1</v>
      </c>
      <c r="Q31" s="42">
        <v>1810</v>
      </c>
      <c r="R31" s="41"/>
      <c r="S31" s="41"/>
      <c r="T31" s="42"/>
      <c r="U31" s="41">
        <v>2</v>
      </c>
      <c r="V31" s="42">
        <v>3341.99</v>
      </c>
      <c r="W31" s="41"/>
      <c r="X31" s="42"/>
      <c r="Y31" s="41"/>
      <c r="Z31" s="41">
        <v>1</v>
      </c>
      <c r="AA31" s="42">
        <v>175.14</v>
      </c>
      <c r="AB31" s="41">
        <v>1</v>
      </c>
      <c r="AC31" s="42">
        <v>1395</v>
      </c>
      <c r="AD31" s="41"/>
      <c r="AE31" s="42"/>
      <c r="AF31" s="41"/>
      <c r="AG31" s="41">
        <v>2</v>
      </c>
      <c r="AH31" s="42">
        <v>6580.12</v>
      </c>
      <c r="AI31" s="41"/>
      <c r="AJ31" s="42"/>
      <c r="AK31" s="41"/>
      <c r="AL31" s="42"/>
      <c r="AM31" s="41"/>
      <c r="AN31" s="123"/>
    </row>
    <row r="32" spans="1:40" s="103" customFormat="1" x14ac:dyDescent="0.2">
      <c r="A32" s="39" t="s">
        <v>1033</v>
      </c>
      <c r="B32" s="39" t="s">
        <v>1034</v>
      </c>
      <c r="C32" s="39" t="s">
        <v>1171</v>
      </c>
      <c r="D32" s="40" t="s">
        <v>1038</v>
      </c>
      <c r="E32" s="41"/>
      <c r="F32" s="42"/>
      <c r="G32" s="41"/>
      <c r="H32" s="42"/>
      <c r="I32" s="41"/>
      <c r="J32" s="42"/>
      <c r="K32" s="41"/>
      <c r="L32" s="41"/>
      <c r="M32" s="42"/>
      <c r="N32" s="41"/>
      <c r="O32" s="42"/>
      <c r="P32" s="41"/>
      <c r="Q32" s="42"/>
      <c r="R32" s="41"/>
      <c r="S32" s="41"/>
      <c r="T32" s="42"/>
      <c r="U32" s="41">
        <v>1</v>
      </c>
      <c r="V32" s="42">
        <v>1665</v>
      </c>
      <c r="W32" s="41">
        <v>1</v>
      </c>
      <c r="X32" s="42">
        <v>1400</v>
      </c>
      <c r="Y32" s="41"/>
      <c r="Z32" s="41"/>
      <c r="AA32" s="42"/>
      <c r="AB32" s="41"/>
      <c r="AC32" s="42"/>
      <c r="AD32" s="41"/>
      <c r="AE32" s="42"/>
      <c r="AF32" s="41"/>
      <c r="AG32" s="41"/>
      <c r="AH32" s="42"/>
      <c r="AI32" s="41"/>
      <c r="AJ32" s="42"/>
      <c r="AK32" s="41"/>
      <c r="AL32" s="42"/>
      <c r="AM32" s="41"/>
      <c r="AN32" s="123"/>
    </row>
    <row r="33" spans="1:40" s="103" customFormat="1" x14ac:dyDescent="0.2">
      <c r="A33" s="39" t="s">
        <v>1025</v>
      </c>
      <c r="B33" s="39" t="s">
        <v>1031</v>
      </c>
      <c r="C33" s="39" t="s">
        <v>1171</v>
      </c>
      <c r="D33" s="40" t="s">
        <v>1040</v>
      </c>
      <c r="E33" s="41">
        <v>5</v>
      </c>
      <c r="F33" s="42">
        <v>-4303.54</v>
      </c>
      <c r="G33" s="41">
        <v>1</v>
      </c>
      <c r="H33" s="42">
        <v>41.87</v>
      </c>
      <c r="I33" s="41"/>
      <c r="J33" s="42"/>
      <c r="K33" s="41"/>
      <c r="L33" s="41">
        <v>1</v>
      </c>
      <c r="M33" s="42">
        <v>1810</v>
      </c>
      <c r="N33" s="41"/>
      <c r="O33" s="42"/>
      <c r="P33" s="41"/>
      <c r="Q33" s="42"/>
      <c r="R33" s="41"/>
      <c r="S33" s="41"/>
      <c r="T33" s="42"/>
      <c r="U33" s="41"/>
      <c r="V33" s="42"/>
      <c r="W33" s="41">
        <v>1</v>
      </c>
      <c r="X33" s="42">
        <v>1250</v>
      </c>
      <c r="Y33" s="41"/>
      <c r="Z33" s="41"/>
      <c r="AA33" s="42"/>
      <c r="AB33" s="41"/>
      <c r="AC33" s="42"/>
      <c r="AD33" s="41"/>
      <c r="AE33" s="42"/>
      <c r="AF33" s="41"/>
      <c r="AG33" s="41"/>
      <c r="AH33" s="42"/>
      <c r="AI33" s="41"/>
      <c r="AJ33" s="42"/>
      <c r="AK33" s="41"/>
      <c r="AL33" s="42"/>
      <c r="AM33" s="41"/>
      <c r="AN33" s="123"/>
    </row>
    <row r="34" spans="1:40" s="103" customFormat="1" x14ac:dyDescent="0.2">
      <c r="A34" s="39" t="s">
        <v>1025</v>
      </c>
      <c r="B34" s="39" t="s">
        <v>1026</v>
      </c>
      <c r="C34" s="39" t="s">
        <v>1171</v>
      </c>
      <c r="D34" s="40" t="s">
        <v>1042</v>
      </c>
      <c r="E34" s="41">
        <v>18</v>
      </c>
      <c r="F34" s="42">
        <v>1268.31</v>
      </c>
      <c r="G34" s="41"/>
      <c r="H34" s="42"/>
      <c r="I34" s="41"/>
      <c r="J34" s="42"/>
      <c r="K34" s="41">
        <v>2</v>
      </c>
      <c r="L34" s="41">
        <v>5</v>
      </c>
      <c r="M34" s="42">
        <v>8570</v>
      </c>
      <c r="N34" s="41"/>
      <c r="O34" s="42"/>
      <c r="P34" s="41">
        <v>2</v>
      </c>
      <c r="Q34" s="42">
        <v>3620</v>
      </c>
      <c r="R34" s="41">
        <v>2</v>
      </c>
      <c r="S34" s="41">
        <v>6</v>
      </c>
      <c r="T34" s="42">
        <v>11693.28</v>
      </c>
      <c r="U34" s="41">
        <v>3</v>
      </c>
      <c r="V34" s="42">
        <v>39285</v>
      </c>
      <c r="W34" s="41"/>
      <c r="X34" s="42"/>
      <c r="Y34" s="41">
        <v>1</v>
      </c>
      <c r="Z34" s="41">
        <v>3</v>
      </c>
      <c r="AA34" s="42">
        <v>3410.75</v>
      </c>
      <c r="AB34" s="41"/>
      <c r="AC34" s="42"/>
      <c r="AD34" s="41"/>
      <c r="AE34" s="42"/>
      <c r="AF34" s="41"/>
      <c r="AG34" s="41">
        <v>2</v>
      </c>
      <c r="AH34" s="42">
        <v>4409.41</v>
      </c>
      <c r="AI34" s="41">
        <v>1</v>
      </c>
      <c r="AJ34" s="42">
        <v>2287.25</v>
      </c>
      <c r="AK34" s="41"/>
      <c r="AL34" s="42"/>
      <c r="AM34" s="41">
        <v>1</v>
      </c>
      <c r="AN34" s="123"/>
    </row>
    <row r="35" spans="1:40" s="103" customFormat="1" x14ac:dyDescent="0.2">
      <c r="A35" s="39" t="s">
        <v>1025</v>
      </c>
      <c r="B35" s="39" t="s">
        <v>1029</v>
      </c>
      <c r="C35" s="39" t="s">
        <v>1171</v>
      </c>
      <c r="D35" s="40" t="s">
        <v>1045</v>
      </c>
      <c r="E35" s="41">
        <v>29</v>
      </c>
      <c r="F35" s="42">
        <v>-15999.4</v>
      </c>
      <c r="G35" s="41">
        <v>2</v>
      </c>
      <c r="H35" s="42">
        <v>31851.02</v>
      </c>
      <c r="I35" s="41"/>
      <c r="J35" s="42"/>
      <c r="K35" s="41"/>
      <c r="L35" s="41">
        <v>12</v>
      </c>
      <c r="M35" s="42">
        <v>22807</v>
      </c>
      <c r="N35" s="41"/>
      <c r="O35" s="42"/>
      <c r="P35" s="41">
        <v>2</v>
      </c>
      <c r="Q35" s="42">
        <v>3380</v>
      </c>
      <c r="R35" s="41"/>
      <c r="S35" s="41">
        <v>2</v>
      </c>
      <c r="T35" s="42">
        <v>4205.1099999999997</v>
      </c>
      <c r="U35" s="41">
        <v>2</v>
      </c>
      <c r="V35" s="42">
        <v>16806.439999999999</v>
      </c>
      <c r="W35" s="41">
        <v>2</v>
      </c>
      <c r="X35" s="42">
        <v>8500</v>
      </c>
      <c r="Y35" s="41">
        <v>2</v>
      </c>
      <c r="Z35" s="41">
        <v>3</v>
      </c>
      <c r="AA35" s="42">
        <v>3353.94</v>
      </c>
      <c r="AB35" s="41">
        <v>1</v>
      </c>
      <c r="AC35" s="42">
        <v>3585.32</v>
      </c>
      <c r="AD35" s="41"/>
      <c r="AE35" s="42"/>
      <c r="AF35" s="41"/>
      <c r="AG35" s="41">
        <v>4</v>
      </c>
      <c r="AH35" s="42">
        <v>8622.2199999999993</v>
      </c>
      <c r="AI35" s="41">
        <v>1</v>
      </c>
      <c r="AJ35" s="42">
        <v>3079.13</v>
      </c>
      <c r="AK35" s="41"/>
      <c r="AL35" s="42"/>
      <c r="AM35" s="41">
        <v>2</v>
      </c>
      <c r="AN35" s="123"/>
    </row>
    <row r="36" spans="1:40" s="103" customFormat="1" x14ac:dyDescent="0.2">
      <c r="A36" s="39" t="s">
        <v>1033</v>
      </c>
      <c r="B36" s="39" t="s">
        <v>1037</v>
      </c>
      <c r="C36" s="39" t="s">
        <v>1171</v>
      </c>
      <c r="D36" s="40" t="s">
        <v>1048</v>
      </c>
      <c r="E36" s="41"/>
      <c r="F36" s="42"/>
      <c r="G36" s="41"/>
      <c r="H36" s="42"/>
      <c r="I36" s="41"/>
      <c r="J36" s="42"/>
      <c r="K36" s="41"/>
      <c r="L36" s="41"/>
      <c r="M36" s="42"/>
      <c r="N36" s="41"/>
      <c r="O36" s="42"/>
      <c r="P36" s="41"/>
      <c r="Q36" s="42"/>
      <c r="R36" s="41"/>
      <c r="S36" s="41">
        <v>1</v>
      </c>
      <c r="T36" s="42">
        <v>970.51</v>
      </c>
      <c r="U36" s="41"/>
      <c r="V36" s="42"/>
      <c r="W36" s="41"/>
      <c r="X36" s="42"/>
      <c r="Y36" s="41"/>
      <c r="Z36" s="41"/>
      <c r="AA36" s="42"/>
      <c r="AB36" s="41"/>
      <c r="AC36" s="42"/>
      <c r="AD36" s="41"/>
      <c r="AE36" s="42"/>
      <c r="AF36" s="41"/>
      <c r="AG36" s="41"/>
      <c r="AH36" s="42"/>
      <c r="AI36" s="41"/>
      <c r="AJ36" s="42"/>
      <c r="AK36" s="41"/>
      <c r="AL36" s="42"/>
      <c r="AM36" s="41"/>
      <c r="AN36" s="123"/>
    </row>
    <row r="37" spans="1:40" s="103" customFormat="1" x14ac:dyDescent="0.2">
      <c r="A37" s="39" t="s">
        <v>1049</v>
      </c>
      <c r="B37" s="39" t="s">
        <v>1050</v>
      </c>
      <c r="C37" s="39" t="s">
        <v>1171</v>
      </c>
      <c r="D37" s="40" t="s">
        <v>1051</v>
      </c>
      <c r="E37" s="41"/>
      <c r="F37" s="42"/>
      <c r="G37" s="41"/>
      <c r="H37" s="42"/>
      <c r="I37" s="41"/>
      <c r="J37" s="42"/>
      <c r="K37" s="41"/>
      <c r="L37" s="41"/>
      <c r="M37" s="42"/>
      <c r="N37" s="41"/>
      <c r="O37" s="42"/>
      <c r="P37" s="41"/>
      <c r="Q37" s="42"/>
      <c r="R37" s="41"/>
      <c r="S37" s="41">
        <v>2</v>
      </c>
      <c r="T37" s="42">
        <v>2221.64</v>
      </c>
      <c r="U37" s="41"/>
      <c r="V37" s="42"/>
      <c r="W37" s="41"/>
      <c r="X37" s="42"/>
      <c r="Y37" s="41"/>
      <c r="Z37" s="41"/>
      <c r="AA37" s="42"/>
      <c r="AB37" s="41"/>
      <c r="AC37" s="42"/>
      <c r="AD37" s="41"/>
      <c r="AE37" s="42"/>
      <c r="AF37" s="41"/>
      <c r="AG37" s="41"/>
      <c r="AH37" s="42"/>
      <c r="AI37" s="41"/>
      <c r="AJ37" s="42"/>
      <c r="AK37" s="41"/>
      <c r="AL37" s="42"/>
      <c r="AM37" s="41"/>
      <c r="AN37" s="123"/>
    </row>
    <row r="38" spans="1:40" x14ac:dyDescent="0.2">
      <c r="F38" s="44"/>
      <c r="M38" s="44"/>
      <c r="T38" s="44"/>
      <c r="AA38" s="44"/>
      <c r="AH38" s="44"/>
    </row>
    <row r="39" spans="1:40" x14ac:dyDescent="0.2">
      <c r="D39" s="45" t="s">
        <v>985</v>
      </c>
      <c r="E39" s="46">
        <f>SUM(E6:E37)</f>
        <v>1470</v>
      </c>
      <c r="F39" s="47">
        <f t="shared" ref="F39:AM39" si="0">SUM(F6:F37)</f>
        <v>401610.60000000003</v>
      </c>
      <c r="G39" s="46">
        <f t="shared" si="0"/>
        <v>555</v>
      </c>
      <c r="H39" s="43">
        <f t="shared" si="0"/>
        <v>1884196.6</v>
      </c>
      <c r="I39" s="46">
        <f t="shared" si="0"/>
        <v>119</v>
      </c>
      <c r="J39" s="43">
        <f t="shared" si="0"/>
        <v>106181</v>
      </c>
      <c r="K39" s="46">
        <f t="shared" si="0"/>
        <v>72</v>
      </c>
      <c r="L39" s="41">
        <f t="shared" si="0"/>
        <v>626</v>
      </c>
      <c r="M39" s="47">
        <f t="shared" si="0"/>
        <v>1185592.26</v>
      </c>
      <c r="N39" s="46">
        <f t="shared" si="0"/>
        <v>24</v>
      </c>
      <c r="O39" s="43">
        <f t="shared" si="0"/>
        <v>105316.09</v>
      </c>
      <c r="P39" s="46">
        <f t="shared" si="0"/>
        <v>345</v>
      </c>
      <c r="Q39" s="43">
        <f t="shared" si="0"/>
        <v>682918</v>
      </c>
      <c r="R39" s="46">
        <f t="shared" si="0"/>
        <v>42</v>
      </c>
      <c r="S39" s="46">
        <f t="shared" si="0"/>
        <v>210</v>
      </c>
      <c r="T39" s="47">
        <f t="shared" si="0"/>
        <v>485967.27999999997</v>
      </c>
      <c r="U39" s="46">
        <f t="shared" si="0"/>
        <v>134</v>
      </c>
      <c r="V39" s="43">
        <f t="shared" si="0"/>
        <v>2207322.0500000003</v>
      </c>
      <c r="W39" s="46">
        <f t="shared" si="0"/>
        <v>235</v>
      </c>
      <c r="X39" s="43">
        <f t="shared" si="0"/>
        <v>591425.67999999993</v>
      </c>
      <c r="Y39" s="46">
        <f t="shared" si="0"/>
        <v>123</v>
      </c>
      <c r="Z39" s="46">
        <f t="shared" si="0"/>
        <v>95</v>
      </c>
      <c r="AA39" s="47">
        <f t="shared" si="0"/>
        <v>143612.68000000002</v>
      </c>
      <c r="AB39" s="46">
        <f t="shared" si="0"/>
        <v>174</v>
      </c>
      <c r="AC39" s="43">
        <f t="shared" si="0"/>
        <v>694818.19999999984</v>
      </c>
      <c r="AD39" s="46">
        <f t="shared" si="0"/>
        <v>32</v>
      </c>
      <c r="AE39" s="43">
        <f t="shared" si="0"/>
        <v>405681.5</v>
      </c>
      <c r="AF39" s="46">
        <f t="shared" si="0"/>
        <v>0</v>
      </c>
      <c r="AG39" s="46">
        <f t="shared" si="0"/>
        <v>137</v>
      </c>
      <c r="AH39" s="47">
        <f t="shared" si="0"/>
        <v>358294.10999999993</v>
      </c>
      <c r="AI39" s="46">
        <f t="shared" si="0"/>
        <v>88</v>
      </c>
      <c r="AJ39" s="43">
        <f t="shared" si="0"/>
        <v>1155979.8799999997</v>
      </c>
      <c r="AK39" s="46">
        <f t="shared" si="0"/>
        <v>22</v>
      </c>
      <c r="AL39" s="43">
        <f t="shared" si="0"/>
        <v>55041.68</v>
      </c>
      <c r="AM39" s="46">
        <f t="shared" si="0"/>
        <v>37</v>
      </c>
      <c r="AN39" s="176"/>
    </row>
    <row r="43" spans="1:40" x14ac:dyDescent="0.2">
      <c r="A43" s="32"/>
      <c r="B43" s="48"/>
      <c r="C43" s="130"/>
      <c r="D43" s="284" t="s">
        <v>986</v>
      </c>
      <c r="E43" s="285"/>
      <c r="F43" s="284" t="s">
        <v>987</v>
      </c>
      <c r="G43" s="285"/>
      <c r="H43" s="284" t="s">
        <v>988</v>
      </c>
      <c r="I43" s="285"/>
      <c r="J43" s="284" t="s">
        <v>989</v>
      </c>
      <c r="K43" s="285"/>
      <c r="L43" s="284" t="s">
        <v>990</v>
      </c>
      <c r="M43" s="285"/>
      <c r="N43" s="286" t="s">
        <v>991</v>
      </c>
      <c r="O43" s="287"/>
      <c r="P43" s="32"/>
      <c r="Q43" s="32"/>
      <c r="R43" s="32"/>
      <c r="S43" s="32"/>
      <c r="T43" s="32"/>
      <c r="U43" s="32"/>
      <c r="V43" s="32"/>
      <c r="W43" s="32"/>
      <c r="X43" s="32"/>
      <c r="Y43" s="32"/>
      <c r="Z43" s="32"/>
      <c r="AA43" s="32"/>
      <c r="AB43" s="32"/>
      <c r="AC43" s="32"/>
      <c r="AD43" s="32"/>
      <c r="AE43" s="32"/>
      <c r="AF43" s="32"/>
      <c r="AG43" s="32"/>
      <c r="AH43" s="32"/>
      <c r="AI43" s="32"/>
      <c r="AJ43" s="32"/>
      <c r="AK43" s="32"/>
      <c r="AL43" s="32"/>
      <c r="AM43" s="32"/>
    </row>
    <row r="44" spans="1:40" x14ac:dyDescent="0.2">
      <c r="A44" s="32"/>
      <c r="B44" s="48" t="s">
        <v>992</v>
      </c>
      <c r="C44" s="131"/>
      <c r="D44" s="49" t="s">
        <v>993</v>
      </c>
      <c r="E44" s="49" t="s">
        <v>994</v>
      </c>
      <c r="F44" s="49" t="s">
        <v>993</v>
      </c>
      <c r="G44" s="49" t="s">
        <v>994</v>
      </c>
      <c r="H44" s="49" t="s">
        <v>993</v>
      </c>
      <c r="I44" s="49" t="s">
        <v>994</v>
      </c>
      <c r="J44" s="49" t="s">
        <v>993</v>
      </c>
      <c r="K44" s="49" t="s">
        <v>994</v>
      </c>
      <c r="L44" s="49" t="s">
        <v>993</v>
      </c>
      <c r="M44" s="49" t="s">
        <v>994</v>
      </c>
      <c r="N44" s="49" t="s">
        <v>993</v>
      </c>
      <c r="O44" s="49" t="s">
        <v>994</v>
      </c>
      <c r="P44" s="32"/>
      <c r="Q44" s="32"/>
      <c r="R44" s="32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32"/>
      <c r="AF44" s="32"/>
      <c r="AG44" s="32"/>
      <c r="AH44" s="32"/>
      <c r="AI44" s="32"/>
      <c r="AJ44" s="32"/>
      <c r="AK44" s="32"/>
      <c r="AL44" s="32"/>
      <c r="AM44" s="32"/>
    </row>
    <row r="45" spans="1:40" x14ac:dyDescent="0.2">
      <c r="A45" s="32"/>
      <c r="B45" s="279" t="s">
        <v>995</v>
      </c>
      <c r="C45" s="280"/>
      <c r="D45" s="51">
        <f>E39+G39+I39+K39</f>
        <v>2216</v>
      </c>
      <c r="E45" s="52">
        <f>F39+H39+J39</f>
        <v>2391988.2000000002</v>
      </c>
      <c r="F45" s="51">
        <f>N39+P39+R39+L39</f>
        <v>1037</v>
      </c>
      <c r="G45" s="52">
        <f>M39+O39+Q39</f>
        <v>1973826.35</v>
      </c>
      <c r="H45" s="51">
        <f>S39+U39+W39+Y39</f>
        <v>702</v>
      </c>
      <c r="I45" s="52">
        <f>T39+V39+X39</f>
        <v>3284715.01</v>
      </c>
      <c r="J45" s="51">
        <f>Z39+AB39+AD39+AF39</f>
        <v>301</v>
      </c>
      <c r="K45" s="52">
        <f>AA39+AC39+AE39</f>
        <v>1244112.3799999999</v>
      </c>
      <c r="L45" s="51">
        <f>AG39+AI39+AK39+AM39</f>
        <v>284</v>
      </c>
      <c r="M45" s="52">
        <f>AJ39+AH39+AL39</f>
        <v>1569315.6699999995</v>
      </c>
      <c r="N45" s="51">
        <f>D45+F45+H45+J45+L45</f>
        <v>4540</v>
      </c>
      <c r="O45" s="52">
        <f>M45+K45+I45+G45+E45</f>
        <v>10463957.609999999</v>
      </c>
      <c r="P45" s="32"/>
      <c r="Q45" s="53"/>
      <c r="R45" s="54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2"/>
      <c r="AD45" s="32"/>
      <c r="AE45" s="32"/>
      <c r="AF45" s="32"/>
      <c r="AG45" s="32"/>
      <c r="AH45" s="32"/>
      <c r="AI45" s="32"/>
      <c r="AJ45" s="32"/>
      <c r="AK45" s="32"/>
      <c r="AL45" s="32"/>
      <c r="AM45" s="32"/>
    </row>
    <row r="46" spans="1:40" x14ac:dyDescent="0.2">
      <c r="A46" s="32"/>
      <c r="B46" s="279" t="s">
        <v>996</v>
      </c>
      <c r="C46" s="280"/>
      <c r="D46" s="51">
        <f>I39</f>
        <v>119</v>
      </c>
      <c r="E46" s="52">
        <f>J39</f>
        <v>106181</v>
      </c>
      <c r="F46" s="51">
        <f>P39</f>
        <v>345</v>
      </c>
      <c r="G46" s="52">
        <f>Q39</f>
        <v>682918</v>
      </c>
      <c r="H46" s="51">
        <f>W39</f>
        <v>235</v>
      </c>
      <c r="I46" s="51">
        <f>X39</f>
        <v>591425.67999999993</v>
      </c>
      <c r="J46" s="55">
        <f>AD39</f>
        <v>32</v>
      </c>
      <c r="K46" s="55">
        <f>AE39</f>
        <v>405681.5</v>
      </c>
      <c r="L46" s="55">
        <f>AK39</f>
        <v>22</v>
      </c>
      <c r="M46" s="55">
        <f>AL39</f>
        <v>55041.68</v>
      </c>
      <c r="N46" s="51">
        <f>D46+F46+H46+J46+L46</f>
        <v>753</v>
      </c>
      <c r="O46" s="52">
        <f>M46+K46+I46+G46+E46</f>
        <v>1841247.8599999999</v>
      </c>
      <c r="P46" s="32"/>
      <c r="Q46" s="32"/>
      <c r="R46" s="32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  <c r="AF46" s="32"/>
      <c r="AG46" s="32"/>
      <c r="AH46" s="32"/>
      <c r="AI46" s="32"/>
      <c r="AJ46" s="32"/>
      <c r="AK46" s="32"/>
      <c r="AL46" s="32"/>
      <c r="AM46" s="32"/>
    </row>
    <row r="47" spans="1:40" x14ac:dyDescent="0.2">
      <c r="A47" s="32"/>
      <c r="B47" s="279" t="s">
        <v>997</v>
      </c>
      <c r="C47" s="280"/>
      <c r="D47" s="51">
        <f>E39+G39</f>
        <v>2025</v>
      </c>
      <c r="E47" s="52">
        <f>F39+H39</f>
        <v>2285807.2000000002</v>
      </c>
      <c r="F47" s="51">
        <f>L39+N39</f>
        <v>650</v>
      </c>
      <c r="G47" s="52">
        <f>M39+O39</f>
        <v>1290908.3500000001</v>
      </c>
      <c r="H47" s="51">
        <f>S39+U39</f>
        <v>344</v>
      </c>
      <c r="I47" s="51">
        <f>T39+V39</f>
        <v>2693289.33</v>
      </c>
      <c r="J47" s="55">
        <f>Z39+AB39</f>
        <v>269</v>
      </c>
      <c r="K47" s="52">
        <f>AC39+AA39</f>
        <v>838430.87999999989</v>
      </c>
      <c r="L47" s="55">
        <f>AI39+AG39</f>
        <v>225</v>
      </c>
      <c r="M47" s="52">
        <f>AH39+AJ39</f>
        <v>1514273.9899999995</v>
      </c>
      <c r="N47" s="51">
        <f t="shared" ref="N47" si="1">D47+F47+H47+J47+L47</f>
        <v>3513</v>
      </c>
      <c r="O47" s="52">
        <f t="shared" ref="O47:O48" si="2">M47+K47+I47+G47+E47</f>
        <v>8622709.75</v>
      </c>
      <c r="P47" s="32"/>
      <c r="Q47" s="32"/>
      <c r="R47" s="32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  <c r="AF47" s="32"/>
      <c r="AG47" s="32"/>
      <c r="AH47" s="32"/>
      <c r="AI47" s="32"/>
      <c r="AJ47" s="32"/>
      <c r="AK47" s="32"/>
      <c r="AL47" s="32"/>
      <c r="AM47" s="32"/>
    </row>
    <row r="48" spans="1:40" x14ac:dyDescent="0.2">
      <c r="A48" s="32"/>
      <c r="B48" s="279" t="s">
        <v>998</v>
      </c>
      <c r="C48" s="280"/>
      <c r="D48" s="51">
        <f>D47+D46</f>
        <v>2144</v>
      </c>
      <c r="E48" s="52">
        <f t="shared" ref="E48:N48" si="3">E47+E46</f>
        <v>2391988.2000000002</v>
      </c>
      <c r="F48" s="51">
        <f t="shared" si="3"/>
        <v>995</v>
      </c>
      <c r="G48" s="52">
        <f t="shared" si="3"/>
        <v>1973826.35</v>
      </c>
      <c r="H48" s="51">
        <f t="shared" si="3"/>
        <v>579</v>
      </c>
      <c r="I48" s="51">
        <f t="shared" si="3"/>
        <v>3284715.01</v>
      </c>
      <c r="J48" s="55">
        <f t="shared" si="3"/>
        <v>301</v>
      </c>
      <c r="K48" s="52">
        <f t="shared" si="3"/>
        <v>1244112.3799999999</v>
      </c>
      <c r="L48" s="55">
        <f t="shared" si="3"/>
        <v>247</v>
      </c>
      <c r="M48" s="52">
        <f t="shared" si="3"/>
        <v>1569315.6699999995</v>
      </c>
      <c r="N48" s="51">
        <f t="shared" si="3"/>
        <v>4266</v>
      </c>
      <c r="O48" s="52">
        <f t="shared" si="2"/>
        <v>10463957.609999999</v>
      </c>
      <c r="P48" s="32" t="s">
        <v>1169</v>
      </c>
      <c r="Q48" s="124">
        <f>SUMIF(A6:A37,"MINISTERO DELLA DIFESA",AN6:AN37)</f>
        <v>0</v>
      </c>
      <c r="R48" s="32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  <c r="AF48" s="32"/>
      <c r="AG48" s="32"/>
      <c r="AH48" s="32"/>
      <c r="AI48" s="32"/>
      <c r="AJ48" s="32"/>
      <c r="AK48" s="32"/>
      <c r="AL48" s="32"/>
      <c r="AM48" s="32"/>
    </row>
    <row r="49" spans="1:39" x14ac:dyDescent="0.2">
      <c r="A49" s="32"/>
      <c r="B49" s="32"/>
      <c r="C49" s="103"/>
      <c r="E49" s="32"/>
      <c r="F49" s="56"/>
      <c r="G49" s="57"/>
      <c r="H49" s="58"/>
      <c r="I49" s="56"/>
      <c r="J49" s="56"/>
      <c r="K49" s="56"/>
      <c r="L49" s="56"/>
      <c r="M49" s="56"/>
      <c r="N49" s="57"/>
      <c r="O49" s="58"/>
      <c r="P49" s="32" t="s">
        <v>1168</v>
      </c>
      <c r="Q49" s="125">
        <f>O48-Q48</f>
        <v>10463957.609999999</v>
      </c>
      <c r="R49" s="32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  <c r="AF49" s="32"/>
      <c r="AG49" s="32"/>
      <c r="AH49" s="32"/>
      <c r="AI49" s="32"/>
      <c r="AJ49" s="32"/>
      <c r="AK49" s="32"/>
      <c r="AL49" s="32"/>
      <c r="AM49" s="32"/>
    </row>
  </sheetData>
  <autoFilter ref="A5:AN37"/>
  <mergeCells count="15">
    <mergeCell ref="B45:C45"/>
    <mergeCell ref="B46:C46"/>
    <mergeCell ref="B47:C47"/>
    <mergeCell ref="B48:C48"/>
    <mergeCell ref="AG4:AM4"/>
    <mergeCell ref="D43:E43"/>
    <mergeCell ref="F43:G43"/>
    <mergeCell ref="H43:I43"/>
    <mergeCell ref="J43:K43"/>
    <mergeCell ref="L43:M43"/>
    <mergeCell ref="N43:O43"/>
    <mergeCell ref="E4:K4"/>
    <mergeCell ref="L4:R4"/>
    <mergeCell ref="S4:Y4"/>
    <mergeCell ref="Z4:AF4"/>
  </mergeCells>
  <pageMargins left="0.7" right="0.7" top="0.75" bottom="0.75" header="0.3" footer="0.3"/>
  <pageSetup paperSize="9" orientation="portrait" r:id="rId1"/>
  <ignoredErrors>
    <ignoredError sqref="D22:D37" numberStoredAsText="1"/>
  </ignoredErrors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145"/>
  <sheetViews>
    <sheetView topLeftCell="Y61" workbookViewId="0">
      <selection activeCell="AM61" sqref="AM1:AM1048576"/>
    </sheetView>
  </sheetViews>
  <sheetFormatPr defaultRowHeight="12.75" x14ac:dyDescent="0.2"/>
  <cols>
    <col min="1" max="1" width="55.5703125" style="35" bestFit="1" customWidth="1"/>
    <col min="2" max="2" width="60.7109375" style="35" customWidth="1"/>
    <col min="3" max="3" width="15.5703125" style="102" bestFit="1" customWidth="1"/>
    <col min="4" max="4" width="13.140625" style="33" bestFit="1" customWidth="1"/>
    <col min="5" max="5" width="57.5703125" style="34" bestFit="1" customWidth="1"/>
    <col min="6" max="6" width="15.5703125" style="33" bestFit="1" customWidth="1"/>
    <col min="7" max="7" width="13.5703125" style="34" bestFit="1" customWidth="1"/>
    <col min="8" max="8" width="16.7109375" style="33" bestFit="1" customWidth="1"/>
    <col min="9" max="9" width="11.42578125" style="34" bestFit="1" customWidth="1"/>
    <col min="10" max="10" width="13.7109375" style="33" bestFit="1" customWidth="1"/>
    <col min="11" max="11" width="9.28515625" style="33" bestFit="1" customWidth="1"/>
    <col min="12" max="12" width="17" style="34" bestFit="1" customWidth="1"/>
    <col min="13" max="13" width="13.85546875" style="33" bestFit="1" customWidth="1"/>
    <col min="14" max="14" width="16.7109375" style="34" bestFit="1" customWidth="1"/>
    <col min="15" max="15" width="10.85546875" style="33" bestFit="1" customWidth="1"/>
    <col min="16" max="16" width="14.85546875" style="34" bestFit="1" customWidth="1"/>
    <col min="17" max="17" width="18.28515625" style="33" bestFit="1" customWidth="1"/>
    <col min="18" max="18" width="11.5703125" style="33" customWidth="1"/>
    <col min="19" max="19" width="17" style="34" bestFit="1" customWidth="1"/>
    <col min="20" max="20" width="13.85546875" style="33" bestFit="1" customWidth="1"/>
    <col min="21" max="21" width="17" style="34" bestFit="1" customWidth="1"/>
    <col min="22" max="22" width="10.85546875" style="33" bestFit="1" customWidth="1"/>
    <col min="23" max="23" width="15.140625" style="34" bestFit="1" customWidth="1"/>
    <col min="24" max="24" width="11.5703125" style="33" bestFit="1" customWidth="1"/>
    <col min="25" max="25" width="9.28515625" style="33" bestFit="1" customWidth="1"/>
    <col min="26" max="26" width="15.140625" style="34" bestFit="1" customWidth="1"/>
    <col min="27" max="27" width="13.85546875" style="33" bestFit="1" customWidth="1"/>
    <col min="28" max="28" width="13.5703125" style="34" bestFit="1" customWidth="1"/>
    <col min="29" max="29" width="10.85546875" style="33" bestFit="1" customWidth="1"/>
    <col min="30" max="30" width="10.5703125" style="34" bestFit="1" customWidth="1"/>
    <col min="31" max="31" width="11.5703125" style="33" bestFit="1" customWidth="1"/>
    <col min="32" max="32" width="9.28515625" style="33" bestFit="1" customWidth="1"/>
    <col min="33" max="33" width="15.140625" style="34" bestFit="1" customWidth="1"/>
    <col min="34" max="34" width="13.85546875" style="33" bestFit="1" customWidth="1"/>
    <col min="35" max="35" width="13.5703125" style="34" bestFit="1" customWidth="1"/>
    <col min="36" max="36" width="10.85546875" style="33" bestFit="1" customWidth="1"/>
    <col min="37" max="37" width="10.5703125" style="34" bestFit="1" customWidth="1"/>
    <col min="38" max="38" width="11.5703125" style="33" bestFit="1" customWidth="1"/>
    <col min="39" max="39" width="15" style="32" bestFit="1" customWidth="1"/>
    <col min="40" max="16384" width="9.140625" style="32"/>
  </cols>
  <sheetData>
    <row r="1" spans="1:39" x14ac:dyDescent="0.2">
      <c r="A1" s="30" t="s">
        <v>1</v>
      </c>
      <c r="B1" s="31" t="s">
        <v>2</v>
      </c>
      <c r="G1" s="33"/>
      <c r="I1" s="33"/>
      <c r="N1" s="33"/>
      <c r="P1" s="33"/>
      <c r="U1" s="33"/>
      <c r="W1" s="33"/>
      <c r="AB1" s="33"/>
      <c r="AD1" s="33"/>
      <c r="AI1" s="33"/>
      <c r="AK1" s="33"/>
    </row>
    <row r="2" spans="1:39" x14ac:dyDescent="0.2">
      <c r="A2" s="30" t="s">
        <v>0</v>
      </c>
      <c r="B2" s="31">
        <v>2014</v>
      </c>
      <c r="G2" s="33"/>
      <c r="I2" s="33"/>
      <c r="N2" s="33"/>
      <c r="P2" s="33"/>
      <c r="U2" s="33"/>
      <c r="W2" s="33"/>
      <c r="AB2" s="33"/>
      <c r="AD2" s="33"/>
      <c r="AI2" s="33"/>
      <c r="AK2" s="33"/>
    </row>
    <row r="3" spans="1:39" x14ac:dyDescent="0.2">
      <c r="G3" s="33"/>
      <c r="I3" s="33"/>
      <c r="N3" s="33"/>
      <c r="P3" s="33"/>
      <c r="U3" s="33"/>
      <c r="W3" s="33"/>
      <c r="AB3" s="33"/>
      <c r="AD3" s="33"/>
      <c r="AI3" s="33"/>
      <c r="AK3" s="33"/>
    </row>
    <row r="4" spans="1:39" x14ac:dyDescent="0.2">
      <c r="D4" s="281" t="s">
        <v>958</v>
      </c>
      <c r="E4" s="282"/>
      <c r="F4" s="282"/>
      <c r="G4" s="282"/>
      <c r="H4" s="282"/>
      <c r="I4" s="282"/>
      <c r="J4" s="283"/>
      <c r="K4" s="281" t="s">
        <v>959</v>
      </c>
      <c r="L4" s="282"/>
      <c r="M4" s="282"/>
      <c r="N4" s="282"/>
      <c r="O4" s="282"/>
      <c r="P4" s="282"/>
      <c r="Q4" s="283"/>
      <c r="R4" s="281" t="s">
        <v>960</v>
      </c>
      <c r="S4" s="282"/>
      <c r="T4" s="282"/>
      <c r="U4" s="282"/>
      <c r="V4" s="282"/>
      <c r="W4" s="282"/>
      <c r="X4" s="283"/>
      <c r="Y4" s="281" t="s">
        <v>961</v>
      </c>
      <c r="Z4" s="282"/>
      <c r="AA4" s="282"/>
      <c r="AB4" s="282"/>
      <c r="AC4" s="282"/>
      <c r="AD4" s="282"/>
      <c r="AE4" s="283"/>
      <c r="AF4" s="281" t="s">
        <v>962</v>
      </c>
      <c r="AG4" s="282"/>
      <c r="AH4" s="282"/>
      <c r="AI4" s="282"/>
      <c r="AJ4" s="282"/>
      <c r="AK4" s="282"/>
      <c r="AL4" s="283"/>
    </row>
    <row r="5" spans="1:39" x14ac:dyDescent="0.2">
      <c r="A5" s="36" t="s">
        <v>963</v>
      </c>
      <c r="B5" s="37" t="s">
        <v>964</v>
      </c>
      <c r="C5" s="38" t="s">
        <v>965</v>
      </c>
      <c r="D5" s="38" t="s">
        <v>966</v>
      </c>
      <c r="E5" s="38" t="s">
        <v>967</v>
      </c>
      <c r="F5" s="38" t="s">
        <v>968</v>
      </c>
      <c r="G5" s="38" t="s">
        <v>969</v>
      </c>
      <c r="H5" s="38" t="s">
        <v>970</v>
      </c>
      <c r="I5" s="38" t="s">
        <v>971</v>
      </c>
      <c r="J5" s="38" t="s">
        <v>972</v>
      </c>
      <c r="K5" s="38" t="s">
        <v>966</v>
      </c>
      <c r="L5" s="38" t="s">
        <v>967</v>
      </c>
      <c r="M5" s="38" t="s">
        <v>968</v>
      </c>
      <c r="N5" s="38" t="s">
        <v>969</v>
      </c>
      <c r="O5" s="38" t="s">
        <v>970</v>
      </c>
      <c r="P5" s="38" t="s">
        <v>971</v>
      </c>
      <c r="Q5" s="38" t="s">
        <v>972</v>
      </c>
      <c r="R5" s="38" t="s">
        <v>966</v>
      </c>
      <c r="S5" s="38" t="s">
        <v>967</v>
      </c>
      <c r="T5" s="38" t="s">
        <v>968</v>
      </c>
      <c r="U5" s="38" t="s">
        <v>969</v>
      </c>
      <c r="V5" s="38" t="s">
        <v>970</v>
      </c>
      <c r="W5" s="38" t="s">
        <v>971</v>
      </c>
      <c r="X5" s="38" t="s">
        <v>972</v>
      </c>
      <c r="Y5" s="38" t="s">
        <v>966</v>
      </c>
      <c r="Z5" s="38" t="s">
        <v>967</v>
      </c>
      <c r="AA5" s="38" t="s">
        <v>968</v>
      </c>
      <c r="AB5" s="38" t="s">
        <v>969</v>
      </c>
      <c r="AC5" s="38" t="s">
        <v>970</v>
      </c>
      <c r="AD5" s="38" t="s">
        <v>971</v>
      </c>
      <c r="AE5" s="38" t="s">
        <v>972</v>
      </c>
      <c r="AF5" s="38" t="s">
        <v>966</v>
      </c>
      <c r="AG5" s="38" t="s">
        <v>967</v>
      </c>
      <c r="AH5" s="38" t="s">
        <v>968</v>
      </c>
      <c r="AI5" s="38" t="s">
        <v>969</v>
      </c>
      <c r="AJ5" s="38" t="s">
        <v>970</v>
      </c>
      <c r="AK5" s="38" t="s">
        <v>971</v>
      </c>
      <c r="AL5" s="38" t="s">
        <v>972</v>
      </c>
    </row>
    <row r="6" spans="1:39" x14ac:dyDescent="0.2">
      <c r="A6" s="39" t="s">
        <v>67</v>
      </c>
      <c r="B6" s="39" t="s">
        <v>1154</v>
      </c>
      <c r="C6" s="121">
        <v>700577</v>
      </c>
      <c r="D6" s="41">
        <v>1</v>
      </c>
      <c r="E6" s="43">
        <v>1152.25</v>
      </c>
      <c r="F6" s="41"/>
      <c r="G6" s="43"/>
      <c r="H6" s="41"/>
      <c r="I6" s="43"/>
      <c r="J6" s="41"/>
      <c r="K6" s="41"/>
      <c r="L6" s="43"/>
      <c r="M6" s="41"/>
      <c r="N6" s="43"/>
      <c r="O6" s="41"/>
      <c r="P6" s="43"/>
      <c r="Q6" s="41"/>
      <c r="R6" s="41"/>
      <c r="S6" s="43"/>
      <c r="T6" s="41"/>
      <c r="U6" s="43"/>
      <c r="V6" s="41"/>
      <c r="W6" s="43"/>
      <c r="X6" s="41"/>
      <c r="Y6" s="41"/>
      <c r="Z6" s="42"/>
      <c r="AA6" s="41"/>
      <c r="AB6" s="43"/>
      <c r="AC6" s="41"/>
      <c r="AD6" s="43"/>
      <c r="AE6" s="41"/>
      <c r="AF6" s="41"/>
      <c r="AG6" s="43"/>
      <c r="AH6" s="41"/>
      <c r="AI6" s="43"/>
      <c r="AJ6" s="41"/>
      <c r="AK6" s="43"/>
      <c r="AL6" s="41"/>
      <c r="AM6" s="54"/>
    </row>
    <row r="7" spans="1:39" x14ac:dyDescent="0.2">
      <c r="A7" s="39" t="s">
        <v>9</v>
      </c>
      <c r="B7" s="39" t="s">
        <v>973</v>
      </c>
      <c r="C7" s="121">
        <v>700580</v>
      </c>
      <c r="D7" s="41"/>
      <c r="E7" s="43"/>
      <c r="F7" s="41"/>
      <c r="G7" s="43"/>
      <c r="H7" s="41"/>
      <c r="I7" s="43"/>
      <c r="J7" s="41"/>
      <c r="K7" s="41"/>
      <c r="L7" s="43"/>
      <c r="M7" s="41"/>
      <c r="N7" s="43"/>
      <c r="O7" s="41"/>
      <c r="P7" s="43"/>
      <c r="Q7" s="41"/>
      <c r="R7" s="41">
        <v>4</v>
      </c>
      <c r="S7" s="43">
        <v>9601.82</v>
      </c>
      <c r="T7" s="41"/>
      <c r="U7" s="43"/>
      <c r="V7" s="41"/>
      <c r="W7" s="43"/>
      <c r="X7" s="41">
        <v>2</v>
      </c>
      <c r="Y7" s="41"/>
      <c r="Z7" s="42"/>
      <c r="AA7" s="41"/>
      <c r="AB7" s="43"/>
      <c r="AC7" s="41"/>
      <c r="AD7" s="43"/>
      <c r="AE7" s="41"/>
      <c r="AF7" s="41"/>
      <c r="AG7" s="43"/>
      <c r="AH7" s="41"/>
      <c r="AI7" s="43"/>
      <c r="AJ7" s="41"/>
      <c r="AK7" s="43"/>
      <c r="AL7" s="41"/>
      <c r="AM7" s="54"/>
    </row>
    <row r="8" spans="1:39" x14ac:dyDescent="0.2">
      <c r="A8" s="39" t="s">
        <v>70</v>
      </c>
      <c r="B8" s="39" t="s">
        <v>974</v>
      </c>
      <c r="C8" s="121">
        <v>700582</v>
      </c>
      <c r="D8" s="41">
        <v>3</v>
      </c>
      <c r="E8" s="43">
        <v>-510.1</v>
      </c>
      <c r="F8" s="41"/>
      <c r="G8" s="43"/>
      <c r="H8" s="41"/>
      <c r="I8" s="43"/>
      <c r="J8" s="41"/>
      <c r="K8" s="41">
        <v>3</v>
      </c>
      <c r="L8" s="43">
        <v>5293</v>
      </c>
      <c r="M8" s="41"/>
      <c r="N8" s="43"/>
      <c r="O8" s="41"/>
      <c r="P8" s="43"/>
      <c r="Q8" s="41">
        <v>1</v>
      </c>
      <c r="R8" s="41"/>
      <c r="S8" s="43"/>
      <c r="T8" s="41"/>
      <c r="U8" s="43"/>
      <c r="V8" s="41"/>
      <c r="W8" s="43"/>
      <c r="X8" s="41"/>
      <c r="Y8" s="41">
        <v>2</v>
      </c>
      <c r="Z8" s="42">
        <v>2366.89</v>
      </c>
      <c r="AA8" s="41"/>
      <c r="AB8" s="43"/>
      <c r="AC8" s="41"/>
      <c r="AD8" s="43"/>
      <c r="AE8" s="41"/>
      <c r="AF8" s="41"/>
      <c r="AG8" s="43"/>
      <c r="AH8" s="41"/>
      <c r="AI8" s="43"/>
      <c r="AJ8" s="41"/>
      <c r="AK8" s="43"/>
      <c r="AL8" s="41"/>
      <c r="AM8" s="54"/>
    </row>
    <row r="9" spans="1:39" x14ac:dyDescent="0.2">
      <c r="A9" s="39" t="s">
        <v>70</v>
      </c>
      <c r="B9" s="39" t="s">
        <v>975</v>
      </c>
      <c r="C9" s="121">
        <v>700583</v>
      </c>
      <c r="D9" s="41">
        <v>50</v>
      </c>
      <c r="E9" s="43">
        <v>15047.6</v>
      </c>
      <c r="F9" s="41"/>
      <c r="G9" s="43"/>
      <c r="H9" s="41"/>
      <c r="I9" s="43"/>
      <c r="J9" s="41">
        <v>7</v>
      </c>
      <c r="K9" s="41">
        <v>47</v>
      </c>
      <c r="L9" s="43">
        <v>87046.5</v>
      </c>
      <c r="M9" s="41"/>
      <c r="N9" s="43"/>
      <c r="O9" s="41"/>
      <c r="P9" s="43"/>
      <c r="Q9" s="41">
        <v>6</v>
      </c>
      <c r="R9" s="41">
        <v>24</v>
      </c>
      <c r="S9" s="43">
        <v>725617.88</v>
      </c>
      <c r="T9" s="41">
        <v>2</v>
      </c>
      <c r="U9" s="43">
        <v>39730.75</v>
      </c>
      <c r="V9" s="41"/>
      <c r="W9" s="43"/>
      <c r="X9" s="41">
        <v>21</v>
      </c>
      <c r="Y9" s="41">
        <v>6</v>
      </c>
      <c r="Z9" s="42">
        <v>6424.28</v>
      </c>
      <c r="AA9" s="41"/>
      <c r="AB9" s="43"/>
      <c r="AC9" s="41"/>
      <c r="AD9" s="43"/>
      <c r="AE9" s="41"/>
      <c r="AF9" s="41">
        <v>3</v>
      </c>
      <c r="AG9" s="43">
        <v>8781.99</v>
      </c>
      <c r="AH9" s="41">
        <v>1</v>
      </c>
      <c r="AI9" s="43">
        <v>-7859.74</v>
      </c>
      <c r="AJ9" s="41"/>
      <c r="AK9" s="43"/>
      <c r="AL9" s="41"/>
      <c r="AM9" s="54"/>
    </row>
    <row r="10" spans="1:39" x14ac:dyDescent="0.2">
      <c r="A10" s="39" t="s">
        <v>79</v>
      </c>
      <c r="B10" s="39" t="s">
        <v>976</v>
      </c>
      <c r="C10" s="121">
        <v>700584</v>
      </c>
      <c r="D10" s="41">
        <v>191</v>
      </c>
      <c r="E10" s="43">
        <v>241478.43</v>
      </c>
      <c r="F10" s="41">
        <v>1</v>
      </c>
      <c r="G10" s="43">
        <v>7467.76</v>
      </c>
      <c r="H10" s="41"/>
      <c r="I10" s="43"/>
      <c r="J10" s="41">
        <v>44</v>
      </c>
      <c r="K10" s="41">
        <v>265</v>
      </c>
      <c r="L10" s="43">
        <v>542868</v>
      </c>
      <c r="M10" s="41">
        <v>1</v>
      </c>
      <c r="N10" s="43">
        <v>155150</v>
      </c>
      <c r="O10" s="41"/>
      <c r="P10" s="43"/>
      <c r="Q10" s="41">
        <v>39</v>
      </c>
      <c r="R10" s="41">
        <v>125</v>
      </c>
      <c r="S10" s="43">
        <v>1010801.17</v>
      </c>
      <c r="T10" s="41">
        <v>2</v>
      </c>
      <c r="U10" s="43">
        <v>7819.1</v>
      </c>
      <c r="V10" s="41">
        <v>2</v>
      </c>
      <c r="W10" s="43">
        <v>266.60000000000002</v>
      </c>
      <c r="X10" s="41">
        <v>103</v>
      </c>
      <c r="Y10" s="41">
        <v>33</v>
      </c>
      <c r="Z10" s="42">
        <v>44710.77</v>
      </c>
      <c r="AA10" s="41">
        <v>1</v>
      </c>
      <c r="AB10" s="43">
        <v>14299.68</v>
      </c>
      <c r="AC10" s="41"/>
      <c r="AD10" s="43"/>
      <c r="AE10" s="41"/>
      <c r="AF10" s="41">
        <v>13</v>
      </c>
      <c r="AG10" s="43">
        <v>152754.19</v>
      </c>
      <c r="AH10" s="41"/>
      <c r="AI10" s="43"/>
      <c r="AJ10" s="41"/>
      <c r="AK10" s="43"/>
      <c r="AL10" s="41"/>
      <c r="AM10" s="54"/>
    </row>
    <row r="11" spans="1:39" x14ac:dyDescent="0.2">
      <c r="A11" s="39" t="s">
        <v>24</v>
      </c>
      <c r="B11" s="39" t="s">
        <v>977</v>
      </c>
      <c r="C11" s="121">
        <v>700585</v>
      </c>
      <c r="D11" s="41">
        <v>233</v>
      </c>
      <c r="E11" s="43">
        <v>313010.90000000002</v>
      </c>
      <c r="F11" s="41">
        <v>4</v>
      </c>
      <c r="G11" s="43">
        <v>-9442.6</v>
      </c>
      <c r="H11" s="41"/>
      <c r="I11" s="43"/>
      <c r="J11" s="41">
        <v>21</v>
      </c>
      <c r="K11" s="41">
        <v>115</v>
      </c>
      <c r="L11" s="43">
        <v>254617.3</v>
      </c>
      <c r="M11" s="41">
        <v>1</v>
      </c>
      <c r="N11" s="43">
        <v>3501</v>
      </c>
      <c r="O11" s="41"/>
      <c r="P11" s="43"/>
      <c r="Q11" s="41">
        <v>7</v>
      </c>
      <c r="R11" s="41">
        <v>41</v>
      </c>
      <c r="S11" s="43">
        <v>224421.66</v>
      </c>
      <c r="T11" s="41">
        <v>1</v>
      </c>
      <c r="U11" s="43">
        <v>4752.54</v>
      </c>
      <c r="V11" s="41"/>
      <c r="W11" s="43"/>
      <c r="X11" s="41">
        <v>93</v>
      </c>
      <c r="Y11" s="41">
        <v>24</v>
      </c>
      <c r="Z11" s="42">
        <v>42025.26</v>
      </c>
      <c r="AA11" s="41"/>
      <c r="AB11" s="43"/>
      <c r="AC11" s="41">
        <v>1</v>
      </c>
      <c r="AD11" s="43">
        <v>4462.88</v>
      </c>
      <c r="AE11" s="41"/>
      <c r="AF11" s="41">
        <v>6</v>
      </c>
      <c r="AG11" s="43">
        <v>65809.710000000006</v>
      </c>
      <c r="AH11" s="41"/>
      <c r="AI11" s="43"/>
      <c r="AJ11" s="41">
        <v>1</v>
      </c>
      <c r="AK11" s="43">
        <v>1593</v>
      </c>
      <c r="AL11" s="41"/>
      <c r="AM11" s="54"/>
    </row>
    <row r="12" spans="1:39" x14ac:dyDescent="0.2">
      <c r="A12" s="39" t="s">
        <v>24</v>
      </c>
      <c r="B12" s="39" t="s">
        <v>977</v>
      </c>
      <c r="C12" s="121">
        <v>700586</v>
      </c>
      <c r="D12" s="41"/>
      <c r="E12" s="43"/>
      <c r="F12" s="41"/>
      <c r="G12" s="43"/>
      <c r="H12" s="41"/>
      <c r="I12" s="43"/>
      <c r="J12" s="41"/>
      <c r="K12" s="41"/>
      <c r="L12" s="43"/>
      <c r="M12" s="41"/>
      <c r="N12" s="43"/>
      <c r="O12" s="41"/>
      <c r="P12" s="43"/>
      <c r="Q12" s="41"/>
      <c r="R12" s="41"/>
      <c r="S12" s="43"/>
      <c r="T12" s="41"/>
      <c r="U12" s="43"/>
      <c r="V12" s="41"/>
      <c r="W12" s="43"/>
      <c r="X12" s="41">
        <v>2</v>
      </c>
      <c r="Y12" s="41"/>
      <c r="Z12" s="42"/>
      <c r="AA12" s="41"/>
      <c r="AB12" s="43"/>
      <c r="AC12" s="41"/>
      <c r="AD12" s="43"/>
      <c r="AE12" s="41"/>
      <c r="AF12" s="41"/>
      <c r="AG12" s="43"/>
      <c r="AH12" s="41"/>
      <c r="AI12" s="43"/>
      <c r="AJ12" s="41"/>
      <c r="AK12" s="43"/>
      <c r="AL12" s="41"/>
      <c r="AM12" s="54"/>
    </row>
    <row r="13" spans="1:39" x14ac:dyDescent="0.2">
      <c r="A13" s="39" t="s">
        <v>24</v>
      </c>
      <c r="B13" s="39" t="s">
        <v>977</v>
      </c>
      <c r="C13" s="121">
        <v>700587</v>
      </c>
      <c r="D13" s="41"/>
      <c r="E13" s="43"/>
      <c r="F13" s="41"/>
      <c r="G13" s="43"/>
      <c r="H13" s="41"/>
      <c r="I13" s="43"/>
      <c r="J13" s="41"/>
      <c r="K13" s="41"/>
      <c r="L13" s="43"/>
      <c r="M13" s="41"/>
      <c r="N13" s="43"/>
      <c r="O13" s="41"/>
      <c r="P13" s="43"/>
      <c r="Q13" s="41"/>
      <c r="R13" s="41">
        <v>1</v>
      </c>
      <c r="S13" s="43">
        <v>3468</v>
      </c>
      <c r="T13" s="41"/>
      <c r="U13" s="43"/>
      <c r="V13" s="41"/>
      <c r="W13" s="43"/>
      <c r="X13" s="41">
        <v>2</v>
      </c>
      <c r="Y13" s="41"/>
      <c r="Z13" s="42"/>
      <c r="AA13" s="41"/>
      <c r="AB13" s="43"/>
      <c r="AC13" s="41"/>
      <c r="AD13" s="43"/>
      <c r="AE13" s="41"/>
      <c r="AF13" s="41"/>
      <c r="AG13" s="43"/>
      <c r="AH13" s="41"/>
      <c r="AI13" s="43"/>
      <c r="AJ13" s="41"/>
      <c r="AK13" s="43"/>
      <c r="AL13" s="41"/>
      <c r="AM13" s="54"/>
    </row>
    <row r="14" spans="1:39" x14ac:dyDescent="0.2">
      <c r="A14" s="39" t="s">
        <v>41</v>
      </c>
      <c r="B14" s="39" t="s">
        <v>978</v>
      </c>
      <c r="C14" s="121">
        <v>700589</v>
      </c>
      <c r="D14" s="41">
        <v>5</v>
      </c>
      <c r="E14" s="43">
        <v>-1722.99</v>
      </c>
      <c r="F14" s="41"/>
      <c r="G14" s="43"/>
      <c r="H14" s="41"/>
      <c r="I14" s="43"/>
      <c r="J14" s="41"/>
      <c r="K14" s="41">
        <v>2</v>
      </c>
      <c r="L14" s="43">
        <v>3443</v>
      </c>
      <c r="M14" s="41"/>
      <c r="N14" s="43"/>
      <c r="O14" s="41"/>
      <c r="P14" s="43"/>
      <c r="Q14" s="41"/>
      <c r="R14" s="41"/>
      <c r="S14" s="43"/>
      <c r="T14" s="41"/>
      <c r="U14" s="43"/>
      <c r="V14" s="41"/>
      <c r="W14" s="43"/>
      <c r="X14" s="41">
        <v>1</v>
      </c>
      <c r="Y14" s="41"/>
      <c r="Z14" s="42"/>
      <c r="AA14" s="41"/>
      <c r="AB14" s="43"/>
      <c r="AC14" s="41"/>
      <c r="AD14" s="43"/>
      <c r="AE14" s="41"/>
      <c r="AF14" s="41"/>
      <c r="AG14" s="43"/>
      <c r="AH14" s="41"/>
      <c r="AI14" s="43"/>
      <c r="AJ14" s="41"/>
      <c r="AK14" s="43"/>
      <c r="AL14" s="41"/>
      <c r="AM14" s="54"/>
    </row>
    <row r="15" spans="1:39" x14ac:dyDescent="0.2">
      <c r="A15" s="39" t="s">
        <v>29</v>
      </c>
      <c r="B15" s="39" t="s">
        <v>979</v>
      </c>
      <c r="C15" s="121">
        <v>700590</v>
      </c>
      <c r="D15" s="41">
        <v>993</v>
      </c>
      <c r="E15" s="43">
        <v>1951933.46</v>
      </c>
      <c r="F15" s="41">
        <v>31</v>
      </c>
      <c r="G15" s="43">
        <v>69442.03</v>
      </c>
      <c r="H15" s="41">
        <v>2</v>
      </c>
      <c r="I15" s="43">
        <v>621.62</v>
      </c>
      <c r="J15" s="41">
        <v>110</v>
      </c>
      <c r="K15" s="41">
        <v>590</v>
      </c>
      <c r="L15" s="43">
        <v>1307119.1100000001</v>
      </c>
      <c r="M15" s="41">
        <v>1</v>
      </c>
      <c r="N15" s="43">
        <v>1851</v>
      </c>
      <c r="O15" s="41">
        <v>1</v>
      </c>
      <c r="P15" s="43">
        <v>3500</v>
      </c>
      <c r="Q15" s="41">
        <v>78</v>
      </c>
      <c r="R15" s="41">
        <v>296</v>
      </c>
      <c r="S15" s="43">
        <v>2143909.5299999998</v>
      </c>
      <c r="T15" s="41">
        <v>10</v>
      </c>
      <c r="U15" s="43">
        <v>203637.89</v>
      </c>
      <c r="V15" s="41">
        <v>3</v>
      </c>
      <c r="W15" s="43">
        <v>1868.38</v>
      </c>
      <c r="X15" s="41">
        <v>404</v>
      </c>
      <c r="Y15" s="41">
        <v>117</v>
      </c>
      <c r="Z15" s="42">
        <v>320312.17</v>
      </c>
      <c r="AA15" s="41">
        <v>3</v>
      </c>
      <c r="AB15" s="43">
        <v>17853.650000000001</v>
      </c>
      <c r="AC15" s="41"/>
      <c r="AD15" s="43"/>
      <c r="AE15" s="41"/>
      <c r="AF15" s="41">
        <v>52</v>
      </c>
      <c r="AG15" s="43">
        <v>982201.08</v>
      </c>
      <c r="AH15" s="41">
        <v>7</v>
      </c>
      <c r="AI15" s="43">
        <v>108213.79</v>
      </c>
      <c r="AJ15" s="41">
        <v>1</v>
      </c>
      <c r="AK15" s="43">
        <v>-603.82000000000005</v>
      </c>
      <c r="AL15" s="41"/>
      <c r="AM15" s="54"/>
    </row>
    <row r="16" spans="1:39" x14ac:dyDescent="0.2">
      <c r="A16" s="39" t="s">
        <v>79</v>
      </c>
      <c r="B16" s="39" t="s">
        <v>976</v>
      </c>
      <c r="C16" s="121">
        <v>700592</v>
      </c>
      <c r="D16" s="41">
        <v>728</v>
      </c>
      <c r="E16" s="43">
        <v>1739450.07</v>
      </c>
      <c r="F16" s="41">
        <v>25</v>
      </c>
      <c r="G16" s="43">
        <v>128568.03</v>
      </c>
      <c r="H16" s="41">
        <v>4</v>
      </c>
      <c r="I16" s="43">
        <v>-9050</v>
      </c>
      <c r="J16" s="41">
        <v>99</v>
      </c>
      <c r="K16" s="41">
        <v>183</v>
      </c>
      <c r="L16" s="43">
        <v>533930.46</v>
      </c>
      <c r="M16" s="41">
        <v>1</v>
      </c>
      <c r="N16" s="43">
        <v>5808.28</v>
      </c>
      <c r="O16" s="41">
        <v>2</v>
      </c>
      <c r="P16" s="43">
        <v>2775</v>
      </c>
      <c r="Q16" s="41">
        <v>28</v>
      </c>
      <c r="R16" s="41">
        <v>162</v>
      </c>
      <c r="S16" s="43">
        <v>1249947.1499999999</v>
      </c>
      <c r="T16" s="41">
        <v>3</v>
      </c>
      <c r="U16" s="43">
        <v>17954.23</v>
      </c>
      <c r="V16" s="41">
        <v>2</v>
      </c>
      <c r="W16" s="43">
        <v>91522.559999999998</v>
      </c>
      <c r="X16" s="41">
        <v>319</v>
      </c>
      <c r="Y16" s="41">
        <v>52</v>
      </c>
      <c r="Z16" s="42">
        <v>122184.36</v>
      </c>
      <c r="AA16" s="41">
        <v>4</v>
      </c>
      <c r="AB16" s="43">
        <v>143889.98000000001</v>
      </c>
      <c r="AC16" s="41">
        <v>2</v>
      </c>
      <c r="AD16" s="43">
        <v>2366</v>
      </c>
      <c r="AE16" s="41">
        <v>1</v>
      </c>
      <c r="AF16" s="41">
        <v>24</v>
      </c>
      <c r="AG16" s="43">
        <v>496941.81</v>
      </c>
      <c r="AH16" s="41">
        <v>2</v>
      </c>
      <c r="AI16" s="43">
        <v>8849.89</v>
      </c>
      <c r="AJ16" s="41">
        <v>4</v>
      </c>
      <c r="AK16" s="43">
        <v>-191.69</v>
      </c>
      <c r="AL16" s="41"/>
      <c r="AM16" s="54"/>
    </row>
    <row r="17" spans="1:39" x14ac:dyDescent="0.2">
      <c r="A17" s="39" t="s">
        <v>9</v>
      </c>
      <c r="B17" s="39" t="s">
        <v>973</v>
      </c>
      <c r="C17" s="121">
        <v>700594</v>
      </c>
      <c r="D17" s="41">
        <v>14</v>
      </c>
      <c r="E17" s="43">
        <v>-1681.8</v>
      </c>
      <c r="F17" s="41"/>
      <c r="G17" s="43"/>
      <c r="H17" s="41"/>
      <c r="I17" s="43"/>
      <c r="J17" s="41">
        <v>1</v>
      </c>
      <c r="K17" s="41">
        <v>13</v>
      </c>
      <c r="L17" s="43">
        <v>23060.5</v>
      </c>
      <c r="M17" s="41"/>
      <c r="N17" s="43"/>
      <c r="O17" s="41"/>
      <c r="P17" s="43"/>
      <c r="Q17" s="41"/>
      <c r="R17" s="41">
        <v>5</v>
      </c>
      <c r="S17" s="43">
        <v>73012.56</v>
      </c>
      <c r="T17" s="41"/>
      <c r="U17" s="43"/>
      <c r="V17" s="41"/>
      <c r="W17" s="43"/>
      <c r="X17" s="41">
        <v>7</v>
      </c>
      <c r="Y17" s="41">
        <v>1</v>
      </c>
      <c r="Z17" s="42">
        <v>2486.17</v>
      </c>
      <c r="AA17" s="41"/>
      <c r="AB17" s="43"/>
      <c r="AC17" s="41"/>
      <c r="AD17" s="43"/>
      <c r="AE17" s="41"/>
      <c r="AF17" s="41"/>
      <c r="AG17" s="43"/>
      <c r="AH17" s="41"/>
      <c r="AI17" s="43"/>
      <c r="AJ17" s="41"/>
      <c r="AK17" s="43"/>
      <c r="AL17" s="41"/>
      <c r="AM17" s="54"/>
    </row>
    <row r="18" spans="1:39" x14ac:dyDescent="0.2">
      <c r="A18" s="39" t="s">
        <v>18</v>
      </c>
      <c r="B18" s="39" t="s">
        <v>980</v>
      </c>
      <c r="C18" s="121">
        <v>700595</v>
      </c>
      <c r="D18" s="41"/>
      <c r="E18" s="43"/>
      <c r="F18" s="41"/>
      <c r="G18" s="43"/>
      <c r="H18" s="41"/>
      <c r="I18" s="43"/>
      <c r="J18" s="41"/>
      <c r="K18" s="41">
        <v>3</v>
      </c>
      <c r="L18" s="43">
        <v>5871</v>
      </c>
      <c r="M18" s="41"/>
      <c r="N18" s="43"/>
      <c r="O18" s="41"/>
      <c r="P18" s="43"/>
      <c r="Q18" s="41">
        <v>1</v>
      </c>
      <c r="R18" s="41"/>
      <c r="S18" s="43"/>
      <c r="T18" s="41"/>
      <c r="U18" s="43"/>
      <c r="V18" s="41"/>
      <c r="W18" s="43"/>
      <c r="X18" s="41">
        <v>1</v>
      </c>
      <c r="Y18" s="41"/>
      <c r="Z18" s="42"/>
      <c r="AA18" s="41"/>
      <c r="AB18" s="43"/>
      <c r="AC18" s="41"/>
      <c r="AD18" s="43"/>
      <c r="AE18" s="41"/>
      <c r="AF18" s="41"/>
      <c r="AG18" s="43"/>
      <c r="AH18" s="41"/>
      <c r="AI18" s="43"/>
      <c r="AJ18" s="41"/>
      <c r="AK18" s="43"/>
      <c r="AL18" s="41"/>
      <c r="AM18" s="54"/>
    </row>
    <row r="19" spans="1:39" x14ac:dyDescent="0.2">
      <c r="A19" s="39" t="s">
        <v>9</v>
      </c>
      <c r="B19" s="39" t="s">
        <v>1156</v>
      </c>
      <c r="C19" s="121">
        <v>700596</v>
      </c>
      <c r="D19" s="41"/>
      <c r="E19" s="43"/>
      <c r="F19" s="41"/>
      <c r="G19" s="43"/>
      <c r="H19" s="41"/>
      <c r="I19" s="43"/>
      <c r="J19" s="41"/>
      <c r="K19" s="41"/>
      <c r="L19" s="43"/>
      <c r="M19" s="41"/>
      <c r="N19" s="43"/>
      <c r="O19" s="41"/>
      <c r="P19" s="43"/>
      <c r="Q19" s="41"/>
      <c r="R19" s="41"/>
      <c r="S19" s="43"/>
      <c r="T19" s="41"/>
      <c r="U19" s="43"/>
      <c r="V19" s="41"/>
      <c r="W19" s="43"/>
      <c r="X19" s="41">
        <v>1</v>
      </c>
      <c r="Y19" s="41"/>
      <c r="Z19" s="42"/>
      <c r="AA19" s="41"/>
      <c r="AB19" s="43"/>
      <c r="AC19" s="41"/>
      <c r="AD19" s="43"/>
      <c r="AE19" s="41"/>
      <c r="AF19" s="41"/>
      <c r="AG19" s="43"/>
      <c r="AH19" s="41"/>
      <c r="AI19" s="43"/>
      <c r="AJ19" s="41"/>
      <c r="AK19" s="43"/>
      <c r="AL19" s="41"/>
      <c r="AM19" s="54"/>
    </row>
    <row r="20" spans="1:39" x14ac:dyDescent="0.2">
      <c r="A20" s="39" t="s">
        <v>9</v>
      </c>
      <c r="B20" s="39" t="s">
        <v>981</v>
      </c>
      <c r="C20" s="121">
        <v>700597</v>
      </c>
      <c r="D20" s="41"/>
      <c r="E20" s="43"/>
      <c r="F20" s="41"/>
      <c r="G20" s="43"/>
      <c r="H20" s="41"/>
      <c r="I20" s="43"/>
      <c r="J20" s="41"/>
      <c r="K20" s="41">
        <v>1</v>
      </c>
      <c r="L20" s="43">
        <v>1850</v>
      </c>
      <c r="M20" s="41"/>
      <c r="N20" s="43"/>
      <c r="O20" s="41"/>
      <c r="P20" s="43"/>
      <c r="Q20" s="41"/>
      <c r="R20" s="41">
        <v>1</v>
      </c>
      <c r="S20" s="43">
        <v>3872.9</v>
      </c>
      <c r="T20" s="41"/>
      <c r="U20" s="43"/>
      <c r="V20" s="41"/>
      <c r="W20" s="43"/>
      <c r="X20" s="41"/>
      <c r="Y20" s="41"/>
      <c r="Z20" s="42"/>
      <c r="AA20" s="41"/>
      <c r="AB20" s="43"/>
      <c r="AC20" s="41"/>
      <c r="AD20" s="43"/>
      <c r="AE20" s="41"/>
      <c r="AF20" s="41"/>
      <c r="AG20" s="43"/>
      <c r="AH20" s="41"/>
      <c r="AI20" s="43"/>
      <c r="AJ20" s="41"/>
      <c r="AK20" s="43"/>
      <c r="AL20" s="41"/>
      <c r="AM20" s="54"/>
    </row>
    <row r="21" spans="1:39" x14ac:dyDescent="0.2">
      <c r="A21" s="39" t="s">
        <v>9</v>
      </c>
      <c r="B21" s="39" t="s">
        <v>1156</v>
      </c>
      <c r="C21" s="121">
        <v>700598</v>
      </c>
      <c r="D21" s="41"/>
      <c r="E21" s="43"/>
      <c r="F21" s="41"/>
      <c r="G21" s="43"/>
      <c r="H21" s="41"/>
      <c r="I21" s="43"/>
      <c r="J21" s="41"/>
      <c r="K21" s="41"/>
      <c r="L21" s="43"/>
      <c r="M21" s="41"/>
      <c r="N21" s="43"/>
      <c r="O21" s="41"/>
      <c r="P21" s="43"/>
      <c r="Q21" s="41"/>
      <c r="R21" s="41">
        <v>1</v>
      </c>
      <c r="S21" s="43">
        <v>6508</v>
      </c>
      <c r="T21" s="41"/>
      <c r="U21" s="43"/>
      <c r="V21" s="41"/>
      <c r="W21" s="43"/>
      <c r="X21" s="41"/>
      <c r="Y21" s="41"/>
      <c r="Z21" s="42"/>
      <c r="AA21" s="41"/>
      <c r="AB21" s="43"/>
      <c r="AC21" s="41"/>
      <c r="AD21" s="43"/>
      <c r="AE21" s="41"/>
      <c r="AF21" s="41"/>
      <c r="AG21" s="43"/>
      <c r="AH21" s="41"/>
      <c r="AI21" s="43"/>
      <c r="AJ21" s="41"/>
      <c r="AK21" s="43"/>
      <c r="AL21" s="41"/>
      <c r="AM21" s="54"/>
    </row>
    <row r="22" spans="1:39" x14ac:dyDescent="0.2">
      <c r="A22" s="39" t="s">
        <v>41</v>
      </c>
      <c r="B22" s="39" t="s">
        <v>383</v>
      </c>
      <c r="C22" s="121">
        <v>700830</v>
      </c>
      <c r="D22" s="41">
        <v>24</v>
      </c>
      <c r="E22" s="43">
        <v>36927.01</v>
      </c>
      <c r="F22" s="41"/>
      <c r="G22" s="43"/>
      <c r="H22" s="41"/>
      <c r="I22" s="43"/>
      <c r="J22" s="41">
        <v>2</v>
      </c>
      <c r="K22" s="41">
        <v>34</v>
      </c>
      <c r="L22" s="43">
        <v>64973</v>
      </c>
      <c r="M22" s="41"/>
      <c r="N22" s="43"/>
      <c r="O22" s="41"/>
      <c r="P22" s="43"/>
      <c r="Q22" s="41">
        <v>1</v>
      </c>
      <c r="R22" s="41">
        <v>14</v>
      </c>
      <c r="S22" s="43">
        <v>78515.17</v>
      </c>
      <c r="T22" s="41">
        <v>1</v>
      </c>
      <c r="U22" s="43">
        <v>5184.3</v>
      </c>
      <c r="V22" s="41"/>
      <c r="W22" s="43"/>
      <c r="X22" s="41">
        <v>4</v>
      </c>
      <c r="Y22" s="41">
        <v>2</v>
      </c>
      <c r="Z22" s="42">
        <v>5051.72</v>
      </c>
      <c r="AA22" s="41"/>
      <c r="AB22" s="43"/>
      <c r="AC22" s="41"/>
      <c r="AD22" s="43"/>
      <c r="AE22" s="41"/>
      <c r="AF22" s="41">
        <v>1</v>
      </c>
      <c r="AG22" s="43">
        <v>1021.96</v>
      </c>
      <c r="AH22" s="41"/>
      <c r="AI22" s="43"/>
      <c r="AJ22" s="41"/>
      <c r="AK22" s="43"/>
      <c r="AL22" s="41"/>
      <c r="AM22" s="54"/>
    </row>
    <row r="23" spans="1:39" x14ac:dyDescent="0.2">
      <c r="A23" s="39" t="s">
        <v>70</v>
      </c>
      <c r="B23" s="39" t="s">
        <v>982</v>
      </c>
      <c r="C23" s="121">
        <v>700605</v>
      </c>
      <c r="D23" s="41"/>
      <c r="E23" s="43"/>
      <c r="F23" s="41"/>
      <c r="G23" s="43"/>
      <c r="H23" s="41"/>
      <c r="I23" s="43"/>
      <c r="J23" s="41"/>
      <c r="K23" s="41">
        <v>3</v>
      </c>
      <c r="L23" s="43">
        <v>7891</v>
      </c>
      <c r="M23" s="41"/>
      <c r="N23" s="43"/>
      <c r="O23" s="41"/>
      <c r="P23" s="43"/>
      <c r="Q23" s="41"/>
      <c r="R23" s="41">
        <v>4</v>
      </c>
      <c r="S23" s="43">
        <v>35793.519999999997</v>
      </c>
      <c r="T23" s="41"/>
      <c r="U23" s="43"/>
      <c r="V23" s="41"/>
      <c r="W23" s="43"/>
      <c r="X23" s="41"/>
      <c r="Y23" s="41"/>
      <c r="Z23" s="42"/>
      <c r="AA23" s="41"/>
      <c r="AB23" s="43"/>
      <c r="AC23" s="41"/>
      <c r="AD23" s="43"/>
      <c r="AE23" s="41"/>
      <c r="AF23" s="41"/>
      <c r="AG23" s="43"/>
      <c r="AH23" s="41"/>
      <c r="AI23" s="43"/>
      <c r="AJ23" s="41"/>
      <c r="AK23" s="43"/>
      <c r="AL23" s="41"/>
      <c r="AM23" s="54"/>
    </row>
    <row r="24" spans="1:39" x14ac:dyDescent="0.2">
      <c r="A24" s="39" t="s">
        <v>70</v>
      </c>
      <c r="B24" s="39" t="s">
        <v>982</v>
      </c>
      <c r="C24" s="121">
        <v>700606</v>
      </c>
      <c r="D24" s="41"/>
      <c r="E24" s="43"/>
      <c r="F24" s="41"/>
      <c r="G24" s="43"/>
      <c r="H24" s="41"/>
      <c r="I24" s="43"/>
      <c r="J24" s="41"/>
      <c r="K24" s="41">
        <v>1</v>
      </c>
      <c r="L24" s="43">
        <v>1593</v>
      </c>
      <c r="M24" s="41"/>
      <c r="N24" s="43"/>
      <c r="O24" s="41"/>
      <c r="P24" s="43"/>
      <c r="Q24" s="41"/>
      <c r="R24" s="41"/>
      <c r="S24" s="43"/>
      <c r="T24" s="41"/>
      <c r="U24" s="43"/>
      <c r="V24" s="41"/>
      <c r="W24" s="43"/>
      <c r="X24" s="41"/>
      <c r="Y24" s="41"/>
      <c r="Z24" s="42"/>
      <c r="AA24" s="41"/>
      <c r="AB24" s="43"/>
      <c r="AC24" s="41"/>
      <c r="AD24" s="43"/>
      <c r="AE24" s="41"/>
      <c r="AF24" s="41"/>
      <c r="AG24" s="43"/>
      <c r="AH24" s="41"/>
      <c r="AI24" s="43"/>
      <c r="AJ24" s="41"/>
      <c r="AK24" s="43"/>
      <c r="AL24" s="41"/>
      <c r="AM24" s="54"/>
    </row>
    <row r="25" spans="1:39" x14ac:dyDescent="0.2">
      <c r="A25" s="39" t="s">
        <v>70</v>
      </c>
      <c r="B25" s="39" t="s">
        <v>982</v>
      </c>
      <c r="C25" s="121">
        <v>700607</v>
      </c>
      <c r="D25" s="41">
        <v>2</v>
      </c>
      <c r="E25" s="43">
        <v>-970.87</v>
      </c>
      <c r="F25" s="41"/>
      <c r="G25" s="43"/>
      <c r="H25" s="41"/>
      <c r="I25" s="43"/>
      <c r="J25" s="41"/>
      <c r="K25" s="41">
        <v>1</v>
      </c>
      <c r="L25" s="43">
        <v>3964</v>
      </c>
      <c r="M25" s="41"/>
      <c r="N25" s="43"/>
      <c r="O25" s="41"/>
      <c r="P25" s="43"/>
      <c r="Q25" s="41"/>
      <c r="R25" s="41">
        <v>1</v>
      </c>
      <c r="S25" s="43">
        <v>1900</v>
      </c>
      <c r="T25" s="41"/>
      <c r="U25" s="43"/>
      <c r="V25" s="41"/>
      <c r="W25" s="43"/>
      <c r="X25" s="41">
        <v>3</v>
      </c>
      <c r="Y25" s="41">
        <v>2</v>
      </c>
      <c r="Z25" s="42">
        <v>7275.94</v>
      </c>
      <c r="AA25" s="41"/>
      <c r="AB25" s="43"/>
      <c r="AC25" s="41"/>
      <c r="AD25" s="43"/>
      <c r="AE25" s="41"/>
      <c r="AF25" s="41"/>
      <c r="AG25" s="43"/>
      <c r="AH25" s="41"/>
      <c r="AI25" s="43"/>
      <c r="AJ25" s="41"/>
      <c r="AK25" s="43"/>
      <c r="AL25" s="41"/>
      <c r="AM25" s="54"/>
    </row>
    <row r="26" spans="1:39" x14ac:dyDescent="0.2">
      <c r="A26" s="39" t="s">
        <v>70</v>
      </c>
      <c r="B26" s="39" t="s">
        <v>982</v>
      </c>
      <c r="C26" s="121">
        <v>700608</v>
      </c>
      <c r="D26" s="41">
        <v>3</v>
      </c>
      <c r="E26" s="43">
        <v>-1513.78</v>
      </c>
      <c r="F26" s="41"/>
      <c r="G26" s="43"/>
      <c r="H26" s="41"/>
      <c r="I26" s="43"/>
      <c r="J26" s="41"/>
      <c r="K26" s="41"/>
      <c r="L26" s="43"/>
      <c r="M26" s="41"/>
      <c r="N26" s="43"/>
      <c r="O26" s="41"/>
      <c r="P26" s="43"/>
      <c r="Q26" s="41"/>
      <c r="R26" s="41"/>
      <c r="S26" s="43"/>
      <c r="T26" s="41"/>
      <c r="U26" s="43"/>
      <c r="V26" s="41"/>
      <c r="W26" s="43"/>
      <c r="X26" s="41"/>
      <c r="Y26" s="41"/>
      <c r="Z26" s="42"/>
      <c r="AA26" s="41"/>
      <c r="AB26" s="43"/>
      <c r="AC26" s="41"/>
      <c r="AD26" s="43"/>
      <c r="AE26" s="41"/>
      <c r="AF26" s="41">
        <v>1</v>
      </c>
      <c r="AG26" s="43">
        <v>1687.26</v>
      </c>
      <c r="AH26" s="41"/>
      <c r="AI26" s="43"/>
      <c r="AJ26" s="41"/>
      <c r="AK26" s="43"/>
      <c r="AL26" s="41"/>
      <c r="AM26" s="54"/>
    </row>
    <row r="27" spans="1:39" x14ac:dyDescent="0.2">
      <c r="A27" s="39" t="s">
        <v>70</v>
      </c>
      <c r="B27" s="39" t="s">
        <v>982</v>
      </c>
      <c r="C27" s="121">
        <v>700610</v>
      </c>
      <c r="D27" s="41">
        <v>1</v>
      </c>
      <c r="E27" s="43">
        <v>-867.66</v>
      </c>
      <c r="F27" s="41"/>
      <c r="G27" s="43"/>
      <c r="H27" s="41"/>
      <c r="I27" s="43"/>
      <c r="J27" s="41"/>
      <c r="K27" s="41"/>
      <c r="L27" s="43"/>
      <c r="M27" s="41"/>
      <c r="N27" s="43"/>
      <c r="O27" s="41"/>
      <c r="P27" s="43"/>
      <c r="Q27" s="41"/>
      <c r="R27" s="41"/>
      <c r="S27" s="43"/>
      <c r="T27" s="41"/>
      <c r="U27" s="43"/>
      <c r="V27" s="41"/>
      <c r="W27" s="43"/>
      <c r="X27" s="41"/>
      <c r="Y27" s="41"/>
      <c r="Z27" s="42"/>
      <c r="AA27" s="41"/>
      <c r="AB27" s="43"/>
      <c r="AC27" s="41"/>
      <c r="AD27" s="43"/>
      <c r="AE27" s="41"/>
      <c r="AF27" s="41"/>
      <c r="AG27" s="43"/>
      <c r="AH27" s="41"/>
      <c r="AI27" s="43"/>
      <c r="AJ27" s="41"/>
      <c r="AK27" s="43"/>
      <c r="AL27" s="41"/>
      <c r="AM27" s="54"/>
    </row>
    <row r="28" spans="1:39" x14ac:dyDescent="0.2">
      <c r="A28" s="39" t="s">
        <v>70</v>
      </c>
      <c r="B28" s="39" t="s">
        <v>982</v>
      </c>
      <c r="C28" s="121">
        <v>700611</v>
      </c>
      <c r="D28" s="41">
        <v>2</v>
      </c>
      <c r="E28" s="43">
        <v>-2268.1999999999998</v>
      </c>
      <c r="F28" s="41"/>
      <c r="G28" s="43"/>
      <c r="H28" s="41"/>
      <c r="I28" s="43"/>
      <c r="J28" s="41"/>
      <c r="K28" s="41">
        <v>1</v>
      </c>
      <c r="L28" s="43">
        <v>1850</v>
      </c>
      <c r="M28" s="41"/>
      <c r="N28" s="43"/>
      <c r="O28" s="41"/>
      <c r="P28" s="43"/>
      <c r="Q28" s="41"/>
      <c r="R28" s="41"/>
      <c r="S28" s="43"/>
      <c r="T28" s="41"/>
      <c r="U28" s="43"/>
      <c r="V28" s="41"/>
      <c r="W28" s="43"/>
      <c r="X28" s="41">
        <v>1</v>
      </c>
      <c r="Y28" s="41"/>
      <c r="Z28" s="42"/>
      <c r="AA28" s="41"/>
      <c r="AB28" s="43"/>
      <c r="AC28" s="41"/>
      <c r="AD28" s="43"/>
      <c r="AE28" s="41"/>
      <c r="AF28" s="41"/>
      <c r="AG28" s="43"/>
      <c r="AH28" s="41"/>
      <c r="AI28" s="43"/>
      <c r="AJ28" s="41"/>
      <c r="AK28" s="43"/>
      <c r="AL28" s="41"/>
      <c r="AM28" s="54"/>
    </row>
    <row r="29" spans="1:39" x14ac:dyDescent="0.2">
      <c r="A29" s="39" t="s">
        <v>70</v>
      </c>
      <c r="B29" s="39" t="s">
        <v>982</v>
      </c>
      <c r="C29" s="121">
        <v>700612</v>
      </c>
      <c r="D29" s="41"/>
      <c r="E29" s="43"/>
      <c r="F29" s="41"/>
      <c r="G29" s="43"/>
      <c r="H29" s="41"/>
      <c r="I29" s="43"/>
      <c r="J29" s="41">
        <v>1</v>
      </c>
      <c r="K29" s="41"/>
      <c r="L29" s="43"/>
      <c r="M29" s="41"/>
      <c r="N29" s="43"/>
      <c r="O29" s="41"/>
      <c r="P29" s="43"/>
      <c r="Q29" s="41"/>
      <c r="R29" s="41"/>
      <c r="S29" s="43"/>
      <c r="T29" s="41"/>
      <c r="U29" s="43"/>
      <c r="V29" s="41"/>
      <c r="W29" s="43"/>
      <c r="X29" s="41"/>
      <c r="Y29" s="41"/>
      <c r="Z29" s="42"/>
      <c r="AA29" s="41"/>
      <c r="AB29" s="43"/>
      <c r="AC29" s="41"/>
      <c r="AD29" s="43"/>
      <c r="AE29" s="41"/>
      <c r="AF29" s="41"/>
      <c r="AG29" s="43"/>
      <c r="AH29" s="41"/>
      <c r="AI29" s="43"/>
      <c r="AJ29" s="41"/>
      <c r="AK29" s="43"/>
      <c r="AL29" s="41"/>
      <c r="AM29" s="54"/>
    </row>
    <row r="30" spans="1:39" x14ac:dyDescent="0.2">
      <c r="A30" s="39" t="s">
        <v>70</v>
      </c>
      <c r="B30" s="39" t="s">
        <v>982</v>
      </c>
      <c r="C30" s="121">
        <v>700613</v>
      </c>
      <c r="D30" s="41">
        <v>1</v>
      </c>
      <c r="E30" s="43">
        <v>12117.99</v>
      </c>
      <c r="F30" s="41"/>
      <c r="G30" s="43"/>
      <c r="H30" s="41"/>
      <c r="I30" s="43"/>
      <c r="J30" s="41"/>
      <c r="K30" s="41"/>
      <c r="L30" s="43"/>
      <c r="M30" s="41"/>
      <c r="N30" s="43"/>
      <c r="O30" s="41"/>
      <c r="P30" s="43"/>
      <c r="Q30" s="41"/>
      <c r="R30" s="41">
        <v>2</v>
      </c>
      <c r="S30" s="43">
        <v>4418.92</v>
      </c>
      <c r="T30" s="41"/>
      <c r="U30" s="43"/>
      <c r="V30" s="41"/>
      <c r="W30" s="43"/>
      <c r="X30" s="41"/>
      <c r="Y30" s="41">
        <v>1</v>
      </c>
      <c r="Z30" s="42">
        <v>5220.54</v>
      </c>
      <c r="AA30" s="41"/>
      <c r="AB30" s="43"/>
      <c r="AC30" s="41"/>
      <c r="AD30" s="43"/>
      <c r="AE30" s="41"/>
      <c r="AF30" s="41"/>
      <c r="AG30" s="43"/>
      <c r="AH30" s="41"/>
      <c r="AI30" s="43"/>
      <c r="AJ30" s="41"/>
      <c r="AK30" s="43"/>
      <c r="AL30" s="41"/>
      <c r="AM30" s="54"/>
    </row>
    <row r="31" spans="1:39" x14ac:dyDescent="0.2">
      <c r="A31" s="39" t="s">
        <v>70</v>
      </c>
      <c r="B31" s="39" t="s">
        <v>982</v>
      </c>
      <c r="C31" s="121">
        <v>700615</v>
      </c>
      <c r="D31" s="41">
        <v>4</v>
      </c>
      <c r="E31" s="43">
        <v>-5438.86</v>
      </c>
      <c r="F31" s="41"/>
      <c r="G31" s="43"/>
      <c r="H31" s="41"/>
      <c r="I31" s="43"/>
      <c r="J31" s="41"/>
      <c r="K31" s="41">
        <v>4</v>
      </c>
      <c r="L31" s="43">
        <v>7400</v>
      </c>
      <c r="M31" s="41"/>
      <c r="N31" s="43"/>
      <c r="O31" s="41"/>
      <c r="P31" s="43"/>
      <c r="Q31" s="41"/>
      <c r="R31" s="41"/>
      <c r="S31" s="43"/>
      <c r="T31" s="41"/>
      <c r="U31" s="43"/>
      <c r="V31" s="41"/>
      <c r="W31" s="43"/>
      <c r="X31" s="41">
        <v>1</v>
      </c>
      <c r="Y31" s="41"/>
      <c r="Z31" s="42"/>
      <c r="AA31" s="41"/>
      <c r="AB31" s="43"/>
      <c r="AC31" s="41"/>
      <c r="AD31" s="43"/>
      <c r="AE31" s="41"/>
      <c r="AF31" s="41"/>
      <c r="AG31" s="43"/>
      <c r="AH31" s="41"/>
      <c r="AI31" s="43"/>
      <c r="AJ31" s="41"/>
      <c r="AK31" s="43"/>
      <c r="AL31" s="41"/>
      <c r="AM31" s="54"/>
    </row>
    <row r="32" spans="1:39" x14ac:dyDescent="0.2">
      <c r="A32" s="39" t="s">
        <v>70</v>
      </c>
      <c r="B32" s="39" t="s">
        <v>982</v>
      </c>
      <c r="C32" s="121">
        <v>700616</v>
      </c>
      <c r="D32" s="41">
        <v>2</v>
      </c>
      <c r="E32" s="43">
        <v>2470.71</v>
      </c>
      <c r="F32" s="41"/>
      <c r="G32" s="43"/>
      <c r="H32" s="41"/>
      <c r="I32" s="43"/>
      <c r="J32" s="41"/>
      <c r="K32" s="41"/>
      <c r="L32" s="43"/>
      <c r="M32" s="41"/>
      <c r="N32" s="43"/>
      <c r="O32" s="41"/>
      <c r="P32" s="43"/>
      <c r="Q32" s="41"/>
      <c r="R32" s="41"/>
      <c r="S32" s="43"/>
      <c r="T32" s="41"/>
      <c r="U32" s="43"/>
      <c r="V32" s="41"/>
      <c r="W32" s="43"/>
      <c r="X32" s="41"/>
      <c r="Y32" s="41"/>
      <c r="Z32" s="42"/>
      <c r="AA32" s="41"/>
      <c r="AB32" s="43"/>
      <c r="AC32" s="41"/>
      <c r="AD32" s="43"/>
      <c r="AE32" s="41"/>
      <c r="AF32" s="41"/>
      <c r="AG32" s="43"/>
      <c r="AH32" s="41"/>
      <c r="AI32" s="43"/>
      <c r="AJ32" s="41"/>
      <c r="AK32" s="43"/>
      <c r="AL32" s="41"/>
      <c r="AM32" s="54"/>
    </row>
    <row r="33" spans="1:39" x14ac:dyDescent="0.2">
      <c r="A33" s="39" t="s">
        <v>70</v>
      </c>
      <c r="B33" s="39" t="s">
        <v>982</v>
      </c>
      <c r="C33" s="121">
        <v>700617</v>
      </c>
      <c r="D33" s="41">
        <v>1</v>
      </c>
      <c r="E33" s="43">
        <v>-384.9</v>
      </c>
      <c r="F33" s="41"/>
      <c r="G33" s="43"/>
      <c r="H33" s="41"/>
      <c r="I33" s="43"/>
      <c r="J33" s="41">
        <v>1</v>
      </c>
      <c r="K33" s="41">
        <v>1</v>
      </c>
      <c r="L33" s="43">
        <v>1593</v>
      </c>
      <c r="M33" s="41"/>
      <c r="N33" s="43"/>
      <c r="O33" s="41"/>
      <c r="P33" s="43"/>
      <c r="Q33" s="41"/>
      <c r="R33" s="41">
        <v>3</v>
      </c>
      <c r="S33" s="43">
        <v>5687.56</v>
      </c>
      <c r="T33" s="41"/>
      <c r="U33" s="43"/>
      <c r="V33" s="41"/>
      <c r="W33" s="43"/>
      <c r="X33" s="41"/>
      <c r="Y33" s="41"/>
      <c r="Z33" s="42"/>
      <c r="AA33" s="41"/>
      <c r="AB33" s="43"/>
      <c r="AC33" s="41"/>
      <c r="AD33" s="43"/>
      <c r="AE33" s="41"/>
      <c r="AF33" s="41"/>
      <c r="AG33" s="43"/>
      <c r="AH33" s="41"/>
      <c r="AI33" s="43"/>
      <c r="AJ33" s="41"/>
      <c r="AK33" s="43"/>
      <c r="AL33" s="41"/>
      <c r="AM33" s="54"/>
    </row>
    <row r="34" spans="1:39" x14ac:dyDescent="0.2">
      <c r="A34" s="39" t="s">
        <v>70</v>
      </c>
      <c r="B34" s="39" t="s">
        <v>982</v>
      </c>
      <c r="C34" s="121">
        <v>700618</v>
      </c>
      <c r="D34" s="41"/>
      <c r="E34" s="43"/>
      <c r="F34" s="41"/>
      <c r="G34" s="43"/>
      <c r="H34" s="41"/>
      <c r="I34" s="43"/>
      <c r="J34" s="41"/>
      <c r="K34" s="41">
        <v>1</v>
      </c>
      <c r="L34" s="43">
        <v>1850</v>
      </c>
      <c r="M34" s="41"/>
      <c r="N34" s="43"/>
      <c r="O34" s="41"/>
      <c r="P34" s="43"/>
      <c r="Q34" s="41">
        <v>1</v>
      </c>
      <c r="R34" s="41"/>
      <c r="S34" s="43"/>
      <c r="T34" s="41"/>
      <c r="U34" s="43"/>
      <c r="V34" s="41"/>
      <c r="W34" s="43"/>
      <c r="X34" s="41">
        <v>2</v>
      </c>
      <c r="Y34" s="41"/>
      <c r="Z34" s="42"/>
      <c r="AA34" s="41"/>
      <c r="AB34" s="43"/>
      <c r="AC34" s="41"/>
      <c r="AD34" s="43"/>
      <c r="AE34" s="41"/>
      <c r="AF34" s="41"/>
      <c r="AG34" s="43"/>
      <c r="AH34" s="41"/>
      <c r="AI34" s="43"/>
      <c r="AJ34" s="41"/>
      <c r="AK34" s="43"/>
      <c r="AL34" s="41"/>
      <c r="AM34" s="54"/>
    </row>
    <row r="35" spans="1:39" x14ac:dyDescent="0.2">
      <c r="A35" s="39" t="s">
        <v>70</v>
      </c>
      <c r="B35" s="39" t="s">
        <v>982</v>
      </c>
      <c r="C35" s="121">
        <v>700619</v>
      </c>
      <c r="D35" s="41"/>
      <c r="E35" s="43"/>
      <c r="F35" s="41"/>
      <c r="G35" s="43"/>
      <c r="H35" s="41"/>
      <c r="I35" s="43"/>
      <c r="J35" s="41"/>
      <c r="K35" s="41"/>
      <c r="L35" s="43"/>
      <c r="M35" s="41"/>
      <c r="N35" s="43"/>
      <c r="O35" s="41"/>
      <c r="P35" s="43"/>
      <c r="Q35" s="41"/>
      <c r="R35" s="41"/>
      <c r="S35" s="43"/>
      <c r="T35" s="41"/>
      <c r="U35" s="43"/>
      <c r="V35" s="41"/>
      <c r="W35" s="43"/>
      <c r="X35" s="41">
        <v>1</v>
      </c>
      <c r="Y35" s="41"/>
      <c r="Z35" s="42"/>
      <c r="AA35" s="41"/>
      <c r="AB35" s="43"/>
      <c r="AC35" s="41"/>
      <c r="AD35" s="43"/>
      <c r="AE35" s="41"/>
      <c r="AF35" s="41"/>
      <c r="AG35" s="43"/>
      <c r="AH35" s="41"/>
      <c r="AI35" s="43"/>
      <c r="AJ35" s="41"/>
      <c r="AK35" s="43"/>
      <c r="AL35" s="41"/>
      <c r="AM35" s="54"/>
    </row>
    <row r="36" spans="1:39" x14ac:dyDescent="0.2">
      <c r="A36" s="39" t="s">
        <v>70</v>
      </c>
      <c r="B36" s="39" t="s">
        <v>982</v>
      </c>
      <c r="C36" s="121">
        <v>700620</v>
      </c>
      <c r="D36" s="41">
        <v>1</v>
      </c>
      <c r="E36" s="43">
        <v>-751.18</v>
      </c>
      <c r="F36" s="41"/>
      <c r="G36" s="43"/>
      <c r="H36" s="41"/>
      <c r="I36" s="43"/>
      <c r="J36" s="41"/>
      <c r="K36" s="41">
        <v>2</v>
      </c>
      <c r="L36" s="43">
        <v>3443</v>
      </c>
      <c r="M36" s="41"/>
      <c r="N36" s="43"/>
      <c r="O36" s="41"/>
      <c r="P36" s="43"/>
      <c r="Q36" s="41"/>
      <c r="R36" s="41"/>
      <c r="S36" s="43"/>
      <c r="T36" s="41"/>
      <c r="U36" s="43"/>
      <c r="V36" s="41"/>
      <c r="W36" s="43"/>
      <c r="X36" s="41"/>
      <c r="Y36" s="41"/>
      <c r="Z36" s="42"/>
      <c r="AA36" s="41"/>
      <c r="AB36" s="43"/>
      <c r="AC36" s="41"/>
      <c r="AD36" s="43"/>
      <c r="AE36" s="41"/>
      <c r="AF36" s="41"/>
      <c r="AG36" s="43"/>
      <c r="AH36" s="41"/>
      <c r="AI36" s="43"/>
      <c r="AJ36" s="41"/>
      <c r="AK36" s="43"/>
      <c r="AL36" s="41"/>
      <c r="AM36" s="54"/>
    </row>
    <row r="37" spans="1:39" x14ac:dyDescent="0.2">
      <c r="A37" s="39" t="s">
        <v>70</v>
      </c>
      <c r="B37" s="39" t="s">
        <v>982</v>
      </c>
      <c r="C37" s="121">
        <v>700621</v>
      </c>
      <c r="D37" s="41">
        <v>1</v>
      </c>
      <c r="E37" s="43">
        <v>1838.43</v>
      </c>
      <c r="F37" s="41"/>
      <c r="G37" s="43"/>
      <c r="H37" s="41"/>
      <c r="I37" s="43"/>
      <c r="J37" s="41"/>
      <c r="K37" s="41"/>
      <c r="L37" s="43"/>
      <c r="M37" s="41"/>
      <c r="N37" s="43"/>
      <c r="O37" s="41"/>
      <c r="P37" s="43"/>
      <c r="Q37" s="41"/>
      <c r="R37" s="41"/>
      <c r="S37" s="43"/>
      <c r="T37" s="41"/>
      <c r="U37" s="43"/>
      <c r="V37" s="41"/>
      <c r="W37" s="43"/>
      <c r="X37" s="41"/>
      <c r="Y37" s="41"/>
      <c r="Z37" s="42"/>
      <c r="AA37" s="41"/>
      <c r="AB37" s="43"/>
      <c r="AC37" s="41"/>
      <c r="AD37" s="43"/>
      <c r="AE37" s="41"/>
      <c r="AF37" s="41"/>
      <c r="AG37" s="43"/>
      <c r="AH37" s="41"/>
      <c r="AI37" s="43"/>
      <c r="AJ37" s="41"/>
      <c r="AK37" s="43"/>
      <c r="AL37" s="41"/>
      <c r="AM37" s="54"/>
    </row>
    <row r="38" spans="1:39" x14ac:dyDescent="0.2">
      <c r="A38" s="39" t="s">
        <v>70</v>
      </c>
      <c r="B38" s="39" t="s">
        <v>982</v>
      </c>
      <c r="C38" s="121">
        <v>700622</v>
      </c>
      <c r="D38" s="41"/>
      <c r="E38" s="43"/>
      <c r="F38" s="41"/>
      <c r="G38" s="43"/>
      <c r="H38" s="41"/>
      <c r="I38" s="43"/>
      <c r="J38" s="41"/>
      <c r="K38" s="41">
        <v>1</v>
      </c>
      <c r="L38" s="43">
        <v>1593</v>
      </c>
      <c r="M38" s="41"/>
      <c r="N38" s="43"/>
      <c r="O38" s="41"/>
      <c r="P38" s="43"/>
      <c r="Q38" s="41"/>
      <c r="R38" s="41"/>
      <c r="S38" s="43"/>
      <c r="T38" s="41"/>
      <c r="U38" s="43"/>
      <c r="V38" s="41"/>
      <c r="W38" s="43"/>
      <c r="X38" s="41"/>
      <c r="Y38" s="41"/>
      <c r="Z38" s="42"/>
      <c r="AA38" s="41"/>
      <c r="AB38" s="43"/>
      <c r="AC38" s="41"/>
      <c r="AD38" s="43"/>
      <c r="AE38" s="41"/>
      <c r="AF38" s="41"/>
      <c r="AG38" s="43"/>
      <c r="AH38" s="41"/>
      <c r="AI38" s="43"/>
      <c r="AJ38" s="41"/>
      <c r="AK38" s="43"/>
      <c r="AL38" s="41"/>
      <c r="AM38" s="54"/>
    </row>
    <row r="39" spans="1:39" x14ac:dyDescent="0.2">
      <c r="A39" s="39" t="s">
        <v>70</v>
      </c>
      <c r="B39" s="39" t="s">
        <v>982</v>
      </c>
      <c r="C39" s="121">
        <v>700624</v>
      </c>
      <c r="D39" s="41"/>
      <c r="E39" s="43"/>
      <c r="F39" s="41"/>
      <c r="G39" s="43"/>
      <c r="H39" s="41"/>
      <c r="I39" s="43"/>
      <c r="J39" s="41"/>
      <c r="K39" s="41">
        <v>1</v>
      </c>
      <c r="L39" s="43">
        <v>2171</v>
      </c>
      <c r="M39" s="41"/>
      <c r="N39" s="43"/>
      <c r="O39" s="41"/>
      <c r="P39" s="43"/>
      <c r="Q39" s="41"/>
      <c r="R39" s="41"/>
      <c r="S39" s="43"/>
      <c r="T39" s="41"/>
      <c r="U39" s="43"/>
      <c r="V39" s="41"/>
      <c r="W39" s="43"/>
      <c r="X39" s="41"/>
      <c r="Y39" s="41"/>
      <c r="Z39" s="42"/>
      <c r="AA39" s="41"/>
      <c r="AB39" s="43"/>
      <c r="AC39" s="41"/>
      <c r="AD39" s="43"/>
      <c r="AE39" s="41"/>
      <c r="AF39" s="41"/>
      <c r="AG39" s="43"/>
      <c r="AH39" s="41"/>
      <c r="AI39" s="43"/>
      <c r="AJ39" s="41"/>
      <c r="AK39" s="43"/>
      <c r="AL39" s="41"/>
      <c r="AM39" s="54"/>
    </row>
    <row r="40" spans="1:39" x14ac:dyDescent="0.2">
      <c r="A40" s="39" t="s">
        <v>70</v>
      </c>
      <c r="B40" s="39" t="s">
        <v>982</v>
      </c>
      <c r="C40" s="121">
        <v>700627</v>
      </c>
      <c r="D40" s="41"/>
      <c r="E40" s="43"/>
      <c r="F40" s="41"/>
      <c r="G40" s="43"/>
      <c r="H40" s="41"/>
      <c r="I40" s="43"/>
      <c r="J40" s="41"/>
      <c r="K40" s="41">
        <v>2</v>
      </c>
      <c r="L40" s="43">
        <v>2389.5</v>
      </c>
      <c r="M40" s="41"/>
      <c r="N40" s="43"/>
      <c r="O40" s="41"/>
      <c r="P40" s="43"/>
      <c r="Q40" s="41"/>
      <c r="R40" s="41"/>
      <c r="S40" s="43"/>
      <c r="T40" s="41"/>
      <c r="U40" s="43"/>
      <c r="V40" s="41"/>
      <c r="W40" s="43"/>
      <c r="X40" s="41"/>
      <c r="Y40" s="41"/>
      <c r="Z40" s="42"/>
      <c r="AA40" s="41"/>
      <c r="AB40" s="43"/>
      <c r="AC40" s="41"/>
      <c r="AD40" s="43"/>
      <c r="AE40" s="41"/>
      <c r="AF40" s="41"/>
      <c r="AG40" s="43"/>
      <c r="AH40" s="41"/>
      <c r="AI40" s="43"/>
      <c r="AJ40" s="41"/>
      <c r="AK40" s="43"/>
      <c r="AL40" s="41"/>
      <c r="AM40" s="54"/>
    </row>
    <row r="41" spans="1:39" x14ac:dyDescent="0.2">
      <c r="A41" s="39" t="s">
        <v>70</v>
      </c>
      <c r="B41" s="39" t="s">
        <v>982</v>
      </c>
      <c r="C41" s="121">
        <v>700628</v>
      </c>
      <c r="D41" s="41"/>
      <c r="E41" s="43"/>
      <c r="F41" s="41"/>
      <c r="G41" s="43"/>
      <c r="H41" s="41"/>
      <c r="I41" s="43"/>
      <c r="J41" s="41"/>
      <c r="K41" s="41">
        <v>1</v>
      </c>
      <c r="L41" s="43">
        <v>2171</v>
      </c>
      <c r="M41" s="41"/>
      <c r="N41" s="43"/>
      <c r="O41" s="41"/>
      <c r="P41" s="43"/>
      <c r="Q41" s="41"/>
      <c r="R41" s="41"/>
      <c r="S41" s="43"/>
      <c r="T41" s="41"/>
      <c r="U41" s="43"/>
      <c r="V41" s="41"/>
      <c r="W41" s="43"/>
      <c r="X41" s="41"/>
      <c r="Y41" s="41"/>
      <c r="Z41" s="42"/>
      <c r="AA41" s="41"/>
      <c r="AB41" s="43"/>
      <c r="AC41" s="41"/>
      <c r="AD41" s="43"/>
      <c r="AE41" s="41"/>
      <c r="AF41" s="41"/>
      <c r="AG41" s="43"/>
      <c r="AH41" s="41"/>
      <c r="AI41" s="43"/>
      <c r="AJ41" s="41"/>
      <c r="AK41" s="43"/>
      <c r="AL41" s="41"/>
      <c r="AM41" s="54"/>
    </row>
    <row r="42" spans="1:39" x14ac:dyDescent="0.2">
      <c r="A42" s="39" t="s">
        <v>70</v>
      </c>
      <c r="B42" s="39" t="s">
        <v>982</v>
      </c>
      <c r="C42" s="121">
        <v>700630</v>
      </c>
      <c r="D42" s="41"/>
      <c r="E42" s="43"/>
      <c r="F42" s="41"/>
      <c r="G42" s="43"/>
      <c r="H42" s="41"/>
      <c r="I42" s="43"/>
      <c r="J42" s="41"/>
      <c r="K42" s="41">
        <v>1</v>
      </c>
      <c r="L42" s="43">
        <v>2171</v>
      </c>
      <c r="M42" s="41"/>
      <c r="N42" s="43"/>
      <c r="O42" s="41"/>
      <c r="P42" s="43"/>
      <c r="Q42" s="41"/>
      <c r="R42" s="41"/>
      <c r="S42" s="43"/>
      <c r="T42" s="41"/>
      <c r="U42" s="43"/>
      <c r="V42" s="41"/>
      <c r="W42" s="43"/>
      <c r="X42" s="41"/>
      <c r="Y42" s="41"/>
      <c r="Z42" s="42"/>
      <c r="AA42" s="41"/>
      <c r="AB42" s="43"/>
      <c r="AC42" s="41"/>
      <c r="AD42" s="43"/>
      <c r="AE42" s="41"/>
      <c r="AF42" s="41"/>
      <c r="AG42" s="43"/>
      <c r="AH42" s="41"/>
      <c r="AI42" s="43"/>
      <c r="AJ42" s="41"/>
      <c r="AK42" s="43"/>
      <c r="AL42" s="41"/>
      <c r="AM42" s="54"/>
    </row>
    <row r="43" spans="1:39" x14ac:dyDescent="0.2">
      <c r="A43" s="39" t="s">
        <v>70</v>
      </c>
      <c r="B43" s="39" t="s">
        <v>982</v>
      </c>
      <c r="C43" s="121">
        <v>700631</v>
      </c>
      <c r="D43" s="41">
        <v>2</v>
      </c>
      <c r="E43" s="43">
        <v>-2317.19</v>
      </c>
      <c r="F43" s="41"/>
      <c r="G43" s="43"/>
      <c r="H43" s="41"/>
      <c r="I43" s="43"/>
      <c r="J43" s="41"/>
      <c r="K43" s="41">
        <v>1</v>
      </c>
      <c r="L43" s="43">
        <v>3500</v>
      </c>
      <c r="M43" s="41"/>
      <c r="N43" s="43"/>
      <c r="O43" s="41"/>
      <c r="P43" s="43"/>
      <c r="Q43" s="41"/>
      <c r="R43" s="41">
        <v>2</v>
      </c>
      <c r="S43" s="43">
        <v>16478.580000000002</v>
      </c>
      <c r="T43" s="41"/>
      <c r="U43" s="43"/>
      <c r="V43" s="41"/>
      <c r="W43" s="43">
        <v>0</v>
      </c>
      <c r="X43" s="41">
        <v>1</v>
      </c>
      <c r="Y43" s="41"/>
      <c r="Z43" s="42"/>
      <c r="AA43" s="41"/>
      <c r="AB43" s="43"/>
      <c r="AC43" s="41"/>
      <c r="AD43" s="43"/>
      <c r="AE43" s="41"/>
      <c r="AF43" s="41"/>
      <c r="AG43" s="43"/>
      <c r="AH43" s="41"/>
      <c r="AI43" s="43"/>
      <c r="AJ43" s="41"/>
      <c r="AK43" s="43"/>
      <c r="AL43" s="41"/>
      <c r="AM43" s="54"/>
    </row>
    <row r="44" spans="1:39" x14ac:dyDescent="0.2">
      <c r="A44" s="39" t="s">
        <v>70</v>
      </c>
      <c r="B44" s="39" t="s">
        <v>982</v>
      </c>
      <c r="C44" s="121">
        <v>700632</v>
      </c>
      <c r="D44" s="41">
        <v>1</v>
      </c>
      <c r="E44" s="43">
        <v>-1517.47</v>
      </c>
      <c r="F44" s="41"/>
      <c r="G44" s="43"/>
      <c r="H44" s="41"/>
      <c r="I44" s="43"/>
      <c r="J44" s="41"/>
      <c r="K44" s="41">
        <v>2</v>
      </c>
      <c r="L44" s="43">
        <v>3700</v>
      </c>
      <c r="M44" s="41"/>
      <c r="N44" s="43"/>
      <c r="O44" s="41"/>
      <c r="P44" s="43"/>
      <c r="Q44" s="41"/>
      <c r="R44" s="41"/>
      <c r="S44" s="43"/>
      <c r="T44" s="41"/>
      <c r="U44" s="43"/>
      <c r="V44" s="41"/>
      <c r="W44" s="43"/>
      <c r="X44" s="41"/>
      <c r="Y44" s="41"/>
      <c r="Z44" s="42"/>
      <c r="AA44" s="41"/>
      <c r="AB44" s="43"/>
      <c r="AC44" s="41"/>
      <c r="AD44" s="43"/>
      <c r="AE44" s="41"/>
      <c r="AF44" s="41"/>
      <c r="AG44" s="43"/>
      <c r="AH44" s="41"/>
      <c r="AI44" s="43"/>
      <c r="AJ44" s="41"/>
      <c r="AK44" s="43"/>
      <c r="AL44" s="41"/>
      <c r="AM44" s="54"/>
    </row>
    <row r="45" spans="1:39" x14ac:dyDescent="0.2">
      <c r="A45" s="39" t="s">
        <v>70</v>
      </c>
      <c r="B45" s="39" t="s">
        <v>982</v>
      </c>
      <c r="C45" s="121">
        <v>700633</v>
      </c>
      <c r="D45" s="41"/>
      <c r="E45" s="43"/>
      <c r="F45" s="41"/>
      <c r="G45" s="43"/>
      <c r="H45" s="41"/>
      <c r="I45" s="43"/>
      <c r="J45" s="41"/>
      <c r="K45" s="41">
        <v>1</v>
      </c>
      <c r="L45" s="43">
        <v>1593</v>
      </c>
      <c r="M45" s="41"/>
      <c r="N45" s="43"/>
      <c r="O45" s="41"/>
      <c r="P45" s="43"/>
      <c r="Q45" s="41"/>
      <c r="R45" s="41"/>
      <c r="S45" s="43"/>
      <c r="T45" s="41"/>
      <c r="U45" s="43"/>
      <c r="V45" s="41"/>
      <c r="W45" s="43"/>
      <c r="X45" s="41"/>
      <c r="Y45" s="41"/>
      <c r="Z45" s="42"/>
      <c r="AA45" s="41"/>
      <c r="AB45" s="43"/>
      <c r="AC45" s="41"/>
      <c r="AD45" s="43"/>
      <c r="AE45" s="41"/>
      <c r="AF45" s="41"/>
      <c r="AG45" s="43"/>
      <c r="AH45" s="41"/>
      <c r="AI45" s="43"/>
      <c r="AJ45" s="41"/>
      <c r="AK45" s="43"/>
      <c r="AL45" s="41"/>
      <c r="AM45" s="54"/>
    </row>
    <row r="46" spans="1:39" x14ac:dyDescent="0.2">
      <c r="A46" s="39" t="s">
        <v>70</v>
      </c>
      <c r="B46" s="39" t="s">
        <v>982</v>
      </c>
      <c r="C46" s="121">
        <v>700637</v>
      </c>
      <c r="D46" s="41"/>
      <c r="E46" s="43"/>
      <c r="F46" s="41"/>
      <c r="G46" s="43"/>
      <c r="H46" s="41"/>
      <c r="I46" s="43"/>
      <c r="J46" s="41"/>
      <c r="K46" s="41">
        <v>1</v>
      </c>
      <c r="L46" s="43">
        <v>1850</v>
      </c>
      <c r="M46" s="41"/>
      <c r="N46" s="43"/>
      <c r="O46" s="41"/>
      <c r="P46" s="43"/>
      <c r="Q46" s="41"/>
      <c r="R46" s="41"/>
      <c r="S46" s="43"/>
      <c r="T46" s="41"/>
      <c r="U46" s="43"/>
      <c r="V46" s="41"/>
      <c r="W46" s="43"/>
      <c r="X46" s="41"/>
      <c r="Y46" s="41"/>
      <c r="Z46" s="42"/>
      <c r="AA46" s="41"/>
      <c r="AB46" s="43"/>
      <c r="AC46" s="41"/>
      <c r="AD46" s="43"/>
      <c r="AE46" s="41"/>
      <c r="AF46" s="41"/>
      <c r="AG46" s="43"/>
      <c r="AH46" s="41"/>
      <c r="AI46" s="43"/>
      <c r="AJ46" s="41"/>
      <c r="AK46" s="43"/>
      <c r="AL46" s="41"/>
      <c r="AM46" s="54"/>
    </row>
    <row r="47" spans="1:39" x14ac:dyDescent="0.2">
      <c r="A47" s="39" t="s">
        <v>70</v>
      </c>
      <c r="B47" s="39" t="s">
        <v>982</v>
      </c>
      <c r="C47" s="121">
        <v>700638</v>
      </c>
      <c r="D47" s="41">
        <v>1</v>
      </c>
      <c r="E47" s="43">
        <v>1131.8599999999999</v>
      </c>
      <c r="F47" s="41"/>
      <c r="G47" s="43"/>
      <c r="H47" s="41"/>
      <c r="I47" s="43"/>
      <c r="J47" s="41"/>
      <c r="K47" s="41">
        <v>1</v>
      </c>
      <c r="L47" s="43">
        <v>1850</v>
      </c>
      <c r="M47" s="41"/>
      <c r="N47" s="43"/>
      <c r="O47" s="41"/>
      <c r="P47" s="43"/>
      <c r="Q47" s="41"/>
      <c r="R47" s="41"/>
      <c r="S47" s="43"/>
      <c r="T47" s="41"/>
      <c r="U47" s="43"/>
      <c r="V47" s="41"/>
      <c r="W47" s="43"/>
      <c r="X47" s="41"/>
      <c r="Y47" s="41"/>
      <c r="Z47" s="42"/>
      <c r="AA47" s="41"/>
      <c r="AB47" s="43"/>
      <c r="AC47" s="41"/>
      <c r="AD47" s="43"/>
      <c r="AE47" s="41"/>
      <c r="AF47" s="41"/>
      <c r="AG47" s="43"/>
      <c r="AH47" s="41"/>
      <c r="AI47" s="43"/>
      <c r="AJ47" s="41"/>
      <c r="AK47" s="43"/>
      <c r="AL47" s="41"/>
      <c r="AM47" s="54"/>
    </row>
    <row r="48" spans="1:39" x14ac:dyDescent="0.2">
      <c r="A48" s="39" t="s">
        <v>70</v>
      </c>
      <c r="B48" s="39" t="s">
        <v>982</v>
      </c>
      <c r="C48" s="121">
        <v>700639</v>
      </c>
      <c r="D48" s="41">
        <v>1</v>
      </c>
      <c r="E48" s="43">
        <v>1519.73</v>
      </c>
      <c r="F48" s="41"/>
      <c r="G48" s="43"/>
      <c r="H48" s="41"/>
      <c r="I48" s="43"/>
      <c r="J48" s="41"/>
      <c r="K48" s="41"/>
      <c r="L48" s="43"/>
      <c r="M48" s="41"/>
      <c r="N48" s="43"/>
      <c r="O48" s="41"/>
      <c r="P48" s="43"/>
      <c r="Q48" s="41"/>
      <c r="R48" s="41"/>
      <c r="S48" s="43"/>
      <c r="T48" s="41"/>
      <c r="U48" s="43"/>
      <c r="V48" s="41"/>
      <c r="W48" s="43"/>
      <c r="X48" s="41"/>
      <c r="Y48" s="41"/>
      <c r="Z48" s="42"/>
      <c r="AA48" s="41"/>
      <c r="AB48" s="43"/>
      <c r="AC48" s="41"/>
      <c r="AD48" s="43"/>
      <c r="AE48" s="41"/>
      <c r="AF48" s="41"/>
      <c r="AG48" s="43"/>
      <c r="AH48" s="41"/>
      <c r="AI48" s="43"/>
      <c r="AJ48" s="41"/>
      <c r="AK48" s="43"/>
      <c r="AL48" s="41"/>
      <c r="AM48" s="54"/>
    </row>
    <row r="49" spans="1:39" x14ac:dyDescent="0.2">
      <c r="A49" s="39" t="s">
        <v>70</v>
      </c>
      <c r="B49" s="39" t="s">
        <v>982</v>
      </c>
      <c r="C49" s="121">
        <v>700641</v>
      </c>
      <c r="D49" s="41">
        <v>1</v>
      </c>
      <c r="E49" s="43">
        <v>4274.59</v>
      </c>
      <c r="F49" s="41"/>
      <c r="G49" s="43"/>
      <c r="H49" s="41"/>
      <c r="I49" s="43"/>
      <c r="J49" s="41"/>
      <c r="K49" s="41"/>
      <c r="L49" s="43"/>
      <c r="M49" s="41"/>
      <c r="N49" s="43"/>
      <c r="O49" s="41"/>
      <c r="P49" s="43"/>
      <c r="Q49" s="41"/>
      <c r="R49" s="41"/>
      <c r="S49" s="43"/>
      <c r="T49" s="41"/>
      <c r="U49" s="43"/>
      <c r="V49" s="41"/>
      <c r="W49" s="43"/>
      <c r="X49" s="41"/>
      <c r="Y49" s="41"/>
      <c r="Z49" s="42"/>
      <c r="AA49" s="41"/>
      <c r="AB49" s="43"/>
      <c r="AC49" s="41"/>
      <c r="AD49" s="43"/>
      <c r="AE49" s="41"/>
      <c r="AF49" s="41"/>
      <c r="AG49" s="43"/>
      <c r="AH49" s="41"/>
      <c r="AI49" s="43"/>
      <c r="AJ49" s="41"/>
      <c r="AK49" s="43"/>
      <c r="AL49" s="41"/>
      <c r="AM49" s="54"/>
    </row>
    <row r="50" spans="1:39" x14ac:dyDescent="0.2">
      <c r="A50" s="39" t="s">
        <v>70</v>
      </c>
      <c r="B50" s="39" t="s">
        <v>982</v>
      </c>
      <c r="C50" s="121">
        <v>700644</v>
      </c>
      <c r="D50" s="41">
        <v>2</v>
      </c>
      <c r="E50" s="43">
        <v>3194.91</v>
      </c>
      <c r="F50" s="41"/>
      <c r="G50" s="43"/>
      <c r="H50" s="41"/>
      <c r="I50" s="43"/>
      <c r="J50" s="41"/>
      <c r="K50" s="41"/>
      <c r="L50" s="43"/>
      <c r="M50" s="41"/>
      <c r="N50" s="43"/>
      <c r="O50" s="41"/>
      <c r="P50" s="43"/>
      <c r="Q50" s="41"/>
      <c r="R50" s="41"/>
      <c r="S50" s="43"/>
      <c r="T50" s="41"/>
      <c r="U50" s="43"/>
      <c r="V50" s="41"/>
      <c r="W50" s="43"/>
      <c r="X50" s="41"/>
      <c r="Y50" s="41"/>
      <c r="Z50" s="42"/>
      <c r="AA50" s="41"/>
      <c r="AB50" s="43"/>
      <c r="AC50" s="41"/>
      <c r="AD50" s="43"/>
      <c r="AE50" s="41"/>
      <c r="AF50" s="41"/>
      <c r="AG50" s="43"/>
      <c r="AH50" s="41"/>
      <c r="AI50" s="43"/>
      <c r="AJ50" s="41"/>
      <c r="AK50" s="43"/>
      <c r="AL50" s="41"/>
      <c r="AM50" s="54"/>
    </row>
    <row r="51" spans="1:39" x14ac:dyDescent="0.2">
      <c r="A51" s="39" t="s">
        <v>70</v>
      </c>
      <c r="B51" s="39" t="s">
        <v>982</v>
      </c>
      <c r="C51" s="121">
        <v>700645</v>
      </c>
      <c r="D51" s="41">
        <v>1</v>
      </c>
      <c r="E51" s="43">
        <v>1821.4</v>
      </c>
      <c r="F51" s="41"/>
      <c r="G51" s="43"/>
      <c r="H51" s="41"/>
      <c r="I51" s="43"/>
      <c r="J51" s="41"/>
      <c r="K51" s="41"/>
      <c r="L51" s="43"/>
      <c r="M51" s="41"/>
      <c r="N51" s="43"/>
      <c r="O51" s="41"/>
      <c r="P51" s="43"/>
      <c r="Q51" s="41"/>
      <c r="R51" s="41">
        <v>1</v>
      </c>
      <c r="S51" s="43">
        <v>46.53</v>
      </c>
      <c r="T51" s="41"/>
      <c r="U51" s="43"/>
      <c r="V51" s="41"/>
      <c r="W51" s="43"/>
      <c r="X51" s="41"/>
      <c r="Y51" s="41"/>
      <c r="Z51" s="42"/>
      <c r="AA51" s="41"/>
      <c r="AB51" s="43"/>
      <c r="AC51" s="41"/>
      <c r="AD51" s="43"/>
      <c r="AE51" s="41"/>
      <c r="AF51" s="41"/>
      <c r="AG51" s="43"/>
      <c r="AH51" s="41"/>
      <c r="AI51" s="43"/>
      <c r="AJ51" s="41"/>
      <c r="AK51" s="43"/>
      <c r="AL51" s="41"/>
      <c r="AM51" s="54"/>
    </row>
    <row r="52" spans="1:39" x14ac:dyDescent="0.2">
      <c r="A52" s="39" t="s">
        <v>70</v>
      </c>
      <c r="B52" s="39" t="s">
        <v>982</v>
      </c>
      <c r="C52" s="121">
        <v>700646</v>
      </c>
      <c r="D52" s="41">
        <v>1</v>
      </c>
      <c r="E52" s="43">
        <v>-1309.5999999999999</v>
      </c>
      <c r="F52" s="41"/>
      <c r="G52" s="43"/>
      <c r="H52" s="41"/>
      <c r="I52" s="43"/>
      <c r="J52" s="41"/>
      <c r="K52" s="41"/>
      <c r="L52" s="43"/>
      <c r="M52" s="41"/>
      <c r="N52" s="43"/>
      <c r="O52" s="41"/>
      <c r="P52" s="43"/>
      <c r="Q52" s="41"/>
      <c r="R52" s="41"/>
      <c r="S52" s="43"/>
      <c r="T52" s="41"/>
      <c r="U52" s="43"/>
      <c r="V52" s="41"/>
      <c r="W52" s="43"/>
      <c r="X52" s="41"/>
      <c r="Y52" s="41"/>
      <c r="Z52" s="42"/>
      <c r="AA52" s="41"/>
      <c r="AB52" s="43"/>
      <c r="AC52" s="41"/>
      <c r="AD52" s="43"/>
      <c r="AE52" s="41"/>
      <c r="AF52" s="41"/>
      <c r="AG52" s="43"/>
      <c r="AH52" s="41"/>
      <c r="AI52" s="43"/>
      <c r="AJ52" s="41"/>
      <c r="AK52" s="43"/>
      <c r="AL52" s="41"/>
      <c r="AM52" s="54"/>
    </row>
    <row r="53" spans="1:39" x14ac:dyDescent="0.2">
      <c r="A53" s="39" t="s">
        <v>70</v>
      </c>
      <c r="B53" s="39" t="s">
        <v>982</v>
      </c>
      <c r="C53" s="121">
        <v>700647</v>
      </c>
      <c r="D53" s="41">
        <v>1</v>
      </c>
      <c r="E53" s="43">
        <v>1752.7</v>
      </c>
      <c r="F53" s="41"/>
      <c r="G53" s="43"/>
      <c r="H53" s="41"/>
      <c r="I53" s="43"/>
      <c r="J53" s="41"/>
      <c r="K53" s="41"/>
      <c r="L53" s="43"/>
      <c r="M53" s="41"/>
      <c r="N53" s="43"/>
      <c r="O53" s="41"/>
      <c r="P53" s="43"/>
      <c r="Q53" s="41"/>
      <c r="R53" s="41"/>
      <c r="S53" s="43"/>
      <c r="T53" s="41"/>
      <c r="U53" s="43"/>
      <c r="V53" s="41"/>
      <c r="W53" s="43"/>
      <c r="X53" s="41"/>
      <c r="Y53" s="41"/>
      <c r="Z53" s="42"/>
      <c r="AA53" s="41"/>
      <c r="AB53" s="43"/>
      <c r="AC53" s="41"/>
      <c r="AD53" s="43"/>
      <c r="AE53" s="41"/>
      <c r="AF53" s="41"/>
      <c r="AG53" s="43"/>
      <c r="AH53" s="41"/>
      <c r="AI53" s="43"/>
      <c r="AJ53" s="41"/>
      <c r="AK53" s="43"/>
      <c r="AL53" s="41"/>
      <c r="AM53" s="54"/>
    </row>
    <row r="54" spans="1:39" x14ac:dyDescent="0.2">
      <c r="A54" s="39" t="s">
        <v>70</v>
      </c>
      <c r="B54" s="39" t="s">
        <v>982</v>
      </c>
      <c r="C54" s="121">
        <v>700648</v>
      </c>
      <c r="D54" s="41"/>
      <c r="E54" s="43"/>
      <c r="F54" s="41"/>
      <c r="G54" s="43"/>
      <c r="H54" s="41"/>
      <c r="I54" s="43"/>
      <c r="J54" s="41"/>
      <c r="K54" s="41">
        <v>1</v>
      </c>
      <c r="L54" s="43">
        <v>1593</v>
      </c>
      <c r="M54" s="41"/>
      <c r="N54" s="43"/>
      <c r="O54" s="41"/>
      <c r="P54" s="43"/>
      <c r="Q54" s="41"/>
      <c r="R54" s="41"/>
      <c r="S54" s="43"/>
      <c r="T54" s="41"/>
      <c r="U54" s="43"/>
      <c r="V54" s="41"/>
      <c r="W54" s="43"/>
      <c r="X54" s="41"/>
      <c r="Y54" s="41"/>
      <c r="Z54" s="42"/>
      <c r="AA54" s="41"/>
      <c r="AB54" s="43"/>
      <c r="AC54" s="41"/>
      <c r="AD54" s="43"/>
      <c r="AE54" s="41"/>
      <c r="AF54" s="41"/>
      <c r="AG54" s="43"/>
      <c r="AH54" s="41"/>
      <c r="AI54" s="43"/>
      <c r="AJ54" s="41"/>
      <c r="AK54" s="43"/>
      <c r="AL54" s="41"/>
      <c r="AM54" s="54"/>
    </row>
    <row r="55" spans="1:39" x14ac:dyDescent="0.2">
      <c r="A55" s="39" t="s">
        <v>70</v>
      </c>
      <c r="B55" s="39" t="s">
        <v>982</v>
      </c>
      <c r="C55" s="121">
        <v>700649</v>
      </c>
      <c r="D55" s="41"/>
      <c r="E55" s="43"/>
      <c r="F55" s="41"/>
      <c r="G55" s="43"/>
      <c r="H55" s="41"/>
      <c r="I55" s="43"/>
      <c r="J55" s="41"/>
      <c r="K55" s="41">
        <v>1</v>
      </c>
      <c r="L55" s="43">
        <v>1593</v>
      </c>
      <c r="M55" s="41"/>
      <c r="N55" s="43"/>
      <c r="O55" s="41"/>
      <c r="P55" s="43"/>
      <c r="Q55" s="41"/>
      <c r="R55" s="41"/>
      <c r="S55" s="43"/>
      <c r="T55" s="41"/>
      <c r="U55" s="43"/>
      <c r="V55" s="41"/>
      <c r="W55" s="43"/>
      <c r="X55" s="41"/>
      <c r="Y55" s="41"/>
      <c r="Z55" s="42"/>
      <c r="AA55" s="41"/>
      <c r="AB55" s="43"/>
      <c r="AC55" s="41"/>
      <c r="AD55" s="43"/>
      <c r="AE55" s="41"/>
      <c r="AF55" s="41"/>
      <c r="AG55" s="43"/>
      <c r="AH55" s="41"/>
      <c r="AI55" s="43"/>
      <c r="AJ55" s="41"/>
      <c r="AK55" s="43"/>
      <c r="AL55" s="41"/>
      <c r="AM55" s="54"/>
    </row>
    <row r="56" spans="1:39" x14ac:dyDescent="0.2">
      <c r="A56" s="39" t="s">
        <v>70</v>
      </c>
      <c r="B56" s="39" t="s">
        <v>982</v>
      </c>
      <c r="C56" s="121">
        <v>700650</v>
      </c>
      <c r="D56" s="41">
        <v>2</v>
      </c>
      <c r="E56" s="43">
        <v>3037.76</v>
      </c>
      <c r="F56" s="41"/>
      <c r="G56" s="43"/>
      <c r="H56" s="41"/>
      <c r="I56" s="43"/>
      <c r="J56" s="41"/>
      <c r="K56" s="41"/>
      <c r="L56" s="43"/>
      <c r="M56" s="41"/>
      <c r="N56" s="43"/>
      <c r="O56" s="41"/>
      <c r="P56" s="43"/>
      <c r="Q56" s="41"/>
      <c r="R56" s="41">
        <v>1</v>
      </c>
      <c r="S56" s="43">
        <v>2970.61</v>
      </c>
      <c r="T56" s="41"/>
      <c r="U56" s="43"/>
      <c r="V56" s="41"/>
      <c r="W56" s="43"/>
      <c r="X56" s="41"/>
      <c r="Y56" s="41"/>
      <c r="Z56" s="42"/>
      <c r="AA56" s="41"/>
      <c r="AB56" s="43"/>
      <c r="AC56" s="41"/>
      <c r="AD56" s="43"/>
      <c r="AE56" s="41"/>
      <c r="AF56" s="41"/>
      <c r="AG56" s="43"/>
      <c r="AH56" s="41"/>
      <c r="AI56" s="43"/>
      <c r="AJ56" s="41"/>
      <c r="AK56" s="43"/>
      <c r="AL56" s="41"/>
      <c r="AM56" s="54"/>
    </row>
    <row r="57" spans="1:39" x14ac:dyDescent="0.2">
      <c r="A57" s="39" t="s">
        <v>70</v>
      </c>
      <c r="B57" s="39" t="s">
        <v>982</v>
      </c>
      <c r="C57" s="121">
        <v>700651</v>
      </c>
      <c r="D57" s="41">
        <v>4</v>
      </c>
      <c r="E57" s="43">
        <v>-1466.63</v>
      </c>
      <c r="F57" s="41"/>
      <c r="G57" s="43"/>
      <c r="H57" s="41"/>
      <c r="I57" s="43"/>
      <c r="J57" s="41"/>
      <c r="K57" s="41">
        <v>1</v>
      </c>
      <c r="L57" s="43">
        <v>1593</v>
      </c>
      <c r="M57" s="41"/>
      <c r="N57" s="43"/>
      <c r="O57" s="41"/>
      <c r="P57" s="43"/>
      <c r="Q57" s="41"/>
      <c r="R57" s="41"/>
      <c r="S57" s="43"/>
      <c r="T57" s="41"/>
      <c r="U57" s="43"/>
      <c r="V57" s="41"/>
      <c r="W57" s="43"/>
      <c r="X57" s="41"/>
      <c r="Y57" s="41">
        <v>2</v>
      </c>
      <c r="Z57" s="42">
        <v>1464.5</v>
      </c>
      <c r="AA57" s="41"/>
      <c r="AB57" s="43"/>
      <c r="AC57" s="41"/>
      <c r="AD57" s="43"/>
      <c r="AE57" s="41"/>
      <c r="AF57" s="41"/>
      <c r="AG57" s="43"/>
      <c r="AH57" s="41"/>
      <c r="AI57" s="43"/>
      <c r="AJ57" s="41"/>
      <c r="AK57" s="43"/>
      <c r="AL57" s="41"/>
      <c r="AM57" s="54"/>
    </row>
    <row r="58" spans="1:39" x14ac:dyDescent="0.2">
      <c r="A58" s="39" t="s">
        <v>70</v>
      </c>
      <c r="B58" s="39" t="s">
        <v>982</v>
      </c>
      <c r="C58" s="121">
        <v>700654</v>
      </c>
      <c r="D58" s="41"/>
      <c r="E58" s="43"/>
      <c r="F58" s="41"/>
      <c r="G58" s="43"/>
      <c r="H58" s="41"/>
      <c r="I58" s="43"/>
      <c r="J58" s="41"/>
      <c r="K58" s="41">
        <v>3</v>
      </c>
      <c r="L58" s="43">
        <v>6955</v>
      </c>
      <c r="M58" s="41"/>
      <c r="N58" s="43"/>
      <c r="O58" s="41"/>
      <c r="P58" s="43"/>
      <c r="Q58" s="41"/>
      <c r="R58" s="41"/>
      <c r="S58" s="43"/>
      <c r="T58" s="41"/>
      <c r="U58" s="43"/>
      <c r="V58" s="41"/>
      <c r="W58" s="43"/>
      <c r="X58" s="41"/>
      <c r="Y58" s="41"/>
      <c r="Z58" s="42"/>
      <c r="AA58" s="41"/>
      <c r="AB58" s="43"/>
      <c r="AC58" s="41"/>
      <c r="AD58" s="43"/>
      <c r="AE58" s="41"/>
      <c r="AF58" s="41"/>
      <c r="AG58" s="43"/>
      <c r="AH58" s="41"/>
      <c r="AI58" s="43"/>
      <c r="AJ58" s="41"/>
      <c r="AK58" s="43"/>
      <c r="AL58" s="41"/>
      <c r="AM58" s="54"/>
    </row>
    <row r="59" spans="1:39" x14ac:dyDescent="0.2">
      <c r="A59" s="39" t="s">
        <v>70</v>
      </c>
      <c r="B59" s="39" t="s">
        <v>982</v>
      </c>
      <c r="C59" s="121">
        <v>700661</v>
      </c>
      <c r="D59" s="41"/>
      <c r="E59" s="43"/>
      <c r="F59" s="41"/>
      <c r="G59" s="43"/>
      <c r="H59" s="41"/>
      <c r="I59" s="43"/>
      <c r="J59" s="41"/>
      <c r="K59" s="41">
        <v>1</v>
      </c>
      <c r="L59" s="43">
        <v>1850</v>
      </c>
      <c r="M59" s="41"/>
      <c r="N59" s="43"/>
      <c r="O59" s="41"/>
      <c r="P59" s="43"/>
      <c r="Q59" s="41"/>
      <c r="R59" s="41"/>
      <c r="S59" s="43"/>
      <c r="T59" s="41"/>
      <c r="U59" s="43"/>
      <c r="V59" s="41"/>
      <c r="W59" s="43"/>
      <c r="X59" s="41"/>
      <c r="Y59" s="41"/>
      <c r="Z59" s="42"/>
      <c r="AA59" s="41"/>
      <c r="AB59" s="43"/>
      <c r="AC59" s="41"/>
      <c r="AD59" s="43"/>
      <c r="AE59" s="41"/>
      <c r="AF59" s="41"/>
      <c r="AG59" s="43"/>
      <c r="AH59" s="41"/>
      <c r="AI59" s="43"/>
      <c r="AJ59" s="41"/>
      <c r="AK59" s="43"/>
      <c r="AL59" s="41"/>
      <c r="AM59" s="54"/>
    </row>
    <row r="60" spans="1:39" x14ac:dyDescent="0.2">
      <c r="A60" s="39" t="s">
        <v>70</v>
      </c>
      <c r="B60" s="39" t="s">
        <v>982</v>
      </c>
      <c r="C60" s="121">
        <v>700662</v>
      </c>
      <c r="D60" s="41"/>
      <c r="E60" s="43"/>
      <c r="F60" s="41"/>
      <c r="G60" s="43"/>
      <c r="H60" s="41"/>
      <c r="I60" s="43"/>
      <c r="J60" s="41"/>
      <c r="K60" s="41">
        <v>1</v>
      </c>
      <c r="L60" s="43">
        <v>1850</v>
      </c>
      <c r="M60" s="41"/>
      <c r="N60" s="43"/>
      <c r="O60" s="41"/>
      <c r="P60" s="43"/>
      <c r="Q60" s="41"/>
      <c r="R60" s="41"/>
      <c r="S60" s="43"/>
      <c r="T60" s="41"/>
      <c r="U60" s="43"/>
      <c r="V60" s="41"/>
      <c r="W60" s="43"/>
      <c r="X60" s="41"/>
      <c r="Y60" s="41"/>
      <c r="Z60" s="42"/>
      <c r="AA60" s="41"/>
      <c r="AB60" s="43"/>
      <c r="AC60" s="41"/>
      <c r="AD60" s="43"/>
      <c r="AE60" s="41"/>
      <c r="AF60" s="41"/>
      <c r="AG60" s="43"/>
      <c r="AH60" s="41"/>
      <c r="AI60" s="43"/>
      <c r="AJ60" s="41"/>
      <c r="AK60" s="43"/>
      <c r="AL60" s="41"/>
      <c r="AM60" s="54"/>
    </row>
    <row r="61" spans="1:39" x14ac:dyDescent="0.2">
      <c r="A61" s="39" t="s">
        <v>70</v>
      </c>
      <c r="B61" s="39" t="s">
        <v>982</v>
      </c>
      <c r="C61" s="121">
        <v>700664</v>
      </c>
      <c r="D61" s="41">
        <v>11</v>
      </c>
      <c r="E61" s="43">
        <v>957.69</v>
      </c>
      <c r="F61" s="41"/>
      <c r="G61" s="43"/>
      <c r="H61" s="41"/>
      <c r="I61" s="43"/>
      <c r="J61" s="41">
        <v>2</v>
      </c>
      <c r="K61" s="41">
        <v>13</v>
      </c>
      <c r="L61" s="43">
        <v>29955</v>
      </c>
      <c r="M61" s="41"/>
      <c r="N61" s="43"/>
      <c r="O61" s="41"/>
      <c r="P61" s="43"/>
      <c r="Q61" s="41">
        <v>1</v>
      </c>
      <c r="R61" s="41">
        <v>4</v>
      </c>
      <c r="S61" s="43">
        <v>16459.36</v>
      </c>
      <c r="T61" s="41"/>
      <c r="U61" s="43"/>
      <c r="V61" s="41">
        <v>1</v>
      </c>
      <c r="W61" s="43">
        <v>2746.95</v>
      </c>
      <c r="X61" s="41">
        <v>2</v>
      </c>
      <c r="Y61" s="41">
        <v>2</v>
      </c>
      <c r="Z61" s="42">
        <v>2465.14</v>
      </c>
      <c r="AA61" s="41"/>
      <c r="AB61" s="43"/>
      <c r="AC61" s="41"/>
      <c r="AD61" s="43"/>
      <c r="AE61" s="41"/>
      <c r="AF61" s="41">
        <v>1</v>
      </c>
      <c r="AG61" s="43">
        <v>3029.4</v>
      </c>
      <c r="AH61" s="41"/>
      <c r="AI61" s="43"/>
      <c r="AJ61" s="41"/>
      <c r="AK61" s="43"/>
      <c r="AL61" s="41"/>
      <c r="AM61" s="54"/>
    </row>
    <row r="62" spans="1:39" x14ac:dyDescent="0.2">
      <c r="A62" s="39" t="s">
        <v>70</v>
      </c>
      <c r="B62" s="39" t="s">
        <v>982</v>
      </c>
      <c r="C62" s="121">
        <v>700666</v>
      </c>
      <c r="D62" s="41"/>
      <c r="E62" s="43"/>
      <c r="F62" s="41"/>
      <c r="G62" s="43"/>
      <c r="H62" s="41"/>
      <c r="I62" s="43"/>
      <c r="J62" s="41"/>
      <c r="K62" s="41">
        <v>1</v>
      </c>
      <c r="L62" s="43">
        <v>1850</v>
      </c>
      <c r="M62" s="41"/>
      <c r="N62" s="43"/>
      <c r="O62" s="41"/>
      <c r="P62" s="43"/>
      <c r="Q62" s="41"/>
      <c r="R62" s="41"/>
      <c r="S62" s="43"/>
      <c r="T62" s="41"/>
      <c r="U62" s="43"/>
      <c r="V62" s="41"/>
      <c r="W62" s="43"/>
      <c r="X62" s="41"/>
      <c r="Y62" s="41"/>
      <c r="Z62" s="42"/>
      <c r="AA62" s="41"/>
      <c r="AB62" s="43"/>
      <c r="AC62" s="41"/>
      <c r="AD62" s="43"/>
      <c r="AE62" s="41"/>
      <c r="AF62" s="41"/>
      <c r="AG62" s="43"/>
      <c r="AH62" s="41"/>
      <c r="AI62" s="43"/>
      <c r="AJ62" s="41"/>
      <c r="AK62" s="43"/>
      <c r="AL62" s="41"/>
      <c r="AM62" s="54"/>
    </row>
    <row r="63" spans="1:39" x14ac:dyDescent="0.2">
      <c r="A63" s="39" t="s">
        <v>49</v>
      </c>
      <c r="B63" s="39" t="s">
        <v>603</v>
      </c>
      <c r="C63" s="121">
        <v>700691</v>
      </c>
      <c r="D63" s="41"/>
      <c r="E63" s="43"/>
      <c r="F63" s="41"/>
      <c r="G63" s="43"/>
      <c r="H63" s="41"/>
      <c r="I63" s="43"/>
      <c r="J63" s="41"/>
      <c r="K63" s="41">
        <v>1</v>
      </c>
      <c r="L63" s="43">
        <v>1850</v>
      </c>
      <c r="M63" s="41"/>
      <c r="N63" s="43"/>
      <c r="O63" s="41"/>
      <c r="P63" s="43"/>
      <c r="Q63" s="41"/>
      <c r="R63" s="41"/>
      <c r="S63" s="43"/>
      <c r="T63" s="41"/>
      <c r="U63" s="43"/>
      <c r="V63" s="41"/>
      <c r="W63" s="43"/>
      <c r="X63" s="41"/>
      <c r="Y63" s="41"/>
      <c r="Z63" s="42"/>
      <c r="AA63" s="41"/>
      <c r="AB63" s="43"/>
      <c r="AC63" s="41"/>
      <c r="AD63" s="43"/>
      <c r="AE63" s="41"/>
      <c r="AF63" s="41"/>
      <c r="AG63" s="43"/>
      <c r="AH63" s="41"/>
      <c r="AI63" s="43"/>
      <c r="AJ63" s="41"/>
      <c r="AK63" s="43"/>
      <c r="AL63" s="41"/>
      <c r="AM63" s="54"/>
    </row>
    <row r="64" spans="1:39" x14ac:dyDescent="0.2">
      <c r="A64" s="39" t="s">
        <v>49</v>
      </c>
      <c r="B64" s="39" t="s">
        <v>603</v>
      </c>
      <c r="C64" s="121">
        <v>700702</v>
      </c>
      <c r="D64" s="41"/>
      <c r="E64" s="43"/>
      <c r="F64" s="41"/>
      <c r="G64" s="43"/>
      <c r="H64" s="41"/>
      <c r="I64" s="43"/>
      <c r="J64" s="41"/>
      <c r="K64" s="41">
        <v>1</v>
      </c>
      <c r="L64" s="43">
        <v>2171</v>
      </c>
      <c r="M64" s="41"/>
      <c r="N64" s="43"/>
      <c r="O64" s="41"/>
      <c r="P64" s="43"/>
      <c r="Q64" s="41"/>
      <c r="R64" s="41"/>
      <c r="S64" s="43"/>
      <c r="T64" s="41"/>
      <c r="U64" s="43"/>
      <c r="V64" s="41"/>
      <c r="W64" s="43"/>
      <c r="X64" s="41"/>
      <c r="Y64" s="41"/>
      <c r="Z64" s="42"/>
      <c r="AA64" s="41"/>
      <c r="AB64" s="43"/>
      <c r="AC64" s="41"/>
      <c r="AD64" s="43"/>
      <c r="AE64" s="41"/>
      <c r="AF64" s="41"/>
      <c r="AG64" s="43"/>
      <c r="AH64" s="41"/>
      <c r="AI64" s="43"/>
      <c r="AJ64" s="41"/>
      <c r="AK64" s="43"/>
      <c r="AL64" s="41"/>
      <c r="AM64" s="54"/>
    </row>
    <row r="65" spans="1:39" x14ac:dyDescent="0.2">
      <c r="A65" s="39" t="s">
        <v>49</v>
      </c>
      <c r="B65" s="39" t="s">
        <v>603</v>
      </c>
      <c r="C65" s="121">
        <v>700711</v>
      </c>
      <c r="D65" s="41"/>
      <c r="E65" s="43"/>
      <c r="F65" s="41"/>
      <c r="G65" s="43"/>
      <c r="H65" s="41"/>
      <c r="I65" s="43"/>
      <c r="J65" s="41"/>
      <c r="K65" s="41">
        <v>1</v>
      </c>
      <c r="L65" s="43">
        <v>1593</v>
      </c>
      <c r="M65" s="41"/>
      <c r="N65" s="43"/>
      <c r="O65" s="41"/>
      <c r="P65" s="43"/>
      <c r="Q65" s="41"/>
      <c r="R65" s="41"/>
      <c r="S65" s="43"/>
      <c r="T65" s="41"/>
      <c r="U65" s="43"/>
      <c r="V65" s="41"/>
      <c r="W65" s="43"/>
      <c r="X65" s="41"/>
      <c r="Y65" s="41"/>
      <c r="Z65" s="42"/>
      <c r="AA65" s="41"/>
      <c r="AB65" s="43"/>
      <c r="AC65" s="41"/>
      <c r="AD65" s="43"/>
      <c r="AE65" s="41"/>
      <c r="AF65" s="41"/>
      <c r="AG65" s="43"/>
      <c r="AH65" s="41"/>
      <c r="AI65" s="43"/>
      <c r="AJ65" s="41"/>
      <c r="AK65" s="43"/>
      <c r="AL65" s="41"/>
      <c r="AM65" s="54"/>
    </row>
    <row r="66" spans="1:39" x14ac:dyDescent="0.2">
      <c r="A66" s="39" t="s">
        <v>49</v>
      </c>
      <c r="B66" s="39" t="s">
        <v>603</v>
      </c>
      <c r="C66" s="121">
        <v>700713</v>
      </c>
      <c r="D66" s="41"/>
      <c r="E66" s="43"/>
      <c r="F66" s="41"/>
      <c r="G66" s="43"/>
      <c r="H66" s="41"/>
      <c r="I66" s="43"/>
      <c r="J66" s="41"/>
      <c r="K66" s="41">
        <v>1</v>
      </c>
      <c r="L66" s="43">
        <v>1850</v>
      </c>
      <c r="M66" s="41"/>
      <c r="N66" s="43"/>
      <c r="O66" s="41"/>
      <c r="P66" s="43"/>
      <c r="Q66" s="41"/>
      <c r="R66" s="41"/>
      <c r="S66" s="43"/>
      <c r="T66" s="41"/>
      <c r="U66" s="43"/>
      <c r="V66" s="41"/>
      <c r="W66" s="43"/>
      <c r="X66" s="41"/>
      <c r="Y66" s="41"/>
      <c r="Z66" s="42"/>
      <c r="AA66" s="41"/>
      <c r="AB66" s="43"/>
      <c r="AC66" s="41"/>
      <c r="AD66" s="43"/>
      <c r="AE66" s="41"/>
      <c r="AF66" s="41"/>
      <c r="AG66" s="43"/>
      <c r="AH66" s="41"/>
      <c r="AI66" s="43"/>
      <c r="AJ66" s="41"/>
      <c r="AK66" s="43"/>
      <c r="AL66" s="41"/>
      <c r="AM66" s="54"/>
    </row>
    <row r="67" spans="1:39" s="103" customFormat="1" x14ac:dyDescent="0.2">
      <c r="A67" s="39" t="s">
        <v>46</v>
      </c>
      <c r="B67" s="39" t="s">
        <v>47</v>
      </c>
      <c r="C67" s="121" t="s">
        <v>406</v>
      </c>
      <c r="D67" s="41"/>
      <c r="E67" s="43"/>
      <c r="F67" s="41"/>
      <c r="G67" s="43"/>
      <c r="H67" s="41"/>
      <c r="I67" s="43"/>
      <c r="J67" s="41">
        <v>1</v>
      </c>
      <c r="K67" s="41">
        <v>1</v>
      </c>
      <c r="L67" s="43">
        <v>1000</v>
      </c>
      <c r="M67" s="41"/>
      <c r="N67" s="43"/>
      <c r="O67" s="41"/>
      <c r="P67" s="43"/>
      <c r="Q67" s="41"/>
      <c r="R67" s="41"/>
      <c r="S67" s="43"/>
      <c r="T67" s="41"/>
      <c r="U67" s="43"/>
      <c r="V67" s="41"/>
      <c r="W67" s="43"/>
      <c r="X67" s="41"/>
      <c r="Y67" s="41"/>
      <c r="Z67" s="42"/>
      <c r="AA67" s="41"/>
      <c r="AB67" s="43"/>
      <c r="AC67" s="41"/>
      <c r="AD67" s="43"/>
      <c r="AE67" s="41"/>
      <c r="AF67" s="41"/>
      <c r="AG67" s="43"/>
      <c r="AH67" s="41"/>
      <c r="AI67" s="43"/>
      <c r="AJ67" s="41"/>
      <c r="AK67" s="43"/>
      <c r="AL67" s="41"/>
      <c r="AM67" s="54"/>
    </row>
    <row r="68" spans="1:39" s="103" customFormat="1" x14ac:dyDescent="0.2">
      <c r="A68" s="39" t="s">
        <v>9</v>
      </c>
      <c r="B68" s="39" t="s">
        <v>1156</v>
      </c>
      <c r="C68" s="121">
        <v>700768</v>
      </c>
      <c r="D68" s="41"/>
      <c r="E68" s="43"/>
      <c r="F68" s="41"/>
      <c r="G68" s="43"/>
      <c r="H68" s="41"/>
      <c r="I68" s="43"/>
      <c r="J68" s="41"/>
      <c r="K68" s="41">
        <v>1</v>
      </c>
      <c r="L68" s="43">
        <v>3500</v>
      </c>
      <c r="M68" s="41"/>
      <c r="N68" s="43"/>
      <c r="O68" s="41"/>
      <c r="P68" s="43"/>
      <c r="Q68" s="41"/>
      <c r="R68" s="41"/>
      <c r="S68" s="43"/>
      <c r="T68" s="41"/>
      <c r="U68" s="43"/>
      <c r="V68" s="41"/>
      <c r="W68" s="43"/>
      <c r="X68" s="41"/>
      <c r="Y68" s="41"/>
      <c r="Z68" s="42"/>
      <c r="AA68" s="41"/>
      <c r="AB68" s="43"/>
      <c r="AC68" s="41"/>
      <c r="AD68" s="43"/>
      <c r="AE68" s="41"/>
      <c r="AF68" s="41"/>
      <c r="AG68" s="43"/>
      <c r="AH68" s="41"/>
      <c r="AI68" s="43"/>
      <c r="AJ68" s="41"/>
      <c r="AK68" s="43"/>
      <c r="AL68" s="41"/>
      <c r="AM68" s="54"/>
    </row>
    <row r="70" spans="1:39" x14ac:dyDescent="0.2">
      <c r="C70" s="122" t="s">
        <v>985</v>
      </c>
      <c r="D70" s="46">
        <f>SUM(D6:D68)</f>
        <v>2288</v>
      </c>
      <c r="E70" s="47">
        <f t="shared" ref="E70:AL70" si="0">SUM(E6:E68)</f>
        <v>4310396.2600000007</v>
      </c>
      <c r="F70" s="46">
        <f t="shared" si="0"/>
        <v>61</v>
      </c>
      <c r="G70" s="43">
        <f t="shared" si="0"/>
        <v>196035.22</v>
      </c>
      <c r="H70" s="46">
        <f t="shared" si="0"/>
        <v>6</v>
      </c>
      <c r="I70" s="43">
        <f t="shared" si="0"/>
        <v>-8428.3799999999992</v>
      </c>
      <c r="J70" s="46">
        <f t="shared" si="0"/>
        <v>289</v>
      </c>
      <c r="K70" s="41">
        <f t="shared" si="0"/>
        <v>1310</v>
      </c>
      <c r="L70" s="47">
        <f t="shared" si="0"/>
        <v>2941847.37</v>
      </c>
      <c r="M70" s="46">
        <f t="shared" si="0"/>
        <v>4</v>
      </c>
      <c r="N70" s="43">
        <f t="shared" si="0"/>
        <v>166310.28</v>
      </c>
      <c r="O70" s="46">
        <f t="shared" si="0"/>
        <v>3</v>
      </c>
      <c r="P70" s="43">
        <f t="shared" si="0"/>
        <v>6275</v>
      </c>
      <c r="Q70" s="46">
        <f t="shared" si="0"/>
        <v>163</v>
      </c>
      <c r="R70" s="46">
        <f t="shared" si="0"/>
        <v>692</v>
      </c>
      <c r="S70" s="47">
        <f t="shared" si="0"/>
        <v>5613430.919999999</v>
      </c>
      <c r="T70" s="46">
        <f t="shared" si="0"/>
        <v>19</v>
      </c>
      <c r="U70" s="43">
        <f t="shared" si="0"/>
        <v>279078.81</v>
      </c>
      <c r="V70" s="46">
        <f t="shared" si="0"/>
        <v>8</v>
      </c>
      <c r="W70" s="43">
        <f t="shared" si="0"/>
        <v>96404.489999999991</v>
      </c>
      <c r="X70" s="46">
        <f t="shared" si="0"/>
        <v>971</v>
      </c>
      <c r="Y70" s="46">
        <f t="shared" si="0"/>
        <v>244</v>
      </c>
      <c r="Z70" s="47">
        <f t="shared" si="0"/>
        <v>561987.74</v>
      </c>
      <c r="AA70" s="46">
        <f t="shared" si="0"/>
        <v>8</v>
      </c>
      <c r="AB70" s="43">
        <f t="shared" si="0"/>
        <v>176043.31</v>
      </c>
      <c r="AC70" s="46">
        <f t="shared" si="0"/>
        <v>3</v>
      </c>
      <c r="AD70" s="43">
        <f t="shared" si="0"/>
        <v>6828.88</v>
      </c>
      <c r="AE70" s="46">
        <f t="shared" si="0"/>
        <v>1</v>
      </c>
      <c r="AF70" s="46">
        <f t="shared" si="0"/>
        <v>101</v>
      </c>
      <c r="AG70" s="47">
        <f t="shared" si="0"/>
        <v>1712227.4</v>
      </c>
      <c r="AH70" s="46">
        <f t="shared" si="0"/>
        <v>10</v>
      </c>
      <c r="AI70" s="43">
        <f t="shared" si="0"/>
        <v>109203.93999999999</v>
      </c>
      <c r="AJ70" s="46">
        <f t="shared" si="0"/>
        <v>6</v>
      </c>
      <c r="AK70" s="43">
        <f t="shared" si="0"/>
        <v>797.49</v>
      </c>
      <c r="AL70" s="46">
        <f t="shared" si="0"/>
        <v>0</v>
      </c>
    </row>
    <row r="71" spans="1:39" x14ac:dyDescent="0.2">
      <c r="AM71" s="54"/>
    </row>
    <row r="74" spans="1:39" x14ac:dyDescent="0.2">
      <c r="A74" s="32"/>
      <c r="B74" s="48"/>
      <c r="C74" s="284" t="s">
        <v>986</v>
      </c>
      <c r="D74" s="285"/>
      <c r="E74" s="284" t="s">
        <v>987</v>
      </c>
      <c r="F74" s="285"/>
      <c r="G74" s="284" t="s">
        <v>988</v>
      </c>
      <c r="H74" s="285"/>
      <c r="I74" s="284" t="s">
        <v>989</v>
      </c>
      <c r="J74" s="285"/>
      <c r="K74" s="284" t="s">
        <v>990</v>
      </c>
      <c r="L74" s="285"/>
      <c r="M74" s="286" t="s">
        <v>991</v>
      </c>
      <c r="N74" s="287"/>
      <c r="O74" s="32"/>
      <c r="P74" s="32"/>
      <c r="Q74" s="32"/>
      <c r="R74" s="32"/>
      <c r="S74" s="32"/>
      <c r="T74" s="32"/>
      <c r="U74" s="32"/>
      <c r="V74" s="32"/>
      <c r="W74" s="32"/>
      <c r="X74" s="32"/>
      <c r="Y74" s="32"/>
      <c r="Z74" s="32"/>
      <c r="AA74" s="32"/>
      <c r="AB74" s="32"/>
      <c r="AC74" s="32"/>
      <c r="AD74" s="32"/>
      <c r="AE74" s="32"/>
      <c r="AF74" s="32"/>
      <c r="AG74" s="32"/>
      <c r="AH74" s="32"/>
      <c r="AI74" s="32"/>
      <c r="AJ74" s="32"/>
      <c r="AK74" s="32"/>
      <c r="AL74" s="32"/>
    </row>
    <row r="75" spans="1:39" x14ac:dyDescent="0.2">
      <c r="A75" s="32"/>
      <c r="B75" s="48" t="s">
        <v>992</v>
      </c>
      <c r="C75" s="49" t="s">
        <v>993</v>
      </c>
      <c r="D75" s="49" t="s">
        <v>994</v>
      </c>
      <c r="E75" s="49" t="s">
        <v>993</v>
      </c>
      <c r="F75" s="49" t="s">
        <v>994</v>
      </c>
      <c r="G75" s="49" t="s">
        <v>993</v>
      </c>
      <c r="H75" s="49" t="s">
        <v>994</v>
      </c>
      <c r="I75" s="49" t="s">
        <v>993</v>
      </c>
      <c r="J75" s="49" t="s">
        <v>994</v>
      </c>
      <c r="K75" s="49" t="s">
        <v>993</v>
      </c>
      <c r="L75" s="49" t="s">
        <v>994</v>
      </c>
      <c r="M75" s="49" t="s">
        <v>993</v>
      </c>
      <c r="N75" s="49" t="s">
        <v>994</v>
      </c>
      <c r="O75" s="32"/>
      <c r="P75" s="32"/>
      <c r="Q75" s="32"/>
      <c r="R75" s="32"/>
      <c r="S75" s="32"/>
      <c r="T75" s="32"/>
      <c r="U75" s="32"/>
      <c r="V75" s="32"/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32"/>
      <c r="AI75" s="32"/>
      <c r="AJ75" s="32"/>
      <c r="AK75" s="32"/>
      <c r="AL75" s="32"/>
    </row>
    <row r="76" spans="1:39" x14ac:dyDescent="0.2">
      <c r="A76" s="32"/>
      <c r="B76" s="50" t="s">
        <v>995</v>
      </c>
      <c r="C76" s="51">
        <f>D70+F70+H70+J70</f>
        <v>2644</v>
      </c>
      <c r="D76" s="52">
        <f>E70+G70+I70</f>
        <v>4498003.1000000006</v>
      </c>
      <c r="E76" s="51">
        <f>M70+O70+Q70+K70</f>
        <v>1480</v>
      </c>
      <c r="F76" s="52">
        <f>L70+N70+P70</f>
        <v>3114432.65</v>
      </c>
      <c r="G76" s="51">
        <f>R70+T70+V70+X70</f>
        <v>1690</v>
      </c>
      <c r="H76" s="52">
        <f>S70+U70+W70</f>
        <v>5988914.2199999988</v>
      </c>
      <c r="I76" s="51">
        <f>Y70+AA70+AC70+AE70</f>
        <v>256</v>
      </c>
      <c r="J76" s="52">
        <f>Z70+AB70+AD70</f>
        <v>744859.93</v>
      </c>
      <c r="K76" s="51">
        <f>AF70+AH70+AJ70+AL70</f>
        <v>117</v>
      </c>
      <c r="L76" s="52">
        <f>AI70+AG70+AK70</f>
        <v>1822228.8299999998</v>
      </c>
      <c r="M76" s="51">
        <f>C76+E76+G76+I76+K76</f>
        <v>6187</v>
      </c>
      <c r="N76" s="52">
        <f>L76+J76+H76+F76+D76</f>
        <v>16168438.73</v>
      </c>
      <c r="O76" s="32"/>
      <c r="P76" s="53"/>
      <c r="Q76" s="54"/>
      <c r="R76" s="3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  <c r="AF76" s="32"/>
      <c r="AG76" s="32"/>
      <c r="AH76" s="32"/>
      <c r="AI76" s="32"/>
      <c r="AJ76" s="32"/>
      <c r="AK76" s="32"/>
      <c r="AL76" s="32"/>
    </row>
    <row r="77" spans="1:39" x14ac:dyDescent="0.2">
      <c r="A77" s="32"/>
      <c r="B77" s="50" t="s">
        <v>996</v>
      </c>
      <c r="C77" s="51">
        <f>H70</f>
        <v>6</v>
      </c>
      <c r="D77" s="52">
        <f>I70</f>
        <v>-8428.3799999999992</v>
      </c>
      <c r="E77" s="51">
        <f>O70</f>
        <v>3</v>
      </c>
      <c r="F77" s="52">
        <f>P70</f>
        <v>6275</v>
      </c>
      <c r="G77" s="51">
        <f>V70</f>
        <v>8</v>
      </c>
      <c r="H77" s="51">
        <f>W70</f>
        <v>96404.489999999991</v>
      </c>
      <c r="I77" s="55">
        <f>AC70</f>
        <v>3</v>
      </c>
      <c r="J77" s="55">
        <f>AD70</f>
        <v>6828.88</v>
      </c>
      <c r="K77" s="55">
        <f>AJ70</f>
        <v>6</v>
      </c>
      <c r="L77" s="55">
        <f>AK70</f>
        <v>797.49</v>
      </c>
      <c r="M77" s="51">
        <f>C77+E77+G77+I77+K77</f>
        <v>26</v>
      </c>
      <c r="N77" s="52">
        <f>L77+J77+H77+F77+D77</f>
        <v>101877.47999999998</v>
      </c>
      <c r="O77" s="32"/>
      <c r="P77" s="32"/>
      <c r="Q77" s="32"/>
      <c r="R77" s="3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  <c r="AF77" s="32"/>
      <c r="AG77" s="32"/>
      <c r="AH77" s="32"/>
      <c r="AI77" s="32"/>
      <c r="AJ77" s="32"/>
      <c r="AK77" s="32"/>
      <c r="AL77" s="32"/>
    </row>
    <row r="78" spans="1:39" x14ac:dyDescent="0.2">
      <c r="A78" s="32"/>
      <c r="B78" s="50" t="s">
        <v>997</v>
      </c>
      <c r="C78" s="51">
        <f>D70+F70</f>
        <v>2349</v>
      </c>
      <c r="D78" s="52">
        <f>E70+G70</f>
        <v>4506431.4800000004</v>
      </c>
      <c r="E78" s="51">
        <f>K70+M70</f>
        <v>1314</v>
      </c>
      <c r="F78" s="52">
        <f>L70+N70</f>
        <v>3108157.65</v>
      </c>
      <c r="G78" s="51">
        <f>R70+T70</f>
        <v>711</v>
      </c>
      <c r="H78" s="51">
        <f>S70+U70</f>
        <v>5892509.7299999986</v>
      </c>
      <c r="I78" s="55">
        <f>Y70+AA70</f>
        <v>252</v>
      </c>
      <c r="J78" s="52">
        <f>AB70+Z70</f>
        <v>738031.05</v>
      </c>
      <c r="K78" s="55">
        <f>AH70+AF70</f>
        <v>111</v>
      </c>
      <c r="L78" s="52">
        <f>AG70+AI70</f>
        <v>1821431.3399999999</v>
      </c>
      <c r="M78" s="51">
        <f t="shared" ref="M78" si="1">C78+E78+G78+I78+K78</f>
        <v>4737</v>
      </c>
      <c r="N78" s="52">
        <f t="shared" ref="N78:N79" si="2">L78+J78+H78+F78+D78</f>
        <v>16066561.249999998</v>
      </c>
      <c r="O78" s="32"/>
      <c r="P78" s="32"/>
      <c r="Q78" s="32"/>
      <c r="R78" s="32"/>
      <c r="S78" s="32"/>
      <c r="T78" s="32"/>
      <c r="U78" s="32"/>
      <c r="V78" s="32"/>
      <c r="W78" s="32"/>
      <c r="X78" s="32"/>
      <c r="Y78" s="32"/>
      <c r="Z78" s="32"/>
      <c r="AA78" s="32"/>
      <c r="AB78" s="32"/>
      <c r="AC78" s="32"/>
      <c r="AD78" s="32"/>
      <c r="AE78" s="32"/>
      <c r="AF78" s="32"/>
      <c r="AG78" s="32"/>
      <c r="AH78" s="32"/>
      <c r="AI78" s="32"/>
      <c r="AJ78" s="32"/>
      <c r="AK78" s="32"/>
      <c r="AL78" s="32"/>
    </row>
    <row r="79" spans="1:39" x14ac:dyDescent="0.2">
      <c r="A79" s="32"/>
      <c r="B79" s="50" t="s">
        <v>998</v>
      </c>
      <c r="C79" s="51">
        <f>C78+C77</f>
        <v>2355</v>
      </c>
      <c r="D79" s="52">
        <f t="shared" ref="D79:M79" si="3">D78+D77</f>
        <v>4498003.1000000006</v>
      </c>
      <c r="E79" s="51">
        <f t="shared" si="3"/>
        <v>1317</v>
      </c>
      <c r="F79" s="52">
        <f t="shared" si="3"/>
        <v>3114432.65</v>
      </c>
      <c r="G79" s="51">
        <f t="shared" si="3"/>
        <v>719</v>
      </c>
      <c r="H79" s="51">
        <f t="shared" si="3"/>
        <v>5988914.2199999988</v>
      </c>
      <c r="I79" s="55">
        <f t="shared" si="3"/>
        <v>255</v>
      </c>
      <c r="J79" s="52">
        <f t="shared" si="3"/>
        <v>744859.93</v>
      </c>
      <c r="K79" s="55">
        <f t="shared" si="3"/>
        <v>117</v>
      </c>
      <c r="L79" s="52">
        <f t="shared" si="3"/>
        <v>1822228.8299999998</v>
      </c>
      <c r="M79" s="51">
        <f t="shared" si="3"/>
        <v>4763</v>
      </c>
      <c r="N79" s="52">
        <f t="shared" si="2"/>
        <v>16168438.73</v>
      </c>
      <c r="O79" s="103"/>
      <c r="P79" s="124"/>
      <c r="Q79" s="32"/>
      <c r="R79" s="32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  <c r="AF79" s="32"/>
      <c r="AG79" s="32"/>
      <c r="AH79" s="32"/>
      <c r="AI79" s="32"/>
      <c r="AJ79" s="32"/>
      <c r="AK79" s="32"/>
      <c r="AL79" s="32"/>
    </row>
    <row r="80" spans="1:39" x14ac:dyDescent="0.2">
      <c r="O80" s="103"/>
      <c r="P80" s="125"/>
    </row>
    <row r="82" spans="2:6" x14ac:dyDescent="0.2">
      <c r="B82" s="120"/>
    </row>
    <row r="83" spans="2:6" x14ac:dyDescent="0.2">
      <c r="F83" s="102"/>
    </row>
    <row r="84" spans="2:6" x14ac:dyDescent="0.2">
      <c r="D84" s="102"/>
      <c r="F84" s="102"/>
    </row>
    <row r="85" spans="2:6" x14ac:dyDescent="0.2">
      <c r="D85" s="102"/>
      <c r="F85" s="102"/>
    </row>
    <row r="86" spans="2:6" x14ac:dyDescent="0.2">
      <c r="D86" s="102"/>
      <c r="F86" s="102"/>
    </row>
    <row r="87" spans="2:6" x14ac:dyDescent="0.2">
      <c r="D87" s="102"/>
      <c r="F87" s="102"/>
    </row>
    <row r="88" spans="2:6" x14ac:dyDescent="0.2">
      <c r="D88" s="102"/>
      <c r="F88" s="102"/>
    </row>
    <row r="89" spans="2:6" x14ac:dyDescent="0.2">
      <c r="D89" s="102"/>
      <c r="F89" s="102"/>
    </row>
    <row r="90" spans="2:6" x14ac:dyDescent="0.2">
      <c r="D90" s="102"/>
      <c r="F90" s="102"/>
    </row>
    <row r="91" spans="2:6" x14ac:dyDescent="0.2">
      <c r="D91" s="102"/>
      <c r="F91" s="102"/>
    </row>
    <row r="92" spans="2:6" x14ac:dyDescent="0.2">
      <c r="D92" s="102"/>
      <c r="F92" s="102"/>
    </row>
    <row r="93" spans="2:6" x14ac:dyDescent="0.2">
      <c r="D93" s="102"/>
      <c r="F93" s="102"/>
    </row>
    <row r="94" spans="2:6" x14ac:dyDescent="0.2">
      <c r="D94" s="102"/>
      <c r="F94" s="102"/>
    </row>
    <row r="95" spans="2:6" x14ac:dyDescent="0.2">
      <c r="D95" s="102"/>
      <c r="F95" s="102"/>
    </row>
    <row r="96" spans="2:6" x14ac:dyDescent="0.2">
      <c r="D96" s="102"/>
      <c r="F96" s="102"/>
    </row>
    <row r="97" spans="4:6" x14ac:dyDescent="0.2">
      <c r="D97" s="102"/>
      <c r="F97" s="102"/>
    </row>
    <row r="98" spans="4:6" x14ac:dyDescent="0.2">
      <c r="D98" s="102"/>
      <c r="F98" s="102"/>
    </row>
    <row r="99" spans="4:6" x14ac:dyDescent="0.2">
      <c r="D99" s="102"/>
      <c r="F99" s="102"/>
    </row>
    <row r="100" spans="4:6" x14ac:dyDescent="0.2">
      <c r="D100" s="102"/>
      <c r="F100" s="102"/>
    </row>
    <row r="101" spans="4:6" x14ac:dyDescent="0.2">
      <c r="D101" s="102"/>
      <c r="F101" s="102"/>
    </row>
    <row r="102" spans="4:6" x14ac:dyDescent="0.2">
      <c r="D102" s="102"/>
      <c r="F102" s="102"/>
    </row>
    <row r="103" spans="4:6" x14ac:dyDescent="0.2">
      <c r="D103" s="102"/>
      <c r="F103" s="102"/>
    </row>
    <row r="104" spans="4:6" x14ac:dyDescent="0.2">
      <c r="D104" s="102"/>
      <c r="F104" s="102"/>
    </row>
    <row r="105" spans="4:6" x14ac:dyDescent="0.2">
      <c r="D105" s="102"/>
      <c r="F105" s="102"/>
    </row>
    <row r="106" spans="4:6" x14ac:dyDescent="0.2">
      <c r="D106" s="102"/>
      <c r="F106" s="102"/>
    </row>
    <row r="107" spans="4:6" x14ac:dyDescent="0.2">
      <c r="D107" s="102"/>
      <c r="F107" s="102"/>
    </row>
    <row r="108" spans="4:6" x14ac:dyDescent="0.2">
      <c r="D108" s="102"/>
      <c r="F108" s="102"/>
    </row>
    <row r="109" spans="4:6" x14ac:dyDescent="0.2">
      <c r="D109" s="102"/>
      <c r="F109" s="102"/>
    </row>
    <row r="110" spans="4:6" x14ac:dyDescent="0.2">
      <c r="D110" s="102"/>
      <c r="F110" s="102"/>
    </row>
    <row r="111" spans="4:6" x14ac:dyDescent="0.2">
      <c r="D111" s="102"/>
      <c r="F111" s="102"/>
    </row>
    <row r="112" spans="4:6" x14ac:dyDescent="0.2">
      <c r="D112" s="102"/>
      <c r="F112" s="102"/>
    </row>
    <row r="113" spans="4:6" x14ac:dyDescent="0.2">
      <c r="D113" s="102"/>
      <c r="F113" s="102"/>
    </row>
    <row r="114" spans="4:6" x14ac:dyDescent="0.2">
      <c r="D114" s="102"/>
      <c r="F114" s="102"/>
    </row>
    <row r="115" spans="4:6" x14ac:dyDescent="0.2">
      <c r="D115" s="102"/>
      <c r="F115" s="102"/>
    </row>
    <row r="116" spans="4:6" x14ac:dyDescent="0.2">
      <c r="D116" s="102"/>
      <c r="F116" s="102"/>
    </row>
    <row r="117" spans="4:6" x14ac:dyDescent="0.2">
      <c r="D117" s="102"/>
      <c r="F117" s="102"/>
    </row>
    <row r="118" spans="4:6" x14ac:dyDescent="0.2">
      <c r="D118" s="102"/>
      <c r="F118" s="102"/>
    </row>
    <row r="119" spans="4:6" x14ac:dyDescent="0.2">
      <c r="D119" s="102"/>
      <c r="F119" s="102"/>
    </row>
    <row r="120" spans="4:6" x14ac:dyDescent="0.2">
      <c r="D120" s="102"/>
      <c r="F120" s="102"/>
    </row>
    <row r="121" spans="4:6" x14ac:dyDescent="0.2">
      <c r="D121" s="102"/>
      <c r="F121" s="102"/>
    </row>
    <row r="122" spans="4:6" x14ac:dyDescent="0.2">
      <c r="D122" s="102"/>
      <c r="F122" s="102"/>
    </row>
    <row r="123" spans="4:6" x14ac:dyDescent="0.2">
      <c r="D123" s="102"/>
      <c r="F123" s="102"/>
    </row>
    <row r="124" spans="4:6" x14ac:dyDescent="0.2">
      <c r="D124" s="102"/>
      <c r="F124" s="102"/>
    </row>
    <row r="125" spans="4:6" x14ac:dyDescent="0.2">
      <c r="D125" s="102"/>
      <c r="F125" s="102"/>
    </row>
    <row r="126" spans="4:6" x14ac:dyDescent="0.2">
      <c r="D126" s="102"/>
      <c r="F126" s="102"/>
    </row>
    <row r="127" spans="4:6" x14ac:dyDescent="0.2">
      <c r="D127" s="102"/>
      <c r="F127" s="102"/>
    </row>
    <row r="128" spans="4:6" x14ac:dyDescent="0.2">
      <c r="D128" s="102"/>
      <c r="F128" s="102"/>
    </row>
    <row r="129" spans="4:6" x14ac:dyDescent="0.2">
      <c r="D129" s="102"/>
      <c r="F129" s="102"/>
    </row>
    <row r="130" spans="4:6" x14ac:dyDescent="0.2">
      <c r="D130" s="102"/>
      <c r="F130" s="102"/>
    </row>
    <row r="131" spans="4:6" x14ac:dyDescent="0.2">
      <c r="D131" s="102"/>
      <c r="F131" s="102"/>
    </row>
    <row r="132" spans="4:6" x14ac:dyDescent="0.2">
      <c r="D132" s="102"/>
      <c r="F132" s="102"/>
    </row>
    <row r="133" spans="4:6" x14ac:dyDescent="0.2">
      <c r="D133" s="102"/>
      <c r="F133" s="102"/>
    </row>
    <row r="134" spans="4:6" x14ac:dyDescent="0.2">
      <c r="D134" s="102"/>
      <c r="F134" s="102"/>
    </row>
    <row r="135" spans="4:6" x14ac:dyDescent="0.2">
      <c r="D135" s="102"/>
      <c r="F135" s="102"/>
    </row>
    <row r="136" spans="4:6" x14ac:dyDescent="0.2">
      <c r="D136" s="102"/>
      <c r="F136" s="102"/>
    </row>
    <row r="137" spans="4:6" x14ac:dyDescent="0.2">
      <c r="D137" s="102"/>
      <c r="F137" s="102"/>
    </row>
    <row r="138" spans="4:6" x14ac:dyDescent="0.2">
      <c r="D138" s="102"/>
      <c r="F138" s="102"/>
    </row>
    <row r="139" spans="4:6" x14ac:dyDescent="0.2">
      <c r="D139" s="102"/>
      <c r="F139" s="102"/>
    </row>
    <row r="140" spans="4:6" x14ac:dyDescent="0.2">
      <c r="D140" s="102"/>
      <c r="F140" s="102"/>
    </row>
    <row r="141" spans="4:6" x14ac:dyDescent="0.2">
      <c r="D141" s="102"/>
      <c r="F141" s="102"/>
    </row>
    <row r="142" spans="4:6" x14ac:dyDescent="0.2">
      <c r="D142" s="102"/>
      <c r="F142" s="102"/>
    </row>
    <row r="143" spans="4:6" x14ac:dyDescent="0.2">
      <c r="D143" s="102"/>
      <c r="F143" s="102"/>
    </row>
    <row r="144" spans="4:6" x14ac:dyDescent="0.2">
      <c r="D144" s="102"/>
      <c r="F144" s="102"/>
    </row>
    <row r="145" spans="3:6" x14ac:dyDescent="0.2">
      <c r="C145" s="119"/>
      <c r="D145" s="119"/>
      <c r="F145" s="102"/>
    </row>
  </sheetData>
  <autoFilter ref="A5:AL68"/>
  <mergeCells count="11">
    <mergeCell ref="AF4:AL4"/>
    <mergeCell ref="C74:D74"/>
    <mergeCell ref="E74:F74"/>
    <mergeCell ref="G74:H74"/>
    <mergeCell ref="I74:J74"/>
    <mergeCell ref="K74:L74"/>
    <mergeCell ref="M74:N74"/>
    <mergeCell ref="D4:J4"/>
    <mergeCell ref="K4:Q4"/>
    <mergeCell ref="R4:X4"/>
    <mergeCell ref="Y4:AE4"/>
  </mergeCells>
  <pageMargins left="0.7" right="0.7" top="0.75" bottom="0.75" header="0.3" footer="0.3"/>
  <pageSetup paperSize="9" orientation="portrait" r:id="rId1"/>
  <ignoredErrors>
    <ignoredError sqref="C67" numberStoredAsText="1"/>
  </ignoredErrors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7"/>
  <sheetViews>
    <sheetView topLeftCell="A25" workbookViewId="0">
      <selection activeCell="E27" sqref="E27:F29"/>
    </sheetView>
  </sheetViews>
  <sheetFormatPr defaultRowHeight="12.75" x14ac:dyDescent="0.2"/>
  <cols>
    <col min="1" max="1" width="52" style="66" bestFit="1" customWidth="1"/>
    <col min="2" max="2" width="42.5703125" style="66" customWidth="1"/>
    <col min="3" max="3" width="15.140625" style="66" bestFit="1" customWidth="1"/>
    <col min="4" max="4" width="12.5703125" style="66" bestFit="1" customWidth="1"/>
    <col min="5" max="5" width="13.7109375" style="66" bestFit="1" customWidth="1"/>
    <col min="6" max="6" width="16.28515625" style="66" bestFit="1" customWidth="1"/>
    <col min="7" max="7" width="16" style="66" bestFit="1" customWidth="1"/>
    <col min="8" max="8" width="12.42578125" style="66" bestFit="1" customWidth="1"/>
    <col min="9" max="9" width="12.140625" style="66" bestFit="1" customWidth="1"/>
    <col min="10" max="10" width="13.140625" style="66" bestFit="1" customWidth="1"/>
    <col min="11" max="11" width="38.42578125" style="66" bestFit="1" customWidth="1"/>
    <col min="12" max="16384" width="9.140625" style="66"/>
  </cols>
  <sheetData>
    <row r="1" spans="1:11" s="63" customFormat="1" x14ac:dyDescent="0.25">
      <c r="A1" s="38" t="s">
        <v>999</v>
      </c>
      <c r="B1" s="59" t="s">
        <v>1000</v>
      </c>
      <c r="C1" s="60"/>
      <c r="D1" s="60"/>
      <c r="E1" s="61"/>
      <c r="F1" s="62"/>
      <c r="G1" s="61"/>
      <c r="H1" s="61"/>
      <c r="I1" s="62"/>
    </row>
    <row r="2" spans="1:11" s="63" customFormat="1" x14ac:dyDescent="0.25">
      <c r="A2" s="38" t="s">
        <v>1001</v>
      </c>
      <c r="B2" s="59">
        <v>2014</v>
      </c>
      <c r="C2" s="60"/>
      <c r="D2" s="60"/>
      <c r="E2" s="61"/>
      <c r="F2" s="62"/>
      <c r="G2" s="61"/>
      <c r="H2" s="61"/>
      <c r="I2" s="62"/>
    </row>
    <row r="3" spans="1:11" s="63" customFormat="1" x14ac:dyDescent="0.25">
      <c r="A3" s="64"/>
      <c r="B3" s="64"/>
      <c r="C3" s="64"/>
      <c r="D3" s="65"/>
      <c r="E3" s="65"/>
      <c r="F3" s="65"/>
      <c r="G3" s="65"/>
      <c r="H3" s="65"/>
      <c r="I3" s="65"/>
    </row>
    <row r="4" spans="1:11" ht="25.5" x14ac:dyDescent="0.2">
      <c r="A4" s="38" t="s">
        <v>963</v>
      </c>
      <c r="B4" s="38" t="s">
        <v>964</v>
      </c>
      <c r="C4" s="38" t="s">
        <v>965</v>
      </c>
      <c r="D4" s="38" t="s">
        <v>1002</v>
      </c>
      <c r="E4" s="38" t="s">
        <v>1003</v>
      </c>
      <c r="F4" s="38" t="s">
        <v>1004</v>
      </c>
      <c r="G4" s="38" t="s">
        <v>1005</v>
      </c>
      <c r="H4" s="38" t="s">
        <v>1006</v>
      </c>
      <c r="I4" s="38" t="s">
        <v>1007</v>
      </c>
      <c r="J4" s="38" t="s">
        <v>1008</v>
      </c>
    </row>
    <row r="5" spans="1:11" ht="51" x14ac:dyDescent="0.2">
      <c r="A5" s="67" t="s">
        <v>70</v>
      </c>
      <c r="B5" s="67" t="s">
        <v>974</v>
      </c>
      <c r="C5" s="67">
        <v>700582</v>
      </c>
      <c r="D5" s="69">
        <v>5</v>
      </c>
      <c r="E5" s="70">
        <v>2552</v>
      </c>
      <c r="F5" s="69"/>
      <c r="G5" s="70"/>
      <c r="H5" s="69"/>
      <c r="I5" s="72"/>
      <c r="J5" s="69"/>
      <c r="K5" s="128"/>
    </row>
    <row r="6" spans="1:11" ht="38.25" x14ac:dyDescent="0.2">
      <c r="A6" s="67" t="s">
        <v>70</v>
      </c>
      <c r="B6" s="67" t="s">
        <v>975</v>
      </c>
      <c r="C6" s="67">
        <v>700583</v>
      </c>
      <c r="D6" s="69">
        <v>32</v>
      </c>
      <c r="E6" s="70">
        <v>15821</v>
      </c>
      <c r="F6" s="69"/>
      <c r="G6" s="70"/>
      <c r="H6" s="69"/>
      <c r="I6" s="72"/>
      <c r="J6" s="69">
        <v>10</v>
      </c>
      <c r="K6" s="128"/>
    </row>
    <row r="7" spans="1:11" ht="25.5" x14ac:dyDescent="0.2">
      <c r="A7" s="67" t="s">
        <v>79</v>
      </c>
      <c r="B7" s="67" t="s">
        <v>976</v>
      </c>
      <c r="C7" s="67">
        <v>700584</v>
      </c>
      <c r="D7" s="69">
        <v>349</v>
      </c>
      <c r="E7" s="70">
        <v>248475</v>
      </c>
      <c r="F7" s="69"/>
      <c r="G7" s="70"/>
      <c r="H7" s="69"/>
      <c r="I7" s="71"/>
      <c r="J7" s="69">
        <v>59</v>
      </c>
      <c r="K7" s="128"/>
    </row>
    <row r="8" spans="1:11" x14ac:dyDescent="0.2">
      <c r="A8" s="67" t="s">
        <v>24</v>
      </c>
      <c r="B8" s="67" t="s">
        <v>977</v>
      </c>
      <c r="C8" s="67">
        <v>700585</v>
      </c>
      <c r="D8" s="69">
        <v>178</v>
      </c>
      <c r="E8" s="70">
        <v>102283</v>
      </c>
      <c r="F8" s="69"/>
      <c r="G8" s="70"/>
      <c r="H8" s="69"/>
      <c r="I8" s="72"/>
      <c r="J8" s="69">
        <v>15</v>
      </c>
      <c r="K8" s="128"/>
    </row>
    <row r="9" spans="1:11" ht="76.5" x14ac:dyDescent="0.2">
      <c r="A9" s="67" t="s">
        <v>41</v>
      </c>
      <c r="B9" s="67" t="s">
        <v>978</v>
      </c>
      <c r="C9" s="67">
        <v>700589</v>
      </c>
      <c r="D9" s="69">
        <v>3</v>
      </c>
      <c r="E9" s="70">
        <v>1241</v>
      </c>
      <c r="F9" s="69"/>
      <c r="G9" s="70"/>
      <c r="H9" s="69"/>
      <c r="I9" s="72"/>
      <c r="J9" s="69"/>
      <c r="K9" s="128"/>
    </row>
    <row r="10" spans="1:11" ht="51" x14ac:dyDescent="0.2">
      <c r="A10" s="67" t="s">
        <v>29</v>
      </c>
      <c r="B10" s="67" t="s">
        <v>979</v>
      </c>
      <c r="C10" s="67">
        <v>700590</v>
      </c>
      <c r="D10" s="69">
        <v>618</v>
      </c>
      <c r="E10" s="70">
        <v>409481.94</v>
      </c>
      <c r="F10" s="69"/>
      <c r="G10" s="70"/>
      <c r="H10" s="69">
        <v>1</v>
      </c>
      <c r="I10" s="71">
        <v>720</v>
      </c>
      <c r="J10" s="69">
        <v>87</v>
      </c>
      <c r="K10" s="128"/>
    </row>
    <row r="11" spans="1:11" ht="51" x14ac:dyDescent="0.2">
      <c r="A11" s="67" t="s">
        <v>29</v>
      </c>
      <c r="B11" s="67" t="s">
        <v>979</v>
      </c>
      <c r="C11" s="67">
        <v>700591</v>
      </c>
      <c r="D11" s="69">
        <v>1</v>
      </c>
      <c r="E11" s="70">
        <v>279</v>
      </c>
      <c r="F11" s="69"/>
      <c r="G11" s="70"/>
      <c r="H11" s="69"/>
      <c r="I11" s="72"/>
      <c r="J11" s="69"/>
      <c r="K11" s="128"/>
    </row>
    <row r="12" spans="1:11" ht="25.5" x14ac:dyDescent="0.2">
      <c r="A12" s="67" t="s">
        <v>79</v>
      </c>
      <c r="B12" s="67" t="s">
        <v>976</v>
      </c>
      <c r="C12" s="67">
        <v>700592</v>
      </c>
      <c r="D12" s="69">
        <v>582</v>
      </c>
      <c r="E12" s="70">
        <v>359656.61</v>
      </c>
      <c r="F12" s="69"/>
      <c r="G12" s="70"/>
      <c r="H12" s="69"/>
      <c r="I12" s="72"/>
      <c r="J12" s="69">
        <v>56</v>
      </c>
      <c r="K12" s="128"/>
    </row>
    <row r="13" spans="1:11" ht="25.5" x14ac:dyDescent="0.2">
      <c r="A13" s="67" t="s">
        <v>9</v>
      </c>
      <c r="B13" s="67" t="s">
        <v>973</v>
      </c>
      <c r="C13" s="67">
        <v>700594</v>
      </c>
      <c r="D13" s="69">
        <v>14</v>
      </c>
      <c r="E13" s="70">
        <v>6900</v>
      </c>
      <c r="F13" s="69"/>
      <c r="G13" s="70"/>
      <c r="H13" s="69"/>
      <c r="I13" s="72"/>
      <c r="J13" s="69">
        <v>1</v>
      </c>
      <c r="K13" s="128"/>
    </row>
    <row r="14" spans="1:11" x14ac:dyDescent="0.2">
      <c r="A14" s="67" t="s">
        <v>18</v>
      </c>
      <c r="B14" s="67" t="s">
        <v>980</v>
      </c>
      <c r="C14" s="67">
        <v>700595</v>
      </c>
      <c r="D14" s="69">
        <v>1</v>
      </c>
      <c r="E14" s="70">
        <v>1226</v>
      </c>
      <c r="F14" s="69"/>
      <c r="G14" s="70"/>
      <c r="H14" s="69"/>
      <c r="I14" s="72"/>
      <c r="J14" s="69"/>
      <c r="K14" s="128"/>
    </row>
    <row r="15" spans="1:11" ht="63.75" x14ac:dyDescent="0.2">
      <c r="A15" s="67" t="s">
        <v>70</v>
      </c>
      <c r="B15" s="67" t="s">
        <v>982</v>
      </c>
      <c r="C15" s="67">
        <v>700605</v>
      </c>
      <c r="D15" s="69">
        <v>1</v>
      </c>
      <c r="E15" s="70">
        <v>767</v>
      </c>
      <c r="F15" s="69"/>
      <c r="G15" s="70"/>
      <c r="H15" s="69"/>
      <c r="I15" s="72"/>
      <c r="J15" s="69"/>
      <c r="K15" s="128"/>
    </row>
    <row r="16" spans="1:11" ht="63.75" x14ac:dyDescent="0.2">
      <c r="A16" s="67" t="s">
        <v>70</v>
      </c>
      <c r="B16" s="67" t="s">
        <v>982</v>
      </c>
      <c r="C16" s="67">
        <v>700618</v>
      </c>
      <c r="D16" s="69">
        <v>1</v>
      </c>
      <c r="E16" s="70">
        <v>689</v>
      </c>
      <c r="F16" s="69"/>
      <c r="G16" s="70"/>
      <c r="H16" s="69"/>
      <c r="I16" s="72"/>
      <c r="J16" s="69"/>
      <c r="K16" s="128"/>
    </row>
    <row r="17" spans="1:11" ht="63.75" x14ac:dyDescent="0.2">
      <c r="A17" s="67" t="s">
        <v>70</v>
      </c>
      <c r="B17" s="67" t="s">
        <v>982</v>
      </c>
      <c r="C17" s="67">
        <v>700667</v>
      </c>
      <c r="D17" s="69">
        <v>1</v>
      </c>
      <c r="E17" s="70">
        <v>105</v>
      </c>
      <c r="F17" s="69"/>
      <c r="G17" s="70"/>
      <c r="H17" s="69"/>
      <c r="I17" s="72"/>
      <c r="J17" s="69"/>
      <c r="K17" s="128"/>
    </row>
    <row r="18" spans="1:11" ht="25.5" x14ac:dyDescent="0.2">
      <c r="A18" s="67" t="s">
        <v>41</v>
      </c>
      <c r="B18" s="67" t="s">
        <v>383</v>
      </c>
      <c r="C18" s="67">
        <v>700830</v>
      </c>
      <c r="D18" s="69">
        <v>58</v>
      </c>
      <c r="E18" s="70">
        <v>30518</v>
      </c>
      <c r="F18" s="69"/>
      <c r="G18" s="70"/>
      <c r="H18" s="69"/>
      <c r="I18" s="72"/>
      <c r="J18" s="69">
        <v>5</v>
      </c>
      <c r="K18" s="128"/>
    </row>
    <row r="19" spans="1:11" x14ac:dyDescent="0.2">
      <c r="D19" s="73"/>
      <c r="E19" s="73"/>
      <c r="F19" s="73"/>
      <c r="G19" s="73"/>
      <c r="H19" s="73"/>
      <c r="I19" s="73"/>
      <c r="J19" s="73"/>
    </row>
    <row r="20" spans="1:11" x14ac:dyDescent="0.2">
      <c r="C20" s="74" t="s">
        <v>991</v>
      </c>
      <c r="D20" s="75">
        <f>+SUM(D5:D18)</f>
        <v>1844</v>
      </c>
      <c r="E20" s="76">
        <f t="shared" ref="E20:J20" si="0">+SUM(E5:E18)</f>
        <v>1179994.5499999998</v>
      </c>
      <c r="F20" s="75">
        <f t="shared" si="0"/>
        <v>0</v>
      </c>
      <c r="G20" s="76">
        <f t="shared" si="0"/>
        <v>0</v>
      </c>
      <c r="H20" s="75">
        <f t="shared" si="0"/>
        <v>1</v>
      </c>
      <c r="I20" s="76">
        <f t="shared" si="0"/>
        <v>720</v>
      </c>
      <c r="J20" s="75">
        <f t="shared" si="0"/>
        <v>233</v>
      </c>
    </row>
    <row r="23" spans="1:11" x14ac:dyDescent="0.2">
      <c r="B23" s="77" t="s">
        <v>992</v>
      </c>
      <c r="C23" s="78" t="s">
        <v>993</v>
      </c>
      <c r="D23" s="30" t="s">
        <v>994</v>
      </c>
    </row>
    <row r="24" spans="1:11" ht="25.5" x14ac:dyDescent="0.2">
      <c r="B24" s="79" t="s">
        <v>995</v>
      </c>
      <c r="C24" s="55">
        <f>+D20+F20+H20+J20</f>
        <v>2078</v>
      </c>
      <c r="D24" s="52">
        <f>+E20+G20+I20</f>
        <v>1180714.5499999998</v>
      </c>
    </row>
    <row r="25" spans="1:11" x14ac:dyDescent="0.2">
      <c r="B25" s="79" t="s">
        <v>996</v>
      </c>
      <c r="C25" s="55">
        <f>H20</f>
        <v>1</v>
      </c>
      <c r="D25" s="52">
        <f>I20</f>
        <v>720</v>
      </c>
    </row>
    <row r="26" spans="1:11" x14ac:dyDescent="0.2">
      <c r="B26" s="79" t="s">
        <v>997</v>
      </c>
      <c r="C26" s="55">
        <f>D20+F20</f>
        <v>1844</v>
      </c>
      <c r="D26" s="52">
        <f>+E20+G20</f>
        <v>1179994.5499999998</v>
      </c>
    </row>
    <row r="27" spans="1:11" x14ac:dyDescent="0.2">
      <c r="B27" s="79" t="s">
        <v>998</v>
      </c>
      <c r="C27" s="55">
        <f>+C25+C26</f>
        <v>1845</v>
      </c>
      <c r="D27" s="52">
        <f>+D25+D26</f>
        <v>1180714.5499999998</v>
      </c>
      <c r="E27" s="103"/>
      <c r="F27" s="124"/>
    </row>
    <row r="28" spans="1:11" x14ac:dyDescent="0.2">
      <c r="E28" s="103"/>
      <c r="F28" s="125"/>
    </row>
    <row r="31" spans="1:11" x14ac:dyDescent="0.2">
      <c r="C31" s="102"/>
      <c r="D31" s="102"/>
    </row>
    <row r="32" spans="1:11" x14ac:dyDescent="0.2">
      <c r="C32" s="102"/>
      <c r="D32" s="102"/>
    </row>
    <row r="33" spans="3:4" x14ac:dyDescent="0.2">
      <c r="C33" s="102"/>
      <c r="D33" s="102"/>
    </row>
    <row r="34" spans="3:4" x14ac:dyDescent="0.2">
      <c r="C34" s="102"/>
      <c r="D34" s="102"/>
    </row>
    <row r="35" spans="3:4" x14ac:dyDescent="0.2">
      <c r="C35" s="102"/>
      <c r="D35" s="102"/>
    </row>
    <row r="36" spans="3:4" x14ac:dyDescent="0.2">
      <c r="C36" s="102"/>
      <c r="D36" s="102"/>
    </row>
    <row r="37" spans="3:4" x14ac:dyDescent="0.2">
      <c r="C37" s="102"/>
      <c r="D37" s="102"/>
    </row>
    <row r="38" spans="3:4" x14ac:dyDescent="0.2">
      <c r="C38" s="102"/>
      <c r="D38" s="102"/>
    </row>
    <row r="39" spans="3:4" x14ac:dyDescent="0.2">
      <c r="C39" s="102"/>
      <c r="D39" s="102"/>
    </row>
    <row r="40" spans="3:4" x14ac:dyDescent="0.2">
      <c r="C40" s="102"/>
      <c r="D40" s="102"/>
    </row>
    <row r="41" spans="3:4" x14ac:dyDescent="0.2">
      <c r="C41" s="102"/>
      <c r="D41" s="102"/>
    </row>
    <row r="42" spans="3:4" x14ac:dyDescent="0.2">
      <c r="C42" s="102"/>
      <c r="D42" s="102"/>
    </row>
    <row r="43" spans="3:4" x14ac:dyDescent="0.2">
      <c r="C43" s="102"/>
      <c r="D43" s="102"/>
    </row>
    <row r="44" spans="3:4" x14ac:dyDescent="0.2">
      <c r="C44" s="102"/>
      <c r="D44" s="102"/>
    </row>
    <row r="45" spans="3:4" x14ac:dyDescent="0.2">
      <c r="C45" s="102"/>
      <c r="D45" s="102"/>
    </row>
    <row r="46" spans="3:4" x14ac:dyDescent="0.2">
      <c r="C46" s="102"/>
      <c r="D46" s="102"/>
    </row>
    <row r="47" spans="3:4" x14ac:dyDescent="0.2">
      <c r="C47" s="102"/>
      <c r="D47" s="102"/>
    </row>
  </sheetData>
  <conditionalFormatting sqref="B1:B2">
    <cfRule type="cellIs" dxfId="172" priority="26" stopIfTrue="1" operator="equal">
      <formula>"&lt;&gt;"""""</formula>
    </cfRule>
  </conditionalFormatting>
  <conditionalFormatting sqref="F5:H5">
    <cfRule type="cellIs" dxfId="171" priority="25" stopIfTrue="1" operator="equal">
      <formula>"&lt;&gt;"""""</formula>
    </cfRule>
  </conditionalFormatting>
  <conditionalFormatting sqref="E5 B5">
    <cfRule type="cellIs" dxfId="170" priority="24" stopIfTrue="1" operator="equal">
      <formula>"&lt;&gt;"""""</formula>
    </cfRule>
  </conditionalFormatting>
  <conditionalFormatting sqref="D5">
    <cfRule type="cellIs" dxfId="169" priority="23" stopIfTrue="1" operator="equal">
      <formula>"&lt;&gt;"""""</formula>
    </cfRule>
  </conditionalFormatting>
  <conditionalFormatting sqref="J5">
    <cfRule type="cellIs" dxfId="168" priority="22" stopIfTrue="1" operator="equal">
      <formula>"&lt;&gt;"""""</formula>
    </cfRule>
  </conditionalFormatting>
  <conditionalFormatting sqref="I5">
    <cfRule type="cellIs" dxfId="167" priority="21" stopIfTrue="1" operator="equal">
      <formula>"&lt;&gt;"""""</formula>
    </cfRule>
  </conditionalFormatting>
  <conditionalFormatting sqref="F6:H16">
    <cfRule type="cellIs" dxfId="166" priority="20" stopIfTrue="1" operator="equal">
      <formula>"&lt;&gt;"""""</formula>
    </cfRule>
  </conditionalFormatting>
  <conditionalFormatting sqref="E6:E16 B6:B16">
    <cfRule type="cellIs" dxfId="165" priority="19" stopIfTrue="1" operator="equal">
      <formula>"&lt;&gt;"""""</formula>
    </cfRule>
  </conditionalFormatting>
  <conditionalFormatting sqref="D6:D16">
    <cfRule type="cellIs" dxfId="164" priority="18" stopIfTrue="1" operator="equal">
      <formula>"&lt;&gt;"""""</formula>
    </cfRule>
  </conditionalFormatting>
  <conditionalFormatting sqref="J6:J16">
    <cfRule type="cellIs" dxfId="163" priority="17" stopIfTrue="1" operator="equal">
      <formula>"&lt;&gt;"""""</formula>
    </cfRule>
  </conditionalFormatting>
  <conditionalFormatting sqref="I6:I16">
    <cfRule type="cellIs" dxfId="162" priority="16" stopIfTrue="1" operator="equal">
      <formula>"&lt;&gt;"""""</formula>
    </cfRule>
  </conditionalFormatting>
  <conditionalFormatting sqref="C5:C16">
    <cfRule type="cellIs" dxfId="161" priority="15" stopIfTrue="1" operator="equal">
      <formula>"&lt;&gt;"""""</formula>
    </cfRule>
  </conditionalFormatting>
  <conditionalFormatting sqref="F18:H18">
    <cfRule type="cellIs" dxfId="160" priority="14" stopIfTrue="1" operator="equal">
      <formula>"&lt;&gt;"""""</formula>
    </cfRule>
  </conditionalFormatting>
  <conditionalFormatting sqref="E18 B18">
    <cfRule type="cellIs" dxfId="159" priority="13" stopIfTrue="1" operator="equal">
      <formula>"&lt;&gt;"""""</formula>
    </cfRule>
  </conditionalFormatting>
  <conditionalFormatting sqref="D18">
    <cfRule type="cellIs" dxfId="158" priority="12" stopIfTrue="1" operator="equal">
      <formula>"&lt;&gt;"""""</formula>
    </cfRule>
  </conditionalFormatting>
  <conditionalFormatting sqref="I18">
    <cfRule type="cellIs" dxfId="157" priority="3" stopIfTrue="1" operator="equal">
      <formula>"&lt;&gt;"""""</formula>
    </cfRule>
  </conditionalFormatting>
  <conditionalFormatting sqref="C20">
    <cfRule type="cellIs" dxfId="156" priority="2" stopIfTrue="1" operator="equal">
      <formula>"&lt;&gt;"""""</formula>
    </cfRule>
  </conditionalFormatting>
  <conditionalFormatting sqref="C18">
    <cfRule type="cellIs" dxfId="155" priority="11" stopIfTrue="1" operator="equal">
      <formula>"&lt;&gt;"""""</formula>
    </cfRule>
  </conditionalFormatting>
  <conditionalFormatting sqref="F17:H17">
    <cfRule type="cellIs" dxfId="154" priority="10" stopIfTrue="1" operator="equal">
      <formula>"&lt;&gt;"""""</formula>
    </cfRule>
  </conditionalFormatting>
  <conditionalFormatting sqref="E17 B17">
    <cfRule type="cellIs" dxfId="153" priority="9" stopIfTrue="1" operator="equal">
      <formula>"&lt;&gt;"""""</formula>
    </cfRule>
  </conditionalFormatting>
  <conditionalFormatting sqref="D17">
    <cfRule type="cellIs" dxfId="152" priority="8" stopIfTrue="1" operator="equal">
      <formula>"&lt;&gt;"""""</formula>
    </cfRule>
  </conditionalFormatting>
  <conditionalFormatting sqref="J17">
    <cfRule type="cellIs" dxfId="151" priority="7" stopIfTrue="1" operator="equal">
      <formula>"&lt;&gt;"""""</formula>
    </cfRule>
  </conditionalFormatting>
  <conditionalFormatting sqref="I17">
    <cfRule type="cellIs" dxfId="150" priority="6" stopIfTrue="1" operator="equal">
      <formula>"&lt;&gt;"""""</formula>
    </cfRule>
  </conditionalFormatting>
  <conditionalFormatting sqref="C17">
    <cfRule type="cellIs" dxfId="149" priority="5" stopIfTrue="1" operator="equal">
      <formula>"&lt;&gt;"""""</formula>
    </cfRule>
  </conditionalFormatting>
  <conditionalFormatting sqref="J18">
    <cfRule type="cellIs" dxfId="148" priority="4" stopIfTrue="1" operator="equal">
      <formula>"&lt;&gt;"""""</formula>
    </cfRule>
  </conditionalFormatting>
  <conditionalFormatting sqref="D20:J20">
    <cfRule type="cellIs" dxfId="147" priority="1" stopIfTrue="1" operator="equal">
      <formula>"&lt;&gt;"""""</formula>
    </cfRule>
  </conditionalFormatting>
  <pageMargins left="0.7" right="0.7" top="0.75" bottom="0.75" header="0.3" footer="0.3"/>
  <pageSetup paperSize="9" orientation="portrait" r:id="rId1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4"/>
  <sheetViews>
    <sheetView showGridLines="0" topLeftCell="B94" workbookViewId="0">
      <selection activeCell="B119" sqref="B119"/>
    </sheetView>
  </sheetViews>
  <sheetFormatPr defaultRowHeight="15" x14ac:dyDescent="0.25"/>
  <cols>
    <col min="1" max="2" width="73.7109375" style="23" customWidth="1"/>
    <col min="3" max="3" width="18.7109375" style="10" customWidth="1"/>
    <col min="4" max="11" width="18.7109375" style="23" customWidth="1"/>
    <col min="12" max="12" width="9.140625" style="23"/>
    <col min="13" max="13" width="45.7109375" style="23" customWidth="1"/>
    <col min="14" max="21" width="18.7109375" style="23" customWidth="1"/>
    <col min="22" max="16384" width="9.140625" style="23"/>
  </cols>
  <sheetData>
    <row r="1" spans="1:6" x14ac:dyDescent="0.25">
      <c r="A1" s="1" t="s">
        <v>0</v>
      </c>
      <c r="B1" s="2">
        <v>2014</v>
      </c>
    </row>
    <row r="2" spans="1:6" x14ac:dyDescent="0.25">
      <c r="A2" s="3" t="s">
        <v>1</v>
      </c>
      <c r="B2" s="4" t="s">
        <v>95</v>
      </c>
    </row>
    <row r="4" spans="1:6" x14ac:dyDescent="0.25">
      <c r="A4" s="1" t="s">
        <v>3</v>
      </c>
      <c r="B4" s="1" t="s">
        <v>4</v>
      </c>
      <c r="C4" s="1" t="s">
        <v>5</v>
      </c>
      <c r="D4" s="1" t="s">
        <v>6</v>
      </c>
      <c r="E4" s="1" t="s">
        <v>7</v>
      </c>
      <c r="F4" s="1" t="s">
        <v>8</v>
      </c>
    </row>
    <row r="5" spans="1:6" x14ac:dyDescent="0.25">
      <c r="A5" s="5" t="s">
        <v>67</v>
      </c>
      <c r="B5" s="5" t="s">
        <v>68</v>
      </c>
      <c r="C5" s="2" t="s">
        <v>408</v>
      </c>
      <c r="D5" s="6">
        <v>214.92682926829272</v>
      </c>
      <c r="E5" s="6">
        <v>53.736585365853664</v>
      </c>
      <c r="F5" s="6">
        <f>D5+E5</f>
        <v>268.66341463414636</v>
      </c>
    </row>
    <row r="6" spans="1:6" x14ac:dyDescent="0.25">
      <c r="A6" s="5" t="s">
        <v>79</v>
      </c>
      <c r="B6" s="5" t="s">
        <v>275</v>
      </c>
      <c r="C6" s="2" t="s">
        <v>409</v>
      </c>
      <c r="D6" s="6">
        <v>527773.00487804879</v>
      </c>
      <c r="E6" s="6">
        <v>-7698.8</v>
      </c>
      <c r="F6" s="6">
        <f t="shared" ref="F6:F69" si="0">D6+E6</f>
        <v>520074.2048780488</v>
      </c>
    </row>
    <row r="7" spans="1:6" x14ac:dyDescent="0.25">
      <c r="A7" s="5" t="s">
        <v>79</v>
      </c>
      <c r="B7" s="5" t="s">
        <v>275</v>
      </c>
      <c r="C7" s="2" t="s">
        <v>410</v>
      </c>
      <c r="D7" s="6">
        <v>535228.68292682932</v>
      </c>
      <c r="E7" s="6">
        <v>-11305.08</v>
      </c>
      <c r="F7" s="6">
        <f t="shared" si="0"/>
        <v>523923.60292682931</v>
      </c>
    </row>
    <row r="8" spans="1:6" x14ac:dyDescent="0.25">
      <c r="A8" s="5" t="s">
        <v>29</v>
      </c>
      <c r="B8" s="5" t="s">
        <v>30</v>
      </c>
      <c r="C8" s="2" t="s">
        <v>411</v>
      </c>
      <c r="D8" s="6">
        <v>817985.52195121965</v>
      </c>
      <c r="E8" s="6">
        <v>-9786.76</v>
      </c>
      <c r="F8" s="6">
        <f t="shared" si="0"/>
        <v>808198.76195121964</v>
      </c>
    </row>
    <row r="9" spans="1:6" x14ac:dyDescent="0.25">
      <c r="A9" s="5" t="s">
        <v>29</v>
      </c>
      <c r="B9" s="5" t="s">
        <v>30</v>
      </c>
      <c r="C9" s="2" t="s">
        <v>412</v>
      </c>
      <c r="D9" s="6">
        <v>8847.5414634146346</v>
      </c>
      <c r="E9" s="6">
        <v>-54.46</v>
      </c>
      <c r="F9" s="6">
        <f t="shared" si="0"/>
        <v>8793.0814634146354</v>
      </c>
    </row>
    <row r="10" spans="1:6" x14ac:dyDescent="0.25">
      <c r="A10" s="5" t="s">
        <v>29</v>
      </c>
      <c r="B10" s="5" t="s">
        <v>30</v>
      </c>
      <c r="C10" s="2" t="s">
        <v>413</v>
      </c>
      <c r="D10" s="6">
        <v>21492</v>
      </c>
      <c r="E10" s="6">
        <v>0</v>
      </c>
      <c r="F10" s="6">
        <f t="shared" si="0"/>
        <v>21492</v>
      </c>
    </row>
    <row r="11" spans="1:6" s="182" customFormat="1" x14ac:dyDescent="0.25">
      <c r="A11" s="5" t="s">
        <v>9</v>
      </c>
      <c r="B11" s="5" t="s">
        <v>1156</v>
      </c>
      <c r="C11" s="184">
        <v>700768</v>
      </c>
      <c r="D11" s="6">
        <v>967.14</v>
      </c>
      <c r="E11" s="6">
        <v>-10.6</v>
      </c>
      <c r="F11" s="6">
        <f t="shared" si="0"/>
        <v>956.54</v>
      </c>
    </row>
    <row r="12" spans="1:6" x14ac:dyDescent="0.25">
      <c r="A12" s="5" t="s">
        <v>9</v>
      </c>
      <c r="B12" s="5" t="s">
        <v>283</v>
      </c>
      <c r="C12" s="2" t="s">
        <v>414</v>
      </c>
      <c r="D12" s="6">
        <v>2543.5317073170731</v>
      </c>
      <c r="E12" s="6">
        <v>-242.06</v>
      </c>
      <c r="F12" s="6">
        <f t="shared" si="0"/>
        <v>2301.4717073170732</v>
      </c>
    </row>
    <row r="13" spans="1:6" x14ac:dyDescent="0.25">
      <c r="A13" s="5" t="s">
        <v>9</v>
      </c>
      <c r="B13" s="5" t="s">
        <v>283</v>
      </c>
      <c r="C13" s="2" t="s">
        <v>415</v>
      </c>
      <c r="D13" s="6">
        <v>716.48780487804879</v>
      </c>
      <c r="E13" s="6">
        <v>-16.28</v>
      </c>
      <c r="F13" s="6">
        <f t="shared" si="0"/>
        <v>700.20780487804882</v>
      </c>
    </row>
    <row r="14" spans="1:6" x14ac:dyDescent="0.25">
      <c r="A14" s="5" t="s">
        <v>9</v>
      </c>
      <c r="B14" s="5" t="s">
        <v>39</v>
      </c>
      <c r="C14" s="2" t="s">
        <v>416</v>
      </c>
      <c r="D14" s="6">
        <v>1576.0878048780489</v>
      </c>
      <c r="E14" s="6">
        <v>0</v>
      </c>
      <c r="F14" s="6">
        <f t="shared" si="0"/>
        <v>1576.0878048780489</v>
      </c>
    </row>
    <row r="15" spans="1:6" x14ac:dyDescent="0.25">
      <c r="A15" s="5" t="s">
        <v>253</v>
      </c>
      <c r="B15" s="5" t="s">
        <v>19</v>
      </c>
      <c r="C15" s="2" t="s">
        <v>417</v>
      </c>
      <c r="D15" s="6">
        <v>3402.9073170731713</v>
      </c>
      <c r="E15" s="6">
        <v>-65.8</v>
      </c>
      <c r="F15" s="6">
        <f t="shared" si="0"/>
        <v>3337.1073170731711</v>
      </c>
    </row>
    <row r="16" spans="1:6" x14ac:dyDescent="0.25">
      <c r="A16" s="5" t="s">
        <v>41</v>
      </c>
      <c r="B16" s="5" t="s">
        <v>251</v>
      </c>
      <c r="C16" s="2" t="s">
        <v>418</v>
      </c>
      <c r="D16" s="6">
        <v>537.30731707317079</v>
      </c>
      <c r="E16" s="6">
        <v>-18.64</v>
      </c>
      <c r="F16" s="6">
        <f t="shared" si="0"/>
        <v>518.66731707317081</v>
      </c>
    </row>
    <row r="17" spans="1:6" x14ac:dyDescent="0.25">
      <c r="A17" s="5" t="s">
        <v>41</v>
      </c>
      <c r="B17" s="5" t="s">
        <v>251</v>
      </c>
      <c r="C17" s="2" t="s">
        <v>419</v>
      </c>
      <c r="D17" s="6">
        <v>6626.7024390243905</v>
      </c>
      <c r="E17" s="6">
        <v>14.809756097560976</v>
      </c>
      <c r="F17" s="6">
        <f t="shared" si="0"/>
        <v>6641.5121951219517</v>
      </c>
    </row>
    <row r="18" spans="1:6" x14ac:dyDescent="0.25">
      <c r="A18" s="5" t="s">
        <v>9</v>
      </c>
      <c r="B18" s="5" t="s">
        <v>16</v>
      </c>
      <c r="C18" s="2" t="s">
        <v>420</v>
      </c>
      <c r="D18" s="6">
        <v>1217.8829268292684</v>
      </c>
      <c r="E18" s="6">
        <v>-28.46</v>
      </c>
      <c r="F18" s="6">
        <f t="shared" si="0"/>
        <v>1189.4229268292684</v>
      </c>
    </row>
    <row r="19" spans="1:6" x14ac:dyDescent="0.25">
      <c r="A19" s="5" t="s">
        <v>24</v>
      </c>
      <c r="B19" s="5" t="s">
        <v>291</v>
      </c>
      <c r="C19" s="2" t="s">
        <v>421</v>
      </c>
      <c r="D19" s="6">
        <v>354474.72195121954</v>
      </c>
      <c r="E19" s="6">
        <v>-8610.24</v>
      </c>
      <c r="F19" s="6">
        <f t="shared" si="0"/>
        <v>345864.48195121955</v>
      </c>
    </row>
    <row r="20" spans="1:6" x14ac:dyDescent="0.25">
      <c r="A20" s="5" t="s">
        <v>24</v>
      </c>
      <c r="B20" s="5" t="s">
        <v>291</v>
      </c>
      <c r="C20" s="2" t="s">
        <v>422</v>
      </c>
      <c r="D20" s="6">
        <v>45419.756097560981</v>
      </c>
      <c r="E20" s="6">
        <v>-504.98</v>
      </c>
      <c r="F20" s="6">
        <f t="shared" si="0"/>
        <v>44914.776097560978</v>
      </c>
    </row>
    <row r="21" spans="1:6" x14ac:dyDescent="0.25">
      <c r="A21" s="5" t="s">
        <v>24</v>
      </c>
      <c r="B21" s="5" t="s">
        <v>291</v>
      </c>
      <c r="C21" s="2" t="s">
        <v>423</v>
      </c>
      <c r="D21" s="6">
        <v>41300.468292682934</v>
      </c>
      <c r="E21" s="6">
        <v>153.81463414634146</v>
      </c>
      <c r="F21" s="6">
        <f t="shared" si="0"/>
        <v>41454.282926829277</v>
      </c>
    </row>
    <row r="22" spans="1:6" x14ac:dyDescent="0.25">
      <c r="A22" s="5" t="s">
        <v>106</v>
      </c>
      <c r="B22" s="5" t="s">
        <v>106</v>
      </c>
      <c r="C22" s="2" t="s">
        <v>424</v>
      </c>
      <c r="D22" s="6">
        <v>465.67804878048781</v>
      </c>
      <c r="E22" s="6">
        <v>0</v>
      </c>
      <c r="F22" s="6">
        <f t="shared" si="0"/>
        <v>465.67804878048781</v>
      </c>
    </row>
    <row r="23" spans="1:6" x14ac:dyDescent="0.25">
      <c r="A23" s="5" t="s">
        <v>49</v>
      </c>
      <c r="B23" s="5" t="s">
        <v>295</v>
      </c>
      <c r="C23" s="2" t="s">
        <v>425</v>
      </c>
      <c r="D23" s="6">
        <v>214.91707317073173</v>
      </c>
      <c r="E23" s="6">
        <v>0</v>
      </c>
      <c r="F23" s="6">
        <f t="shared" si="0"/>
        <v>214.91707317073173</v>
      </c>
    </row>
    <row r="24" spans="1:6" x14ac:dyDescent="0.25">
      <c r="A24" s="5" t="s">
        <v>49</v>
      </c>
      <c r="B24" s="5" t="s">
        <v>295</v>
      </c>
      <c r="C24" s="2" t="s">
        <v>426</v>
      </c>
      <c r="D24" s="6">
        <v>394.01951219512199</v>
      </c>
      <c r="E24" s="6">
        <v>20.917073170731712</v>
      </c>
      <c r="F24" s="6">
        <f t="shared" si="0"/>
        <v>414.93658536585372</v>
      </c>
    </row>
    <row r="25" spans="1:6" x14ac:dyDescent="0.25">
      <c r="A25" s="5" t="s">
        <v>49</v>
      </c>
      <c r="B25" s="5" t="s">
        <v>295</v>
      </c>
      <c r="C25" s="2" t="s">
        <v>427</v>
      </c>
      <c r="D25" s="6">
        <v>250.74146341463415</v>
      </c>
      <c r="E25" s="6">
        <v>-26.86</v>
      </c>
      <c r="F25" s="6">
        <f t="shared" si="0"/>
        <v>223.88146341463414</v>
      </c>
    </row>
    <row r="26" spans="1:6" x14ac:dyDescent="0.25">
      <c r="A26" s="5" t="s">
        <v>49</v>
      </c>
      <c r="B26" s="5" t="s">
        <v>295</v>
      </c>
      <c r="C26" s="2" t="s">
        <v>428</v>
      </c>
      <c r="D26" s="6">
        <v>250.74146341463415</v>
      </c>
      <c r="E26" s="6">
        <v>0</v>
      </c>
      <c r="F26" s="6">
        <f t="shared" si="0"/>
        <v>250.74146341463415</v>
      </c>
    </row>
    <row r="27" spans="1:6" x14ac:dyDescent="0.25">
      <c r="A27" s="5" t="s">
        <v>49</v>
      </c>
      <c r="B27" s="5" t="s">
        <v>295</v>
      </c>
      <c r="C27" s="2" t="s">
        <v>429</v>
      </c>
      <c r="D27" s="6">
        <v>286.55609756097567</v>
      </c>
      <c r="E27" s="6">
        <v>0</v>
      </c>
      <c r="F27" s="6">
        <f t="shared" si="0"/>
        <v>286.55609756097567</v>
      </c>
    </row>
    <row r="28" spans="1:6" x14ac:dyDescent="0.25">
      <c r="A28" s="5" t="s">
        <v>49</v>
      </c>
      <c r="B28" s="5" t="s">
        <v>295</v>
      </c>
      <c r="C28" s="2" t="s">
        <v>430</v>
      </c>
      <c r="D28" s="6">
        <v>465.65853658536588</v>
      </c>
      <c r="E28" s="6">
        <v>-6.88</v>
      </c>
      <c r="F28" s="6">
        <f t="shared" si="0"/>
        <v>458.77853658536588</v>
      </c>
    </row>
    <row r="29" spans="1:6" x14ac:dyDescent="0.25">
      <c r="A29" s="5" t="s">
        <v>49</v>
      </c>
      <c r="B29" s="5" t="s">
        <v>295</v>
      </c>
      <c r="C29" s="2" t="s">
        <v>431</v>
      </c>
      <c r="D29" s="6">
        <v>537.29756097560983</v>
      </c>
      <c r="E29" s="6">
        <v>0</v>
      </c>
      <c r="F29" s="6">
        <f t="shared" si="0"/>
        <v>537.29756097560983</v>
      </c>
    </row>
    <row r="30" spans="1:6" x14ac:dyDescent="0.25">
      <c r="A30" s="5" t="s">
        <v>49</v>
      </c>
      <c r="B30" s="5" t="s">
        <v>295</v>
      </c>
      <c r="C30" s="2" t="s">
        <v>432</v>
      </c>
      <c r="D30" s="6">
        <v>322.3804878048781</v>
      </c>
      <c r="E30" s="6">
        <v>0</v>
      </c>
      <c r="F30" s="6">
        <f t="shared" si="0"/>
        <v>322.3804878048781</v>
      </c>
    </row>
    <row r="31" spans="1:6" x14ac:dyDescent="0.25">
      <c r="A31" s="5" t="s">
        <v>49</v>
      </c>
      <c r="B31" s="5" t="s">
        <v>295</v>
      </c>
      <c r="C31" s="2" t="s">
        <v>433</v>
      </c>
      <c r="D31" s="6">
        <v>322.3804878048781</v>
      </c>
      <c r="E31" s="6">
        <v>-10</v>
      </c>
      <c r="F31" s="6">
        <f t="shared" si="0"/>
        <v>312.3804878048781</v>
      </c>
    </row>
    <row r="32" spans="1:6" x14ac:dyDescent="0.25">
      <c r="A32" s="5" t="s">
        <v>49</v>
      </c>
      <c r="B32" s="5" t="s">
        <v>295</v>
      </c>
      <c r="C32" s="2" t="s">
        <v>434</v>
      </c>
      <c r="D32" s="6">
        <v>286.55609756097567</v>
      </c>
      <c r="E32" s="6">
        <v>0</v>
      </c>
      <c r="F32" s="6">
        <f t="shared" si="0"/>
        <v>286.55609756097567</v>
      </c>
    </row>
    <row r="33" spans="1:6" x14ac:dyDescent="0.25">
      <c r="A33" s="5" t="s">
        <v>49</v>
      </c>
      <c r="B33" s="5" t="s">
        <v>295</v>
      </c>
      <c r="C33" s="2" t="s">
        <v>435</v>
      </c>
      <c r="D33" s="6">
        <v>286.55609756097567</v>
      </c>
      <c r="E33" s="6">
        <v>0</v>
      </c>
      <c r="F33" s="6">
        <f t="shared" si="0"/>
        <v>286.55609756097567</v>
      </c>
    </row>
    <row r="34" spans="1:6" x14ac:dyDescent="0.25">
      <c r="A34" s="5" t="s">
        <v>49</v>
      </c>
      <c r="B34" s="5" t="s">
        <v>295</v>
      </c>
      <c r="C34" s="2" t="s">
        <v>436</v>
      </c>
      <c r="D34" s="6">
        <v>250.74146341463415</v>
      </c>
      <c r="E34" s="6">
        <v>0</v>
      </c>
      <c r="F34" s="6">
        <f t="shared" si="0"/>
        <v>250.74146341463415</v>
      </c>
    </row>
    <row r="35" spans="1:6" x14ac:dyDescent="0.25">
      <c r="A35" s="5" t="s">
        <v>49</v>
      </c>
      <c r="B35" s="5" t="s">
        <v>295</v>
      </c>
      <c r="C35" s="2" t="s">
        <v>437</v>
      </c>
      <c r="D35" s="6">
        <v>214.91707317073173</v>
      </c>
      <c r="E35" s="6">
        <v>-26.2</v>
      </c>
      <c r="F35" s="6">
        <f t="shared" si="0"/>
        <v>188.71707317073174</v>
      </c>
    </row>
    <row r="36" spans="1:6" x14ac:dyDescent="0.25">
      <c r="A36" s="5" t="s">
        <v>49</v>
      </c>
      <c r="B36" s="5" t="s">
        <v>295</v>
      </c>
      <c r="C36" s="2" t="s">
        <v>438</v>
      </c>
      <c r="D36" s="6">
        <v>394.01951219512199</v>
      </c>
      <c r="E36" s="6">
        <v>-2.76</v>
      </c>
      <c r="F36" s="6">
        <f t="shared" si="0"/>
        <v>391.259512195122</v>
      </c>
    </row>
    <row r="37" spans="1:6" x14ac:dyDescent="0.25">
      <c r="A37" s="5" t="s">
        <v>49</v>
      </c>
      <c r="B37" s="5" t="s">
        <v>295</v>
      </c>
      <c r="C37" s="2" t="s">
        <v>439</v>
      </c>
      <c r="D37" s="6">
        <v>322.3804878048781</v>
      </c>
      <c r="E37" s="6">
        <v>0</v>
      </c>
      <c r="F37" s="6">
        <f t="shared" si="0"/>
        <v>322.3804878048781</v>
      </c>
    </row>
    <row r="38" spans="1:6" x14ac:dyDescent="0.25">
      <c r="A38" s="5" t="s">
        <v>49</v>
      </c>
      <c r="B38" s="5" t="s">
        <v>295</v>
      </c>
      <c r="C38" s="2" t="s">
        <v>440</v>
      </c>
      <c r="D38" s="6">
        <v>214.91707317073173</v>
      </c>
      <c r="E38" s="6">
        <v>26.20487804878049</v>
      </c>
      <c r="F38" s="6">
        <f t="shared" si="0"/>
        <v>241.12195121951223</v>
      </c>
    </row>
    <row r="39" spans="1:6" x14ac:dyDescent="0.25">
      <c r="A39" s="5" t="s">
        <v>49</v>
      </c>
      <c r="B39" s="5" t="s">
        <v>295</v>
      </c>
      <c r="C39" s="2" t="s">
        <v>441</v>
      </c>
      <c r="D39" s="6">
        <v>429.84390243902442</v>
      </c>
      <c r="E39" s="6">
        <v>0</v>
      </c>
      <c r="F39" s="6">
        <f t="shared" si="0"/>
        <v>429.84390243902442</v>
      </c>
    </row>
    <row r="40" spans="1:6" x14ac:dyDescent="0.25">
      <c r="A40" s="5" t="s">
        <v>79</v>
      </c>
      <c r="B40" s="5" t="s">
        <v>275</v>
      </c>
      <c r="C40" s="2" t="s">
        <v>442</v>
      </c>
      <c r="D40" s="6">
        <v>1620.8000000000002</v>
      </c>
      <c r="E40" s="6">
        <v>210.59512195121954</v>
      </c>
      <c r="F40" s="6">
        <f t="shared" si="0"/>
        <v>1831.3951219512196</v>
      </c>
    </row>
    <row r="41" spans="1:6" x14ac:dyDescent="0.25">
      <c r="A41" s="5" t="s">
        <v>70</v>
      </c>
      <c r="B41" s="5" t="s">
        <v>314</v>
      </c>
      <c r="C41" s="2" t="s">
        <v>443</v>
      </c>
      <c r="D41" s="6">
        <v>5695.3853658536591</v>
      </c>
      <c r="E41" s="6">
        <v>110.73170731707319</v>
      </c>
      <c r="F41" s="6">
        <f t="shared" si="0"/>
        <v>5806.1170731707325</v>
      </c>
    </row>
    <row r="42" spans="1:6" x14ac:dyDescent="0.25">
      <c r="A42" s="5" t="s">
        <v>70</v>
      </c>
      <c r="B42" s="5" t="s">
        <v>316</v>
      </c>
      <c r="C42" s="2" t="s">
        <v>444</v>
      </c>
      <c r="D42" s="6">
        <v>130420.62439024393</v>
      </c>
      <c r="E42" s="6">
        <v>-617.34</v>
      </c>
      <c r="F42" s="6">
        <f t="shared" si="0"/>
        <v>129803.28439024393</v>
      </c>
    </row>
    <row r="43" spans="1:6" x14ac:dyDescent="0.25">
      <c r="A43" s="5" t="s">
        <v>70</v>
      </c>
      <c r="B43" s="5" t="s">
        <v>261</v>
      </c>
      <c r="C43" s="2" t="s">
        <v>445</v>
      </c>
      <c r="D43" s="6">
        <v>2865.6</v>
      </c>
      <c r="E43" s="6">
        <v>-191.02</v>
      </c>
      <c r="F43" s="6">
        <f t="shared" si="0"/>
        <v>2674.58</v>
      </c>
    </row>
    <row r="44" spans="1:6" x14ac:dyDescent="0.25">
      <c r="A44" s="5" t="s">
        <v>70</v>
      </c>
      <c r="B44" s="5" t="s">
        <v>261</v>
      </c>
      <c r="C44" s="2" t="s">
        <v>446</v>
      </c>
      <c r="D44" s="6">
        <v>967.14146341463425</v>
      </c>
      <c r="E44" s="6">
        <v>-138.56</v>
      </c>
      <c r="F44" s="6">
        <f t="shared" si="0"/>
        <v>828.5814634146343</v>
      </c>
    </row>
    <row r="45" spans="1:6" x14ac:dyDescent="0.25">
      <c r="A45" s="5" t="s">
        <v>70</v>
      </c>
      <c r="B45" s="5" t="s">
        <v>261</v>
      </c>
      <c r="C45" s="2" t="s">
        <v>447</v>
      </c>
      <c r="D45" s="6">
        <v>1755.1804878048781</v>
      </c>
      <c r="E45" s="6">
        <v>-67.92</v>
      </c>
      <c r="F45" s="6">
        <f t="shared" si="0"/>
        <v>1687.260487804878</v>
      </c>
    </row>
    <row r="46" spans="1:6" x14ac:dyDescent="0.25">
      <c r="A46" s="5" t="s">
        <v>70</v>
      </c>
      <c r="B46" s="5" t="s">
        <v>261</v>
      </c>
      <c r="C46" s="2" t="s">
        <v>448</v>
      </c>
      <c r="D46" s="6">
        <v>1683.5414634146343</v>
      </c>
      <c r="E46" s="6">
        <v>-101.96</v>
      </c>
      <c r="F46" s="6">
        <f t="shared" si="0"/>
        <v>1581.5814634146343</v>
      </c>
    </row>
    <row r="47" spans="1:6" x14ac:dyDescent="0.25">
      <c r="A47" s="5" t="s">
        <v>70</v>
      </c>
      <c r="B47" s="5" t="s">
        <v>261</v>
      </c>
      <c r="C47" s="2" t="s">
        <v>449</v>
      </c>
      <c r="D47" s="6">
        <v>501.48292682926831</v>
      </c>
      <c r="E47" s="6">
        <v>0</v>
      </c>
      <c r="F47" s="6">
        <f t="shared" si="0"/>
        <v>501.48292682926831</v>
      </c>
    </row>
    <row r="48" spans="1:6" x14ac:dyDescent="0.25">
      <c r="A48" s="5" t="s">
        <v>70</v>
      </c>
      <c r="B48" s="5" t="s">
        <v>261</v>
      </c>
      <c r="C48" s="2" t="s">
        <v>450</v>
      </c>
      <c r="D48" s="6">
        <v>1074.6048780487806</v>
      </c>
      <c r="E48" s="6">
        <v>-27.96</v>
      </c>
      <c r="F48" s="6">
        <f t="shared" si="0"/>
        <v>1046.6448780487806</v>
      </c>
    </row>
    <row r="49" spans="1:6" x14ac:dyDescent="0.25">
      <c r="A49" s="5" t="s">
        <v>70</v>
      </c>
      <c r="B49" s="5" t="s">
        <v>261</v>
      </c>
      <c r="C49" s="2" t="s">
        <v>451</v>
      </c>
      <c r="D49" s="6">
        <v>1504.4487804878049</v>
      </c>
      <c r="E49" s="6">
        <v>-57.72</v>
      </c>
      <c r="F49" s="6">
        <f t="shared" si="0"/>
        <v>1446.7287804878049</v>
      </c>
    </row>
    <row r="50" spans="1:6" x14ac:dyDescent="0.25">
      <c r="A50" s="5" t="s">
        <v>70</v>
      </c>
      <c r="B50" s="5" t="s">
        <v>261</v>
      </c>
      <c r="C50" s="2" t="s">
        <v>452</v>
      </c>
      <c r="D50" s="6">
        <v>465.66829268292685</v>
      </c>
      <c r="E50" s="6">
        <v>0</v>
      </c>
      <c r="F50" s="6">
        <f t="shared" si="0"/>
        <v>465.66829268292685</v>
      </c>
    </row>
    <row r="51" spans="1:6" x14ac:dyDescent="0.25">
      <c r="A51" s="5" t="s">
        <v>70</v>
      </c>
      <c r="B51" s="5" t="s">
        <v>261</v>
      </c>
      <c r="C51" s="2" t="s">
        <v>453</v>
      </c>
      <c r="D51" s="6">
        <v>1217.8829268292684</v>
      </c>
      <c r="E51" s="6">
        <v>0</v>
      </c>
      <c r="F51" s="6">
        <f t="shared" si="0"/>
        <v>1217.8829268292684</v>
      </c>
    </row>
    <row r="52" spans="1:6" x14ac:dyDescent="0.25">
      <c r="A52" s="5" t="s">
        <v>70</v>
      </c>
      <c r="B52" s="5" t="s">
        <v>261</v>
      </c>
      <c r="C52" s="2" t="s">
        <v>454</v>
      </c>
      <c r="D52" s="6">
        <v>429.84390243902442</v>
      </c>
      <c r="E52" s="6">
        <v>0</v>
      </c>
      <c r="F52" s="6">
        <f t="shared" si="0"/>
        <v>429.84390243902442</v>
      </c>
    </row>
    <row r="53" spans="1:6" x14ac:dyDescent="0.25">
      <c r="A53" s="5" t="s">
        <v>70</v>
      </c>
      <c r="B53" s="5" t="s">
        <v>261</v>
      </c>
      <c r="C53" s="2" t="s">
        <v>455</v>
      </c>
      <c r="D53" s="6">
        <v>1253.7073170731708</v>
      </c>
      <c r="E53" s="6">
        <v>0</v>
      </c>
      <c r="F53" s="6">
        <f t="shared" si="0"/>
        <v>1253.7073170731708</v>
      </c>
    </row>
    <row r="54" spans="1:6" x14ac:dyDescent="0.25">
      <c r="A54" s="5" t="s">
        <v>70</v>
      </c>
      <c r="B54" s="5" t="s">
        <v>261</v>
      </c>
      <c r="C54" s="2" t="s">
        <v>456</v>
      </c>
      <c r="D54" s="6">
        <v>931.32682926829273</v>
      </c>
      <c r="E54" s="6">
        <v>-24.94</v>
      </c>
      <c r="F54" s="6">
        <f t="shared" si="0"/>
        <v>906.38682926829267</v>
      </c>
    </row>
    <row r="55" spans="1:6" x14ac:dyDescent="0.25">
      <c r="A55" s="5" t="s">
        <v>70</v>
      </c>
      <c r="B55" s="5" t="s">
        <v>261</v>
      </c>
      <c r="C55" s="2" t="s">
        <v>457</v>
      </c>
      <c r="D55" s="6">
        <v>1110.429268292683</v>
      </c>
      <c r="E55" s="6">
        <v>0</v>
      </c>
      <c r="F55" s="6">
        <f t="shared" si="0"/>
        <v>1110.429268292683</v>
      </c>
    </row>
    <row r="56" spans="1:6" x14ac:dyDescent="0.25">
      <c r="A56" s="5" t="s">
        <v>70</v>
      </c>
      <c r="B56" s="5" t="s">
        <v>261</v>
      </c>
      <c r="C56" s="2" t="s">
        <v>458</v>
      </c>
      <c r="D56" s="6">
        <v>1325.3463414634148</v>
      </c>
      <c r="E56" s="6">
        <v>0</v>
      </c>
      <c r="F56" s="6">
        <f t="shared" si="0"/>
        <v>1325.3463414634148</v>
      </c>
    </row>
    <row r="57" spans="1:6" x14ac:dyDescent="0.25">
      <c r="A57" s="5" t="s">
        <v>70</v>
      </c>
      <c r="B57" s="5" t="s">
        <v>261</v>
      </c>
      <c r="C57" s="2" t="s">
        <v>459</v>
      </c>
      <c r="D57" s="6">
        <v>859.68780487804884</v>
      </c>
      <c r="E57" s="6">
        <v>0</v>
      </c>
      <c r="F57" s="6">
        <f t="shared" si="0"/>
        <v>859.68780487804884</v>
      </c>
    </row>
    <row r="58" spans="1:6" x14ac:dyDescent="0.25">
      <c r="A58" s="5" t="s">
        <v>70</v>
      </c>
      <c r="B58" s="5" t="s">
        <v>261</v>
      </c>
      <c r="C58" s="2" t="s">
        <v>460</v>
      </c>
      <c r="D58" s="6">
        <v>859.68780487804884</v>
      </c>
      <c r="E58" s="6">
        <v>0</v>
      </c>
      <c r="F58" s="6">
        <f t="shared" si="0"/>
        <v>859.68780487804884</v>
      </c>
    </row>
    <row r="59" spans="1:6" x14ac:dyDescent="0.25">
      <c r="A59" s="5" t="s">
        <v>70</v>
      </c>
      <c r="B59" s="5" t="s">
        <v>261</v>
      </c>
      <c r="C59" s="2" t="s">
        <v>461</v>
      </c>
      <c r="D59" s="6">
        <v>680.58536585365857</v>
      </c>
      <c r="E59" s="6">
        <v>-9.52</v>
      </c>
      <c r="F59" s="6">
        <f t="shared" si="0"/>
        <v>671.06536585365859</v>
      </c>
    </row>
    <row r="60" spans="1:6" x14ac:dyDescent="0.25">
      <c r="A60" s="5" t="s">
        <v>70</v>
      </c>
      <c r="B60" s="5" t="s">
        <v>261</v>
      </c>
      <c r="C60" s="2" t="s">
        <v>462</v>
      </c>
      <c r="D60" s="6">
        <v>716.4</v>
      </c>
      <c r="E60" s="6">
        <v>0</v>
      </c>
      <c r="F60" s="6">
        <f t="shared" si="0"/>
        <v>716.4</v>
      </c>
    </row>
    <row r="61" spans="1:6" x14ac:dyDescent="0.25">
      <c r="A61" s="5" t="s">
        <v>70</v>
      </c>
      <c r="B61" s="5" t="s">
        <v>261</v>
      </c>
      <c r="C61" s="2" t="s">
        <v>463</v>
      </c>
      <c r="D61" s="6">
        <v>250.74146341463415</v>
      </c>
      <c r="E61" s="6">
        <v>0</v>
      </c>
      <c r="F61" s="6">
        <f t="shared" si="0"/>
        <v>250.74146341463415</v>
      </c>
    </row>
    <row r="62" spans="1:6" x14ac:dyDescent="0.25">
      <c r="A62" s="5" t="s">
        <v>70</v>
      </c>
      <c r="B62" s="5" t="s">
        <v>261</v>
      </c>
      <c r="C62" s="2" t="s">
        <v>464</v>
      </c>
      <c r="D62" s="6">
        <v>1002.9658536585366</v>
      </c>
      <c r="E62" s="6">
        <v>-5.3</v>
      </c>
      <c r="F62" s="6">
        <f t="shared" si="0"/>
        <v>997.66585365853666</v>
      </c>
    </row>
    <row r="63" spans="1:6" x14ac:dyDescent="0.25">
      <c r="A63" s="5" t="s">
        <v>70</v>
      </c>
      <c r="B63" s="5" t="s">
        <v>261</v>
      </c>
      <c r="C63" s="2" t="s">
        <v>465</v>
      </c>
      <c r="D63" s="6">
        <v>573.12195121951231</v>
      </c>
      <c r="E63" s="6">
        <v>0</v>
      </c>
      <c r="F63" s="6">
        <f t="shared" si="0"/>
        <v>573.12195121951231</v>
      </c>
    </row>
    <row r="64" spans="1:6" x14ac:dyDescent="0.25">
      <c r="A64" s="5" t="s">
        <v>70</v>
      </c>
      <c r="B64" s="5" t="s">
        <v>261</v>
      </c>
      <c r="C64" s="2" t="s">
        <v>466</v>
      </c>
      <c r="D64" s="6">
        <v>573.12195121951231</v>
      </c>
      <c r="E64" s="6">
        <v>0</v>
      </c>
      <c r="F64" s="6">
        <f t="shared" si="0"/>
        <v>573.12195121951231</v>
      </c>
    </row>
    <row r="65" spans="1:6" x14ac:dyDescent="0.25">
      <c r="A65" s="5" t="s">
        <v>70</v>
      </c>
      <c r="B65" s="5" t="s">
        <v>261</v>
      </c>
      <c r="C65" s="2" t="s">
        <v>467</v>
      </c>
      <c r="D65" s="6">
        <v>394.02926829268296</v>
      </c>
      <c r="E65" s="6">
        <v>-16</v>
      </c>
      <c r="F65" s="6">
        <f t="shared" si="0"/>
        <v>378.02926829268296</v>
      </c>
    </row>
    <row r="66" spans="1:6" x14ac:dyDescent="0.25">
      <c r="A66" s="5" t="s">
        <v>70</v>
      </c>
      <c r="B66" s="5" t="s">
        <v>261</v>
      </c>
      <c r="C66" s="2" t="s">
        <v>468</v>
      </c>
      <c r="D66" s="6">
        <v>429.84390243902442</v>
      </c>
      <c r="E66" s="6">
        <v>0</v>
      </c>
      <c r="F66" s="6">
        <f t="shared" si="0"/>
        <v>429.84390243902442</v>
      </c>
    </row>
    <row r="67" spans="1:6" x14ac:dyDescent="0.25">
      <c r="A67" s="5" t="s">
        <v>70</v>
      </c>
      <c r="B67" s="5" t="s">
        <v>261</v>
      </c>
      <c r="C67" s="2" t="s">
        <v>469</v>
      </c>
      <c r="D67" s="6">
        <v>358.20487804878053</v>
      </c>
      <c r="E67" s="6">
        <v>0</v>
      </c>
      <c r="F67" s="6">
        <f t="shared" si="0"/>
        <v>358.20487804878053</v>
      </c>
    </row>
    <row r="68" spans="1:6" x14ac:dyDescent="0.25">
      <c r="A68" s="5" t="s">
        <v>70</v>
      </c>
      <c r="B68" s="5" t="s">
        <v>261</v>
      </c>
      <c r="C68" s="2" t="s">
        <v>470</v>
      </c>
      <c r="D68" s="6">
        <v>644.7609756097562</v>
      </c>
      <c r="E68" s="6">
        <v>0</v>
      </c>
      <c r="F68" s="6">
        <f t="shared" si="0"/>
        <v>644.7609756097562</v>
      </c>
    </row>
    <row r="69" spans="1:6" x14ac:dyDescent="0.25">
      <c r="A69" s="5" t="s">
        <v>70</v>
      </c>
      <c r="B69" s="5" t="s">
        <v>261</v>
      </c>
      <c r="C69" s="2" t="s">
        <v>471</v>
      </c>
      <c r="D69" s="6">
        <v>1791.0048780487807</v>
      </c>
      <c r="E69" s="6">
        <v>-74.86</v>
      </c>
      <c r="F69" s="6">
        <f t="shared" si="0"/>
        <v>1716.1448780487808</v>
      </c>
    </row>
    <row r="70" spans="1:6" x14ac:dyDescent="0.25">
      <c r="A70" s="5" t="s">
        <v>70</v>
      </c>
      <c r="B70" s="5" t="s">
        <v>261</v>
      </c>
      <c r="C70" s="2" t="s">
        <v>472</v>
      </c>
      <c r="D70" s="6">
        <v>429.84390243902442</v>
      </c>
      <c r="E70" s="6">
        <v>-15.12</v>
      </c>
      <c r="F70" s="6">
        <f t="shared" ref="F70:F109" si="1">D70+E70</f>
        <v>414.72390243902441</v>
      </c>
    </row>
    <row r="71" spans="1:6" x14ac:dyDescent="0.25">
      <c r="A71" s="5" t="s">
        <v>70</v>
      </c>
      <c r="B71" s="5" t="s">
        <v>261</v>
      </c>
      <c r="C71" s="2" t="s">
        <v>473</v>
      </c>
      <c r="D71" s="6">
        <v>537.30731707317079</v>
      </c>
      <c r="E71" s="6">
        <v>-31.4</v>
      </c>
      <c r="F71" s="6">
        <f t="shared" si="1"/>
        <v>505.90731707317082</v>
      </c>
    </row>
    <row r="72" spans="1:6" x14ac:dyDescent="0.25">
      <c r="A72" s="5" t="s">
        <v>70</v>
      </c>
      <c r="B72" s="5" t="s">
        <v>261</v>
      </c>
      <c r="C72" s="2" t="s">
        <v>474</v>
      </c>
      <c r="D72" s="6">
        <v>179.10243902439026</v>
      </c>
      <c r="E72" s="6">
        <v>0</v>
      </c>
      <c r="F72" s="6">
        <f t="shared" si="1"/>
        <v>179.10243902439026</v>
      </c>
    </row>
    <row r="73" spans="1:6" x14ac:dyDescent="0.25">
      <c r="A73" s="5" t="s">
        <v>70</v>
      </c>
      <c r="B73" s="5" t="s">
        <v>261</v>
      </c>
      <c r="C73" s="2" t="s">
        <v>475</v>
      </c>
      <c r="D73" s="5" t="s">
        <v>407</v>
      </c>
      <c r="E73" s="6">
        <v>0</v>
      </c>
      <c r="F73" s="6"/>
    </row>
    <row r="74" spans="1:6" x14ac:dyDescent="0.25">
      <c r="A74" s="5" t="s">
        <v>70</v>
      </c>
      <c r="B74" s="5" t="s">
        <v>261</v>
      </c>
      <c r="C74" s="2" t="s">
        <v>476</v>
      </c>
      <c r="D74" s="6">
        <v>501.48292682926831</v>
      </c>
      <c r="E74" s="6">
        <v>0</v>
      </c>
      <c r="F74" s="6">
        <f t="shared" si="1"/>
        <v>501.48292682926831</v>
      </c>
    </row>
    <row r="75" spans="1:6" x14ac:dyDescent="0.25">
      <c r="A75" s="5" t="s">
        <v>70</v>
      </c>
      <c r="B75" s="5" t="s">
        <v>261</v>
      </c>
      <c r="C75" s="2" t="s">
        <v>477</v>
      </c>
      <c r="D75" s="6">
        <v>823.86341463414647</v>
      </c>
      <c r="E75" s="6">
        <v>0</v>
      </c>
      <c r="F75" s="6">
        <f t="shared" si="1"/>
        <v>823.86341463414647</v>
      </c>
    </row>
    <row r="76" spans="1:6" x14ac:dyDescent="0.25">
      <c r="A76" s="5" t="s">
        <v>70</v>
      </c>
      <c r="B76" s="5" t="s">
        <v>261</v>
      </c>
      <c r="C76" s="2" t="s">
        <v>478</v>
      </c>
      <c r="D76" s="6">
        <v>680.58536585365857</v>
      </c>
      <c r="E76" s="6">
        <v>0</v>
      </c>
      <c r="F76" s="6">
        <f t="shared" si="1"/>
        <v>680.58536585365857</v>
      </c>
    </row>
    <row r="77" spans="1:6" x14ac:dyDescent="0.25">
      <c r="A77" s="5" t="s">
        <v>70</v>
      </c>
      <c r="B77" s="5" t="s">
        <v>261</v>
      </c>
      <c r="C77" s="2" t="s">
        <v>479</v>
      </c>
      <c r="D77" s="6">
        <v>429.84390243902442</v>
      </c>
      <c r="E77" s="6">
        <v>0</v>
      </c>
      <c r="F77" s="6">
        <f t="shared" si="1"/>
        <v>429.84390243902442</v>
      </c>
    </row>
    <row r="78" spans="1:6" x14ac:dyDescent="0.25">
      <c r="A78" s="5" t="s">
        <v>70</v>
      </c>
      <c r="B78" s="5" t="s">
        <v>261</v>
      </c>
      <c r="C78" s="2" t="s">
        <v>480</v>
      </c>
      <c r="D78" s="6">
        <v>322.3804878048781</v>
      </c>
      <c r="E78" s="6">
        <v>-24.54</v>
      </c>
      <c r="F78" s="6">
        <f t="shared" si="1"/>
        <v>297.84048780487808</v>
      </c>
    </row>
    <row r="79" spans="1:6" x14ac:dyDescent="0.25">
      <c r="A79" s="5" t="s">
        <v>70</v>
      </c>
      <c r="B79" s="5" t="s">
        <v>261</v>
      </c>
      <c r="C79" s="2" t="s">
        <v>481</v>
      </c>
      <c r="D79" s="6">
        <v>716.4</v>
      </c>
      <c r="E79" s="6">
        <v>0</v>
      </c>
      <c r="F79" s="6">
        <f t="shared" si="1"/>
        <v>716.4</v>
      </c>
    </row>
    <row r="80" spans="1:6" x14ac:dyDescent="0.25">
      <c r="A80" s="5" t="s">
        <v>70</v>
      </c>
      <c r="B80" s="5" t="s">
        <v>261</v>
      </c>
      <c r="C80" s="2" t="s">
        <v>482</v>
      </c>
      <c r="D80" s="6">
        <v>214.92682926829272</v>
      </c>
      <c r="E80" s="6">
        <v>0</v>
      </c>
      <c r="F80" s="6">
        <f t="shared" si="1"/>
        <v>214.92682926829272</v>
      </c>
    </row>
    <row r="81" spans="1:6" x14ac:dyDescent="0.25">
      <c r="A81" s="5" t="s">
        <v>70</v>
      </c>
      <c r="B81" s="5" t="s">
        <v>261</v>
      </c>
      <c r="C81" s="2" t="s">
        <v>483</v>
      </c>
      <c r="D81" s="6">
        <v>752.22439024390246</v>
      </c>
      <c r="E81" s="6">
        <v>0</v>
      </c>
      <c r="F81" s="6">
        <f t="shared" si="1"/>
        <v>752.22439024390246</v>
      </c>
    </row>
    <row r="82" spans="1:6" x14ac:dyDescent="0.25">
      <c r="A82" s="5" t="s">
        <v>70</v>
      </c>
      <c r="B82" s="5" t="s">
        <v>261</v>
      </c>
      <c r="C82" s="2" t="s">
        <v>484</v>
      </c>
      <c r="D82" s="6">
        <v>931.32682926829273</v>
      </c>
      <c r="E82" s="6">
        <v>8.0390243902439025</v>
      </c>
      <c r="F82" s="6">
        <f t="shared" si="1"/>
        <v>939.36585365853659</v>
      </c>
    </row>
    <row r="83" spans="1:6" x14ac:dyDescent="0.25">
      <c r="A83" s="5" t="s">
        <v>70</v>
      </c>
      <c r="B83" s="5" t="s">
        <v>261</v>
      </c>
      <c r="C83" s="2" t="s">
        <v>485</v>
      </c>
      <c r="D83" s="6">
        <v>501.48292682926831</v>
      </c>
      <c r="E83" s="6">
        <v>60.956097560975614</v>
      </c>
      <c r="F83" s="6">
        <f t="shared" si="1"/>
        <v>562.43902439024396</v>
      </c>
    </row>
    <row r="84" spans="1:6" x14ac:dyDescent="0.25">
      <c r="A84" s="5" t="s">
        <v>70</v>
      </c>
      <c r="B84" s="5" t="s">
        <v>261</v>
      </c>
      <c r="C84" s="2" t="s">
        <v>486</v>
      </c>
      <c r="D84" s="6">
        <v>573.12195121951231</v>
      </c>
      <c r="E84" s="6">
        <v>-107.46</v>
      </c>
      <c r="F84" s="6">
        <f t="shared" si="1"/>
        <v>465.66195121951233</v>
      </c>
    </row>
    <row r="85" spans="1:6" x14ac:dyDescent="0.25">
      <c r="A85" s="5" t="s">
        <v>70</v>
      </c>
      <c r="B85" s="5" t="s">
        <v>261</v>
      </c>
      <c r="C85" s="2" t="s">
        <v>487</v>
      </c>
      <c r="D85" s="6">
        <v>429.84390243902442</v>
      </c>
      <c r="E85" s="6">
        <v>0</v>
      </c>
      <c r="F85" s="6">
        <f t="shared" si="1"/>
        <v>429.84390243902442</v>
      </c>
    </row>
    <row r="86" spans="1:6" x14ac:dyDescent="0.25">
      <c r="A86" s="5" t="s">
        <v>70</v>
      </c>
      <c r="B86" s="5" t="s">
        <v>261</v>
      </c>
      <c r="C86" s="2" t="s">
        <v>488</v>
      </c>
      <c r="D86" s="6">
        <v>429.84390243902442</v>
      </c>
      <c r="E86" s="6">
        <v>-10.199999999999999</v>
      </c>
      <c r="F86" s="6">
        <f t="shared" si="1"/>
        <v>419.64390243902443</v>
      </c>
    </row>
    <row r="87" spans="1:6" x14ac:dyDescent="0.25">
      <c r="A87" s="5" t="s">
        <v>70</v>
      </c>
      <c r="B87" s="5" t="s">
        <v>261</v>
      </c>
      <c r="C87" s="2" t="s">
        <v>489</v>
      </c>
      <c r="D87" s="6">
        <v>788.04878048780495</v>
      </c>
      <c r="E87" s="6">
        <v>-27.38</v>
      </c>
      <c r="F87" s="6">
        <f t="shared" si="1"/>
        <v>760.66878048780495</v>
      </c>
    </row>
    <row r="88" spans="1:6" x14ac:dyDescent="0.25">
      <c r="A88" s="5" t="s">
        <v>70</v>
      </c>
      <c r="B88" s="5" t="s">
        <v>261</v>
      </c>
      <c r="C88" s="2" t="s">
        <v>490</v>
      </c>
      <c r="D88" s="6">
        <v>1361.1609756097562</v>
      </c>
      <c r="E88" s="6">
        <v>-78.58</v>
      </c>
      <c r="F88" s="6">
        <f t="shared" si="1"/>
        <v>1282.5809756097563</v>
      </c>
    </row>
    <row r="89" spans="1:6" x14ac:dyDescent="0.25">
      <c r="A89" s="5" t="s">
        <v>70</v>
      </c>
      <c r="B89" s="5" t="s">
        <v>261</v>
      </c>
      <c r="C89" s="2" t="s">
        <v>491</v>
      </c>
      <c r="D89" s="6">
        <v>1576.0878048780489</v>
      </c>
      <c r="E89" s="6">
        <v>-35.82</v>
      </c>
      <c r="F89" s="6">
        <f t="shared" si="1"/>
        <v>1540.267804878049</v>
      </c>
    </row>
    <row r="90" spans="1:6" x14ac:dyDescent="0.25">
      <c r="A90" s="5" t="s">
        <v>70</v>
      </c>
      <c r="B90" s="5" t="s">
        <v>261</v>
      </c>
      <c r="C90" s="2" t="s">
        <v>492</v>
      </c>
      <c r="D90" s="6">
        <v>322.3804878048781</v>
      </c>
      <c r="E90" s="6">
        <v>0</v>
      </c>
      <c r="F90" s="6">
        <f t="shared" si="1"/>
        <v>322.3804878048781</v>
      </c>
    </row>
    <row r="91" spans="1:6" x14ac:dyDescent="0.25">
      <c r="A91" s="5" t="s">
        <v>70</v>
      </c>
      <c r="B91" s="5" t="s">
        <v>261</v>
      </c>
      <c r="C91" s="2" t="s">
        <v>493</v>
      </c>
      <c r="D91" s="6">
        <v>394.02926829268296</v>
      </c>
      <c r="E91" s="6">
        <v>0</v>
      </c>
      <c r="F91" s="6">
        <f t="shared" si="1"/>
        <v>394.02926829268296</v>
      </c>
    </row>
    <row r="92" spans="1:6" x14ac:dyDescent="0.25">
      <c r="A92" s="5" t="s">
        <v>70</v>
      </c>
      <c r="B92" s="5" t="s">
        <v>261</v>
      </c>
      <c r="C92" s="2" t="s">
        <v>494</v>
      </c>
      <c r="D92" s="6">
        <v>752.22439024390246</v>
      </c>
      <c r="E92" s="6">
        <v>-17.760000000000002</v>
      </c>
      <c r="F92" s="6">
        <f t="shared" si="1"/>
        <v>734.46439024390247</v>
      </c>
    </row>
    <row r="93" spans="1:6" x14ac:dyDescent="0.25">
      <c r="A93" s="5" t="s">
        <v>70</v>
      </c>
      <c r="B93" s="5" t="s">
        <v>261</v>
      </c>
      <c r="C93" s="2" t="s">
        <v>495</v>
      </c>
      <c r="D93" s="6">
        <v>214.92682926829272</v>
      </c>
      <c r="E93" s="6">
        <v>0</v>
      </c>
      <c r="F93" s="6">
        <f t="shared" si="1"/>
        <v>214.92682926829272</v>
      </c>
    </row>
    <row r="94" spans="1:6" x14ac:dyDescent="0.25">
      <c r="A94" s="5" t="s">
        <v>70</v>
      </c>
      <c r="B94" s="5" t="s">
        <v>261</v>
      </c>
      <c r="C94" s="2" t="s">
        <v>496</v>
      </c>
      <c r="D94" s="6">
        <v>716.4</v>
      </c>
      <c r="E94" s="6">
        <v>0</v>
      </c>
      <c r="F94" s="6">
        <f t="shared" si="1"/>
        <v>716.4</v>
      </c>
    </row>
    <row r="95" spans="1:6" x14ac:dyDescent="0.25">
      <c r="A95" s="5" t="s">
        <v>70</v>
      </c>
      <c r="B95" s="5" t="s">
        <v>261</v>
      </c>
      <c r="C95" s="2" t="s">
        <v>497</v>
      </c>
      <c r="D95" s="6">
        <v>143.2878048780488</v>
      </c>
      <c r="E95" s="6">
        <v>0</v>
      </c>
      <c r="F95" s="6">
        <f t="shared" si="1"/>
        <v>143.2878048780488</v>
      </c>
    </row>
    <row r="96" spans="1:6" x14ac:dyDescent="0.25">
      <c r="A96" s="5" t="s">
        <v>70</v>
      </c>
      <c r="B96" s="5" t="s">
        <v>261</v>
      </c>
      <c r="C96" s="2" t="s">
        <v>498</v>
      </c>
      <c r="D96" s="6">
        <v>179.10243902439026</v>
      </c>
      <c r="E96" s="6">
        <v>0</v>
      </c>
      <c r="F96" s="6">
        <f t="shared" si="1"/>
        <v>179.10243902439026</v>
      </c>
    </row>
    <row r="97" spans="1:10" x14ac:dyDescent="0.25">
      <c r="A97" s="5" t="s">
        <v>70</v>
      </c>
      <c r="B97" s="5" t="s">
        <v>261</v>
      </c>
      <c r="C97" s="2" t="s">
        <v>499</v>
      </c>
      <c r="D97" s="6">
        <v>143.2878048780488</v>
      </c>
      <c r="E97" s="6">
        <v>0</v>
      </c>
      <c r="F97" s="6">
        <f t="shared" si="1"/>
        <v>143.2878048780488</v>
      </c>
    </row>
    <row r="98" spans="1:10" x14ac:dyDescent="0.25">
      <c r="A98" s="5" t="s">
        <v>70</v>
      </c>
      <c r="B98" s="5" t="s">
        <v>261</v>
      </c>
      <c r="C98" s="2" t="s">
        <v>500</v>
      </c>
      <c r="D98" s="6">
        <v>35.824390243902442</v>
      </c>
      <c r="E98" s="6">
        <v>0</v>
      </c>
      <c r="F98" s="6">
        <f t="shared" si="1"/>
        <v>35.824390243902442</v>
      </c>
    </row>
    <row r="99" spans="1:10" x14ac:dyDescent="0.25">
      <c r="A99" s="5" t="s">
        <v>70</v>
      </c>
      <c r="B99" s="5" t="s">
        <v>261</v>
      </c>
      <c r="C99" s="2" t="s">
        <v>501</v>
      </c>
      <c r="D99" s="6">
        <v>501.48292682926831</v>
      </c>
      <c r="E99" s="6">
        <v>0</v>
      </c>
      <c r="F99" s="6">
        <f t="shared" si="1"/>
        <v>501.48292682926831</v>
      </c>
    </row>
    <row r="100" spans="1:10" x14ac:dyDescent="0.25">
      <c r="A100" s="5" t="s">
        <v>70</v>
      </c>
      <c r="B100" s="5" t="s">
        <v>261</v>
      </c>
      <c r="C100" s="2" t="s">
        <v>502</v>
      </c>
      <c r="D100" s="6">
        <v>71.648780487804885</v>
      </c>
      <c r="E100" s="6">
        <v>0</v>
      </c>
      <c r="F100" s="6">
        <f t="shared" si="1"/>
        <v>71.648780487804885</v>
      </c>
    </row>
    <row r="101" spans="1:10" x14ac:dyDescent="0.25">
      <c r="A101" s="5" t="s">
        <v>70</v>
      </c>
      <c r="B101" s="5" t="s">
        <v>261</v>
      </c>
      <c r="C101" s="2" t="s">
        <v>503</v>
      </c>
      <c r="D101" s="6">
        <v>35.824390243902442</v>
      </c>
      <c r="E101" s="6">
        <v>0</v>
      </c>
      <c r="F101" s="6">
        <f t="shared" si="1"/>
        <v>35.824390243902442</v>
      </c>
    </row>
    <row r="102" spans="1:10" x14ac:dyDescent="0.25">
      <c r="A102" s="5" t="s">
        <v>70</v>
      </c>
      <c r="B102" s="5" t="s">
        <v>261</v>
      </c>
      <c r="C102" s="2" t="s">
        <v>504</v>
      </c>
      <c r="D102" s="6">
        <v>6483.424390243903</v>
      </c>
      <c r="E102" s="6">
        <v>14.24390243902439</v>
      </c>
      <c r="F102" s="6">
        <f t="shared" si="1"/>
        <v>6497.6682926829271</v>
      </c>
    </row>
    <row r="103" spans="1:10" x14ac:dyDescent="0.25">
      <c r="A103" s="5" t="s">
        <v>70</v>
      </c>
      <c r="B103" s="5" t="s">
        <v>261</v>
      </c>
      <c r="C103" s="2" t="s">
        <v>505</v>
      </c>
      <c r="D103" s="6">
        <v>573.12195121951231</v>
      </c>
      <c r="E103" s="6">
        <v>0</v>
      </c>
      <c r="F103" s="6">
        <f t="shared" si="1"/>
        <v>573.12195121951231</v>
      </c>
    </row>
    <row r="104" spans="1:10" x14ac:dyDescent="0.25">
      <c r="A104" s="5" t="s">
        <v>70</v>
      </c>
      <c r="B104" s="5" t="s">
        <v>261</v>
      </c>
      <c r="C104" s="2" t="s">
        <v>506</v>
      </c>
      <c r="D104" s="6">
        <v>394.02926829268296</v>
      </c>
      <c r="E104" s="6">
        <v>0</v>
      </c>
      <c r="F104" s="6">
        <f t="shared" si="1"/>
        <v>394.02926829268296</v>
      </c>
    </row>
    <row r="105" spans="1:10" x14ac:dyDescent="0.25">
      <c r="A105" s="5" t="s">
        <v>70</v>
      </c>
      <c r="B105" s="5" t="s">
        <v>261</v>
      </c>
      <c r="C105" s="2" t="s">
        <v>507</v>
      </c>
      <c r="D105" s="6">
        <v>465.66829268292685</v>
      </c>
      <c r="E105" s="6">
        <v>0</v>
      </c>
      <c r="F105" s="6">
        <f t="shared" si="1"/>
        <v>465.66829268292685</v>
      </c>
    </row>
    <row r="106" spans="1:10" x14ac:dyDescent="0.25">
      <c r="A106" s="5" t="s">
        <v>70</v>
      </c>
      <c r="B106" s="5" t="s">
        <v>261</v>
      </c>
      <c r="C106" s="2" t="s">
        <v>508</v>
      </c>
      <c r="D106" s="6">
        <v>573.12195121951231</v>
      </c>
      <c r="E106" s="6">
        <v>-23.16</v>
      </c>
      <c r="F106" s="6">
        <f t="shared" si="1"/>
        <v>549.96195121951234</v>
      </c>
    </row>
    <row r="107" spans="1:10" x14ac:dyDescent="0.25">
      <c r="A107" s="5" t="s">
        <v>70</v>
      </c>
      <c r="B107" s="5" t="s">
        <v>261</v>
      </c>
      <c r="C107" s="2" t="s">
        <v>509</v>
      </c>
      <c r="D107" s="6">
        <v>71.648780487804885</v>
      </c>
      <c r="E107" s="6">
        <v>0</v>
      </c>
      <c r="F107" s="6">
        <f t="shared" si="1"/>
        <v>71.648780487804885</v>
      </c>
    </row>
    <row r="108" spans="1:10" x14ac:dyDescent="0.25">
      <c r="A108" s="5" t="s">
        <v>41</v>
      </c>
      <c r="B108" s="5" t="s">
        <v>383</v>
      </c>
      <c r="C108" s="2" t="s">
        <v>510</v>
      </c>
      <c r="D108" s="6">
        <v>138353.79512195123</v>
      </c>
      <c r="E108" s="6">
        <v>1741.3073170731709</v>
      </c>
      <c r="F108" s="6">
        <f t="shared" si="1"/>
        <v>140095.1024390244</v>
      </c>
    </row>
    <row r="109" spans="1:10" x14ac:dyDescent="0.25">
      <c r="A109" s="5" t="s">
        <v>9</v>
      </c>
      <c r="B109" s="5" t="s">
        <v>93</v>
      </c>
      <c r="C109" s="2" t="s">
        <v>405</v>
      </c>
      <c r="D109" s="6">
        <v>770.85</v>
      </c>
      <c r="E109" s="6"/>
      <c r="F109" s="6">
        <f t="shared" si="1"/>
        <v>770.85</v>
      </c>
    </row>
    <row r="110" spans="1:10" x14ac:dyDescent="0.25">
      <c r="F110" s="24"/>
    </row>
    <row r="111" spans="1:10" ht="30" x14ac:dyDescent="0.25">
      <c r="B111" s="7"/>
      <c r="C111" s="11" t="s">
        <v>88</v>
      </c>
      <c r="D111" s="11" t="s">
        <v>89</v>
      </c>
      <c r="E111" s="11" t="s">
        <v>90</v>
      </c>
      <c r="F111" s="18"/>
      <c r="G111" s="18"/>
      <c r="H111" s="18"/>
      <c r="I111" s="18"/>
      <c r="J111" s="18"/>
    </row>
    <row r="112" spans="1:10" x14ac:dyDescent="0.25">
      <c r="B112" s="7"/>
      <c r="C112" s="1" t="s">
        <v>91</v>
      </c>
      <c r="D112" s="1" t="s">
        <v>91</v>
      </c>
      <c r="E112" s="1" t="s">
        <v>91</v>
      </c>
    </row>
    <row r="113" spans="2:5" x14ac:dyDescent="0.25">
      <c r="B113" s="3" t="s">
        <v>92</v>
      </c>
      <c r="C113" s="12">
        <f>SUM(D5:D109)</f>
        <v>2703567.1021951218</v>
      </c>
      <c r="D113" s="12">
        <f>SUM(E5:E109)</f>
        <v>-37704.023902439003</v>
      </c>
      <c r="E113" s="12">
        <f>SUM(F5:F109)</f>
        <v>2665863.0782926837</v>
      </c>
    </row>
    <row r="114" spans="2:5" x14ac:dyDescent="0.25">
      <c r="B114" s="7"/>
      <c r="C114" s="9"/>
      <c r="D114" s="9"/>
      <c r="E114" s="9"/>
    </row>
  </sheetData>
  <autoFilter ref="A4:J109"/>
  <pageMargins left="0.7" right="0.7" top="0.75" bottom="0.75" header="0.3" footer="0.3"/>
  <ignoredErrors>
    <ignoredError sqref="C109" numberStoredAsText="1"/>
  </ignoredErrors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4"/>
  <sheetViews>
    <sheetView topLeftCell="B16" workbookViewId="0">
      <selection activeCell="E21" sqref="E21:F22"/>
    </sheetView>
  </sheetViews>
  <sheetFormatPr defaultRowHeight="12.75" x14ac:dyDescent="0.2"/>
  <cols>
    <col min="1" max="1" width="52" style="66" bestFit="1" customWidth="1"/>
    <col min="2" max="2" width="42.5703125" style="66" customWidth="1"/>
    <col min="3" max="3" width="15.140625" style="66" bestFit="1" customWidth="1"/>
    <col min="4" max="4" width="12.5703125" style="66" bestFit="1" customWidth="1"/>
    <col min="5" max="5" width="12.140625" style="66" bestFit="1" customWidth="1"/>
    <col min="6" max="6" width="16.28515625" style="66" bestFit="1" customWidth="1"/>
    <col min="7" max="7" width="16" style="66" bestFit="1" customWidth="1"/>
    <col min="8" max="8" width="12.42578125" style="66" bestFit="1" customWidth="1"/>
    <col min="9" max="9" width="12.140625" style="66" bestFit="1" customWidth="1"/>
    <col min="10" max="10" width="13.140625" style="66" bestFit="1" customWidth="1"/>
    <col min="11" max="11" width="38.42578125" style="66" bestFit="1" customWidth="1"/>
    <col min="12" max="16384" width="9.140625" style="66"/>
  </cols>
  <sheetData>
    <row r="1" spans="1:11" s="63" customFormat="1" x14ac:dyDescent="0.25">
      <c r="A1" s="38" t="s">
        <v>999</v>
      </c>
      <c r="B1" s="59" t="s">
        <v>95</v>
      </c>
      <c r="C1" s="60"/>
      <c r="D1" s="60"/>
      <c r="E1" s="61"/>
      <c r="F1" s="62"/>
      <c r="G1" s="61"/>
      <c r="H1" s="61"/>
      <c r="I1" s="62"/>
    </row>
    <row r="2" spans="1:11" s="63" customFormat="1" x14ac:dyDescent="0.25">
      <c r="A2" s="38" t="s">
        <v>1001</v>
      </c>
      <c r="B2" s="59">
        <v>2014</v>
      </c>
      <c r="C2" s="60"/>
      <c r="D2" s="60"/>
      <c r="E2" s="61"/>
      <c r="F2" s="62"/>
      <c r="G2" s="61"/>
      <c r="H2" s="61"/>
      <c r="I2" s="62"/>
    </row>
    <row r="3" spans="1:11" s="63" customFormat="1" x14ac:dyDescent="0.25">
      <c r="A3" s="64"/>
      <c r="B3" s="64"/>
      <c r="C3" s="64"/>
      <c r="D3" s="65"/>
      <c r="E3" s="65"/>
      <c r="F3" s="65"/>
      <c r="G3" s="65"/>
      <c r="H3" s="65"/>
      <c r="I3" s="65"/>
    </row>
    <row r="4" spans="1:11" ht="25.5" x14ac:dyDescent="0.2">
      <c r="A4" s="38" t="s">
        <v>963</v>
      </c>
      <c r="B4" s="38" t="s">
        <v>964</v>
      </c>
      <c r="C4" s="38" t="s">
        <v>965</v>
      </c>
      <c r="D4" s="38" t="s">
        <v>1002</v>
      </c>
      <c r="E4" s="38" t="s">
        <v>1003</v>
      </c>
      <c r="F4" s="38" t="s">
        <v>1004</v>
      </c>
      <c r="G4" s="38" t="s">
        <v>1005</v>
      </c>
      <c r="H4" s="38" t="s">
        <v>1006</v>
      </c>
      <c r="I4" s="38" t="s">
        <v>1007</v>
      </c>
      <c r="J4" s="38" t="s">
        <v>1008</v>
      </c>
    </row>
    <row r="5" spans="1:11" ht="45" x14ac:dyDescent="0.2">
      <c r="A5" s="81" t="s">
        <v>70</v>
      </c>
      <c r="B5" s="82" t="s">
        <v>975</v>
      </c>
      <c r="C5" s="83">
        <v>700583</v>
      </c>
      <c r="D5" s="84">
        <v>1</v>
      </c>
      <c r="E5" s="134">
        <v>10853</v>
      </c>
      <c r="F5" s="84"/>
      <c r="G5" s="85"/>
      <c r="H5" s="84"/>
      <c r="I5" s="85"/>
      <c r="J5" s="84">
        <v>5</v>
      </c>
      <c r="K5" s="128"/>
    </row>
    <row r="6" spans="1:11" ht="30" x14ac:dyDescent="0.2">
      <c r="A6" s="81" t="s">
        <v>79</v>
      </c>
      <c r="B6" s="82" t="s">
        <v>976</v>
      </c>
      <c r="C6" s="83">
        <v>700584</v>
      </c>
      <c r="D6" s="84">
        <v>2</v>
      </c>
      <c r="E6" s="134">
        <v>22684.83</v>
      </c>
      <c r="F6" s="84"/>
      <c r="G6" s="85"/>
      <c r="H6" s="84">
        <v>1</v>
      </c>
      <c r="I6" s="85">
        <v>251500</v>
      </c>
      <c r="J6" s="84">
        <v>3</v>
      </c>
      <c r="K6" s="128"/>
    </row>
    <row r="7" spans="1:11" ht="15" x14ac:dyDescent="0.2">
      <c r="A7" s="81" t="s">
        <v>24</v>
      </c>
      <c r="B7" s="82" t="s">
        <v>977</v>
      </c>
      <c r="C7" s="83">
        <v>700585</v>
      </c>
      <c r="D7" s="84">
        <v>8</v>
      </c>
      <c r="E7" s="134">
        <v>75610.39</v>
      </c>
      <c r="F7" s="84"/>
      <c r="G7" s="85"/>
      <c r="H7" s="84"/>
      <c r="I7" s="85"/>
      <c r="J7" s="84">
        <v>4</v>
      </c>
      <c r="K7" s="128"/>
    </row>
    <row r="8" spans="1:11" ht="15" x14ac:dyDescent="0.2">
      <c r="A8" s="81" t="s">
        <v>24</v>
      </c>
      <c r="B8" s="82" t="s">
        <v>977</v>
      </c>
      <c r="C8" s="83">
        <v>700586</v>
      </c>
      <c r="D8" s="84">
        <v>1</v>
      </c>
      <c r="E8" s="134">
        <v>16279.5</v>
      </c>
      <c r="F8" s="84"/>
      <c r="G8" s="85"/>
      <c r="H8" s="84"/>
      <c r="I8" s="85"/>
      <c r="J8" s="84">
        <v>1</v>
      </c>
      <c r="K8" s="128"/>
    </row>
    <row r="9" spans="1:11" ht="15" x14ac:dyDescent="0.2">
      <c r="A9" s="81" t="s">
        <v>24</v>
      </c>
      <c r="B9" s="82" t="s">
        <v>977</v>
      </c>
      <c r="C9" s="83">
        <v>700587</v>
      </c>
      <c r="D9" s="84">
        <v>1</v>
      </c>
      <c r="E9" s="134">
        <v>8140</v>
      </c>
      <c r="F9" s="84"/>
      <c r="G9" s="85"/>
      <c r="H9" s="84"/>
      <c r="I9" s="85"/>
      <c r="J9" s="84"/>
      <c r="K9" s="128"/>
    </row>
    <row r="10" spans="1:11" ht="60" x14ac:dyDescent="0.2">
      <c r="A10" s="81" t="s">
        <v>29</v>
      </c>
      <c r="B10" s="82" t="s">
        <v>979</v>
      </c>
      <c r="C10" s="83">
        <v>700590</v>
      </c>
      <c r="D10" s="84">
        <v>67</v>
      </c>
      <c r="E10" s="134">
        <v>499877.8</v>
      </c>
      <c r="F10" s="84"/>
      <c r="G10" s="85"/>
      <c r="H10" s="84"/>
      <c r="I10" s="85"/>
      <c r="J10" s="84">
        <v>96</v>
      </c>
      <c r="K10" s="128"/>
    </row>
    <row r="11" spans="1:11" ht="30" x14ac:dyDescent="0.2">
      <c r="A11" s="81" t="s">
        <v>79</v>
      </c>
      <c r="B11" s="82" t="s">
        <v>976</v>
      </c>
      <c r="C11" s="83">
        <v>700592</v>
      </c>
      <c r="D11" s="84">
        <v>18</v>
      </c>
      <c r="E11" s="134">
        <v>190480.9</v>
      </c>
      <c r="F11" s="84"/>
      <c r="G11" s="85"/>
      <c r="H11" s="84">
        <v>3</v>
      </c>
      <c r="I11" s="85">
        <v>110878.57</v>
      </c>
      <c r="J11" s="84">
        <v>30</v>
      </c>
      <c r="K11" s="128"/>
    </row>
    <row r="12" spans="1:11" ht="75" x14ac:dyDescent="0.2">
      <c r="A12" s="81" t="s">
        <v>70</v>
      </c>
      <c r="B12" s="82" t="s">
        <v>982</v>
      </c>
      <c r="C12" s="83">
        <v>700651</v>
      </c>
      <c r="D12" s="84">
        <v>1</v>
      </c>
      <c r="E12" s="134">
        <v>8140</v>
      </c>
      <c r="F12" s="84"/>
      <c r="G12" s="85"/>
      <c r="H12" s="84"/>
      <c r="I12" s="85"/>
      <c r="J12" s="84"/>
      <c r="K12" s="128"/>
    </row>
    <row r="13" spans="1:11" x14ac:dyDescent="0.2">
      <c r="D13" s="73"/>
      <c r="E13" s="135"/>
      <c r="F13" s="73"/>
      <c r="G13" s="73"/>
      <c r="H13" s="73"/>
      <c r="I13" s="73"/>
      <c r="J13" s="73"/>
      <c r="K13" s="128"/>
    </row>
    <row r="14" spans="1:11" x14ac:dyDescent="0.2">
      <c r="C14" s="74" t="s">
        <v>991</v>
      </c>
      <c r="D14" s="75">
        <f t="shared" ref="D14:J14" si="0">+SUM(D5:D12)</f>
        <v>99</v>
      </c>
      <c r="E14" s="76">
        <f t="shared" si="0"/>
        <v>832066.42</v>
      </c>
      <c r="F14" s="75">
        <f t="shared" si="0"/>
        <v>0</v>
      </c>
      <c r="G14" s="75">
        <f t="shared" si="0"/>
        <v>0</v>
      </c>
      <c r="H14" s="75">
        <f t="shared" si="0"/>
        <v>4</v>
      </c>
      <c r="I14" s="76">
        <f t="shared" si="0"/>
        <v>362378.57</v>
      </c>
      <c r="J14" s="75">
        <f t="shared" si="0"/>
        <v>139</v>
      </c>
    </row>
    <row r="17" spans="2:6" x14ac:dyDescent="0.2">
      <c r="B17" s="77" t="s">
        <v>992</v>
      </c>
      <c r="C17" s="78" t="s">
        <v>993</v>
      </c>
      <c r="D17" s="30" t="s">
        <v>994</v>
      </c>
    </row>
    <row r="18" spans="2:6" ht="25.5" x14ac:dyDescent="0.2">
      <c r="B18" s="79" t="s">
        <v>995</v>
      </c>
      <c r="C18" s="55">
        <f>+D14+F14+H14+J14</f>
        <v>242</v>
      </c>
      <c r="D18" s="52">
        <f>+E14+G14+I14</f>
        <v>1194444.99</v>
      </c>
    </row>
    <row r="19" spans="2:6" x14ac:dyDescent="0.2">
      <c r="B19" s="79" t="s">
        <v>996</v>
      </c>
      <c r="C19" s="55">
        <f>H14</f>
        <v>4</v>
      </c>
      <c r="D19" s="52">
        <f>I14</f>
        <v>362378.57</v>
      </c>
    </row>
    <row r="20" spans="2:6" x14ac:dyDescent="0.2">
      <c r="B20" s="79" t="s">
        <v>997</v>
      </c>
      <c r="C20" s="55">
        <f>D14+F14</f>
        <v>99</v>
      </c>
      <c r="D20" s="52">
        <f>+E14+G14</f>
        <v>832066.42</v>
      </c>
    </row>
    <row r="21" spans="2:6" x14ac:dyDescent="0.2">
      <c r="B21" s="79" t="s">
        <v>998</v>
      </c>
      <c r="C21" s="55">
        <f>+C19+C20</f>
        <v>103</v>
      </c>
      <c r="D21" s="52">
        <f>+D19+D20</f>
        <v>1194444.99</v>
      </c>
      <c r="E21" s="103"/>
      <c r="F21" s="124"/>
    </row>
    <row r="22" spans="2:6" x14ac:dyDescent="0.2">
      <c r="E22" s="103"/>
      <c r="F22" s="125"/>
    </row>
    <row r="24" spans="2:6" x14ac:dyDescent="0.2">
      <c r="C24" s="102"/>
      <c r="D24" s="102"/>
    </row>
    <row r="25" spans="2:6" x14ac:dyDescent="0.2">
      <c r="C25" s="102"/>
      <c r="D25" s="102"/>
    </row>
    <row r="26" spans="2:6" x14ac:dyDescent="0.2">
      <c r="C26" s="102"/>
      <c r="D26" s="102"/>
    </row>
    <row r="27" spans="2:6" x14ac:dyDescent="0.2">
      <c r="C27" s="102"/>
      <c r="D27" s="102"/>
    </row>
    <row r="28" spans="2:6" x14ac:dyDescent="0.2">
      <c r="C28" s="102"/>
      <c r="D28" s="102"/>
    </row>
    <row r="29" spans="2:6" x14ac:dyDescent="0.2">
      <c r="C29" s="102"/>
      <c r="D29" s="102"/>
    </row>
    <row r="30" spans="2:6" x14ac:dyDescent="0.2">
      <c r="C30" s="102"/>
      <c r="D30" s="102"/>
    </row>
    <row r="31" spans="2:6" x14ac:dyDescent="0.2">
      <c r="C31" s="102"/>
      <c r="D31" s="102"/>
    </row>
    <row r="32" spans="2:6" x14ac:dyDescent="0.2">
      <c r="C32" s="102"/>
      <c r="D32" s="102"/>
    </row>
    <row r="33" spans="3:4" x14ac:dyDescent="0.2">
      <c r="C33" s="102"/>
      <c r="D33" s="102"/>
    </row>
    <row r="34" spans="3:4" x14ac:dyDescent="0.2">
      <c r="C34" s="102"/>
      <c r="D34" s="102"/>
    </row>
  </sheetData>
  <conditionalFormatting sqref="B1:B2 C14:J14 B5:F12 H5:J12">
    <cfRule type="cellIs" dxfId="146" priority="20" stopIfTrue="1" operator="equal">
      <formula>"&lt;&gt;"""""</formula>
    </cfRule>
  </conditionalFormatting>
  <conditionalFormatting sqref="E5">
    <cfRule type="cellIs" dxfId="145" priority="3" stopIfTrue="1" operator="equal">
      <formula>"&lt;&gt;"""""</formula>
    </cfRule>
  </conditionalFormatting>
  <conditionalFormatting sqref="E5:E12">
    <cfRule type="cellIs" dxfId="144" priority="2" stopIfTrue="1" operator="equal">
      <formula>"&lt;&gt;"""""</formula>
    </cfRule>
  </conditionalFormatting>
  <conditionalFormatting sqref="G5:G12">
    <cfRule type="cellIs" dxfId="143" priority="1" stopIfTrue="1" operator="equal">
      <formula>"&lt;&gt;"""""</formula>
    </cfRule>
  </conditionalFormatting>
  <pageMargins left="0.7" right="0.7" top="0.75" bottom="0.75" header="0.3" footer="0.3"/>
  <pageSetup paperSize="9" orientation="portrait" r:id="rId1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3"/>
  <sheetViews>
    <sheetView showGridLines="0" topLeftCell="A16" workbookViewId="0">
      <selection activeCell="A43" sqref="A43:XFD44"/>
    </sheetView>
  </sheetViews>
  <sheetFormatPr defaultRowHeight="15" x14ac:dyDescent="0.25"/>
  <cols>
    <col min="1" max="2" width="73.7109375" style="23" customWidth="1"/>
    <col min="3" max="11" width="18.7109375" style="23" customWidth="1"/>
    <col min="12" max="12" width="9.140625" style="23"/>
    <col min="13" max="13" width="45.7109375" style="23" customWidth="1"/>
    <col min="14" max="21" width="18.7109375" style="23" customWidth="1"/>
    <col min="22" max="16384" width="9.140625" style="23"/>
  </cols>
  <sheetData>
    <row r="1" spans="1:6" x14ac:dyDescent="0.25">
      <c r="A1" s="1" t="s">
        <v>0</v>
      </c>
      <c r="B1" s="2">
        <v>2014</v>
      </c>
    </row>
    <row r="2" spans="1:6" x14ac:dyDescent="0.25">
      <c r="A2" s="3" t="s">
        <v>1</v>
      </c>
      <c r="B2" s="4" t="s">
        <v>152</v>
      </c>
    </row>
    <row r="4" spans="1:6" x14ac:dyDescent="0.25">
      <c r="A4" s="1" t="s">
        <v>3</v>
      </c>
      <c r="B4" s="1" t="s">
        <v>4</v>
      </c>
      <c r="C4" s="1" t="s">
        <v>5</v>
      </c>
      <c r="D4" s="1" t="s">
        <v>6</v>
      </c>
      <c r="E4" s="1" t="s">
        <v>7</v>
      </c>
      <c r="F4" s="1" t="s">
        <v>8</v>
      </c>
    </row>
    <row r="5" spans="1:6" x14ac:dyDescent="0.25">
      <c r="A5" s="5" t="s">
        <v>67</v>
      </c>
      <c r="B5" s="5" t="s">
        <v>68</v>
      </c>
      <c r="C5" s="5" t="s">
        <v>550</v>
      </c>
      <c r="D5" s="6">
        <v>3.7073170731707319</v>
      </c>
      <c r="E5" s="6">
        <v>0</v>
      </c>
      <c r="F5" s="6">
        <f>D5+E5</f>
        <v>3.7073170731707319</v>
      </c>
    </row>
    <row r="6" spans="1:6" x14ac:dyDescent="0.25">
      <c r="A6" s="5" t="s">
        <v>9</v>
      </c>
      <c r="B6" s="5" t="s">
        <v>12</v>
      </c>
      <c r="C6" s="5" t="s">
        <v>551</v>
      </c>
      <c r="D6" s="6">
        <v>37.00487804878049</v>
      </c>
      <c r="E6" s="6">
        <v>-37</v>
      </c>
      <c r="F6" s="6">
        <f t="shared" ref="F6:F38" si="0">D6+E6</f>
        <v>4.8780487804904737E-3</v>
      </c>
    </row>
    <row r="7" spans="1:6" x14ac:dyDescent="0.25">
      <c r="A7" s="5" t="s">
        <v>9</v>
      </c>
      <c r="B7" s="5" t="s">
        <v>12</v>
      </c>
      <c r="C7" s="5" t="s">
        <v>552</v>
      </c>
      <c r="D7" s="6">
        <v>3.7073170731707319</v>
      </c>
      <c r="E7" s="6">
        <v>0</v>
      </c>
      <c r="F7" s="6">
        <f t="shared" si="0"/>
        <v>3.7073170731707319</v>
      </c>
    </row>
    <row r="8" spans="1:6" x14ac:dyDescent="0.25">
      <c r="A8" s="5" t="s">
        <v>266</v>
      </c>
      <c r="B8" s="5" t="s">
        <v>267</v>
      </c>
      <c r="C8" s="5" t="s">
        <v>553</v>
      </c>
      <c r="D8" s="6">
        <v>27750.000000000004</v>
      </c>
      <c r="E8" s="6">
        <v>7610.3783000000012</v>
      </c>
      <c r="F8" s="6">
        <f t="shared" si="0"/>
        <v>35360.378300000004</v>
      </c>
    </row>
    <row r="9" spans="1:6" x14ac:dyDescent="0.25">
      <c r="A9" s="5" t="s">
        <v>185</v>
      </c>
      <c r="B9" s="5" t="s">
        <v>515</v>
      </c>
      <c r="C9" s="5" t="s">
        <v>554</v>
      </c>
      <c r="D9" s="6">
        <v>18.507317073170732</v>
      </c>
      <c r="E9" s="6">
        <v>0</v>
      </c>
      <c r="F9" s="6">
        <f t="shared" si="0"/>
        <v>18.507317073170732</v>
      </c>
    </row>
    <row r="10" spans="1:6" x14ac:dyDescent="0.25">
      <c r="A10" s="5" t="s">
        <v>9</v>
      </c>
      <c r="B10" s="5" t="s">
        <v>517</v>
      </c>
      <c r="C10" s="5" t="s">
        <v>555</v>
      </c>
      <c r="D10" s="6">
        <v>29600.000000000004</v>
      </c>
      <c r="E10" s="129">
        <v>0</v>
      </c>
      <c r="F10" s="6">
        <f>D10</f>
        <v>29600.000000000004</v>
      </c>
    </row>
    <row r="11" spans="1:6" x14ac:dyDescent="0.25">
      <c r="A11" s="5" t="s">
        <v>9</v>
      </c>
      <c r="B11" s="5" t="s">
        <v>176</v>
      </c>
      <c r="C11" s="5" t="s">
        <v>556</v>
      </c>
      <c r="D11" s="6">
        <v>481.00487804878048</v>
      </c>
      <c r="E11" s="6">
        <v>0</v>
      </c>
      <c r="F11" s="6">
        <f t="shared" si="0"/>
        <v>481.00487804878048</v>
      </c>
    </row>
    <row r="12" spans="1:6" x14ac:dyDescent="0.25">
      <c r="A12" s="5" t="s">
        <v>9</v>
      </c>
      <c r="B12" s="5" t="s">
        <v>16</v>
      </c>
      <c r="C12" s="5" t="s">
        <v>557</v>
      </c>
      <c r="D12" s="6">
        <v>81.404878048780489</v>
      </c>
      <c r="E12" s="6">
        <v>-10.2157</v>
      </c>
      <c r="F12" s="6">
        <f t="shared" si="0"/>
        <v>71.189178048780491</v>
      </c>
    </row>
    <row r="13" spans="1:6" x14ac:dyDescent="0.25">
      <c r="A13" s="5" t="s">
        <v>29</v>
      </c>
      <c r="B13" s="5" t="s">
        <v>558</v>
      </c>
      <c r="C13" s="5" t="s">
        <v>559</v>
      </c>
      <c r="D13" s="6">
        <v>370.00000000000006</v>
      </c>
      <c r="E13" s="6">
        <v>239.0829268292683</v>
      </c>
      <c r="F13" s="6">
        <f t="shared" si="0"/>
        <v>609.08292682926833</v>
      </c>
    </row>
    <row r="14" spans="1:6" x14ac:dyDescent="0.25">
      <c r="A14" s="5" t="s">
        <v>106</v>
      </c>
      <c r="B14" s="5" t="s">
        <v>106</v>
      </c>
      <c r="C14" s="5" t="s">
        <v>560</v>
      </c>
      <c r="D14" s="6">
        <v>7.4146341463414638</v>
      </c>
      <c r="E14" s="6">
        <v>23.217951219512198</v>
      </c>
      <c r="F14" s="6">
        <f t="shared" si="0"/>
        <v>30.632585365853661</v>
      </c>
    </row>
    <row r="15" spans="1:6" x14ac:dyDescent="0.25">
      <c r="A15" s="5" t="s">
        <v>41</v>
      </c>
      <c r="B15" s="5" t="s">
        <v>183</v>
      </c>
      <c r="C15" s="5" t="s">
        <v>561</v>
      </c>
      <c r="D15" s="6">
        <v>37.00487804878049</v>
      </c>
      <c r="E15" s="6">
        <v>-22.2</v>
      </c>
      <c r="F15" s="6">
        <f t="shared" si="0"/>
        <v>14.804878048780491</v>
      </c>
    </row>
    <row r="16" spans="1:6" x14ac:dyDescent="0.25">
      <c r="A16" s="5" t="s">
        <v>49</v>
      </c>
      <c r="B16" s="5" t="s">
        <v>295</v>
      </c>
      <c r="C16" s="5" t="s">
        <v>562</v>
      </c>
      <c r="D16" s="6">
        <v>14.809756097560976</v>
      </c>
      <c r="E16" s="6">
        <v>12.409800000000002</v>
      </c>
      <c r="F16" s="6">
        <f t="shared" si="0"/>
        <v>27.219556097560979</v>
      </c>
    </row>
    <row r="17" spans="1:6" x14ac:dyDescent="0.25">
      <c r="A17" s="5" t="s">
        <v>49</v>
      </c>
      <c r="B17" s="5" t="s">
        <v>295</v>
      </c>
      <c r="C17" s="5" t="s">
        <v>563</v>
      </c>
      <c r="D17" s="6">
        <v>74</v>
      </c>
      <c r="E17" s="6">
        <v>61.801100000000012</v>
      </c>
      <c r="F17" s="6">
        <f t="shared" si="0"/>
        <v>135.80110000000002</v>
      </c>
    </row>
    <row r="18" spans="1:6" x14ac:dyDescent="0.25">
      <c r="A18" s="5" t="s">
        <v>49</v>
      </c>
      <c r="B18" s="5" t="s">
        <v>295</v>
      </c>
      <c r="C18" s="5" t="s">
        <v>564</v>
      </c>
      <c r="D18" s="6">
        <v>66.614634146341473</v>
      </c>
      <c r="E18" s="6">
        <v>-7.4</v>
      </c>
      <c r="F18" s="6">
        <f t="shared" si="0"/>
        <v>59.214634146341474</v>
      </c>
    </row>
    <row r="19" spans="1:6" x14ac:dyDescent="0.25">
      <c r="A19" s="5" t="s">
        <v>49</v>
      </c>
      <c r="B19" s="5" t="s">
        <v>295</v>
      </c>
      <c r="C19" s="5" t="s">
        <v>565</v>
      </c>
      <c r="D19" s="6">
        <v>18.507317073170732</v>
      </c>
      <c r="E19" s="6">
        <v>38.519959999999998</v>
      </c>
      <c r="F19" s="6">
        <f t="shared" si="0"/>
        <v>57.02727707317073</v>
      </c>
    </row>
    <row r="20" spans="1:6" x14ac:dyDescent="0.25">
      <c r="A20" s="5" t="s">
        <v>49</v>
      </c>
      <c r="B20" s="5" t="s">
        <v>295</v>
      </c>
      <c r="C20" s="5" t="s">
        <v>566</v>
      </c>
      <c r="D20" s="6">
        <v>11.102439024390245</v>
      </c>
      <c r="E20" s="6">
        <v>29.381700000000006</v>
      </c>
      <c r="F20" s="6">
        <f t="shared" si="0"/>
        <v>40.484139024390252</v>
      </c>
    </row>
    <row r="21" spans="1:6" x14ac:dyDescent="0.25">
      <c r="A21" s="5" t="s">
        <v>49</v>
      </c>
      <c r="B21" s="5" t="s">
        <v>295</v>
      </c>
      <c r="C21" s="5" t="s">
        <v>567</v>
      </c>
      <c r="D21" s="6">
        <v>77.707317073170742</v>
      </c>
      <c r="E21" s="6">
        <v>0.68820000000000014</v>
      </c>
      <c r="F21" s="6">
        <f t="shared" si="0"/>
        <v>78.395517073170737</v>
      </c>
    </row>
    <row r="22" spans="1:6" x14ac:dyDescent="0.25">
      <c r="A22" s="5" t="s">
        <v>49</v>
      </c>
      <c r="B22" s="5" t="s">
        <v>295</v>
      </c>
      <c r="C22" s="5" t="s">
        <v>568</v>
      </c>
      <c r="D22" s="6">
        <v>81.404878048780489</v>
      </c>
      <c r="E22" s="6">
        <v>5.4945000000000013</v>
      </c>
      <c r="F22" s="6">
        <f t="shared" si="0"/>
        <v>86.899378048780491</v>
      </c>
    </row>
    <row r="23" spans="1:6" x14ac:dyDescent="0.25">
      <c r="A23" s="5" t="s">
        <v>49</v>
      </c>
      <c r="B23" s="5" t="s">
        <v>295</v>
      </c>
      <c r="C23" s="5" t="s">
        <v>569</v>
      </c>
      <c r="D23" s="6">
        <v>344.10731707317075</v>
      </c>
      <c r="E23" s="6">
        <v>0</v>
      </c>
      <c r="F23" s="6">
        <f t="shared" si="0"/>
        <v>344.10731707317075</v>
      </c>
    </row>
    <row r="24" spans="1:6" x14ac:dyDescent="0.25">
      <c r="A24" s="5" t="s">
        <v>49</v>
      </c>
      <c r="B24" s="5" t="s">
        <v>295</v>
      </c>
      <c r="C24" s="5" t="s">
        <v>570</v>
      </c>
      <c r="D24" s="6">
        <v>66.604878048780492</v>
      </c>
      <c r="E24" s="6">
        <v>5.7034146341463421</v>
      </c>
      <c r="F24" s="6">
        <f t="shared" si="0"/>
        <v>72.308292682926833</v>
      </c>
    </row>
    <row r="25" spans="1:6" x14ac:dyDescent="0.25">
      <c r="A25" s="5" t="s">
        <v>49</v>
      </c>
      <c r="B25" s="5" t="s">
        <v>295</v>
      </c>
      <c r="C25" s="5" t="s">
        <v>571</v>
      </c>
      <c r="D25" s="6">
        <v>1.8439024390243903</v>
      </c>
      <c r="E25" s="6">
        <v>-1.85</v>
      </c>
      <c r="F25" s="6">
        <f t="shared" si="0"/>
        <v>-6.0975609756097615E-3</v>
      </c>
    </row>
    <row r="26" spans="1:6" x14ac:dyDescent="0.25">
      <c r="A26" s="5" t="s">
        <v>49</v>
      </c>
      <c r="B26" s="5" t="s">
        <v>295</v>
      </c>
      <c r="C26" s="5" t="s">
        <v>572</v>
      </c>
      <c r="D26" s="6">
        <v>296</v>
      </c>
      <c r="E26" s="6">
        <v>186.5762</v>
      </c>
      <c r="F26" s="6">
        <f t="shared" si="0"/>
        <v>482.57619999999997</v>
      </c>
    </row>
    <row r="27" spans="1:6" x14ac:dyDescent="0.25">
      <c r="A27" s="5" t="s">
        <v>49</v>
      </c>
      <c r="B27" s="5" t="s">
        <v>295</v>
      </c>
      <c r="C27" s="5" t="s">
        <v>573</v>
      </c>
      <c r="D27" s="6">
        <v>148</v>
      </c>
      <c r="E27" s="6">
        <v>-29.2226</v>
      </c>
      <c r="F27" s="6">
        <f t="shared" si="0"/>
        <v>118.7774</v>
      </c>
    </row>
    <row r="28" spans="1:6" x14ac:dyDescent="0.25">
      <c r="A28" s="5" t="s">
        <v>49</v>
      </c>
      <c r="B28" s="5" t="s">
        <v>295</v>
      </c>
      <c r="C28" s="5" t="s">
        <v>574</v>
      </c>
      <c r="D28" s="6">
        <v>703.0048780487806</v>
      </c>
      <c r="E28" s="6">
        <v>128.7045</v>
      </c>
      <c r="F28" s="6">
        <f t="shared" si="0"/>
        <v>831.70937804878054</v>
      </c>
    </row>
    <row r="29" spans="1:6" x14ac:dyDescent="0.25">
      <c r="A29" s="5" t="s">
        <v>49</v>
      </c>
      <c r="B29" s="5" t="s">
        <v>295</v>
      </c>
      <c r="C29" s="5" t="s">
        <v>575</v>
      </c>
      <c r="D29" s="6">
        <v>240.50731707317075</v>
      </c>
      <c r="E29" s="6">
        <v>-108.6579</v>
      </c>
      <c r="F29" s="6">
        <f t="shared" si="0"/>
        <v>131.84941707317074</v>
      </c>
    </row>
    <row r="30" spans="1:6" x14ac:dyDescent="0.25">
      <c r="A30" s="5" t="s">
        <v>49</v>
      </c>
      <c r="B30" s="5" t="s">
        <v>295</v>
      </c>
      <c r="C30" s="5" t="s">
        <v>576</v>
      </c>
      <c r="D30" s="6">
        <v>77.707317073170742</v>
      </c>
      <c r="E30" s="6">
        <v>-3.6815000000000002</v>
      </c>
      <c r="F30" s="6">
        <f t="shared" si="0"/>
        <v>74.025817073170742</v>
      </c>
    </row>
    <row r="31" spans="1:6" x14ac:dyDescent="0.25">
      <c r="A31" s="5" t="s">
        <v>155</v>
      </c>
      <c r="B31" s="5" t="s">
        <v>162</v>
      </c>
      <c r="C31" s="5" t="s">
        <v>577</v>
      </c>
      <c r="D31" s="6">
        <v>1.8439024390243903</v>
      </c>
      <c r="E31" s="6">
        <v>-1.85</v>
      </c>
      <c r="F31" s="6">
        <f t="shared" si="0"/>
        <v>-6.0975609756097615E-3</v>
      </c>
    </row>
    <row r="32" spans="1:6" x14ac:dyDescent="0.25">
      <c r="A32" s="5" t="s">
        <v>155</v>
      </c>
      <c r="B32" s="5" t="s">
        <v>156</v>
      </c>
      <c r="C32" s="5" t="s">
        <v>578</v>
      </c>
      <c r="D32" s="6">
        <v>1.8439024390243903</v>
      </c>
      <c r="E32" s="6">
        <v>13.64878048780488</v>
      </c>
      <c r="F32" s="6">
        <f t="shared" si="0"/>
        <v>15.49268292682927</v>
      </c>
    </row>
    <row r="33" spans="1:10" x14ac:dyDescent="0.25">
      <c r="A33" s="5" t="s">
        <v>155</v>
      </c>
      <c r="B33" s="5" t="s">
        <v>158</v>
      </c>
      <c r="C33" s="5" t="s">
        <v>579</v>
      </c>
      <c r="D33" s="6">
        <v>3.7073170731707319</v>
      </c>
      <c r="E33" s="6">
        <v>1153.9317073170732</v>
      </c>
      <c r="F33" s="6">
        <f t="shared" si="0"/>
        <v>1157.639024390244</v>
      </c>
    </row>
    <row r="34" spans="1:10" x14ac:dyDescent="0.25">
      <c r="A34" s="5" t="s">
        <v>155</v>
      </c>
      <c r="B34" s="5" t="s">
        <v>160</v>
      </c>
      <c r="C34" s="5" t="s">
        <v>580</v>
      </c>
      <c r="D34" s="6">
        <v>1.8439024390243903</v>
      </c>
      <c r="E34" s="6">
        <v>0.49580000000000013</v>
      </c>
      <c r="F34" s="6">
        <f t="shared" si="0"/>
        <v>2.3397024390243906</v>
      </c>
    </row>
    <row r="35" spans="1:10" x14ac:dyDescent="0.25">
      <c r="A35" s="5" t="s">
        <v>155</v>
      </c>
      <c r="B35" s="5" t="s">
        <v>208</v>
      </c>
      <c r="C35" s="5" t="s">
        <v>581</v>
      </c>
      <c r="D35" s="6">
        <v>318.20487804878053</v>
      </c>
      <c r="E35" s="6">
        <v>0</v>
      </c>
      <c r="F35" s="6">
        <f t="shared" si="0"/>
        <v>318.20487804878053</v>
      </c>
    </row>
    <row r="36" spans="1:10" x14ac:dyDescent="0.25">
      <c r="A36" s="5" t="s">
        <v>70</v>
      </c>
      <c r="B36" s="5" t="s">
        <v>545</v>
      </c>
      <c r="C36" s="5" t="s">
        <v>582</v>
      </c>
      <c r="D36" s="6">
        <v>1282.5365853658536</v>
      </c>
      <c r="E36" s="6">
        <v>-23.8</v>
      </c>
      <c r="F36" s="6">
        <f t="shared" si="0"/>
        <v>1258.7365853658537</v>
      </c>
    </row>
    <row r="37" spans="1:10" x14ac:dyDescent="0.25">
      <c r="A37" s="5" t="s">
        <v>70</v>
      </c>
      <c r="B37" s="5" t="s">
        <v>70</v>
      </c>
      <c r="C37" s="5" t="s">
        <v>583</v>
      </c>
      <c r="D37" s="6">
        <v>2960.0000000000005</v>
      </c>
      <c r="E37" s="6">
        <v>740.62439024390244</v>
      </c>
      <c r="F37" s="6">
        <f t="shared" si="0"/>
        <v>3700.6243902439028</v>
      </c>
    </row>
    <row r="38" spans="1:10" x14ac:dyDescent="0.25">
      <c r="A38" s="5" t="s">
        <v>169</v>
      </c>
      <c r="B38" s="5" t="s">
        <v>221</v>
      </c>
      <c r="C38" s="5" t="s">
        <v>584</v>
      </c>
      <c r="D38" s="6">
        <v>2250.0292682926834</v>
      </c>
      <c r="E38" s="6">
        <v>0</v>
      </c>
      <c r="F38" s="6">
        <f t="shared" si="0"/>
        <v>2250.0292682926834</v>
      </c>
    </row>
    <row r="40" spans="1:10" ht="30" x14ac:dyDescent="0.25">
      <c r="B40" s="7"/>
      <c r="C40" s="8" t="s">
        <v>88</v>
      </c>
      <c r="D40" s="8" t="s">
        <v>89</v>
      </c>
      <c r="E40" s="8" t="s">
        <v>90</v>
      </c>
      <c r="F40" s="18"/>
      <c r="G40" s="18"/>
      <c r="H40" s="18"/>
      <c r="I40" s="18"/>
      <c r="J40" s="18"/>
    </row>
    <row r="41" spans="1:10" x14ac:dyDescent="0.25">
      <c r="B41" s="7"/>
      <c r="C41" s="1" t="s">
        <v>91</v>
      </c>
      <c r="D41" s="1" t="s">
        <v>91</v>
      </c>
      <c r="E41" s="1" t="s">
        <v>91</v>
      </c>
      <c r="F41" s="18"/>
      <c r="G41" s="18"/>
      <c r="H41" s="18"/>
      <c r="I41" s="18"/>
      <c r="J41" s="18"/>
    </row>
    <row r="42" spans="1:10" x14ac:dyDescent="0.25">
      <c r="B42" s="3" t="s">
        <v>92</v>
      </c>
      <c r="C42" s="6">
        <f>SUM(D5:D38)</f>
        <v>67431.687804878035</v>
      </c>
      <c r="D42" s="6">
        <f t="shared" ref="D42:E42" si="1">SUM(E5:E38)</f>
        <v>10004.781530731711</v>
      </c>
      <c r="E42" s="6">
        <f t="shared" si="1"/>
        <v>77436.469335609727</v>
      </c>
    </row>
    <row r="43" spans="1:10" x14ac:dyDescent="0.25">
      <c r="B43" s="7"/>
      <c r="C43" s="9"/>
      <c r="D43" s="9"/>
      <c r="E43" s="9"/>
      <c r="F43" s="9"/>
      <c r="G43" s="9"/>
      <c r="H43" s="9"/>
      <c r="I43" s="9"/>
      <c r="J43" s="9"/>
    </row>
  </sheetData>
  <pageMargins left="0.7" right="0.7" top="0.75" bottom="0.75" header="0.3" footer="0.3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workbookViewId="0">
      <selection activeCell="K1" sqref="K1:K1048576"/>
    </sheetView>
  </sheetViews>
  <sheetFormatPr defaultRowHeight="12.75" x14ac:dyDescent="0.2"/>
  <cols>
    <col min="1" max="1" width="41.5703125" style="66" customWidth="1"/>
    <col min="2" max="2" width="42.5703125" style="66" customWidth="1"/>
    <col min="3" max="3" width="15.140625" style="66" bestFit="1" customWidth="1"/>
    <col min="4" max="4" width="12.5703125" style="66" bestFit="1" customWidth="1"/>
    <col min="5" max="5" width="12.140625" style="66" bestFit="1" customWidth="1"/>
    <col min="6" max="6" width="16.28515625" style="66" bestFit="1" customWidth="1"/>
    <col min="7" max="7" width="16" style="66" bestFit="1" customWidth="1"/>
    <col min="8" max="8" width="12.42578125" style="66" bestFit="1" customWidth="1"/>
    <col min="9" max="9" width="12.140625" style="66" bestFit="1" customWidth="1"/>
    <col min="10" max="10" width="13.140625" style="66" bestFit="1" customWidth="1"/>
    <col min="11" max="11" width="38.42578125" style="66" bestFit="1" customWidth="1"/>
    <col min="12" max="16384" width="9.140625" style="66"/>
  </cols>
  <sheetData>
    <row r="1" spans="1:11" s="63" customFormat="1" x14ac:dyDescent="0.25">
      <c r="A1" s="38" t="s">
        <v>999</v>
      </c>
      <c r="B1" s="59" t="s">
        <v>152</v>
      </c>
      <c r="C1" s="60"/>
      <c r="D1" s="60"/>
      <c r="E1" s="61"/>
      <c r="F1" s="62"/>
      <c r="G1" s="61"/>
      <c r="H1" s="61"/>
      <c r="I1" s="62"/>
    </row>
    <row r="2" spans="1:11" s="63" customFormat="1" x14ac:dyDescent="0.25">
      <c r="A2" s="38" t="s">
        <v>1001</v>
      </c>
      <c r="B2" s="59">
        <v>2014</v>
      </c>
      <c r="C2" s="60"/>
      <c r="D2" s="60"/>
      <c r="E2" s="61"/>
      <c r="F2" s="62"/>
      <c r="G2" s="61"/>
      <c r="H2" s="61"/>
      <c r="I2" s="62"/>
    </row>
    <row r="3" spans="1:11" s="63" customFormat="1" x14ac:dyDescent="0.25">
      <c r="A3" s="64"/>
      <c r="B3" s="64"/>
      <c r="C3" s="64"/>
      <c r="D3" s="65"/>
      <c r="E3" s="65"/>
      <c r="F3" s="65"/>
      <c r="G3" s="65"/>
      <c r="H3" s="65"/>
      <c r="I3" s="65"/>
    </row>
    <row r="4" spans="1:11" ht="25.5" x14ac:dyDescent="0.2">
      <c r="A4" s="38" t="s">
        <v>963</v>
      </c>
      <c r="B4" s="38" t="s">
        <v>964</v>
      </c>
      <c r="C4" s="38" t="s">
        <v>965</v>
      </c>
      <c r="D4" s="38" t="s">
        <v>1002</v>
      </c>
      <c r="E4" s="38" t="s">
        <v>1003</v>
      </c>
      <c r="F4" s="38" t="s">
        <v>1004</v>
      </c>
      <c r="G4" s="38" t="s">
        <v>1005</v>
      </c>
      <c r="H4" s="38" t="s">
        <v>1006</v>
      </c>
      <c r="I4" s="38" t="s">
        <v>1007</v>
      </c>
      <c r="J4" s="38" t="s">
        <v>1008</v>
      </c>
    </row>
    <row r="5" spans="1:11" ht="60" x14ac:dyDescent="0.2">
      <c r="A5" s="82" t="s">
        <v>1159</v>
      </c>
      <c r="B5" s="82" t="s">
        <v>1160</v>
      </c>
      <c r="C5" s="86">
        <v>700774</v>
      </c>
      <c r="D5" s="87"/>
      <c r="E5" s="88"/>
      <c r="F5" s="87"/>
      <c r="G5" s="88"/>
      <c r="H5" s="87"/>
      <c r="I5" s="88"/>
      <c r="J5" s="87">
        <v>4</v>
      </c>
      <c r="K5" s="128"/>
    </row>
    <row r="6" spans="1:11" ht="75" x14ac:dyDescent="0.2">
      <c r="A6" s="82" t="s">
        <v>9</v>
      </c>
      <c r="B6" s="82" t="s">
        <v>1163</v>
      </c>
      <c r="C6" s="86">
        <v>700789</v>
      </c>
      <c r="D6" s="87">
        <v>2</v>
      </c>
      <c r="E6" s="88">
        <v>7989.94</v>
      </c>
      <c r="F6" s="87"/>
      <c r="G6" s="88"/>
      <c r="H6" s="87"/>
      <c r="I6" s="88"/>
      <c r="J6" s="87">
        <v>2</v>
      </c>
      <c r="K6" s="128"/>
    </row>
    <row r="7" spans="1:11" ht="75" x14ac:dyDescent="0.2">
      <c r="A7" s="82" t="s">
        <v>29</v>
      </c>
      <c r="B7" s="82" t="s">
        <v>1164</v>
      </c>
      <c r="C7" s="86">
        <v>700832</v>
      </c>
      <c r="D7" s="87">
        <v>2</v>
      </c>
      <c r="E7" s="88">
        <v>10184.68</v>
      </c>
      <c r="F7" s="87"/>
      <c r="G7" s="88"/>
      <c r="H7" s="87"/>
      <c r="I7" s="88"/>
      <c r="J7" s="87">
        <v>1</v>
      </c>
      <c r="K7" s="128"/>
    </row>
    <row r="8" spans="1:11" x14ac:dyDescent="0.2">
      <c r="D8" s="73"/>
      <c r="E8" s="73"/>
      <c r="F8" s="73"/>
      <c r="G8" s="73"/>
      <c r="H8" s="73"/>
      <c r="I8" s="73"/>
      <c r="J8" s="73"/>
    </row>
    <row r="9" spans="1:11" x14ac:dyDescent="0.2">
      <c r="C9" s="74" t="s">
        <v>991</v>
      </c>
      <c r="D9" s="75">
        <f>+SUM(D5:D7)</f>
        <v>4</v>
      </c>
      <c r="E9" s="76">
        <f t="shared" ref="E9:J9" si="0">+SUM(E5:E7)</f>
        <v>18174.62</v>
      </c>
      <c r="F9" s="75">
        <f t="shared" si="0"/>
        <v>0</v>
      </c>
      <c r="G9" s="75">
        <f t="shared" si="0"/>
        <v>0</v>
      </c>
      <c r="H9" s="75">
        <f t="shared" si="0"/>
        <v>0</v>
      </c>
      <c r="I9" s="76">
        <f t="shared" si="0"/>
        <v>0</v>
      </c>
      <c r="J9" s="75">
        <f t="shared" si="0"/>
        <v>7</v>
      </c>
      <c r="K9" s="128"/>
    </row>
    <row r="12" spans="1:11" x14ac:dyDescent="0.2">
      <c r="B12" s="77" t="s">
        <v>992</v>
      </c>
      <c r="C12" s="78" t="s">
        <v>993</v>
      </c>
      <c r="D12" s="30" t="s">
        <v>994</v>
      </c>
    </row>
    <row r="13" spans="1:11" ht="25.5" x14ac:dyDescent="0.2">
      <c r="B13" s="79" t="s">
        <v>995</v>
      </c>
      <c r="C13" s="55">
        <f>+D9+F9+H9+J9</f>
        <v>11</v>
      </c>
      <c r="D13" s="52">
        <f>+E9+G9+I9</f>
        <v>18174.62</v>
      </c>
    </row>
    <row r="14" spans="1:11" x14ac:dyDescent="0.2">
      <c r="B14" s="79" t="s">
        <v>996</v>
      </c>
      <c r="C14" s="55">
        <f>H9</f>
        <v>0</v>
      </c>
      <c r="D14" s="52">
        <f>I9</f>
        <v>0</v>
      </c>
    </row>
    <row r="15" spans="1:11" x14ac:dyDescent="0.2">
      <c r="B15" s="79" t="s">
        <v>997</v>
      </c>
      <c r="C15" s="55">
        <f>D9+F9</f>
        <v>4</v>
      </c>
      <c r="D15" s="52">
        <f>+E9+G9</f>
        <v>18174.62</v>
      </c>
    </row>
    <row r="16" spans="1:11" x14ac:dyDescent="0.2">
      <c r="B16" s="79" t="s">
        <v>998</v>
      </c>
      <c r="C16" s="55">
        <f>+C14+C15</f>
        <v>4</v>
      </c>
      <c r="D16" s="52">
        <f>+D14+D15</f>
        <v>18174.62</v>
      </c>
      <c r="E16" s="103"/>
      <c r="F16" s="124"/>
    </row>
    <row r="17" spans="2:6" x14ac:dyDescent="0.2">
      <c r="E17" s="103"/>
      <c r="F17" s="125"/>
    </row>
    <row r="19" spans="2:6" x14ac:dyDescent="0.2">
      <c r="B19" s="102"/>
    </row>
    <row r="20" spans="2:6" x14ac:dyDescent="0.2">
      <c r="B20" s="102"/>
    </row>
    <row r="21" spans="2:6" x14ac:dyDescent="0.2">
      <c r="B21" s="102"/>
    </row>
    <row r="22" spans="2:6" x14ac:dyDescent="0.2">
      <c r="B22" s="102"/>
    </row>
  </sheetData>
  <conditionalFormatting sqref="B1:B2">
    <cfRule type="cellIs" dxfId="142" priority="15" stopIfTrue="1" operator="equal">
      <formula>"&lt;&gt;"""""</formula>
    </cfRule>
  </conditionalFormatting>
  <conditionalFormatting sqref="F7:H7">
    <cfRule type="cellIs" dxfId="141" priority="14" stopIfTrue="1" operator="equal">
      <formula>"&lt;&gt;"""""</formula>
    </cfRule>
  </conditionalFormatting>
  <conditionalFormatting sqref="E7 B7">
    <cfRule type="cellIs" dxfId="140" priority="13" stopIfTrue="1" operator="equal">
      <formula>"&lt;&gt;"""""</formula>
    </cfRule>
  </conditionalFormatting>
  <conditionalFormatting sqref="D7">
    <cfRule type="cellIs" dxfId="139" priority="12" stopIfTrue="1" operator="equal">
      <formula>"&lt;&gt;"""""</formula>
    </cfRule>
  </conditionalFormatting>
  <conditionalFormatting sqref="J7">
    <cfRule type="cellIs" dxfId="138" priority="11" stopIfTrue="1" operator="equal">
      <formula>"&lt;&gt;"""""</formula>
    </cfRule>
  </conditionalFormatting>
  <conditionalFormatting sqref="I7">
    <cfRule type="cellIs" dxfId="137" priority="10" stopIfTrue="1" operator="equal">
      <formula>"&lt;&gt;"""""</formula>
    </cfRule>
  </conditionalFormatting>
  <conditionalFormatting sqref="C9">
    <cfRule type="cellIs" dxfId="136" priority="9" stopIfTrue="1" operator="equal">
      <formula>"&lt;&gt;"""""</formula>
    </cfRule>
  </conditionalFormatting>
  <conditionalFormatting sqref="D9:J9">
    <cfRule type="cellIs" dxfId="135" priority="8" stopIfTrue="1" operator="equal">
      <formula>"&lt;&gt;"""""</formula>
    </cfRule>
  </conditionalFormatting>
  <conditionalFormatting sqref="C7">
    <cfRule type="cellIs" dxfId="134" priority="7" stopIfTrue="1" operator="equal">
      <formula>"&lt;&gt;"""""</formula>
    </cfRule>
  </conditionalFormatting>
  <conditionalFormatting sqref="F5:H6">
    <cfRule type="cellIs" dxfId="133" priority="6" stopIfTrue="1" operator="equal">
      <formula>"&lt;&gt;"""""</formula>
    </cfRule>
  </conditionalFormatting>
  <conditionalFormatting sqref="E5:E6 B5:B6">
    <cfRule type="cellIs" dxfId="132" priority="5" stopIfTrue="1" operator="equal">
      <formula>"&lt;&gt;"""""</formula>
    </cfRule>
  </conditionalFormatting>
  <conditionalFormatting sqref="D5:D6">
    <cfRule type="cellIs" dxfId="131" priority="4" stopIfTrue="1" operator="equal">
      <formula>"&lt;&gt;"""""</formula>
    </cfRule>
  </conditionalFormatting>
  <conditionalFormatting sqref="J5:J6">
    <cfRule type="cellIs" dxfId="130" priority="3" stopIfTrue="1" operator="equal">
      <formula>"&lt;&gt;"""""</formula>
    </cfRule>
  </conditionalFormatting>
  <conditionalFormatting sqref="I5:I6">
    <cfRule type="cellIs" dxfId="129" priority="2" stopIfTrue="1" operator="equal">
      <formula>"&lt;&gt;"""""</formula>
    </cfRule>
  </conditionalFormatting>
  <conditionalFormatting sqref="C5:C6">
    <cfRule type="cellIs" dxfId="128" priority="1" stopIfTrue="1" operator="equal">
      <formula>"&lt;&gt;"""""</formula>
    </cfRule>
  </conditionalFormatting>
  <pageMargins left="0.7" right="0.7" top="0.75" bottom="0.75" header="0.3" footer="0.3"/>
  <pageSetup paperSize="9" orientation="portrait" r:id="rId1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4"/>
  <sheetViews>
    <sheetView showGridLines="0" topLeftCell="A31" workbookViewId="0">
      <selection activeCell="A44" sqref="A44:XFD45"/>
    </sheetView>
  </sheetViews>
  <sheetFormatPr defaultRowHeight="15" x14ac:dyDescent="0.25"/>
  <cols>
    <col min="1" max="2" width="73.7109375" style="23" customWidth="1"/>
    <col min="3" max="11" width="18.7109375" style="23" customWidth="1"/>
    <col min="12" max="12" width="9.140625" style="23"/>
    <col min="13" max="13" width="45.7109375" style="23" customWidth="1"/>
    <col min="14" max="21" width="18.7109375" style="23" customWidth="1"/>
    <col min="22" max="16384" width="9.140625" style="23"/>
  </cols>
  <sheetData>
    <row r="1" spans="1:6" x14ac:dyDescent="0.25">
      <c r="A1" s="183" t="s">
        <v>0</v>
      </c>
      <c r="B1" s="184">
        <v>2014</v>
      </c>
    </row>
    <row r="2" spans="1:6" x14ac:dyDescent="0.25">
      <c r="A2" s="183" t="s">
        <v>1</v>
      </c>
      <c r="B2" s="184" t="s">
        <v>212</v>
      </c>
    </row>
    <row r="4" spans="1:6" x14ac:dyDescent="0.25">
      <c r="A4" s="1" t="s">
        <v>3</v>
      </c>
      <c r="B4" s="1" t="s">
        <v>4</v>
      </c>
      <c r="C4" s="1" t="s">
        <v>5</v>
      </c>
      <c r="D4" s="1" t="s">
        <v>6</v>
      </c>
      <c r="E4" s="1" t="s">
        <v>7</v>
      </c>
      <c r="F4" s="1" t="s">
        <v>8</v>
      </c>
    </row>
    <row r="5" spans="1:6" x14ac:dyDescent="0.25">
      <c r="A5" s="5" t="s">
        <v>67</v>
      </c>
      <c r="B5" s="5" t="s">
        <v>68</v>
      </c>
      <c r="C5" s="5" t="s">
        <v>511</v>
      </c>
      <c r="D5" s="6">
        <v>65.004405286343612</v>
      </c>
      <c r="E5" s="6">
        <v>0</v>
      </c>
      <c r="F5" s="6">
        <f>D5+E5</f>
        <v>65.004405286343612</v>
      </c>
    </row>
    <row r="6" spans="1:6" x14ac:dyDescent="0.25">
      <c r="A6" s="5" t="s">
        <v>9</v>
      </c>
      <c r="B6" s="5" t="s">
        <v>12</v>
      </c>
      <c r="C6" s="5" t="s">
        <v>512</v>
      </c>
      <c r="D6" s="6">
        <v>650</v>
      </c>
      <c r="E6" s="6">
        <v>-650</v>
      </c>
      <c r="F6" s="6">
        <f t="shared" ref="F6:F39" si="0">D6+E6</f>
        <v>0</v>
      </c>
    </row>
    <row r="7" spans="1:6" x14ac:dyDescent="0.25">
      <c r="A7" s="5" t="s">
        <v>9</v>
      </c>
      <c r="B7" s="5" t="s">
        <v>12</v>
      </c>
      <c r="C7" s="5" t="s">
        <v>513</v>
      </c>
      <c r="D7" s="6">
        <v>65.004405286343612</v>
      </c>
      <c r="E7" s="6">
        <v>0</v>
      </c>
      <c r="F7" s="6">
        <f t="shared" si="0"/>
        <v>65.004405286343612</v>
      </c>
    </row>
    <row r="8" spans="1:6" x14ac:dyDescent="0.25">
      <c r="A8" s="5" t="s">
        <v>266</v>
      </c>
      <c r="B8" s="5" t="s">
        <v>267</v>
      </c>
      <c r="C8" s="5" t="s">
        <v>514</v>
      </c>
      <c r="D8" s="6">
        <v>487500</v>
      </c>
      <c r="E8" s="6">
        <v>133695.83499999999</v>
      </c>
      <c r="F8" s="6">
        <f t="shared" si="0"/>
        <v>621195.83499999996</v>
      </c>
    </row>
    <row r="9" spans="1:6" x14ac:dyDescent="0.25">
      <c r="A9" s="5" t="s">
        <v>185</v>
      </c>
      <c r="B9" s="5" t="s">
        <v>515</v>
      </c>
      <c r="C9" s="5" t="s">
        <v>516</v>
      </c>
      <c r="D9" s="6">
        <v>325.00440528634363</v>
      </c>
      <c r="E9" s="6">
        <v>0</v>
      </c>
      <c r="F9" s="6">
        <f t="shared" si="0"/>
        <v>325.00440528634363</v>
      </c>
    </row>
    <row r="10" spans="1:6" x14ac:dyDescent="0.25">
      <c r="A10" s="5" t="s">
        <v>9</v>
      </c>
      <c r="B10" s="5" t="s">
        <v>517</v>
      </c>
      <c r="C10" s="5" t="s">
        <v>518</v>
      </c>
      <c r="D10" s="6">
        <v>520000</v>
      </c>
      <c r="E10" s="6">
        <v>0</v>
      </c>
      <c r="F10" s="6">
        <f t="shared" si="0"/>
        <v>520000</v>
      </c>
    </row>
    <row r="11" spans="1:6" x14ac:dyDescent="0.25">
      <c r="A11" s="5" t="s">
        <v>9</v>
      </c>
      <c r="B11" s="5" t="s">
        <v>176</v>
      </c>
      <c r="C11" s="5" t="s">
        <v>519</v>
      </c>
      <c r="D11" s="6">
        <v>8450</v>
      </c>
      <c r="E11" s="6">
        <v>0</v>
      </c>
      <c r="F11" s="6">
        <f t="shared" si="0"/>
        <v>8450</v>
      </c>
    </row>
    <row r="12" spans="1:6" x14ac:dyDescent="0.25">
      <c r="A12" s="5" t="s">
        <v>9</v>
      </c>
      <c r="B12" s="5" t="s">
        <v>16</v>
      </c>
      <c r="C12" s="5" t="s">
        <v>520</v>
      </c>
      <c r="D12" s="6">
        <v>1430</v>
      </c>
      <c r="E12" s="6">
        <v>-179.465</v>
      </c>
      <c r="F12" s="6">
        <f t="shared" si="0"/>
        <v>1250.5350000000001</v>
      </c>
    </row>
    <row r="13" spans="1:6" x14ac:dyDescent="0.25">
      <c r="A13" s="5" t="s">
        <v>29</v>
      </c>
      <c r="B13" s="5" t="s">
        <v>521</v>
      </c>
      <c r="C13" s="5" t="s">
        <v>522</v>
      </c>
      <c r="D13" s="6">
        <v>6500</v>
      </c>
      <c r="E13" s="6">
        <v>4200.1057268722461</v>
      </c>
      <c r="F13" s="6">
        <f t="shared" si="0"/>
        <v>10700.105726872247</v>
      </c>
    </row>
    <row r="14" spans="1:6" x14ac:dyDescent="0.25">
      <c r="A14" s="5" t="s">
        <v>106</v>
      </c>
      <c r="B14" s="5" t="s">
        <v>106</v>
      </c>
      <c r="C14" s="5" t="s">
        <v>523</v>
      </c>
      <c r="D14" s="6">
        <v>130</v>
      </c>
      <c r="E14" s="6">
        <v>368.35242290748903</v>
      </c>
      <c r="F14" s="6">
        <f t="shared" si="0"/>
        <v>498.35242290748903</v>
      </c>
    </row>
    <row r="15" spans="1:6" x14ac:dyDescent="0.25">
      <c r="A15" s="5" t="s">
        <v>41</v>
      </c>
      <c r="B15" s="5" t="s">
        <v>183</v>
      </c>
      <c r="C15" s="5" t="s">
        <v>524</v>
      </c>
      <c r="D15" s="6">
        <v>650</v>
      </c>
      <c r="E15" s="6">
        <v>-390</v>
      </c>
      <c r="F15" s="6">
        <f t="shared" si="0"/>
        <v>260</v>
      </c>
    </row>
    <row r="16" spans="1:6" x14ac:dyDescent="0.25">
      <c r="A16" s="5" t="s">
        <v>49</v>
      </c>
      <c r="B16" s="5" t="s">
        <v>295</v>
      </c>
      <c r="C16" s="5" t="s">
        <v>525</v>
      </c>
      <c r="D16" s="6">
        <v>260</v>
      </c>
      <c r="E16" s="6">
        <v>218.01000000000002</v>
      </c>
      <c r="F16" s="6">
        <f t="shared" si="0"/>
        <v>478.01</v>
      </c>
    </row>
    <row r="17" spans="1:6" x14ac:dyDescent="0.25">
      <c r="A17" s="5" t="s">
        <v>49</v>
      </c>
      <c r="B17" s="5" t="s">
        <v>295</v>
      </c>
      <c r="C17" s="5" t="s">
        <v>526</v>
      </c>
      <c r="D17" s="6">
        <v>1300</v>
      </c>
      <c r="E17" s="6">
        <v>1085.6949999999999</v>
      </c>
      <c r="F17" s="6">
        <f t="shared" si="0"/>
        <v>2385.6949999999997</v>
      </c>
    </row>
    <row r="18" spans="1:6" x14ac:dyDescent="0.25">
      <c r="A18" s="5" t="s">
        <v>49</v>
      </c>
      <c r="B18" s="5" t="s">
        <v>295</v>
      </c>
      <c r="C18" s="5" t="s">
        <v>527</v>
      </c>
      <c r="D18" s="6">
        <v>1170</v>
      </c>
      <c r="E18" s="6">
        <v>-130</v>
      </c>
      <c r="F18" s="6">
        <f t="shared" si="0"/>
        <v>1040</v>
      </c>
    </row>
    <row r="19" spans="1:6" x14ac:dyDescent="0.25">
      <c r="A19" s="5" t="s">
        <v>49</v>
      </c>
      <c r="B19" s="5" t="s">
        <v>295</v>
      </c>
      <c r="C19" s="5" t="s">
        <v>528</v>
      </c>
      <c r="D19" s="6">
        <v>325.00440528634363</v>
      </c>
      <c r="E19" s="6">
        <v>676.702</v>
      </c>
      <c r="F19" s="6">
        <f t="shared" si="0"/>
        <v>1001.7064052863436</v>
      </c>
    </row>
    <row r="20" spans="1:6" x14ac:dyDescent="0.25">
      <c r="A20" s="5" t="s">
        <v>49</v>
      </c>
      <c r="B20" s="5" t="s">
        <v>295</v>
      </c>
      <c r="C20" s="5" t="s">
        <v>529</v>
      </c>
      <c r="D20" s="6">
        <v>195.00440528634363</v>
      </c>
      <c r="E20" s="6">
        <v>516.16499999999996</v>
      </c>
      <c r="F20" s="6">
        <f t="shared" si="0"/>
        <v>711.16940528634359</v>
      </c>
    </row>
    <row r="21" spans="1:6" x14ac:dyDescent="0.25">
      <c r="A21" s="5" t="s">
        <v>49</v>
      </c>
      <c r="B21" s="5" t="s">
        <v>295</v>
      </c>
      <c r="C21" s="5" t="s">
        <v>530</v>
      </c>
      <c r="D21" s="6">
        <v>1365.0044052863436</v>
      </c>
      <c r="E21" s="6">
        <v>12.09</v>
      </c>
      <c r="F21" s="6">
        <f t="shared" si="0"/>
        <v>1377.0944052863435</v>
      </c>
    </row>
    <row r="22" spans="1:6" x14ac:dyDescent="0.25">
      <c r="A22" s="5" t="s">
        <v>49</v>
      </c>
      <c r="B22" s="5" t="s">
        <v>295</v>
      </c>
      <c r="C22" s="5" t="s">
        <v>531</v>
      </c>
      <c r="D22" s="6">
        <v>1430</v>
      </c>
      <c r="E22" s="6">
        <v>96.525000000000006</v>
      </c>
      <c r="F22" s="6">
        <f t="shared" si="0"/>
        <v>1526.5250000000001</v>
      </c>
    </row>
    <row r="23" spans="1:6" x14ac:dyDescent="0.25">
      <c r="A23" s="5" t="s">
        <v>49</v>
      </c>
      <c r="B23" s="5" t="s">
        <v>295</v>
      </c>
      <c r="C23" s="5" t="s">
        <v>532</v>
      </c>
      <c r="D23" s="6">
        <v>6045.0044052863432</v>
      </c>
      <c r="E23" s="6">
        <v>0</v>
      </c>
      <c r="F23" s="6">
        <f t="shared" si="0"/>
        <v>6045.0044052863432</v>
      </c>
    </row>
    <row r="24" spans="1:6" x14ac:dyDescent="0.25">
      <c r="A24" s="5" t="s">
        <v>49</v>
      </c>
      <c r="B24" s="5" t="s">
        <v>295</v>
      </c>
      <c r="C24" s="5" t="s">
        <v>533</v>
      </c>
      <c r="D24" s="6">
        <v>1170</v>
      </c>
      <c r="E24" s="6">
        <v>102.69603524229075</v>
      </c>
      <c r="F24" s="6">
        <f t="shared" si="0"/>
        <v>1272.6960352422907</v>
      </c>
    </row>
    <row r="25" spans="1:6" x14ac:dyDescent="0.25">
      <c r="A25" s="5" t="s">
        <v>49</v>
      </c>
      <c r="B25" s="5" t="s">
        <v>295</v>
      </c>
      <c r="C25" s="5" t="s">
        <v>534</v>
      </c>
      <c r="D25" s="6">
        <v>32.502202643171806</v>
      </c>
      <c r="E25" s="6">
        <v>-32.5</v>
      </c>
      <c r="F25" s="6">
        <f t="shared" si="0"/>
        <v>2.2026431718060735E-3</v>
      </c>
    </row>
    <row r="26" spans="1:6" x14ac:dyDescent="0.25">
      <c r="A26" s="5" t="s">
        <v>49</v>
      </c>
      <c r="B26" s="5" t="s">
        <v>295</v>
      </c>
      <c r="C26" s="5" t="s">
        <v>535</v>
      </c>
      <c r="D26" s="6">
        <v>5200</v>
      </c>
      <c r="E26" s="6">
        <v>3277.69</v>
      </c>
      <c r="F26" s="6">
        <f t="shared" si="0"/>
        <v>8477.69</v>
      </c>
    </row>
    <row r="27" spans="1:6" x14ac:dyDescent="0.25">
      <c r="A27" s="5" t="s">
        <v>49</v>
      </c>
      <c r="B27" s="5" t="s">
        <v>295</v>
      </c>
      <c r="C27" s="5" t="s">
        <v>536</v>
      </c>
      <c r="D27" s="6">
        <v>2600</v>
      </c>
      <c r="E27" s="6">
        <v>-513.37</v>
      </c>
      <c r="F27" s="6">
        <f t="shared" si="0"/>
        <v>2086.63</v>
      </c>
    </row>
    <row r="28" spans="1:6" x14ac:dyDescent="0.25">
      <c r="A28" s="5" t="s">
        <v>49</v>
      </c>
      <c r="B28" s="5" t="s">
        <v>295</v>
      </c>
      <c r="C28" s="5" t="s">
        <v>537</v>
      </c>
      <c r="D28" s="6">
        <v>12350</v>
      </c>
      <c r="E28" s="6">
        <v>2261.0250000000001</v>
      </c>
      <c r="F28" s="6">
        <f t="shared" si="0"/>
        <v>14611.025</v>
      </c>
    </row>
    <row r="29" spans="1:6" x14ac:dyDescent="0.25">
      <c r="A29" s="5" t="s">
        <v>49</v>
      </c>
      <c r="B29" s="5" t="s">
        <v>295</v>
      </c>
      <c r="C29" s="5" t="s">
        <v>538</v>
      </c>
      <c r="D29" s="6">
        <v>4225.0044052863441</v>
      </c>
      <c r="E29" s="6">
        <v>-1908.855</v>
      </c>
      <c r="F29" s="6">
        <f t="shared" si="0"/>
        <v>2316.1494052863441</v>
      </c>
    </row>
    <row r="30" spans="1:6" x14ac:dyDescent="0.25">
      <c r="A30" s="5" t="s">
        <v>49</v>
      </c>
      <c r="B30" s="5" t="s">
        <v>295</v>
      </c>
      <c r="C30" s="5" t="s">
        <v>539</v>
      </c>
      <c r="D30" s="6">
        <v>1365.0044052863436</v>
      </c>
      <c r="E30" s="6">
        <v>-64.674999999999997</v>
      </c>
      <c r="F30" s="6">
        <f t="shared" si="0"/>
        <v>1300.3294052863437</v>
      </c>
    </row>
    <row r="31" spans="1:6" x14ac:dyDescent="0.25">
      <c r="A31" s="5" t="s">
        <v>155</v>
      </c>
      <c r="B31" s="5" t="s">
        <v>162</v>
      </c>
      <c r="C31" s="5" t="s">
        <v>540</v>
      </c>
      <c r="D31" s="6">
        <v>32.502202643171806</v>
      </c>
      <c r="E31" s="6">
        <v>-32.5</v>
      </c>
      <c r="F31" s="6">
        <f t="shared" si="0"/>
        <v>2.2026431718060735E-3</v>
      </c>
    </row>
    <row r="32" spans="1:6" x14ac:dyDescent="0.25">
      <c r="A32" s="5" t="s">
        <v>155</v>
      </c>
      <c r="B32" s="5" t="s">
        <v>156</v>
      </c>
      <c r="C32" s="5" t="s">
        <v>541</v>
      </c>
      <c r="D32" s="6">
        <v>32.502202643171806</v>
      </c>
      <c r="E32" s="6">
        <v>239.85022026431719</v>
      </c>
      <c r="F32" s="6">
        <f t="shared" si="0"/>
        <v>272.35242290748897</v>
      </c>
    </row>
    <row r="33" spans="1:10" x14ac:dyDescent="0.25">
      <c r="A33" s="5" t="s">
        <v>155</v>
      </c>
      <c r="B33" s="5" t="s">
        <v>158</v>
      </c>
      <c r="C33" s="5" t="s">
        <v>542</v>
      </c>
      <c r="D33" s="6">
        <v>65.004405286343612</v>
      </c>
      <c r="E33" s="6">
        <v>20271.806167400882</v>
      </c>
      <c r="F33" s="6">
        <f t="shared" si="0"/>
        <v>20336.810572687227</v>
      </c>
    </row>
    <row r="34" spans="1:10" x14ac:dyDescent="0.25">
      <c r="A34" s="5" t="s">
        <v>155</v>
      </c>
      <c r="B34" s="5" t="s">
        <v>160</v>
      </c>
      <c r="C34" s="5" t="s">
        <v>543</v>
      </c>
      <c r="D34" s="6">
        <v>32.502202643171806</v>
      </c>
      <c r="E34" s="6">
        <v>8.7100000000000009</v>
      </c>
      <c r="F34" s="6">
        <f t="shared" si="0"/>
        <v>41.212202643171807</v>
      </c>
    </row>
    <row r="35" spans="1:10" x14ac:dyDescent="0.25">
      <c r="A35" s="5" t="s">
        <v>155</v>
      </c>
      <c r="B35" s="5" t="s">
        <v>208</v>
      </c>
      <c r="C35" s="5" t="s">
        <v>544</v>
      </c>
      <c r="D35" s="6">
        <v>5590</v>
      </c>
      <c r="E35" s="6">
        <v>0</v>
      </c>
      <c r="F35" s="6">
        <f t="shared" si="0"/>
        <v>5590</v>
      </c>
    </row>
    <row r="36" spans="1:10" x14ac:dyDescent="0.25">
      <c r="A36" s="5" t="s">
        <v>70</v>
      </c>
      <c r="B36" s="5" t="s">
        <v>545</v>
      </c>
      <c r="C36" s="5" t="s">
        <v>546</v>
      </c>
      <c r="D36" s="6">
        <v>22527.647577092514</v>
      </c>
      <c r="E36" s="6">
        <v>-418.15</v>
      </c>
      <c r="F36" s="6">
        <f t="shared" si="0"/>
        <v>22109.497577092512</v>
      </c>
    </row>
    <row r="37" spans="1:10" x14ac:dyDescent="0.25">
      <c r="A37" s="5" t="s">
        <v>70</v>
      </c>
      <c r="B37" s="5" t="s">
        <v>70</v>
      </c>
      <c r="C37" s="5" t="s">
        <v>547</v>
      </c>
      <c r="D37" s="6">
        <v>52000</v>
      </c>
      <c r="E37" s="6">
        <v>13010.916299559471</v>
      </c>
      <c r="F37" s="6">
        <f t="shared" si="0"/>
        <v>65010.916299559467</v>
      </c>
    </row>
    <row r="38" spans="1:10" x14ac:dyDescent="0.25">
      <c r="A38" s="5" t="s">
        <v>169</v>
      </c>
      <c r="B38" s="5" t="s">
        <v>221</v>
      </c>
      <c r="C38" s="5" t="s">
        <v>548</v>
      </c>
      <c r="D38" s="6">
        <v>10375.004405286343</v>
      </c>
      <c r="E38" s="6">
        <v>0</v>
      </c>
      <c r="F38" s="6">
        <f t="shared" si="0"/>
        <v>10375.004405286343</v>
      </c>
    </row>
    <row r="39" spans="1:10" x14ac:dyDescent="0.25">
      <c r="A39" s="5" t="s">
        <v>46</v>
      </c>
      <c r="B39" s="5" t="s">
        <v>47</v>
      </c>
      <c r="C39" s="5" t="s">
        <v>549</v>
      </c>
      <c r="D39" s="6">
        <v>3296.9162995594716</v>
      </c>
      <c r="E39" s="6"/>
      <c r="F39" s="6">
        <f t="shared" si="0"/>
        <v>3296.9162995594716</v>
      </c>
    </row>
    <row r="40" spans="1:10" x14ac:dyDescent="0.25">
      <c r="F40" s="24">
        <f>SUM(F5:F39)</f>
        <v>1334472.2800176211</v>
      </c>
    </row>
    <row r="41" spans="1:10" ht="30" x14ac:dyDescent="0.25">
      <c r="B41" s="7"/>
      <c r="C41" s="8" t="s">
        <v>88</v>
      </c>
      <c r="D41" s="8" t="s">
        <v>89</v>
      </c>
      <c r="E41" s="8" t="s">
        <v>90</v>
      </c>
      <c r="F41" s="18"/>
      <c r="G41" s="18"/>
      <c r="H41" s="18"/>
      <c r="I41" s="18"/>
      <c r="J41" s="18"/>
    </row>
    <row r="42" spans="1:10" x14ac:dyDescent="0.25">
      <c r="B42" s="7"/>
      <c r="C42" s="1" t="s">
        <v>91</v>
      </c>
      <c r="D42" s="1" t="s">
        <v>91</v>
      </c>
      <c r="E42" s="1" t="s">
        <v>91</v>
      </c>
      <c r="F42" s="18"/>
      <c r="G42" s="18"/>
      <c r="H42" s="18"/>
      <c r="I42" s="18"/>
      <c r="J42" s="18"/>
    </row>
    <row r="43" spans="1:10" x14ac:dyDescent="0.25">
      <c r="B43" s="3" t="s">
        <v>92</v>
      </c>
      <c r="C43" s="6">
        <f>SUM(D5:D39)</f>
        <v>1158749.6211453744</v>
      </c>
      <c r="D43" s="6">
        <f t="shared" ref="D43:E43" si="1">SUM(E5:E39)</f>
        <v>175722.65887224668</v>
      </c>
      <c r="E43" s="6">
        <f t="shared" si="1"/>
        <v>1334472.2800176211</v>
      </c>
      <c r="F43" s="18"/>
      <c r="G43" s="18"/>
      <c r="H43" s="18"/>
      <c r="I43" s="18"/>
      <c r="J43" s="18"/>
    </row>
    <row r="44" spans="1:10" x14ac:dyDescent="0.25">
      <c r="B44" s="7"/>
      <c r="C44" s="9"/>
      <c r="D44" s="9"/>
      <c r="E44" s="9"/>
      <c r="F44" s="9"/>
      <c r="G44" s="9"/>
      <c r="H44" s="9"/>
      <c r="I44" s="9"/>
      <c r="J44" s="9"/>
    </row>
  </sheetData>
  <pageMargins left="0.7" right="0.7" top="0.75" bottom="0.75" header="0.3" footer="0.3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6"/>
  <sheetViews>
    <sheetView topLeftCell="A13" workbookViewId="0">
      <selection activeCell="F22" sqref="F22"/>
    </sheetView>
  </sheetViews>
  <sheetFormatPr defaultRowHeight="12.75" x14ac:dyDescent="0.2"/>
  <cols>
    <col min="1" max="1" width="52" style="66" bestFit="1" customWidth="1"/>
    <col min="2" max="2" width="42.5703125" style="66" customWidth="1"/>
    <col min="3" max="3" width="15.140625" style="66" bestFit="1" customWidth="1"/>
    <col min="4" max="4" width="12.5703125" style="66" bestFit="1" customWidth="1"/>
    <col min="5" max="5" width="12.140625" style="66" bestFit="1" customWidth="1"/>
    <col min="6" max="6" width="16.28515625" style="66" bestFit="1" customWidth="1"/>
    <col min="7" max="7" width="16" style="66" bestFit="1" customWidth="1"/>
    <col min="8" max="8" width="12.42578125" style="66" bestFit="1" customWidth="1"/>
    <col min="9" max="9" width="12.140625" style="66" bestFit="1" customWidth="1"/>
    <col min="10" max="10" width="13.140625" style="66" bestFit="1" customWidth="1"/>
    <col min="11" max="11" width="38.42578125" style="66" bestFit="1" customWidth="1"/>
    <col min="12" max="16384" width="9.140625" style="66"/>
  </cols>
  <sheetData>
    <row r="1" spans="1:11" s="63" customFormat="1" x14ac:dyDescent="0.25">
      <c r="A1" s="38" t="s">
        <v>999</v>
      </c>
      <c r="B1" s="59" t="s">
        <v>212</v>
      </c>
      <c r="C1" s="60"/>
      <c r="D1" s="60"/>
      <c r="E1" s="61"/>
      <c r="F1" s="62"/>
      <c r="G1" s="61"/>
      <c r="H1" s="61"/>
      <c r="I1" s="62"/>
    </row>
    <row r="2" spans="1:11" s="63" customFormat="1" x14ac:dyDescent="0.25">
      <c r="A2" s="38" t="s">
        <v>1001</v>
      </c>
      <c r="B2" s="59">
        <v>2014</v>
      </c>
      <c r="C2" s="60"/>
      <c r="D2" s="60"/>
      <c r="E2" s="61"/>
      <c r="F2" s="62"/>
      <c r="G2" s="61"/>
      <c r="H2" s="61"/>
      <c r="I2" s="62"/>
    </row>
    <row r="3" spans="1:11" s="63" customFormat="1" x14ac:dyDescent="0.25">
      <c r="A3" s="64"/>
      <c r="B3" s="64"/>
      <c r="C3" s="64"/>
      <c r="D3" s="65"/>
      <c r="E3" s="65"/>
      <c r="F3" s="65"/>
      <c r="G3" s="65"/>
      <c r="H3" s="65"/>
      <c r="I3" s="65"/>
    </row>
    <row r="4" spans="1:11" ht="25.5" x14ac:dyDescent="0.2">
      <c r="A4" s="38" t="s">
        <v>963</v>
      </c>
      <c r="B4" s="38" t="s">
        <v>964</v>
      </c>
      <c r="C4" s="38" t="s">
        <v>965</v>
      </c>
      <c r="D4" s="38" t="s">
        <v>1002</v>
      </c>
      <c r="E4" s="38" t="s">
        <v>1003</v>
      </c>
      <c r="F4" s="38" t="s">
        <v>1004</v>
      </c>
      <c r="G4" s="38" t="s">
        <v>1005</v>
      </c>
      <c r="H4" s="38" t="s">
        <v>1006</v>
      </c>
      <c r="I4" s="38" t="s">
        <v>1007</v>
      </c>
      <c r="J4" s="38" t="s">
        <v>1008</v>
      </c>
    </row>
    <row r="5" spans="1:11" ht="60" x14ac:dyDescent="0.2">
      <c r="A5" s="82" t="s">
        <v>1159</v>
      </c>
      <c r="B5" s="82" t="s">
        <v>1160</v>
      </c>
      <c r="C5" s="86">
        <v>700773</v>
      </c>
      <c r="D5" s="87">
        <v>252</v>
      </c>
      <c r="E5" s="88">
        <v>275978.18</v>
      </c>
      <c r="F5" s="87"/>
      <c r="G5" s="88"/>
      <c r="H5" s="87"/>
      <c r="I5" s="88"/>
      <c r="J5" s="87">
        <v>44</v>
      </c>
      <c r="K5" s="128"/>
    </row>
    <row r="6" spans="1:11" ht="45" x14ac:dyDescent="0.2">
      <c r="A6" s="82" t="s">
        <v>70</v>
      </c>
      <c r="B6" s="82" t="s">
        <v>1161</v>
      </c>
      <c r="C6" s="86">
        <v>700777</v>
      </c>
      <c r="D6" s="87">
        <v>7</v>
      </c>
      <c r="E6" s="88">
        <v>6580.33</v>
      </c>
      <c r="F6" s="87"/>
      <c r="G6" s="88"/>
      <c r="H6" s="87"/>
      <c r="I6" s="88"/>
      <c r="J6" s="87">
        <v>3</v>
      </c>
      <c r="K6" s="128"/>
    </row>
    <row r="7" spans="1:11" ht="75" x14ac:dyDescent="0.2">
      <c r="A7" s="82" t="s">
        <v>9</v>
      </c>
      <c r="B7" s="82" t="s">
        <v>1163</v>
      </c>
      <c r="C7" s="86">
        <v>700788</v>
      </c>
      <c r="D7" s="87">
        <v>128</v>
      </c>
      <c r="E7" s="88">
        <v>186305.37</v>
      </c>
      <c r="F7" s="87"/>
      <c r="G7" s="88"/>
      <c r="H7" s="87"/>
      <c r="I7" s="88"/>
      <c r="J7" s="87">
        <v>12</v>
      </c>
      <c r="K7" s="128"/>
    </row>
    <row r="8" spans="1:11" ht="45" x14ac:dyDescent="0.2">
      <c r="A8" s="82" t="s">
        <v>49</v>
      </c>
      <c r="B8" s="82" t="s">
        <v>603</v>
      </c>
      <c r="C8" s="86">
        <v>700810</v>
      </c>
      <c r="D8" s="87">
        <v>1</v>
      </c>
      <c r="E8" s="88">
        <v>1886.88</v>
      </c>
      <c r="F8" s="87"/>
      <c r="G8" s="88"/>
      <c r="H8" s="87"/>
      <c r="I8" s="88"/>
      <c r="J8" s="87"/>
      <c r="K8" s="128"/>
    </row>
    <row r="9" spans="1:11" ht="45" x14ac:dyDescent="0.2">
      <c r="A9" s="82" t="s">
        <v>49</v>
      </c>
      <c r="B9" s="82" t="s">
        <v>603</v>
      </c>
      <c r="C9" s="86">
        <v>700812</v>
      </c>
      <c r="D9" s="87">
        <v>1</v>
      </c>
      <c r="E9" s="88">
        <v>2451</v>
      </c>
      <c r="F9" s="87"/>
      <c r="G9" s="88"/>
      <c r="H9" s="87"/>
      <c r="I9" s="88"/>
      <c r="J9" s="87"/>
      <c r="K9" s="128"/>
    </row>
    <row r="10" spans="1:11" ht="45" x14ac:dyDescent="0.2">
      <c r="A10" s="82" t="s">
        <v>49</v>
      </c>
      <c r="B10" s="82" t="s">
        <v>603</v>
      </c>
      <c r="C10" s="86">
        <v>700814</v>
      </c>
      <c r="D10" s="87">
        <v>1</v>
      </c>
      <c r="E10" s="88">
        <v>1128</v>
      </c>
      <c r="F10" s="69"/>
      <c r="G10" s="70"/>
      <c r="H10" s="69"/>
      <c r="I10" s="72"/>
      <c r="J10" s="69"/>
      <c r="K10" s="128"/>
    </row>
    <row r="11" spans="1:11" ht="45" x14ac:dyDescent="0.2">
      <c r="A11" s="82" t="s">
        <v>49</v>
      </c>
      <c r="B11" s="82" t="s">
        <v>603</v>
      </c>
      <c r="C11" s="86">
        <v>700826</v>
      </c>
      <c r="D11" s="87">
        <v>1</v>
      </c>
      <c r="E11" s="88">
        <v>1661</v>
      </c>
      <c r="F11" s="69"/>
      <c r="G11" s="70"/>
      <c r="H11" s="69"/>
      <c r="I11" s="72"/>
      <c r="J11" s="69"/>
      <c r="K11" s="128"/>
    </row>
    <row r="12" spans="1:11" x14ac:dyDescent="0.2">
      <c r="D12" s="73"/>
      <c r="E12" s="73"/>
      <c r="F12" s="73"/>
      <c r="G12" s="73"/>
      <c r="H12" s="73"/>
      <c r="I12" s="73"/>
      <c r="J12" s="73"/>
    </row>
    <row r="13" spans="1:11" x14ac:dyDescent="0.2">
      <c r="C13" s="74" t="s">
        <v>991</v>
      </c>
      <c r="D13" s="75">
        <f t="shared" ref="D13:J13" si="0">+SUM(D5:D11)</f>
        <v>391</v>
      </c>
      <c r="E13" s="76">
        <f t="shared" si="0"/>
        <v>475990.76</v>
      </c>
      <c r="F13" s="75">
        <f t="shared" si="0"/>
        <v>0</v>
      </c>
      <c r="G13" s="76">
        <f t="shared" si="0"/>
        <v>0</v>
      </c>
      <c r="H13" s="75">
        <f t="shared" si="0"/>
        <v>0</v>
      </c>
      <c r="I13" s="76">
        <f t="shared" si="0"/>
        <v>0</v>
      </c>
      <c r="J13" s="75">
        <f t="shared" si="0"/>
        <v>59</v>
      </c>
      <c r="K13" s="128"/>
    </row>
    <row r="16" spans="1:11" x14ac:dyDescent="0.2">
      <c r="B16" s="77" t="s">
        <v>992</v>
      </c>
      <c r="C16" s="78" t="s">
        <v>993</v>
      </c>
      <c r="D16" s="30" t="s">
        <v>994</v>
      </c>
    </row>
    <row r="17" spans="2:6" ht="25.5" x14ac:dyDescent="0.2">
      <c r="B17" s="79" t="s">
        <v>995</v>
      </c>
      <c r="C17" s="55">
        <f>+D13+F13+H13+J13</f>
        <v>450</v>
      </c>
      <c r="D17" s="52">
        <f>+E13+G13+I13</f>
        <v>475990.76</v>
      </c>
    </row>
    <row r="18" spans="2:6" x14ac:dyDescent="0.2">
      <c r="B18" s="79" t="s">
        <v>996</v>
      </c>
      <c r="C18" s="55">
        <f>H13</f>
        <v>0</v>
      </c>
      <c r="D18" s="52">
        <f>I13</f>
        <v>0</v>
      </c>
    </row>
    <row r="19" spans="2:6" x14ac:dyDescent="0.2">
      <c r="B19" s="79" t="s">
        <v>997</v>
      </c>
      <c r="C19" s="55">
        <f>D13+F13</f>
        <v>391</v>
      </c>
      <c r="D19" s="52">
        <f>+E13+G13</f>
        <v>475990.76</v>
      </c>
    </row>
    <row r="20" spans="2:6" x14ac:dyDescent="0.2">
      <c r="B20" s="79" t="s">
        <v>998</v>
      </c>
      <c r="C20" s="55">
        <f>+C18+C19</f>
        <v>391</v>
      </c>
      <c r="D20" s="52">
        <f>+D18+D19</f>
        <v>475990.76</v>
      </c>
      <c r="E20" s="103"/>
      <c r="F20" s="124"/>
    </row>
    <row r="21" spans="2:6" x14ac:dyDescent="0.2">
      <c r="E21" s="103"/>
      <c r="F21" s="125"/>
    </row>
    <row r="25" spans="2:6" x14ac:dyDescent="0.2">
      <c r="B25" s="102"/>
    </row>
    <row r="26" spans="2:6" x14ac:dyDescent="0.2">
      <c r="B26" s="102"/>
    </row>
    <row r="27" spans="2:6" x14ac:dyDescent="0.2">
      <c r="B27" s="102"/>
    </row>
    <row r="28" spans="2:6" x14ac:dyDescent="0.2">
      <c r="B28" s="102"/>
    </row>
    <row r="29" spans="2:6" x14ac:dyDescent="0.2">
      <c r="B29" s="102"/>
    </row>
    <row r="30" spans="2:6" x14ac:dyDescent="0.2">
      <c r="B30" s="102"/>
    </row>
    <row r="31" spans="2:6" x14ac:dyDescent="0.2">
      <c r="B31" s="102"/>
    </row>
    <row r="32" spans="2:6" x14ac:dyDescent="0.2">
      <c r="B32" s="102"/>
    </row>
    <row r="33" spans="2:2" x14ac:dyDescent="0.2">
      <c r="B33" s="102"/>
    </row>
    <row r="34" spans="2:2" x14ac:dyDescent="0.2">
      <c r="B34" s="102"/>
    </row>
    <row r="35" spans="2:2" x14ac:dyDescent="0.2">
      <c r="B35" s="102"/>
    </row>
    <row r="36" spans="2:2" x14ac:dyDescent="0.2">
      <c r="B36" s="102"/>
    </row>
  </sheetData>
  <conditionalFormatting sqref="B1:B2">
    <cfRule type="cellIs" dxfId="127" priority="14" stopIfTrue="1" operator="equal">
      <formula>"&lt;&gt;"""""</formula>
    </cfRule>
  </conditionalFormatting>
  <conditionalFormatting sqref="F5:H5">
    <cfRule type="cellIs" dxfId="126" priority="13" stopIfTrue="1" operator="equal">
      <formula>"&lt;&gt;"""""</formula>
    </cfRule>
  </conditionalFormatting>
  <conditionalFormatting sqref="E5 B5">
    <cfRule type="cellIs" dxfId="125" priority="12" stopIfTrue="1" operator="equal">
      <formula>"&lt;&gt;"""""</formula>
    </cfRule>
  </conditionalFormatting>
  <conditionalFormatting sqref="D5">
    <cfRule type="cellIs" dxfId="124" priority="11" stopIfTrue="1" operator="equal">
      <formula>"&lt;&gt;"""""</formula>
    </cfRule>
  </conditionalFormatting>
  <conditionalFormatting sqref="J5">
    <cfRule type="cellIs" dxfId="123" priority="10" stopIfTrue="1" operator="equal">
      <formula>"&lt;&gt;"""""</formula>
    </cfRule>
  </conditionalFormatting>
  <conditionalFormatting sqref="I5">
    <cfRule type="cellIs" dxfId="122" priority="9" stopIfTrue="1" operator="equal">
      <formula>"&lt;&gt;"""""</formula>
    </cfRule>
  </conditionalFormatting>
  <conditionalFormatting sqref="F6:H11">
    <cfRule type="cellIs" dxfId="121" priority="8" stopIfTrue="1" operator="equal">
      <formula>"&lt;&gt;"""""</formula>
    </cfRule>
  </conditionalFormatting>
  <conditionalFormatting sqref="E6:E11 B6:B11">
    <cfRule type="cellIs" dxfId="120" priority="7" stopIfTrue="1" operator="equal">
      <formula>"&lt;&gt;"""""</formula>
    </cfRule>
  </conditionalFormatting>
  <conditionalFormatting sqref="D6:D11">
    <cfRule type="cellIs" dxfId="119" priority="6" stopIfTrue="1" operator="equal">
      <formula>"&lt;&gt;"""""</formula>
    </cfRule>
  </conditionalFormatting>
  <conditionalFormatting sqref="J6:J11">
    <cfRule type="cellIs" dxfId="118" priority="5" stopIfTrue="1" operator="equal">
      <formula>"&lt;&gt;"""""</formula>
    </cfRule>
  </conditionalFormatting>
  <conditionalFormatting sqref="I6:I11">
    <cfRule type="cellIs" dxfId="117" priority="4" stopIfTrue="1" operator="equal">
      <formula>"&lt;&gt;"""""</formula>
    </cfRule>
  </conditionalFormatting>
  <conditionalFormatting sqref="C13">
    <cfRule type="cellIs" dxfId="116" priority="3" stopIfTrue="1" operator="equal">
      <formula>"&lt;&gt;"""""</formula>
    </cfRule>
  </conditionalFormatting>
  <conditionalFormatting sqref="D13:J13">
    <cfRule type="cellIs" dxfId="115" priority="2" stopIfTrue="1" operator="equal">
      <formula>"&lt;&gt;"""""</formula>
    </cfRule>
  </conditionalFormatting>
  <conditionalFormatting sqref="C5:C11">
    <cfRule type="cellIs" dxfId="114" priority="1" stopIfTrue="1" operator="equal">
      <formula>"&lt;&gt;"""""</formula>
    </cfRule>
  </conditionalFormatting>
  <pageMargins left="0.7" right="0.7" top="0.75" bottom="0.75" header="0.3" footer="0.3"/>
  <pageSetup paperSize="9" orientation="portrait" r:id="rId1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8"/>
  <sheetViews>
    <sheetView showGridLines="0" topLeftCell="A127" workbookViewId="0">
      <selection activeCell="A138" sqref="A138:XFD139"/>
    </sheetView>
  </sheetViews>
  <sheetFormatPr defaultRowHeight="15" x14ac:dyDescent="0.25"/>
  <cols>
    <col min="1" max="2" width="73.7109375" style="23" customWidth="1"/>
    <col min="3" max="13" width="18.7109375" style="23" customWidth="1"/>
    <col min="14" max="16384" width="9.140625" style="23"/>
  </cols>
  <sheetData>
    <row r="1" spans="1:6" x14ac:dyDescent="0.25">
      <c r="A1" s="183" t="s">
        <v>0</v>
      </c>
      <c r="B1" s="184">
        <v>2013</v>
      </c>
    </row>
    <row r="2" spans="1:6" x14ac:dyDescent="0.25">
      <c r="A2" s="183" t="s">
        <v>1</v>
      </c>
      <c r="B2" s="184" t="s">
        <v>2</v>
      </c>
    </row>
    <row r="4" spans="1:6" x14ac:dyDescent="0.25">
      <c r="A4" s="1" t="s">
        <v>3</v>
      </c>
      <c r="B4" s="1" t="s">
        <v>4</v>
      </c>
      <c r="C4" s="1" t="s">
        <v>5</v>
      </c>
      <c r="D4" s="1" t="s">
        <v>6</v>
      </c>
      <c r="E4" s="1" t="s">
        <v>7</v>
      </c>
      <c r="F4" s="1" t="s">
        <v>8</v>
      </c>
    </row>
    <row r="5" spans="1:6" x14ac:dyDescent="0.25">
      <c r="A5" s="5" t="s">
        <v>9</v>
      </c>
      <c r="B5" s="5" t="s">
        <v>12</v>
      </c>
      <c r="C5" s="2" t="s">
        <v>282</v>
      </c>
      <c r="D5" s="6">
        <v>474528.03252032521</v>
      </c>
      <c r="E5" s="6">
        <v>-26230.63</v>
      </c>
      <c r="F5" s="6">
        <f>D5+E5</f>
        <v>448297.40252032521</v>
      </c>
    </row>
    <row r="6" spans="1:6" x14ac:dyDescent="0.25">
      <c r="A6" s="5" t="s">
        <v>9</v>
      </c>
      <c r="B6" s="5" t="s">
        <v>12</v>
      </c>
      <c r="C6" s="2" t="s">
        <v>280</v>
      </c>
      <c r="D6" s="6">
        <v>17092.365853658539</v>
      </c>
      <c r="E6" s="6">
        <v>-69.03</v>
      </c>
      <c r="F6" s="6">
        <f t="shared" ref="F6:F69" si="0">D6+E6</f>
        <v>17023.33585365854</v>
      </c>
    </row>
    <row r="7" spans="1:6" x14ac:dyDescent="0.25">
      <c r="A7" s="5" t="s">
        <v>9</v>
      </c>
      <c r="B7" s="5" t="s">
        <v>12</v>
      </c>
      <c r="C7" s="2" t="s">
        <v>281</v>
      </c>
      <c r="D7" s="6">
        <v>76310.048780487807</v>
      </c>
      <c r="E7" s="6">
        <v>2723.3577235772359</v>
      </c>
      <c r="F7" s="6">
        <f t="shared" si="0"/>
        <v>79033.406504065046</v>
      </c>
    </row>
    <row r="8" spans="1:6" x14ac:dyDescent="0.25">
      <c r="A8" s="5" t="s">
        <v>9</v>
      </c>
      <c r="B8" s="5" t="s">
        <v>16</v>
      </c>
      <c r="C8" s="2" t="s">
        <v>290</v>
      </c>
      <c r="D8" s="6">
        <v>4226.9430894308944</v>
      </c>
      <c r="E8" s="6">
        <v>0</v>
      </c>
      <c r="F8" s="6">
        <f t="shared" si="0"/>
        <v>4226.9430894308944</v>
      </c>
    </row>
    <row r="9" spans="1:6" x14ac:dyDescent="0.25">
      <c r="A9" s="5" t="s">
        <v>253</v>
      </c>
      <c r="B9" s="5" t="s">
        <v>19</v>
      </c>
      <c r="C9" s="2" t="s">
        <v>287</v>
      </c>
      <c r="D9" s="6">
        <v>37870.83739837398</v>
      </c>
      <c r="E9" s="6">
        <v>-150.41999999999999</v>
      </c>
      <c r="F9" s="6">
        <f t="shared" si="0"/>
        <v>37720.417398373982</v>
      </c>
    </row>
    <row r="10" spans="1:6" x14ac:dyDescent="0.25">
      <c r="A10" s="5" t="s">
        <v>41</v>
      </c>
      <c r="B10" s="5" t="s">
        <v>251</v>
      </c>
      <c r="C10" s="2" t="s">
        <v>288</v>
      </c>
      <c r="D10" s="6">
        <v>7005.9430894308944</v>
      </c>
      <c r="E10" s="6">
        <v>-582.76</v>
      </c>
      <c r="F10" s="6">
        <f t="shared" si="0"/>
        <v>6423.1830894308941</v>
      </c>
    </row>
    <row r="11" spans="1:6" x14ac:dyDescent="0.25">
      <c r="A11" s="5" t="s">
        <v>41</v>
      </c>
      <c r="B11" s="5" t="s">
        <v>251</v>
      </c>
      <c r="C11" s="2" t="s">
        <v>289</v>
      </c>
      <c r="D11" s="6">
        <v>66490.70731707316</v>
      </c>
      <c r="E11" s="6">
        <v>-586.82000000000005</v>
      </c>
      <c r="F11" s="6">
        <f t="shared" si="0"/>
        <v>65903.887317073153</v>
      </c>
    </row>
    <row r="12" spans="1:6" x14ac:dyDescent="0.25">
      <c r="A12" s="5" t="s">
        <v>29</v>
      </c>
      <c r="B12" s="5" t="s">
        <v>30</v>
      </c>
      <c r="C12" s="2" t="s">
        <v>278</v>
      </c>
      <c r="D12" s="6">
        <v>10897992.292682927</v>
      </c>
      <c r="E12" s="6">
        <v>-181724.61</v>
      </c>
      <c r="F12" s="6">
        <f t="shared" si="0"/>
        <v>10716267.682682928</v>
      </c>
    </row>
    <row r="13" spans="1:6" x14ac:dyDescent="0.25">
      <c r="A13" s="5" t="s">
        <v>29</v>
      </c>
      <c r="B13" s="5" t="s">
        <v>30</v>
      </c>
      <c r="C13" s="2" t="s">
        <v>279</v>
      </c>
      <c r="D13" s="6">
        <v>122233.33333333333</v>
      </c>
      <c r="E13" s="6">
        <v>-3089.9</v>
      </c>
      <c r="F13" s="6">
        <f t="shared" si="0"/>
        <v>119143.43333333333</v>
      </c>
    </row>
    <row r="14" spans="1:6" x14ac:dyDescent="0.25">
      <c r="A14" s="5" t="s">
        <v>24</v>
      </c>
      <c r="B14" s="5" t="s">
        <v>291</v>
      </c>
      <c r="C14" s="2" t="s">
        <v>292</v>
      </c>
      <c r="D14" s="6">
        <v>4280338.99</v>
      </c>
      <c r="E14" s="6">
        <v>114979.15447154471</v>
      </c>
      <c r="F14" s="6">
        <f t="shared" si="0"/>
        <v>4395318.1444715448</v>
      </c>
    </row>
    <row r="15" spans="1:6" x14ac:dyDescent="0.25">
      <c r="A15" s="5" t="s">
        <v>24</v>
      </c>
      <c r="B15" s="5" t="s">
        <v>291</v>
      </c>
      <c r="C15" s="2" t="s">
        <v>293</v>
      </c>
      <c r="D15" s="6">
        <v>26990.382113821139</v>
      </c>
      <c r="E15" s="6">
        <v>609.21138211382117</v>
      </c>
      <c r="F15" s="6">
        <f t="shared" si="0"/>
        <v>27599.593495934962</v>
      </c>
    </row>
    <row r="16" spans="1:6" x14ac:dyDescent="0.25">
      <c r="A16" s="5" t="s">
        <v>24</v>
      </c>
      <c r="B16" s="5" t="s">
        <v>291</v>
      </c>
      <c r="C16" s="2" t="s">
        <v>294</v>
      </c>
      <c r="D16" s="6">
        <v>202017.99186991871</v>
      </c>
      <c r="E16" s="6">
        <v>-2985.04</v>
      </c>
      <c r="F16" s="6">
        <f t="shared" si="0"/>
        <v>199032.9518699187</v>
      </c>
    </row>
    <row r="17" spans="1:6" x14ac:dyDescent="0.25">
      <c r="A17" s="5" t="s">
        <v>67</v>
      </c>
      <c r="B17" s="5" t="s">
        <v>68</v>
      </c>
      <c r="C17" s="2" t="s">
        <v>274</v>
      </c>
      <c r="D17" s="6">
        <v>2390.7804878048778</v>
      </c>
      <c r="E17" s="6">
        <v>0</v>
      </c>
      <c r="F17" s="6">
        <f t="shared" si="0"/>
        <v>2390.7804878048778</v>
      </c>
    </row>
    <row r="18" spans="1:6" x14ac:dyDescent="0.25">
      <c r="A18" s="5" t="s">
        <v>9</v>
      </c>
      <c r="B18" s="5" t="s">
        <v>601</v>
      </c>
      <c r="C18" s="2" t="s">
        <v>284</v>
      </c>
      <c r="D18" s="6">
        <v>34429.308943089432</v>
      </c>
      <c r="E18" s="6">
        <v>-529.47</v>
      </c>
      <c r="F18" s="6">
        <f t="shared" si="0"/>
        <v>33899.838943089431</v>
      </c>
    </row>
    <row r="19" spans="1:6" x14ac:dyDescent="0.25">
      <c r="A19" s="5" t="s">
        <v>9</v>
      </c>
      <c r="B19" s="5" t="s">
        <v>601</v>
      </c>
      <c r="C19" s="2" t="s">
        <v>285</v>
      </c>
      <c r="D19" s="6">
        <v>6270.7235772357726</v>
      </c>
      <c r="E19" s="6">
        <v>0</v>
      </c>
      <c r="F19" s="6">
        <f t="shared" si="0"/>
        <v>6270.7235772357726</v>
      </c>
    </row>
    <row r="20" spans="1:6" x14ac:dyDescent="0.25">
      <c r="A20" s="5" t="s">
        <v>9</v>
      </c>
      <c r="B20" s="5" t="s">
        <v>39</v>
      </c>
      <c r="C20" s="2" t="s">
        <v>286</v>
      </c>
      <c r="D20" s="6">
        <v>19135.268292682929</v>
      </c>
      <c r="E20" s="6">
        <v>0</v>
      </c>
      <c r="F20" s="6">
        <f t="shared" si="0"/>
        <v>19135.268292682929</v>
      </c>
    </row>
    <row r="21" spans="1:6" x14ac:dyDescent="0.25">
      <c r="A21" s="5" t="s">
        <v>49</v>
      </c>
      <c r="B21" s="5" t="s">
        <v>603</v>
      </c>
      <c r="C21" s="2" t="s">
        <v>297</v>
      </c>
      <c r="D21" s="6">
        <v>2652.1219512195125</v>
      </c>
      <c r="E21" s="6">
        <v>0</v>
      </c>
      <c r="F21" s="6">
        <f t="shared" si="0"/>
        <v>2652.1219512195125</v>
      </c>
    </row>
    <row r="22" spans="1:6" x14ac:dyDescent="0.25">
      <c r="A22" s="5" t="s">
        <v>49</v>
      </c>
      <c r="B22" s="5" t="s">
        <v>603</v>
      </c>
      <c r="C22" s="2" t="s">
        <v>298</v>
      </c>
      <c r="D22" s="6">
        <v>1569.3333333333333</v>
      </c>
      <c r="E22" s="6">
        <v>0</v>
      </c>
      <c r="F22" s="6">
        <f t="shared" si="0"/>
        <v>1569.3333333333333</v>
      </c>
    </row>
    <row r="23" spans="1:6" x14ac:dyDescent="0.25">
      <c r="A23" s="5" t="s">
        <v>49</v>
      </c>
      <c r="B23" s="5" t="s">
        <v>603</v>
      </c>
      <c r="C23" s="90" t="s">
        <v>299</v>
      </c>
      <c r="D23" s="6">
        <v>1569.3333333333333</v>
      </c>
      <c r="E23" s="6">
        <v>0</v>
      </c>
      <c r="F23" s="6">
        <f t="shared" si="0"/>
        <v>1569.3333333333333</v>
      </c>
    </row>
    <row r="24" spans="1:6" x14ac:dyDescent="0.25">
      <c r="A24" s="5" t="s">
        <v>49</v>
      </c>
      <c r="B24" s="5" t="s">
        <v>603</v>
      </c>
      <c r="C24" s="2" t="s">
        <v>300</v>
      </c>
      <c r="D24" s="6">
        <v>3594.9512195121952</v>
      </c>
      <c r="E24" s="6">
        <v>0</v>
      </c>
      <c r="F24" s="6">
        <f t="shared" si="0"/>
        <v>3594.9512195121952</v>
      </c>
    </row>
    <row r="25" spans="1:6" x14ac:dyDescent="0.25">
      <c r="A25" s="5" t="s">
        <v>49</v>
      </c>
      <c r="B25" s="5" t="s">
        <v>603</v>
      </c>
      <c r="C25" s="2" t="s">
        <v>301</v>
      </c>
      <c r="D25" s="6">
        <v>4134.3495934959346</v>
      </c>
      <c r="E25" s="6">
        <v>0</v>
      </c>
      <c r="F25" s="6">
        <f t="shared" si="0"/>
        <v>4134.3495934959346</v>
      </c>
    </row>
    <row r="26" spans="1:6" x14ac:dyDescent="0.25">
      <c r="A26" s="5" t="s">
        <v>49</v>
      </c>
      <c r="B26" s="5" t="s">
        <v>603</v>
      </c>
      <c r="C26" s="2" t="s">
        <v>302</v>
      </c>
      <c r="D26" s="6">
        <v>4959.6747967479669</v>
      </c>
      <c r="E26" s="6">
        <v>-431.09</v>
      </c>
      <c r="F26" s="6">
        <f t="shared" si="0"/>
        <v>4528.5847967479667</v>
      </c>
    </row>
    <row r="27" spans="1:6" x14ac:dyDescent="0.25">
      <c r="A27" s="5" t="s">
        <v>49</v>
      </c>
      <c r="B27" s="5" t="s">
        <v>603</v>
      </c>
      <c r="C27" s="2" t="s">
        <v>303</v>
      </c>
      <c r="D27" s="6">
        <v>3295.3577235772359</v>
      </c>
      <c r="E27" s="6">
        <v>0</v>
      </c>
      <c r="F27" s="6">
        <f t="shared" si="0"/>
        <v>3295.3577235772359</v>
      </c>
    </row>
    <row r="28" spans="1:6" x14ac:dyDescent="0.25">
      <c r="A28" s="5" t="s">
        <v>49</v>
      </c>
      <c r="B28" s="5" t="s">
        <v>603</v>
      </c>
      <c r="C28" s="2" t="s">
        <v>304</v>
      </c>
      <c r="D28" s="6">
        <v>1569.3333333333333</v>
      </c>
      <c r="E28" s="6">
        <v>1012.390243902439</v>
      </c>
      <c r="F28" s="6">
        <f t="shared" si="0"/>
        <v>2581.7235772357722</v>
      </c>
    </row>
    <row r="29" spans="1:6" x14ac:dyDescent="0.25">
      <c r="A29" s="5" t="s">
        <v>49</v>
      </c>
      <c r="B29" s="5" t="s">
        <v>603</v>
      </c>
      <c r="C29" s="2" t="s">
        <v>305</v>
      </c>
      <c r="D29" s="6">
        <v>2488.6504065040649</v>
      </c>
      <c r="E29" s="6">
        <v>228.78048780487802</v>
      </c>
      <c r="F29" s="6">
        <f t="shared" si="0"/>
        <v>2717.4308943089427</v>
      </c>
    </row>
    <row r="30" spans="1:6" x14ac:dyDescent="0.25">
      <c r="A30" s="5" t="s">
        <v>49</v>
      </c>
      <c r="B30" s="5" t="s">
        <v>603</v>
      </c>
      <c r="C30" s="2" t="s">
        <v>306</v>
      </c>
      <c r="D30" s="6">
        <v>2433.8211382113823</v>
      </c>
      <c r="E30" s="6">
        <v>0</v>
      </c>
      <c r="F30" s="6">
        <f t="shared" si="0"/>
        <v>2433.8211382113823</v>
      </c>
    </row>
    <row r="31" spans="1:6" x14ac:dyDescent="0.25">
      <c r="A31" s="5" t="s">
        <v>49</v>
      </c>
      <c r="B31" s="5" t="s">
        <v>603</v>
      </c>
      <c r="C31" s="2" t="s">
        <v>307</v>
      </c>
      <c r="D31" s="6">
        <v>1875.7723577235772</v>
      </c>
      <c r="E31" s="6">
        <v>0</v>
      </c>
      <c r="F31" s="6">
        <f t="shared" si="0"/>
        <v>1875.7723577235772</v>
      </c>
    </row>
    <row r="32" spans="1:6" x14ac:dyDescent="0.25">
      <c r="A32" s="5" t="s">
        <v>49</v>
      </c>
      <c r="B32" s="5" t="s">
        <v>603</v>
      </c>
      <c r="C32" s="2" t="s">
        <v>308</v>
      </c>
      <c r="D32" s="6">
        <v>1345.1382113821139</v>
      </c>
      <c r="E32" s="6">
        <v>0</v>
      </c>
      <c r="F32" s="6">
        <f t="shared" si="0"/>
        <v>1345.1382113821139</v>
      </c>
    </row>
    <row r="33" spans="1:6" x14ac:dyDescent="0.25">
      <c r="A33" s="5" t="s">
        <v>49</v>
      </c>
      <c r="B33" s="5" t="s">
        <v>603</v>
      </c>
      <c r="C33" s="2" t="s">
        <v>309</v>
      </c>
      <c r="D33" s="6">
        <v>2466.0894308943089</v>
      </c>
      <c r="E33" s="6">
        <v>0</v>
      </c>
      <c r="F33" s="6">
        <f t="shared" si="0"/>
        <v>2466.0894308943089</v>
      </c>
    </row>
    <row r="34" spans="1:6" x14ac:dyDescent="0.25">
      <c r="A34" s="5" t="s">
        <v>49</v>
      </c>
      <c r="B34" s="5" t="s">
        <v>603</v>
      </c>
      <c r="C34" s="2" t="s">
        <v>310</v>
      </c>
      <c r="D34" s="6">
        <v>3448.0813008130085</v>
      </c>
      <c r="E34" s="6">
        <v>0</v>
      </c>
      <c r="F34" s="6">
        <f t="shared" si="0"/>
        <v>3448.0813008130085</v>
      </c>
    </row>
    <row r="35" spans="1:6" x14ac:dyDescent="0.25">
      <c r="A35" s="5" t="s">
        <v>49</v>
      </c>
      <c r="B35" s="5" t="s">
        <v>603</v>
      </c>
      <c r="C35" s="2" t="s">
        <v>311</v>
      </c>
      <c r="D35" s="6">
        <v>2698.1707317073169</v>
      </c>
      <c r="E35" s="6">
        <v>-457.38</v>
      </c>
      <c r="F35" s="6">
        <f t="shared" si="0"/>
        <v>2240.7907317073168</v>
      </c>
    </row>
    <row r="36" spans="1:6" x14ac:dyDescent="0.25">
      <c r="A36" s="5" t="s">
        <v>49</v>
      </c>
      <c r="B36" s="5" t="s">
        <v>603</v>
      </c>
      <c r="C36" s="2" t="s">
        <v>312</v>
      </c>
      <c r="D36" s="6">
        <v>3561.6178861788617</v>
      </c>
      <c r="E36" s="6">
        <v>0</v>
      </c>
      <c r="F36" s="6">
        <f t="shared" si="0"/>
        <v>3561.6178861788617</v>
      </c>
    </row>
    <row r="37" spans="1:6" x14ac:dyDescent="0.25">
      <c r="A37" s="5" t="s">
        <v>49</v>
      </c>
      <c r="B37" s="5" t="s">
        <v>603</v>
      </c>
      <c r="C37" s="2" t="s">
        <v>296</v>
      </c>
      <c r="D37" s="6">
        <v>1478.30081300813</v>
      </c>
      <c r="E37" s="6">
        <v>0</v>
      </c>
      <c r="F37" s="6">
        <f t="shared" si="0"/>
        <v>1478.30081300813</v>
      </c>
    </row>
    <row r="38" spans="1:6" x14ac:dyDescent="0.25">
      <c r="A38" s="5" t="s">
        <v>70</v>
      </c>
      <c r="B38" s="5" t="s">
        <v>316</v>
      </c>
      <c r="C38" s="2" t="s">
        <v>317</v>
      </c>
      <c r="D38" s="6">
        <v>1532751.0650406505</v>
      </c>
      <c r="E38" s="6">
        <v>-20944.87</v>
      </c>
      <c r="F38" s="6">
        <f t="shared" si="0"/>
        <v>1511806.1950406504</v>
      </c>
    </row>
    <row r="39" spans="1:6" x14ac:dyDescent="0.25">
      <c r="A39" s="5" t="s">
        <v>41</v>
      </c>
      <c r="B39" s="5" t="s">
        <v>383</v>
      </c>
      <c r="C39" s="2" t="s">
        <v>602</v>
      </c>
      <c r="D39" s="6">
        <v>1840522.0650406505</v>
      </c>
      <c r="E39" s="6">
        <v>23414.406504065042</v>
      </c>
      <c r="F39" s="6">
        <f t="shared" si="0"/>
        <v>1863936.4715447156</v>
      </c>
    </row>
    <row r="40" spans="1:6" x14ac:dyDescent="0.25">
      <c r="A40" s="5" t="s">
        <v>70</v>
      </c>
      <c r="B40" s="5" t="s">
        <v>261</v>
      </c>
      <c r="C40" s="2" t="s">
        <v>318</v>
      </c>
      <c r="D40" s="6">
        <v>52107.634146341465</v>
      </c>
      <c r="E40" s="6">
        <v>-2932.29</v>
      </c>
      <c r="F40" s="6">
        <f t="shared" si="0"/>
        <v>49175.344146341464</v>
      </c>
    </row>
    <row r="41" spans="1:6" x14ac:dyDescent="0.25">
      <c r="A41" s="5" t="s">
        <v>70</v>
      </c>
      <c r="B41" s="5" t="s">
        <v>261</v>
      </c>
      <c r="C41" s="2" t="s">
        <v>319</v>
      </c>
      <c r="D41" s="6">
        <v>12997.243902439024</v>
      </c>
      <c r="E41" s="6">
        <v>0</v>
      </c>
      <c r="F41" s="6">
        <f t="shared" si="0"/>
        <v>12997.243902439024</v>
      </c>
    </row>
    <row r="42" spans="1:6" x14ac:dyDescent="0.25">
      <c r="A42" s="5" t="s">
        <v>70</v>
      </c>
      <c r="B42" s="5" t="s">
        <v>261</v>
      </c>
      <c r="C42" s="2" t="s">
        <v>320</v>
      </c>
      <c r="D42" s="6">
        <v>27928.601626016261</v>
      </c>
      <c r="E42" s="6">
        <v>-3770.85</v>
      </c>
      <c r="F42" s="6">
        <f t="shared" si="0"/>
        <v>24157.751626016263</v>
      </c>
    </row>
    <row r="43" spans="1:6" x14ac:dyDescent="0.25">
      <c r="A43" s="5" t="s">
        <v>70</v>
      </c>
      <c r="B43" s="5" t="s">
        <v>261</v>
      </c>
      <c r="C43" s="2" t="s">
        <v>321</v>
      </c>
      <c r="D43" s="6">
        <v>31774.731707317071</v>
      </c>
      <c r="E43" s="6">
        <v>-2871.05</v>
      </c>
      <c r="F43" s="6">
        <f t="shared" si="0"/>
        <v>28903.681707317071</v>
      </c>
    </row>
    <row r="44" spans="1:6" x14ac:dyDescent="0.25">
      <c r="A44" s="5" t="s">
        <v>70</v>
      </c>
      <c r="B44" s="5" t="s">
        <v>261</v>
      </c>
      <c r="C44" s="2" t="s">
        <v>322</v>
      </c>
      <c r="D44" s="6">
        <v>6537.6097560975613</v>
      </c>
      <c r="E44" s="6">
        <v>-420.6</v>
      </c>
      <c r="F44" s="6">
        <f t="shared" si="0"/>
        <v>6117.009756097561</v>
      </c>
    </row>
    <row r="45" spans="1:6" x14ac:dyDescent="0.25">
      <c r="A45" s="5" t="s">
        <v>70</v>
      </c>
      <c r="B45" s="5" t="s">
        <v>261</v>
      </c>
      <c r="C45" s="2" t="s">
        <v>323</v>
      </c>
      <c r="D45" s="6">
        <v>15293.959349593495</v>
      </c>
      <c r="E45" s="6">
        <v>320.99186991869919</v>
      </c>
      <c r="F45" s="6">
        <f t="shared" si="0"/>
        <v>15614.951219512193</v>
      </c>
    </row>
    <row r="46" spans="1:6" x14ac:dyDescent="0.25">
      <c r="A46" s="5" t="s">
        <v>70</v>
      </c>
      <c r="B46" s="5" t="s">
        <v>261</v>
      </c>
      <c r="C46" s="2" t="s">
        <v>324</v>
      </c>
      <c r="D46" s="6">
        <v>24912.552845528455</v>
      </c>
      <c r="E46" s="6">
        <v>-2210.48</v>
      </c>
      <c r="F46" s="6">
        <f t="shared" si="0"/>
        <v>22702.072845528455</v>
      </c>
    </row>
    <row r="47" spans="1:6" x14ac:dyDescent="0.25">
      <c r="A47" s="5" t="s">
        <v>70</v>
      </c>
      <c r="B47" s="5" t="s">
        <v>261</v>
      </c>
      <c r="C47" s="2" t="s">
        <v>325</v>
      </c>
      <c r="D47" s="6">
        <v>5956.1869918699185</v>
      </c>
      <c r="E47" s="6">
        <v>0</v>
      </c>
      <c r="F47" s="6">
        <f t="shared" si="0"/>
        <v>5956.1869918699185</v>
      </c>
    </row>
    <row r="48" spans="1:6" x14ac:dyDescent="0.25">
      <c r="A48" s="5" t="s">
        <v>70</v>
      </c>
      <c r="B48" s="5" t="s">
        <v>261</v>
      </c>
      <c r="C48" s="2" t="s">
        <v>326</v>
      </c>
      <c r="D48" s="6">
        <v>13859.471544715449</v>
      </c>
      <c r="E48" s="6">
        <v>237.98373983739839</v>
      </c>
      <c r="F48" s="6">
        <f t="shared" si="0"/>
        <v>14097.455284552847</v>
      </c>
    </row>
    <row r="49" spans="1:6" x14ac:dyDescent="0.25">
      <c r="A49" s="5" t="s">
        <v>70</v>
      </c>
      <c r="B49" s="5" t="s">
        <v>261</v>
      </c>
      <c r="C49" s="2" t="s">
        <v>327</v>
      </c>
      <c r="D49" s="6">
        <v>4830.3008130081307</v>
      </c>
      <c r="E49" s="6">
        <v>0</v>
      </c>
      <c r="F49" s="6">
        <f t="shared" si="0"/>
        <v>4830.3008130081307</v>
      </c>
    </row>
    <row r="50" spans="1:6" x14ac:dyDescent="0.25">
      <c r="A50" s="5" t="s">
        <v>70</v>
      </c>
      <c r="B50" s="5" t="s">
        <v>261</v>
      </c>
      <c r="C50" s="2" t="s">
        <v>328</v>
      </c>
      <c r="D50" s="6">
        <v>13713.666666666668</v>
      </c>
      <c r="E50" s="6">
        <v>52.121951219512198</v>
      </c>
      <c r="F50" s="6">
        <f t="shared" si="0"/>
        <v>13765.788617886181</v>
      </c>
    </row>
    <row r="51" spans="1:6" x14ac:dyDescent="0.25">
      <c r="A51" s="5" t="s">
        <v>70</v>
      </c>
      <c r="B51" s="5" t="s">
        <v>261</v>
      </c>
      <c r="C51" s="2" t="s">
        <v>329</v>
      </c>
      <c r="D51" s="6">
        <v>14629.60162601626</v>
      </c>
      <c r="E51" s="6">
        <v>-1302.67</v>
      </c>
      <c r="F51" s="6">
        <f t="shared" si="0"/>
        <v>13326.93162601626</v>
      </c>
    </row>
    <row r="52" spans="1:6" x14ac:dyDescent="0.25">
      <c r="A52" s="5" t="s">
        <v>70</v>
      </c>
      <c r="B52" s="5" t="s">
        <v>261</v>
      </c>
      <c r="C52" s="2" t="s">
        <v>330</v>
      </c>
      <c r="D52" s="6">
        <v>14730.617886178861</v>
      </c>
      <c r="E52" s="6">
        <v>-363.58</v>
      </c>
      <c r="F52" s="6">
        <f t="shared" si="0"/>
        <v>14367.037886178861</v>
      </c>
    </row>
    <row r="53" spans="1:6" x14ac:dyDescent="0.25">
      <c r="A53" s="5" t="s">
        <v>70</v>
      </c>
      <c r="B53" s="5" t="s">
        <v>261</v>
      </c>
      <c r="C53" s="2" t="s">
        <v>331</v>
      </c>
      <c r="D53" s="6">
        <v>15474.951219512195</v>
      </c>
      <c r="E53" s="6">
        <v>-403.5</v>
      </c>
      <c r="F53" s="6">
        <f t="shared" si="0"/>
        <v>15071.451219512195</v>
      </c>
    </row>
    <row r="54" spans="1:6" x14ac:dyDescent="0.25">
      <c r="A54" s="5" t="s">
        <v>70</v>
      </c>
      <c r="B54" s="5" t="s">
        <v>261</v>
      </c>
      <c r="C54" s="2" t="s">
        <v>332</v>
      </c>
      <c r="D54" s="6">
        <v>7226.0081300813008</v>
      </c>
      <c r="E54" s="6">
        <v>0</v>
      </c>
      <c r="F54" s="6">
        <f t="shared" si="0"/>
        <v>7226.0081300813008</v>
      </c>
    </row>
    <row r="55" spans="1:6" x14ac:dyDescent="0.25">
      <c r="A55" s="5" t="s">
        <v>70</v>
      </c>
      <c r="B55" s="5" t="s">
        <v>261</v>
      </c>
      <c r="C55" s="2" t="s">
        <v>333</v>
      </c>
      <c r="D55" s="6">
        <v>10236</v>
      </c>
      <c r="E55" s="6">
        <v>0</v>
      </c>
      <c r="F55" s="6">
        <f t="shared" si="0"/>
        <v>10236</v>
      </c>
    </row>
    <row r="56" spans="1:6" x14ac:dyDescent="0.25">
      <c r="A56" s="5" t="s">
        <v>70</v>
      </c>
      <c r="B56" s="5" t="s">
        <v>261</v>
      </c>
      <c r="C56" s="2" t="s">
        <v>334</v>
      </c>
      <c r="D56" s="6">
        <v>8367.829268292684</v>
      </c>
      <c r="E56" s="6">
        <v>-212.37</v>
      </c>
      <c r="F56" s="6">
        <f t="shared" si="0"/>
        <v>8155.4592682926841</v>
      </c>
    </row>
    <row r="57" spans="1:6" x14ac:dyDescent="0.25">
      <c r="A57" s="5" t="s">
        <v>70</v>
      </c>
      <c r="B57" s="5" t="s">
        <v>261</v>
      </c>
      <c r="C57" s="2" t="s">
        <v>335</v>
      </c>
      <c r="D57" s="6">
        <v>11864.292682926829</v>
      </c>
      <c r="E57" s="6">
        <v>-529.44000000000005</v>
      </c>
      <c r="F57" s="6">
        <f t="shared" si="0"/>
        <v>11334.852682926828</v>
      </c>
    </row>
    <row r="58" spans="1:6" x14ac:dyDescent="0.25">
      <c r="A58" s="5" t="s">
        <v>70</v>
      </c>
      <c r="B58" s="5" t="s">
        <v>261</v>
      </c>
      <c r="C58" s="2" t="s">
        <v>336</v>
      </c>
      <c r="D58" s="6">
        <v>2677.4065040650407</v>
      </c>
      <c r="E58" s="6">
        <v>0</v>
      </c>
      <c r="F58" s="6">
        <f t="shared" si="0"/>
        <v>2677.4065040650407</v>
      </c>
    </row>
    <row r="59" spans="1:6" x14ac:dyDescent="0.25">
      <c r="A59" s="5" t="s">
        <v>70</v>
      </c>
      <c r="B59" s="5" t="s">
        <v>261</v>
      </c>
      <c r="C59" s="2" t="s">
        <v>337</v>
      </c>
      <c r="D59" s="6">
        <v>12813.487804878048</v>
      </c>
      <c r="E59" s="6">
        <v>-654.71</v>
      </c>
      <c r="F59" s="6">
        <f t="shared" si="0"/>
        <v>12158.777804878049</v>
      </c>
    </row>
    <row r="60" spans="1:6" x14ac:dyDescent="0.25">
      <c r="A60" s="5" t="s">
        <v>70</v>
      </c>
      <c r="B60" s="5" t="s">
        <v>261</v>
      </c>
      <c r="C60" s="2" t="s">
        <v>338</v>
      </c>
      <c r="D60" s="6">
        <v>6576.5934959349597</v>
      </c>
      <c r="E60" s="6">
        <v>0</v>
      </c>
      <c r="F60" s="6">
        <f t="shared" si="0"/>
        <v>6576.5934959349597</v>
      </c>
    </row>
    <row r="61" spans="1:6" x14ac:dyDescent="0.25">
      <c r="A61" s="5" t="s">
        <v>70</v>
      </c>
      <c r="B61" s="5" t="s">
        <v>261</v>
      </c>
      <c r="C61" s="2" t="s">
        <v>339</v>
      </c>
      <c r="D61" s="6">
        <v>6866.3170731707314</v>
      </c>
      <c r="E61" s="6">
        <v>0</v>
      </c>
      <c r="F61" s="6">
        <f t="shared" si="0"/>
        <v>6866.3170731707314</v>
      </c>
    </row>
    <row r="62" spans="1:6" x14ac:dyDescent="0.25">
      <c r="A62" s="5" t="s">
        <v>70</v>
      </c>
      <c r="B62" s="5" t="s">
        <v>261</v>
      </c>
      <c r="C62" s="2" t="s">
        <v>340</v>
      </c>
      <c r="D62" s="6">
        <v>5202.9105691056911</v>
      </c>
      <c r="E62" s="6">
        <v>-539.98</v>
      </c>
      <c r="F62" s="6">
        <f t="shared" si="0"/>
        <v>4662.9305691056907</v>
      </c>
    </row>
    <row r="63" spans="1:6" x14ac:dyDescent="0.25">
      <c r="A63" s="5" t="s">
        <v>70</v>
      </c>
      <c r="B63" s="5" t="s">
        <v>261</v>
      </c>
      <c r="C63" s="2" t="s">
        <v>341</v>
      </c>
      <c r="D63" s="6">
        <v>4958.1382113821137</v>
      </c>
      <c r="E63" s="6">
        <v>0</v>
      </c>
      <c r="F63" s="6">
        <f t="shared" si="0"/>
        <v>4958.1382113821137</v>
      </c>
    </row>
    <row r="64" spans="1:6" x14ac:dyDescent="0.25">
      <c r="A64" s="5" t="s">
        <v>70</v>
      </c>
      <c r="B64" s="5" t="s">
        <v>261</v>
      </c>
      <c r="C64" s="2" t="s">
        <v>342</v>
      </c>
      <c r="D64" s="6">
        <v>3885.2357723577238</v>
      </c>
      <c r="E64" s="6">
        <v>0</v>
      </c>
      <c r="F64" s="6">
        <f t="shared" si="0"/>
        <v>3885.2357723577238</v>
      </c>
    </row>
    <row r="65" spans="1:6" x14ac:dyDescent="0.25">
      <c r="A65" s="5" t="s">
        <v>70</v>
      </c>
      <c r="B65" s="5" t="s">
        <v>261</v>
      </c>
      <c r="C65" s="2" t="s">
        <v>343</v>
      </c>
      <c r="D65" s="6">
        <v>10598.536585365855</v>
      </c>
      <c r="E65" s="6">
        <v>-540.51</v>
      </c>
      <c r="F65" s="6">
        <f t="shared" si="0"/>
        <v>10058.026585365855</v>
      </c>
    </row>
    <row r="66" spans="1:6" x14ac:dyDescent="0.25">
      <c r="A66" s="5" t="s">
        <v>70</v>
      </c>
      <c r="B66" s="5" t="s">
        <v>261</v>
      </c>
      <c r="C66" s="2" t="s">
        <v>344</v>
      </c>
      <c r="D66" s="6">
        <v>24635.796747967481</v>
      </c>
      <c r="E66" s="6">
        <v>-394.01</v>
      </c>
      <c r="F66" s="6">
        <f t="shared" si="0"/>
        <v>24241.786747967482</v>
      </c>
    </row>
    <row r="67" spans="1:6" x14ac:dyDescent="0.25">
      <c r="A67" s="5" t="s">
        <v>70</v>
      </c>
      <c r="B67" s="5" t="s">
        <v>261</v>
      </c>
      <c r="C67" s="2" t="s">
        <v>345</v>
      </c>
      <c r="D67" s="6">
        <v>2351.7154471544718</v>
      </c>
      <c r="E67" s="6">
        <v>233.72357723577238</v>
      </c>
      <c r="F67" s="6">
        <f t="shared" si="0"/>
        <v>2585.4390243902444</v>
      </c>
    </row>
    <row r="68" spans="1:6" x14ac:dyDescent="0.25">
      <c r="A68" s="5" t="s">
        <v>70</v>
      </c>
      <c r="B68" s="5" t="s">
        <v>261</v>
      </c>
      <c r="C68" s="2" t="s">
        <v>346</v>
      </c>
      <c r="D68" s="6">
        <v>6795.3252032520322</v>
      </c>
      <c r="E68" s="6">
        <v>0</v>
      </c>
      <c r="F68" s="6">
        <f t="shared" si="0"/>
        <v>6795.3252032520322</v>
      </c>
    </row>
    <row r="69" spans="1:6" x14ac:dyDescent="0.25">
      <c r="A69" s="5" t="s">
        <v>70</v>
      </c>
      <c r="B69" s="5" t="s">
        <v>261</v>
      </c>
      <c r="C69" s="2" t="s">
        <v>347</v>
      </c>
      <c r="D69" s="6">
        <v>1810.2439024390244</v>
      </c>
      <c r="E69" s="6">
        <v>0</v>
      </c>
      <c r="F69" s="6">
        <f t="shared" si="0"/>
        <v>1810.2439024390244</v>
      </c>
    </row>
    <row r="70" spans="1:6" x14ac:dyDescent="0.25">
      <c r="A70" s="5" t="s">
        <v>70</v>
      </c>
      <c r="B70" s="5" t="s">
        <v>261</v>
      </c>
      <c r="C70" s="2" t="s">
        <v>348</v>
      </c>
      <c r="D70" s="6">
        <v>2665.3739837398375</v>
      </c>
      <c r="E70" s="6">
        <v>-233.67</v>
      </c>
      <c r="F70" s="6">
        <f t="shared" ref="F70:F133" si="1">D70+E70</f>
        <v>2431.7039837398374</v>
      </c>
    </row>
    <row r="71" spans="1:6" x14ac:dyDescent="0.25">
      <c r="A71" s="5" t="s">
        <v>70</v>
      </c>
      <c r="B71" s="5" t="s">
        <v>261</v>
      </c>
      <c r="C71" s="2" t="s">
        <v>349</v>
      </c>
      <c r="D71" s="6">
        <v>5469.6504065040654</v>
      </c>
      <c r="E71" s="6">
        <v>46.130081300813011</v>
      </c>
      <c r="F71" s="6">
        <f t="shared" si="1"/>
        <v>5515.7804878048782</v>
      </c>
    </row>
    <row r="72" spans="1:6" x14ac:dyDescent="0.25">
      <c r="A72" s="5" t="s">
        <v>70</v>
      </c>
      <c r="B72" s="5" t="s">
        <v>261</v>
      </c>
      <c r="C72" s="2" t="s">
        <v>350</v>
      </c>
      <c r="D72" s="6">
        <v>10869.373983739837</v>
      </c>
      <c r="E72" s="6">
        <v>-82.58</v>
      </c>
      <c r="F72" s="6">
        <f t="shared" si="1"/>
        <v>10786.793983739837</v>
      </c>
    </row>
    <row r="73" spans="1:6" x14ac:dyDescent="0.25">
      <c r="A73" s="5" t="s">
        <v>70</v>
      </c>
      <c r="B73" s="5" t="s">
        <v>261</v>
      </c>
      <c r="C73" s="2" t="s">
        <v>351</v>
      </c>
      <c r="D73" s="6">
        <v>7587.585365853658</v>
      </c>
      <c r="E73" s="6">
        <v>712.08130081300817</v>
      </c>
      <c r="F73" s="6">
        <f t="shared" si="1"/>
        <v>8299.6666666666661</v>
      </c>
    </row>
    <row r="74" spans="1:6" x14ac:dyDescent="0.25">
      <c r="A74" s="5" t="s">
        <v>70</v>
      </c>
      <c r="B74" s="5" t="s">
        <v>261</v>
      </c>
      <c r="C74" s="2" t="s">
        <v>352</v>
      </c>
      <c r="D74" s="6">
        <v>7130.0325203252041</v>
      </c>
      <c r="E74" s="6">
        <v>-917.47</v>
      </c>
      <c r="F74" s="6">
        <f t="shared" si="1"/>
        <v>6212.5625203252039</v>
      </c>
    </row>
    <row r="75" spans="1:6" x14ac:dyDescent="0.25">
      <c r="A75" s="5" t="s">
        <v>70</v>
      </c>
      <c r="B75" s="5" t="s">
        <v>261</v>
      </c>
      <c r="C75" s="2" t="s">
        <v>353</v>
      </c>
      <c r="D75" s="6">
        <v>4766.3495934959346</v>
      </c>
      <c r="E75" s="6">
        <v>-902.59</v>
      </c>
      <c r="F75" s="6">
        <f t="shared" si="1"/>
        <v>3863.7595934959345</v>
      </c>
    </row>
    <row r="76" spans="1:6" x14ac:dyDescent="0.25">
      <c r="A76" s="5" t="s">
        <v>70</v>
      </c>
      <c r="B76" s="5" t="s">
        <v>261</v>
      </c>
      <c r="C76" s="2" t="s">
        <v>354</v>
      </c>
      <c r="D76" s="6">
        <v>10877.300813008131</v>
      </c>
      <c r="E76" s="6">
        <v>0</v>
      </c>
      <c r="F76" s="6">
        <f t="shared" si="1"/>
        <v>10877.300813008131</v>
      </c>
    </row>
    <row r="77" spans="1:6" x14ac:dyDescent="0.25">
      <c r="A77" s="5" t="s">
        <v>70</v>
      </c>
      <c r="B77" s="5" t="s">
        <v>261</v>
      </c>
      <c r="C77" s="2" t="s">
        <v>355</v>
      </c>
      <c r="D77" s="6">
        <v>2346.7235772357722</v>
      </c>
      <c r="E77" s="6">
        <v>0</v>
      </c>
      <c r="F77" s="6">
        <f t="shared" si="1"/>
        <v>2346.7235772357722</v>
      </c>
    </row>
    <row r="78" spans="1:6" x14ac:dyDescent="0.25">
      <c r="A78" s="5" t="s">
        <v>70</v>
      </c>
      <c r="B78" s="5" t="s">
        <v>261</v>
      </c>
      <c r="C78" s="2" t="s">
        <v>356</v>
      </c>
      <c r="D78" s="6">
        <v>10412.780487804877</v>
      </c>
      <c r="E78" s="6">
        <v>0</v>
      </c>
      <c r="F78" s="6">
        <f t="shared" si="1"/>
        <v>10412.780487804877</v>
      </c>
    </row>
    <row r="79" spans="1:6" x14ac:dyDescent="0.25">
      <c r="A79" s="5" t="s">
        <v>70</v>
      </c>
      <c r="B79" s="5" t="s">
        <v>261</v>
      </c>
      <c r="C79" s="2" t="s">
        <v>357</v>
      </c>
      <c r="D79" s="6">
        <v>12508.780487804877</v>
      </c>
      <c r="E79" s="6">
        <v>-873.61</v>
      </c>
      <c r="F79" s="6">
        <f t="shared" si="1"/>
        <v>11635.170487804877</v>
      </c>
    </row>
    <row r="80" spans="1:6" x14ac:dyDescent="0.25">
      <c r="A80" s="5" t="s">
        <v>70</v>
      </c>
      <c r="B80" s="5" t="s">
        <v>261</v>
      </c>
      <c r="C80" s="2" t="s">
        <v>358</v>
      </c>
      <c r="D80" s="6">
        <v>5780.3577235772364</v>
      </c>
      <c r="E80" s="6">
        <v>0</v>
      </c>
      <c r="F80" s="6">
        <f t="shared" si="1"/>
        <v>5780.3577235772364</v>
      </c>
    </row>
    <row r="81" spans="1:6" x14ac:dyDescent="0.25">
      <c r="A81" s="5" t="s">
        <v>70</v>
      </c>
      <c r="B81" s="5" t="s">
        <v>261</v>
      </c>
      <c r="C81" s="2" t="s">
        <v>359</v>
      </c>
      <c r="D81" s="6">
        <v>6346.7967479674799</v>
      </c>
      <c r="E81" s="6">
        <v>330.6829268292683</v>
      </c>
      <c r="F81" s="6">
        <f t="shared" si="1"/>
        <v>6677.4796747967484</v>
      </c>
    </row>
    <row r="82" spans="1:6" x14ac:dyDescent="0.25">
      <c r="A82" s="5" t="s">
        <v>70</v>
      </c>
      <c r="B82" s="5" t="s">
        <v>261</v>
      </c>
      <c r="C82" s="2" t="s">
        <v>360</v>
      </c>
      <c r="D82" s="6">
        <v>6943.1788617886186</v>
      </c>
      <c r="E82" s="6">
        <v>-539.98</v>
      </c>
      <c r="F82" s="6">
        <f t="shared" si="1"/>
        <v>6403.1988617886182</v>
      </c>
    </row>
    <row r="83" spans="1:6" x14ac:dyDescent="0.25">
      <c r="A83" s="5" t="s">
        <v>70</v>
      </c>
      <c r="B83" s="5" t="s">
        <v>261</v>
      </c>
      <c r="C83" s="2" t="s">
        <v>361</v>
      </c>
      <c r="D83" s="6">
        <v>6433.707317073171</v>
      </c>
      <c r="E83" s="6">
        <v>-385.55</v>
      </c>
      <c r="F83" s="6">
        <f t="shared" si="1"/>
        <v>6048.1573170731708</v>
      </c>
    </row>
    <row r="84" spans="1:6" x14ac:dyDescent="0.25">
      <c r="A84" s="5" t="s">
        <v>70</v>
      </c>
      <c r="B84" s="5" t="s">
        <v>261</v>
      </c>
      <c r="C84" s="2" t="s">
        <v>362</v>
      </c>
      <c r="D84" s="6">
        <v>9446.796747967479</v>
      </c>
      <c r="E84" s="6">
        <v>-30.01</v>
      </c>
      <c r="F84" s="6">
        <f t="shared" si="1"/>
        <v>9416.7867479674787</v>
      </c>
    </row>
    <row r="85" spans="1:6" x14ac:dyDescent="0.25">
      <c r="A85" s="5" t="s">
        <v>70</v>
      </c>
      <c r="B85" s="5" t="s">
        <v>261</v>
      </c>
      <c r="C85" s="2" t="s">
        <v>363</v>
      </c>
      <c r="D85" s="6">
        <v>18793.569105691058</v>
      </c>
      <c r="E85" s="6">
        <v>868.1219512195122</v>
      </c>
      <c r="F85" s="6">
        <f t="shared" si="1"/>
        <v>19661.691056910571</v>
      </c>
    </row>
    <row r="86" spans="1:6" x14ac:dyDescent="0.25">
      <c r="A86" s="5" t="s">
        <v>70</v>
      </c>
      <c r="B86" s="5" t="s">
        <v>261</v>
      </c>
      <c r="C86" s="2" t="s">
        <v>364</v>
      </c>
      <c r="D86" s="6">
        <v>31447.032520325203</v>
      </c>
      <c r="E86" s="6">
        <v>-5583.17</v>
      </c>
      <c r="F86" s="6">
        <f t="shared" si="1"/>
        <v>25863.862520325201</v>
      </c>
    </row>
    <row r="87" spans="1:6" x14ac:dyDescent="0.25">
      <c r="A87" s="5" t="s">
        <v>70</v>
      </c>
      <c r="B87" s="5" t="s">
        <v>261</v>
      </c>
      <c r="C87" s="2" t="s">
        <v>365</v>
      </c>
      <c r="D87" s="6">
        <v>5307.8211382113823</v>
      </c>
      <c r="E87" s="6">
        <v>-1751.45</v>
      </c>
      <c r="F87" s="6">
        <f t="shared" si="1"/>
        <v>3556.3711382113825</v>
      </c>
    </row>
    <row r="88" spans="1:6" x14ac:dyDescent="0.25">
      <c r="A88" s="5" t="s">
        <v>70</v>
      </c>
      <c r="B88" s="5" t="s">
        <v>261</v>
      </c>
      <c r="C88" s="2" t="s">
        <v>366</v>
      </c>
      <c r="D88" s="6">
        <v>4634.4878048780492</v>
      </c>
      <c r="E88" s="6">
        <v>74.300813008130078</v>
      </c>
      <c r="F88" s="6">
        <f t="shared" si="1"/>
        <v>4708.7886178861791</v>
      </c>
    </row>
    <row r="89" spans="1:6" x14ac:dyDescent="0.25">
      <c r="A89" s="5" t="s">
        <v>70</v>
      </c>
      <c r="B89" s="5" t="s">
        <v>261</v>
      </c>
      <c r="C89" s="2" t="s">
        <v>367</v>
      </c>
      <c r="D89" s="6">
        <v>15426.829268292684</v>
      </c>
      <c r="E89" s="6">
        <v>-4358.7</v>
      </c>
      <c r="F89" s="6">
        <f t="shared" si="1"/>
        <v>11068.129268292683</v>
      </c>
    </row>
    <row r="90" spans="1:6" x14ac:dyDescent="0.25">
      <c r="A90" s="5" t="s">
        <v>70</v>
      </c>
      <c r="B90" s="5" t="s">
        <v>261</v>
      </c>
      <c r="C90" s="2" t="s">
        <v>368</v>
      </c>
      <c r="D90" s="6">
        <v>2481.5934959349593</v>
      </c>
      <c r="E90" s="6">
        <v>0</v>
      </c>
      <c r="F90" s="6">
        <f t="shared" si="1"/>
        <v>2481.5934959349593</v>
      </c>
    </row>
    <row r="91" spans="1:6" x14ac:dyDescent="0.25">
      <c r="A91" s="5" t="s">
        <v>70</v>
      </c>
      <c r="B91" s="5" t="s">
        <v>261</v>
      </c>
      <c r="C91" s="2" t="s">
        <v>369</v>
      </c>
      <c r="D91" s="6">
        <v>7526.6585365853671</v>
      </c>
      <c r="E91" s="6">
        <v>-343.1</v>
      </c>
      <c r="F91" s="6">
        <f t="shared" si="1"/>
        <v>7183.5585365853667</v>
      </c>
    </row>
    <row r="92" spans="1:6" x14ac:dyDescent="0.25">
      <c r="A92" s="5" t="s">
        <v>70</v>
      </c>
      <c r="B92" s="5" t="s">
        <v>261</v>
      </c>
      <c r="C92" s="2" t="s">
        <v>370</v>
      </c>
      <c r="D92" s="6">
        <v>1609.439024390244</v>
      </c>
      <c r="E92" s="6">
        <v>0</v>
      </c>
      <c r="F92" s="6">
        <f t="shared" si="1"/>
        <v>1609.439024390244</v>
      </c>
    </row>
    <row r="93" spans="1:6" x14ac:dyDescent="0.25">
      <c r="A93" s="5" t="s">
        <v>70</v>
      </c>
      <c r="B93" s="5" t="s">
        <v>261</v>
      </c>
      <c r="C93" s="2" t="s">
        <v>371</v>
      </c>
      <c r="D93" s="6">
        <v>1690.3495934959351</v>
      </c>
      <c r="E93" s="6">
        <v>330.6829268292683</v>
      </c>
      <c r="F93" s="6">
        <f t="shared" si="1"/>
        <v>2021.0325203252034</v>
      </c>
    </row>
    <row r="94" spans="1:6" x14ac:dyDescent="0.25">
      <c r="A94" s="5" t="s">
        <v>70</v>
      </c>
      <c r="B94" s="5" t="s">
        <v>261</v>
      </c>
      <c r="C94" s="2" t="s">
        <v>372</v>
      </c>
      <c r="D94" s="6">
        <v>1864.2032520325201</v>
      </c>
      <c r="E94" s="6">
        <v>-329.76</v>
      </c>
      <c r="F94" s="6">
        <f t="shared" si="1"/>
        <v>1534.4432520325201</v>
      </c>
    </row>
    <row r="95" spans="1:6" x14ac:dyDescent="0.25">
      <c r="A95" s="5" t="s">
        <v>70</v>
      </c>
      <c r="B95" s="5" t="s">
        <v>261</v>
      </c>
      <c r="C95" s="2" t="s">
        <v>373</v>
      </c>
      <c r="D95" s="6">
        <v>673.33333333333337</v>
      </c>
      <c r="E95" s="6">
        <v>0</v>
      </c>
      <c r="F95" s="6">
        <f t="shared" si="1"/>
        <v>673.33333333333337</v>
      </c>
    </row>
    <row r="96" spans="1:6" x14ac:dyDescent="0.25">
      <c r="A96" s="5" t="s">
        <v>70</v>
      </c>
      <c r="B96" s="5" t="s">
        <v>261</v>
      </c>
      <c r="C96" s="2" t="s">
        <v>374</v>
      </c>
      <c r="D96" s="6">
        <v>7053.081300813009</v>
      </c>
      <c r="E96" s="6">
        <v>0</v>
      </c>
      <c r="F96" s="6">
        <f t="shared" si="1"/>
        <v>7053.081300813009</v>
      </c>
    </row>
    <row r="97" spans="1:6" x14ac:dyDescent="0.25">
      <c r="A97" s="5" t="s">
        <v>70</v>
      </c>
      <c r="B97" s="5" t="s">
        <v>261</v>
      </c>
      <c r="C97" s="2" t="s">
        <v>375</v>
      </c>
      <c r="D97" s="6">
        <v>1004.0162601626017</v>
      </c>
      <c r="E97" s="6">
        <v>0</v>
      </c>
      <c r="F97" s="6">
        <f t="shared" si="1"/>
        <v>1004.0162601626017</v>
      </c>
    </row>
    <row r="98" spans="1:6" x14ac:dyDescent="0.25">
      <c r="A98" s="5" t="s">
        <v>70</v>
      </c>
      <c r="B98" s="5" t="s">
        <v>261</v>
      </c>
      <c r="C98" s="2" t="s">
        <v>376</v>
      </c>
      <c r="D98" s="6">
        <v>330.6829268292683</v>
      </c>
      <c r="E98" s="6">
        <v>0</v>
      </c>
      <c r="F98" s="6">
        <f t="shared" si="1"/>
        <v>330.6829268292683</v>
      </c>
    </row>
    <row r="99" spans="1:6" x14ac:dyDescent="0.25">
      <c r="A99" s="5" t="s">
        <v>70</v>
      </c>
      <c r="B99" s="5" t="s">
        <v>261</v>
      </c>
      <c r="C99" s="2" t="s">
        <v>377</v>
      </c>
      <c r="D99" s="6">
        <v>117053.40650406505</v>
      </c>
      <c r="E99" s="6">
        <v>-3669.26</v>
      </c>
      <c r="F99" s="6">
        <f t="shared" si="1"/>
        <v>113384.14650406505</v>
      </c>
    </row>
    <row r="100" spans="1:6" x14ac:dyDescent="0.25">
      <c r="A100" s="5" t="s">
        <v>70</v>
      </c>
      <c r="B100" s="5" t="s">
        <v>261</v>
      </c>
      <c r="C100" s="2" t="s">
        <v>378</v>
      </c>
      <c r="D100" s="6">
        <v>7089.0731707317073</v>
      </c>
      <c r="E100" s="6">
        <v>-209.7</v>
      </c>
      <c r="F100" s="6">
        <f t="shared" si="1"/>
        <v>6879.3731707317074</v>
      </c>
    </row>
    <row r="101" spans="1:6" x14ac:dyDescent="0.25">
      <c r="A101" s="5" t="s">
        <v>70</v>
      </c>
      <c r="B101" s="5" t="s">
        <v>261</v>
      </c>
      <c r="C101" s="2" t="s">
        <v>379</v>
      </c>
      <c r="D101" s="6">
        <v>4592.4959349593501</v>
      </c>
      <c r="E101" s="6">
        <v>351.6829268292683</v>
      </c>
      <c r="F101" s="6">
        <f t="shared" si="1"/>
        <v>4944.1788617886186</v>
      </c>
    </row>
    <row r="102" spans="1:6" x14ac:dyDescent="0.25">
      <c r="A102" s="5" t="s">
        <v>70</v>
      </c>
      <c r="B102" s="5" t="s">
        <v>261</v>
      </c>
      <c r="C102" s="2" t="s">
        <v>380</v>
      </c>
      <c r="D102" s="6">
        <v>5131.9918699186992</v>
      </c>
      <c r="E102" s="6">
        <v>0</v>
      </c>
      <c r="F102" s="6">
        <f t="shared" si="1"/>
        <v>5131.9918699186992</v>
      </c>
    </row>
    <row r="103" spans="1:6" x14ac:dyDescent="0.25">
      <c r="A103" s="5" t="s">
        <v>70</v>
      </c>
      <c r="B103" s="5" t="s">
        <v>261</v>
      </c>
      <c r="C103" s="2" t="s">
        <v>381</v>
      </c>
      <c r="D103" s="6">
        <v>7198.9756097560976</v>
      </c>
      <c r="E103" s="6">
        <v>-90.82</v>
      </c>
      <c r="F103" s="6">
        <f t="shared" si="1"/>
        <v>7108.1556097560979</v>
      </c>
    </row>
    <row r="104" spans="1:6" x14ac:dyDescent="0.25">
      <c r="A104" s="5" t="s">
        <v>70</v>
      </c>
      <c r="B104" s="5" t="s">
        <v>261</v>
      </c>
      <c r="C104" s="2" t="s">
        <v>382</v>
      </c>
      <c r="D104" s="6">
        <v>818.19512195121956</v>
      </c>
      <c r="E104" s="6">
        <v>0</v>
      </c>
      <c r="F104" s="6">
        <f t="shared" si="1"/>
        <v>818.19512195121956</v>
      </c>
    </row>
    <row r="105" spans="1:6" x14ac:dyDescent="0.25">
      <c r="A105" s="5" t="s">
        <v>70</v>
      </c>
      <c r="B105" s="5" t="s">
        <v>314</v>
      </c>
      <c r="C105" s="2" t="s">
        <v>315</v>
      </c>
      <c r="D105" s="6">
        <v>73994.119512195131</v>
      </c>
      <c r="E105" s="6">
        <v>44.91056910569106</v>
      </c>
      <c r="F105" s="6">
        <f t="shared" si="1"/>
        <v>74039.030081300822</v>
      </c>
    </row>
    <row r="106" spans="1:6" x14ac:dyDescent="0.25">
      <c r="A106" s="5" t="s">
        <v>79</v>
      </c>
      <c r="B106" s="5" t="s">
        <v>275</v>
      </c>
      <c r="C106" s="2" t="s">
        <v>277</v>
      </c>
      <c r="D106" s="6">
        <v>12448050.317073172</v>
      </c>
      <c r="E106" s="6">
        <v>-289179.26</v>
      </c>
      <c r="F106" s="6">
        <f t="shared" si="1"/>
        <v>12158871.057073172</v>
      </c>
    </row>
    <row r="107" spans="1:6" x14ac:dyDescent="0.25">
      <c r="A107" s="5" t="s">
        <v>79</v>
      </c>
      <c r="B107" s="5" t="s">
        <v>275</v>
      </c>
      <c r="C107" s="2" t="s">
        <v>276</v>
      </c>
      <c r="D107" s="6">
        <v>12355078.577235773</v>
      </c>
      <c r="E107" s="6">
        <v>373454.6991869919</v>
      </c>
      <c r="F107" s="6">
        <f t="shared" si="1"/>
        <v>12728533.276422765</v>
      </c>
    </row>
    <row r="108" spans="1:6" x14ac:dyDescent="0.25">
      <c r="A108" s="5" t="s">
        <v>9</v>
      </c>
      <c r="B108" s="5" t="s">
        <v>23</v>
      </c>
      <c r="C108" s="2" t="s">
        <v>387</v>
      </c>
      <c r="D108" s="6">
        <v>684.34792293128407</v>
      </c>
      <c r="E108" s="6">
        <v>0</v>
      </c>
      <c r="F108" s="6">
        <f t="shared" si="1"/>
        <v>684.34792293128407</v>
      </c>
    </row>
    <row r="109" spans="1:6" x14ac:dyDescent="0.25">
      <c r="A109" s="5" t="s">
        <v>9</v>
      </c>
      <c r="B109" s="5" t="s">
        <v>23</v>
      </c>
      <c r="C109" s="2">
        <v>435122</v>
      </c>
      <c r="D109" s="6">
        <v>248.8582692950217</v>
      </c>
      <c r="E109" s="6">
        <v>0</v>
      </c>
      <c r="F109" s="6">
        <f t="shared" si="1"/>
        <v>248.8582692950217</v>
      </c>
    </row>
    <row r="110" spans="1:6" x14ac:dyDescent="0.25">
      <c r="A110" s="5" t="s">
        <v>9</v>
      </c>
      <c r="B110" s="5" t="s">
        <v>23</v>
      </c>
      <c r="C110" s="2" t="s">
        <v>586</v>
      </c>
      <c r="D110" s="6">
        <v>1390.2439024390244</v>
      </c>
      <c r="E110" s="6">
        <v>0</v>
      </c>
      <c r="F110" s="6">
        <f t="shared" si="1"/>
        <v>1390.2439024390244</v>
      </c>
    </row>
    <row r="111" spans="1:6" x14ac:dyDescent="0.25">
      <c r="A111" s="5" t="s">
        <v>9</v>
      </c>
      <c r="B111" s="5" t="s">
        <v>23</v>
      </c>
      <c r="C111" s="2" t="s">
        <v>591</v>
      </c>
      <c r="D111" s="6">
        <v>503.13999331774136</v>
      </c>
      <c r="E111" s="6">
        <v>0</v>
      </c>
      <c r="F111" s="6">
        <f t="shared" si="1"/>
        <v>503.13999331774136</v>
      </c>
    </row>
    <row r="112" spans="1:6" x14ac:dyDescent="0.25">
      <c r="A112" s="5" t="s">
        <v>9</v>
      </c>
      <c r="B112" s="5" t="s">
        <v>23</v>
      </c>
      <c r="C112" s="2" t="s">
        <v>595</v>
      </c>
      <c r="D112" s="6">
        <v>564.48312729702639</v>
      </c>
      <c r="E112" s="6">
        <v>0</v>
      </c>
      <c r="F112" s="6">
        <f t="shared" si="1"/>
        <v>564.48312729702639</v>
      </c>
    </row>
    <row r="113" spans="1:6" x14ac:dyDescent="0.25">
      <c r="A113" s="5" t="s">
        <v>9</v>
      </c>
      <c r="B113" s="5" t="s">
        <v>23</v>
      </c>
      <c r="C113" s="2" t="s">
        <v>592</v>
      </c>
      <c r="D113" s="6">
        <v>503.13999331774136</v>
      </c>
      <c r="E113" s="6">
        <v>0</v>
      </c>
      <c r="F113" s="6">
        <f t="shared" si="1"/>
        <v>503.13999331774136</v>
      </c>
    </row>
    <row r="114" spans="1:6" x14ac:dyDescent="0.25">
      <c r="A114" s="5" t="s">
        <v>9</v>
      </c>
      <c r="B114" s="5" t="s">
        <v>23</v>
      </c>
      <c r="C114" s="2" t="s">
        <v>585</v>
      </c>
      <c r="D114" s="6">
        <v>981.00000000000011</v>
      </c>
      <c r="E114" s="6">
        <v>0</v>
      </c>
      <c r="F114" s="6">
        <f t="shared" si="1"/>
        <v>981.00000000000011</v>
      </c>
    </row>
    <row r="115" spans="1:6" x14ac:dyDescent="0.25">
      <c r="A115" s="5" t="s">
        <v>9</v>
      </c>
      <c r="B115" s="5" t="s">
        <v>23</v>
      </c>
      <c r="C115" s="2">
        <v>41071560</v>
      </c>
      <c r="D115" s="6">
        <v>552.03252032520322</v>
      </c>
      <c r="E115" s="6">
        <v>0</v>
      </c>
      <c r="F115" s="6">
        <f t="shared" si="1"/>
        <v>552.03252032520322</v>
      </c>
    </row>
    <row r="116" spans="1:6" x14ac:dyDescent="0.25">
      <c r="A116" s="5" t="s">
        <v>9</v>
      </c>
      <c r="B116" s="5" t="s">
        <v>23</v>
      </c>
      <c r="C116" s="2" t="s">
        <v>597</v>
      </c>
      <c r="D116" s="6">
        <v>287.52255262278652</v>
      </c>
      <c r="E116" s="6">
        <v>0</v>
      </c>
      <c r="F116" s="6">
        <f t="shared" si="1"/>
        <v>287.52255262278652</v>
      </c>
    </row>
    <row r="117" spans="1:6" x14ac:dyDescent="0.25">
      <c r="A117" s="5" t="s">
        <v>9</v>
      </c>
      <c r="B117" s="5" t="s">
        <v>23</v>
      </c>
      <c r="C117" s="2" t="s">
        <v>594</v>
      </c>
      <c r="D117" s="6">
        <v>528.29789508853992</v>
      </c>
      <c r="E117" s="6">
        <v>0</v>
      </c>
      <c r="F117" s="6">
        <f t="shared" si="1"/>
        <v>528.29789508853992</v>
      </c>
    </row>
    <row r="118" spans="1:6" x14ac:dyDescent="0.25">
      <c r="A118" s="5" t="s">
        <v>9</v>
      </c>
      <c r="B118" s="5" t="s">
        <v>23</v>
      </c>
      <c r="C118" s="2" t="s">
        <v>593</v>
      </c>
      <c r="D118" s="6">
        <v>705.27644503842293</v>
      </c>
      <c r="E118" s="6">
        <v>0</v>
      </c>
      <c r="F118" s="6">
        <f t="shared" si="1"/>
        <v>705.27644503842293</v>
      </c>
    </row>
    <row r="119" spans="1:6" x14ac:dyDescent="0.25">
      <c r="A119" s="5" t="s">
        <v>9</v>
      </c>
      <c r="B119" s="5" t="s">
        <v>23</v>
      </c>
      <c r="C119" s="2" t="s">
        <v>599</v>
      </c>
      <c r="D119" s="6">
        <v>563.16260162601634</v>
      </c>
      <c r="E119" s="6">
        <v>0</v>
      </c>
      <c r="F119" s="6">
        <f t="shared" si="1"/>
        <v>563.16260162601634</v>
      </c>
    </row>
    <row r="120" spans="1:6" x14ac:dyDescent="0.25">
      <c r="A120" s="5" t="s">
        <v>9</v>
      </c>
      <c r="B120" s="5" t="s">
        <v>23</v>
      </c>
      <c r="C120" s="2" t="s">
        <v>589</v>
      </c>
      <c r="D120" s="6">
        <v>390.83514868025389</v>
      </c>
      <c r="E120" s="6">
        <v>0</v>
      </c>
      <c r="F120" s="6">
        <f t="shared" si="1"/>
        <v>390.83514868025389</v>
      </c>
    </row>
    <row r="121" spans="1:6" x14ac:dyDescent="0.25">
      <c r="A121" s="5" t="s">
        <v>9</v>
      </c>
      <c r="B121" s="5" t="s">
        <v>23</v>
      </c>
      <c r="C121" s="2" t="s">
        <v>600</v>
      </c>
      <c r="D121" s="6">
        <v>278.60126962913466</v>
      </c>
      <c r="E121" s="6">
        <v>0</v>
      </c>
      <c r="F121" s="6">
        <f t="shared" si="1"/>
        <v>278.60126962913466</v>
      </c>
    </row>
    <row r="122" spans="1:6" x14ac:dyDescent="0.25">
      <c r="A122" s="5" t="s">
        <v>9</v>
      </c>
      <c r="B122" s="5" t="s">
        <v>23</v>
      </c>
      <c r="C122" s="2" t="s">
        <v>397</v>
      </c>
      <c r="D122" s="6">
        <v>248.8582692950217</v>
      </c>
      <c r="E122" s="6">
        <v>0</v>
      </c>
      <c r="F122" s="6">
        <f t="shared" si="1"/>
        <v>248.8582692950217</v>
      </c>
    </row>
    <row r="123" spans="1:6" x14ac:dyDescent="0.25">
      <c r="A123" s="5" t="s">
        <v>9</v>
      </c>
      <c r="B123" s="5" t="s">
        <v>23</v>
      </c>
      <c r="C123" s="2">
        <v>109368301</v>
      </c>
      <c r="D123" s="6">
        <v>404.11293017039759</v>
      </c>
      <c r="E123" s="6">
        <v>0</v>
      </c>
      <c r="F123" s="6">
        <f t="shared" si="1"/>
        <v>404.11293017039759</v>
      </c>
    </row>
    <row r="124" spans="1:6" x14ac:dyDescent="0.25">
      <c r="A124" s="5" t="s">
        <v>9</v>
      </c>
      <c r="B124" s="5" t="s">
        <v>23</v>
      </c>
      <c r="C124" s="2" t="s">
        <v>590</v>
      </c>
      <c r="D124" s="6">
        <v>389.24305601960123</v>
      </c>
      <c r="E124" s="6">
        <v>0</v>
      </c>
      <c r="F124" s="6">
        <f t="shared" si="1"/>
        <v>389.24305601960123</v>
      </c>
    </row>
    <row r="125" spans="1:6" x14ac:dyDescent="0.25">
      <c r="A125" s="5" t="s">
        <v>9</v>
      </c>
      <c r="B125" s="5" t="s">
        <v>23</v>
      </c>
      <c r="C125" s="2" t="s">
        <v>588</v>
      </c>
      <c r="D125" s="6">
        <v>618.39024390243901</v>
      </c>
      <c r="E125" s="6">
        <v>0</v>
      </c>
      <c r="F125" s="6">
        <f t="shared" si="1"/>
        <v>618.39024390243901</v>
      </c>
    </row>
    <row r="126" spans="1:6" x14ac:dyDescent="0.25">
      <c r="A126" s="5" t="s">
        <v>9</v>
      </c>
      <c r="B126" s="5" t="s">
        <v>23</v>
      </c>
      <c r="C126" s="2" t="s">
        <v>596</v>
      </c>
      <c r="D126" s="6">
        <v>6.6305601960129188</v>
      </c>
      <c r="E126" s="6">
        <v>0</v>
      </c>
      <c r="F126" s="6">
        <f t="shared" si="1"/>
        <v>6.6305601960129188</v>
      </c>
    </row>
    <row r="127" spans="1:6" x14ac:dyDescent="0.25">
      <c r="A127" s="5" t="s">
        <v>9</v>
      </c>
      <c r="B127" s="5" t="s">
        <v>23</v>
      </c>
      <c r="C127" s="2" t="s">
        <v>604</v>
      </c>
      <c r="D127" s="6">
        <v>32.769662545940527</v>
      </c>
      <c r="E127" s="6">
        <v>0</v>
      </c>
      <c r="F127" s="6">
        <f t="shared" si="1"/>
        <v>32.769662545940527</v>
      </c>
    </row>
    <row r="128" spans="1:6" x14ac:dyDescent="0.25">
      <c r="A128" s="5" t="s">
        <v>9</v>
      </c>
      <c r="B128" s="5" t="s">
        <v>23</v>
      </c>
      <c r="C128" s="2" t="s">
        <v>598</v>
      </c>
      <c r="D128" s="6">
        <v>55.951219512195117</v>
      </c>
      <c r="E128" s="6">
        <v>0</v>
      </c>
      <c r="F128" s="6">
        <f t="shared" si="1"/>
        <v>55.951219512195117</v>
      </c>
    </row>
    <row r="129" spans="1:7" x14ac:dyDescent="0.25">
      <c r="A129" s="5" t="s">
        <v>9</v>
      </c>
      <c r="B129" s="5" t="s">
        <v>23</v>
      </c>
      <c r="C129" s="2" t="s">
        <v>587</v>
      </c>
      <c r="D129" s="6">
        <v>455.08130081300811</v>
      </c>
      <c r="E129" s="6">
        <v>0</v>
      </c>
      <c r="F129" s="6">
        <f t="shared" si="1"/>
        <v>455.08130081300811</v>
      </c>
    </row>
    <row r="130" spans="1:7" x14ac:dyDescent="0.25">
      <c r="A130" s="5" t="s">
        <v>9</v>
      </c>
      <c r="B130" s="5" t="s">
        <v>23</v>
      </c>
      <c r="C130" s="20">
        <v>2072500430283</v>
      </c>
      <c r="D130" s="6">
        <v>550.43274306715671</v>
      </c>
      <c r="E130" s="6">
        <v>0</v>
      </c>
      <c r="F130" s="6">
        <f t="shared" si="1"/>
        <v>550.43274306715671</v>
      </c>
    </row>
    <row r="131" spans="1:7" x14ac:dyDescent="0.25">
      <c r="A131" s="5" t="s">
        <v>253</v>
      </c>
      <c r="B131" s="5" t="s">
        <v>259</v>
      </c>
      <c r="C131" s="2" t="s">
        <v>605</v>
      </c>
      <c r="D131" s="6">
        <v>5070.2845528455282</v>
      </c>
      <c r="E131" s="6">
        <v>0</v>
      </c>
      <c r="F131" s="6">
        <f t="shared" si="1"/>
        <v>5070.2845528455282</v>
      </c>
    </row>
    <row r="132" spans="1:7" x14ac:dyDescent="0.25">
      <c r="A132" s="5" t="s">
        <v>9</v>
      </c>
      <c r="B132" s="5" t="s">
        <v>93</v>
      </c>
      <c r="C132" s="2" t="s">
        <v>606</v>
      </c>
      <c r="D132" s="6">
        <v>8096.4</v>
      </c>
      <c r="E132" s="6"/>
      <c r="F132" s="6">
        <f t="shared" si="1"/>
        <v>8096.4</v>
      </c>
    </row>
    <row r="133" spans="1:7" x14ac:dyDescent="0.25">
      <c r="A133" s="5" t="s">
        <v>46</v>
      </c>
      <c r="B133" s="5" t="s">
        <v>47</v>
      </c>
      <c r="C133" s="2" t="s">
        <v>607</v>
      </c>
      <c r="D133" s="6">
        <v>16675.609756097561</v>
      </c>
      <c r="E133" s="6"/>
      <c r="F133" s="6">
        <f t="shared" si="1"/>
        <v>16675.609756097561</v>
      </c>
    </row>
    <row r="135" spans="1:7" ht="30" x14ac:dyDescent="0.25">
      <c r="B135" s="7"/>
      <c r="C135" s="8" t="s">
        <v>88</v>
      </c>
      <c r="D135" s="8" t="s">
        <v>89</v>
      </c>
      <c r="E135" s="8" t="s">
        <v>90</v>
      </c>
      <c r="F135" s="18"/>
      <c r="G135" s="18"/>
    </row>
    <row r="136" spans="1:7" x14ac:dyDescent="0.25">
      <c r="B136" s="7"/>
      <c r="C136" s="1" t="s">
        <v>91</v>
      </c>
      <c r="D136" s="1" t="s">
        <v>91</v>
      </c>
      <c r="E136" s="1" t="s">
        <v>91</v>
      </c>
      <c r="F136" s="18"/>
      <c r="G136" s="18"/>
    </row>
    <row r="137" spans="1:7" x14ac:dyDescent="0.25">
      <c r="B137" s="3" t="s">
        <v>92</v>
      </c>
      <c r="C137" s="12">
        <f>SUM(D5:D133)</f>
        <v>45344569.888618998</v>
      </c>
      <c r="D137" s="12">
        <f>SUM(E5:E133)</f>
        <v>-44383.325365853612</v>
      </c>
      <c r="E137" s="12">
        <f>SUM(F5:F133)</f>
        <v>45300186.563253142</v>
      </c>
    </row>
    <row r="138" spans="1:7" x14ac:dyDescent="0.25">
      <c r="B138" s="7"/>
      <c r="C138" s="9"/>
      <c r="D138" s="9"/>
      <c r="E138" s="9"/>
      <c r="F138" s="9"/>
      <c r="G138" s="9"/>
    </row>
  </sheetData>
  <autoFilter ref="A4:G133"/>
  <pageMargins left="0.7" right="0.7" top="0.75" bottom="0.75" header="0.3" footer="0.3"/>
  <ignoredErrors>
    <ignoredError sqref="C5:C22 C131:C133 C24:C130" numberStoredAsText="1"/>
  </ignoredErrors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148"/>
  <sheetViews>
    <sheetView topLeftCell="G43" zoomScale="85" zoomScaleNormal="85" workbookViewId="0">
      <selection activeCell="O80" sqref="O80:P81"/>
    </sheetView>
  </sheetViews>
  <sheetFormatPr defaultRowHeight="12.75" x14ac:dyDescent="0.2"/>
  <cols>
    <col min="1" max="1" width="61" style="35" customWidth="1"/>
    <col min="2" max="2" width="60.7109375" style="35" customWidth="1"/>
    <col min="3" max="3" width="15.5703125" style="102" bestFit="1" customWidth="1"/>
    <col min="4" max="4" width="13.140625" style="102" bestFit="1" customWidth="1"/>
    <col min="5" max="5" width="52" style="34" bestFit="1" customWidth="1"/>
    <col min="6" max="6" width="15.5703125" style="102" bestFit="1" customWidth="1"/>
    <col min="7" max="7" width="13.5703125" style="34" bestFit="1" customWidth="1"/>
    <col min="8" max="8" width="16.7109375" style="102" bestFit="1" customWidth="1"/>
    <col min="9" max="9" width="11.42578125" style="34" bestFit="1" customWidth="1"/>
    <col min="10" max="10" width="13.7109375" style="102" bestFit="1" customWidth="1"/>
    <col min="11" max="11" width="9.28515625" style="102" bestFit="1" customWidth="1"/>
    <col min="12" max="12" width="17" style="34" bestFit="1" customWidth="1"/>
    <col min="13" max="13" width="13.85546875" style="102" bestFit="1" customWidth="1"/>
    <col min="14" max="14" width="16.7109375" style="34" bestFit="1" customWidth="1"/>
    <col min="15" max="15" width="10.85546875" style="102" bestFit="1" customWidth="1"/>
    <col min="16" max="16" width="14.28515625" style="34" bestFit="1" customWidth="1"/>
    <col min="17" max="17" width="18.28515625" style="102" bestFit="1" customWidth="1"/>
    <col min="18" max="18" width="11.5703125" style="102" customWidth="1"/>
    <col min="19" max="19" width="17" style="34" bestFit="1" customWidth="1"/>
    <col min="20" max="20" width="13.85546875" style="102" bestFit="1" customWidth="1"/>
    <col min="21" max="21" width="17" style="34" bestFit="1" customWidth="1"/>
    <col min="22" max="22" width="10.85546875" style="102" bestFit="1" customWidth="1"/>
    <col min="23" max="23" width="15.140625" style="34" bestFit="1" customWidth="1"/>
    <col min="24" max="24" width="11.5703125" style="102" bestFit="1" customWidth="1"/>
    <col min="25" max="25" width="9.28515625" style="102" bestFit="1" customWidth="1"/>
    <col min="26" max="26" width="15.140625" style="34" bestFit="1" customWidth="1"/>
    <col min="27" max="27" width="13.85546875" style="102" bestFit="1" customWidth="1"/>
    <col min="28" max="28" width="13.5703125" style="34" bestFit="1" customWidth="1"/>
    <col min="29" max="29" width="10.85546875" style="102" bestFit="1" customWidth="1"/>
    <col min="30" max="30" width="10.5703125" style="34" bestFit="1" customWidth="1"/>
    <col min="31" max="31" width="11.5703125" style="102" bestFit="1" customWidth="1"/>
    <col min="32" max="32" width="9.28515625" style="102" bestFit="1" customWidth="1"/>
    <col min="33" max="33" width="15.140625" style="34" bestFit="1" customWidth="1"/>
    <col min="34" max="34" width="13.85546875" style="102" bestFit="1" customWidth="1"/>
    <col min="35" max="35" width="13.5703125" style="34" bestFit="1" customWidth="1"/>
    <col min="36" max="36" width="10.85546875" style="102" bestFit="1" customWidth="1"/>
    <col min="37" max="37" width="10.5703125" style="34" bestFit="1" customWidth="1"/>
    <col min="38" max="38" width="11.5703125" style="102" bestFit="1" customWidth="1"/>
    <col min="39" max="39" width="15.28515625" style="103" bestFit="1" customWidth="1"/>
    <col min="40" max="16384" width="9.140625" style="103"/>
  </cols>
  <sheetData>
    <row r="1" spans="1:39" x14ac:dyDescent="0.2">
      <c r="A1" s="30" t="s">
        <v>1</v>
      </c>
      <c r="B1" s="31" t="s">
        <v>2</v>
      </c>
      <c r="G1" s="102"/>
      <c r="I1" s="102"/>
      <c r="N1" s="102"/>
      <c r="P1" s="102"/>
      <c r="U1" s="102"/>
      <c r="W1" s="102"/>
      <c r="AB1" s="102"/>
      <c r="AD1" s="102"/>
      <c r="AI1" s="102"/>
      <c r="AK1" s="102"/>
    </row>
    <row r="2" spans="1:39" x14ac:dyDescent="0.2">
      <c r="A2" s="30" t="s">
        <v>0</v>
      </c>
      <c r="B2" s="31">
        <v>2013</v>
      </c>
      <c r="G2" s="102"/>
      <c r="I2" s="102"/>
      <c r="N2" s="102"/>
      <c r="P2" s="102"/>
      <c r="U2" s="102"/>
      <c r="W2" s="102"/>
      <c r="AB2" s="102"/>
      <c r="AD2" s="102"/>
      <c r="AI2" s="102"/>
      <c r="AK2" s="102"/>
    </row>
    <row r="3" spans="1:39" x14ac:dyDescent="0.2">
      <c r="G3" s="102"/>
      <c r="I3" s="102"/>
      <c r="N3" s="102"/>
      <c r="P3" s="102"/>
      <c r="U3" s="102"/>
      <c r="W3" s="102"/>
      <c r="AB3" s="102"/>
      <c r="AD3" s="102"/>
      <c r="AI3" s="102"/>
      <c r="AK3" s="102"/>
    </row>
    <row r="4" spans="1:39" x14ac:dyDescent="0.2">
      <c r="D4" s="281" t="s">
        <v>958</v>
      </c>
      <c r="E4" s="282"/>
      <c r="F4" s="282"/>
      <c r="G4" s="282"/>
      <c r="H4" s="282"/>
      <c r="I4" s="282"/>
      <c r="J4" s="283"/>
      <c r="K4" s="281" t="s">
        <v>959</v>
      </c>
      <c r="L4" s="282"/>
      <c r="M4" s="282"/>
      <c r="N4" s="282"/>
      <c r="O4" s="282"/>
      <c r="P4" s="282"/>
      <c r="Q4" s="283"/>
      <c r="R4" s="281" t="s">
        <v>960</v>
      </c>
      <c r="S4" s="282"/>
      <c r="T4" s="282"/>
      <c r="U4" s="282"/>
      <c r="V4" s="282"/>
      <c r="W4" s="282"/>
      <c r="X4" s="283"/>
      <c r="Y4" s="281" t="s">
        <v>961</v>
      </c>
      <c r="Z4" s="282"/>
      <c r="AA4" s="282"/>
      <c r="AB4" s="282"/>
      <c r="AC4" s="282"/>
      <c r="AD4" s="282"/>
      <c r="AE4" s="283"/>
      <c r="AF4" s="281" t="s">
        <v>962</v>
      </c>
      <c r="AG4" s="282"/>
      <c r="AH4" s="282"/>
      <c r="AI4" s="282"/>
      <c r="AJ4" s="282"/>
      <c r="AK4" s="282"/>
      <c r="AL4" s="283"/>
    </row>
    <row r="5" spans="1:39" x14ac:dyDescent="0.2">
      <c r="A5" s="36" t="s">
        <v>963</v>
      </c>
      <c r="B5" s="37" t="s">
        <v>964</v>
      </c>
      <c r="C5" s="38" t="s">
        <v>965</v>
      </c>
      <c r="D5" s="38" t="s">
        <v>966</v>
      </c>
      <c r="E5" s="38" t="s">
        <v>967</v>
      </c>
      <c r="F5" s="38" t="s">
        <v>968</v>
      </c>
      <c r="G5" s="38" t="s">
        <v>969</v>
      </c>
      <c r="H5" s="38" t="s">
        <v>970</v>
      </c>
      <c r="I5" s="38" t="s">
        <v>971</v>
      </c>
      <c r="J5" s="38" t="s">
        <v>972</v>
      </c>
      <c r="K5" s="38" t="s">
        <v>966</v>
      </c>
      <c r="L5" s="38" t="s">
        <v>967</v>
      </c>
      <c r="M5" s="38" t="s">
        <v>968</v>
      </c>
      <c r="N5" s="38" t="s">
        <v>969</v>
      </c>
      <c r="O5" s="38" t="s">
        <v>970</v>
      </c>
      <c r="P5" s="38" t="s">
        <v>971</v>
      </c>
      <c r="Q5" s="38" t="s">
        <v>972</v>
      </c>
      <c r="R5" s="38" t="s">
        <v>966</v>
      </c>
      <c r="S5" s="38" t="s">
        <v>967</v>
      </c>
      <c r="T5" s="38" t="s">
        <v>968</v>
      </c>
      <c r="U5" s="38" t="s">
        <v>969</v>
      </c>
      <c r="V5" s="38" t="s">
        <v>970</v>
      </c>
      <c r="W5" s="38" t="s">
        <v>971</v>
      </c>
      <c r="X5" s="38" t="s">
        <v>972</v>
      </c>
      <c r="Y5" s="38" t="s">
        <v>966</v>
      </c>
      <c r="Z5" s="38" t="s">
        <v>967</v>
      </c>
      <c r="AA5" s="38" t="s">
        <v>968</v>
      </c>
      <c r="AB5" s="38" t="s">
        <v>969</v>
      </c>
      <c r="AC5" s="38" t="s">
        <v>970</v>
      </c>
      <c r="AD5" s="38" t="s">
        <v>971</v>
      </c>
      <c r="AE5" s="38" t="s">
        <v>972</v>
      </c>
      <c r="AF5" s="38" t="s">
        <v>966</v>
      </c>
      <c r="AG5" s="38" t="s">
        <v>967</v>
      </c>
      <c r="AH5" s="38" t="s">
        <v>968</v>
      </c>
      <c r="AI5" s="38" t="s">
        <v>969</v>
      </c>
      <c r="AJ5" s="38" t="s">
        <v>970</v>
      </c>
      <c r="AK5" s="38" t="s">
        <v>971</v>
      </c>
      <c r="AL5" s="38" t="s">
        <v>972</v>
      </c>
    </row>
    <row r="6" spans="1:39" x14ac:dyDescent="0.2">
      <c r="A6" s="39" t="s">
        <v>9</v>
      </c>
      <c r="B6" s="39" t="s">
        <v>1155</v>
      </c>
      <c r="C6" s="121">
        <v>700578</v>
      </c>
      <c r="D6" s="41"/>
      <c r="E6" s="43"/>
      <c r="F6" s="41"/>
      <c r="G6" s="43"/>
      <c r="H6" s="41"/>
      <c r="I6" s="43"/>
      <c r="J6" s="41"/>
      <c r="K6" s="41"/>
      <c r="L6" s="43"/>
      <c r="M6" s="41"/>
      <c r="N6" s="43"/>
      <c r="O6" s="41"/>
      <c r="P6" s="43"/>
      <c r="Q6" s="41"/>
      <c r="R6" s="41">
        <v>1</v>
      </c>
      <c r="S6" s="43">
        <v>11578.57</v>
      </c>
      <c r="T6" s="41"/>
      <c r="U6" s="43"/>
      <c r="V6" s="41"/>
      <c r="W6" s="43"/>
      <c r="X6" s="41"/>
      <c r="Y6" s="41"/>
      <c r="Z6" s="42"/>
      <c r="AA6" s="41"/>
      <c r="AB6" s="43"/>
      <c r="AC6" s="41"/>
      <c r="AD6" s="43"/>
      <c r="AE6" s="41"/>
      <c r="AF6" s="41"/>
      <c r="AG6" s="43"/>
      <c r="AH6" s="41"/>
      <c r="AI6" s="43"/>
      <c r="AJ6" s="41"/>
      <c r="AK6" s="43"/>
      <c r="AL6" s="41"/>
      <c r="AM6" s="54"/>
    </row>
    <row r="7" spans="1:39" x14ac:dyDescent="0.2">
      <c r="A7" s="39" t="s">
        <v>9</v>
      </c>
      <c r="B7" s="39" t="s">
        <v>973</v>
      </c>
      <c r="C7" s="121">
        <v>700580</v>
      </c>
      <c r="D7" s="41"/>
      <c r="E7" s="43"/>
      <c r="F7" s="41"/>
      <c r="G7" s="43"/>
      <c r="H7" s="41"/>
      <c r="I7" s="43"/>
      <c r="J7" s="41"/>
      <c r="K7" s="41"/>
      <c r="L7" s="43"/>
      <c r="M7" s="41"/>
      <c r="N7" s="43"/>
      <c r="O7" s="41"/>
      <c r="P7" s="43"/>
      <c r="Q7" s="41"/>
      <c r="R7" s="41">
        <v>1</v>
      </c>
      <c r="S7" s="43">
        <v>25000</v>
      </c>
      <c r="T7" s="41"/>
      <c r="U7" s="43"/>
      <c r="V7" s="41"/>
      <c r="W7" s="43"/>
      <c r="X7" s="41">
        <v>7</v>
      </c>
      <c r="Y7" s="41"/>
      <c r="Z7" s="42"/>
      <c r="AA7" s="41"/>
      <c r="AB7" s="43"/>
      <c r="AC7" s="41"/>
      <c r="AD7" s="43"/>
      <c r="AE7" s="41"/>
      <c r="AF7" s="41"/>
      <c r="AG7" s="43"/>
      <c r="AH7" s="41"/>
      <c r="AI7" s="43"/>
      <c r="AJ7" s="41"/>
      <c r="AK7" s="43"/>
      <c r="AL7" s="41"/>
      <c r="AM7" s="54"/>
    </row>
    <row r="8" spans="1:39" x14ac:dyDescent="0.2">
      <c r="A8" s="39" t="s">
        <v>70</v>
      </c>
      <c r="B8" s="39" t="s">
        <v>974</v>
      </c>
      <c r="C8" s="121">
        <v>700582</v>
      </c>
      <c r="D8" s="41">
        <v>4</v>
      </c>
      <c r="E8" s="43">
        <v>-4463.95</v>
      </c>
      <c r="F8" s="41"/>
      <c r="G8" s="43"/>
      <c r="H8" s="41"/>
      <c r="I8" s="43"/>
      <c r="J8" s="41">
        <v>2</v>
      </c>
      <c r="K8" s="41"/>
      <c r="L8" s="43"/>
      <c r="M8" s="41"/>
      <c r="N8" s="43"/>
      <c r="O8" s="41"/>
      <c r="P8" s="43"/>
      <c r="Q8" s="41"/>
      <c r="R8" s="41"/>
      <c r="S8" s="43"/>
      <c r="T8" s="41"/>
      <c r="U8" s="43"/>
      <c r="V8" s="41"/>
      <c r="W8" s="43"/>
      <c r="X8" s="41">
        <v>1</v>
      </c>
      <c r="Y8" s="41">
        <v>1</v>
      </c>
      <c r="Z8" s="42">
        <v>296.42</v>
      </c>
      <c r="AA8" s="41"/>
      <c r="AB8" s="43"/>
      <c r="AC8" s="41"/>
      <c r="AD8" s="43"/>
      <c r="AE8" s="41"/>
      <c r="AF8" s="41"/>
      <c r="AG8" s="43"/>
      <c r="AH8" s="41"/>
      <c r="AI8" s="43"/>
      <c r="AJ8" s="41"/>
      <c r="AK8" s="43"/>
      <c r="AL8" s="41"/>
      <c r="AM8" s="54"/>
    </row>
    <row r="9" spans="1:39" x14ac:dyDescent="0.2">
      <c r="A9" s="39" t="s">
        <v>70</v>
      </c>
      <c r="B9" s="39" t="s">
        <v>975</v>
      </c>
      <c r="C9" s="121">
        <v>700583</v>
      </c>
      <c r="D9" s="41">
        <v>81</v>
      </c>
      <c r="E9" s="43">
        <v>44626.65</v>
      </c>
      <c r="F9" s="41"/>
      <c r="G9" s="43"/>
      <c r="H9" s="41">
        <v>1</v>
      </c>
      <c r="I9" s="43">
        <v>-2490</v>
      </c>
      <c r="J9" s="41">
        <v>9</v>
      </c>
      <c r="K9" s="41">
        <v>58</v>
      </c>
      <c r="L9" s="43">
        <v>114615</v>
      </c>
      <c r="M9" s="41"/>
      <c r="N9" s="43"/>
      <c r="O9" s="41"/>
      <c r="P9" s="43"/>
      <c r="Q9" s="41">
        <v>10</v>
      </c>
      <c r="R9" s="41">
        <v>22</v>
      </c>
      <c r="S9" s="43">
        <v>62671.29</v>
      </c>
      <c r="T9" s="41"/>
      <c r="U9" s="43"/>
      <c r="V9" s="41"/>
      <c r="W9" s="43"/>
      <c r="X9" s="41">
        <v>30</v>
      </c>
      <c r="Y9" s="41">
        <v>8</v>
      </c>
      <c r="Z9" s="42">
        <v>12003.79</v>
      </c>
      <c r="AA9" s="41"/>
      <c r="AB9" s="43"/>
      <c r="AC9" s="41"/>
      <c r="AD9" s="43"/>
      <c r="AE9" s="41"/>
      <c r="AF9" s="41">
        <v>2</v>
      </c>
      <c r="AG9" s="43">
        <v>41722.03</v>
      </c>
      <c r="AH9" s="41"/>
      <c r="AI9" s="43"/>
      <c r="AJ9" s="41"/>
      <c r="AK9" s="43"/>
      <c r="AL9" s="41">
        <v>1</v>
      </c>
      <c r="AM9" s="54"/>
    </row>
    <row r="10" spans="1:39" x14ac:dyDescent="0.2">
      <c r="A10" s="39" t="s">
        <v>79</v>
      </c>
      <c r="B10" s="39" t="s">
        <v>976</v>
      </c>
      <c r="C10" s="121">
        <v>700584</v>
      </c>
      <c r="D10" s="41">
        <v>208</v>
      </c>
      <c r="E10" s="43">
        <v>99939.3</v>
      </c>
      <c r="F10" s="41"/>
      <c r="G10" s="43"/>
      <c r="H10" s="41"/>
      <c r="I10" s="43"/>
      <c r="J10" s="41">
        <v>54</v>
      </c>
      <c r="K10" s="41">
        <v>324</v>
      </c>
      <c r="L10" s="43">
        <v>681853.96</v>
      </c>
      <c r="M10" s="41"/>
      <c r="N10" s="43"/>
      <c r="O10" s="41">
        <v>3</v>
      </c>
      <c r="P10" s="43">
        <v>7353</v>
      </c>
      <c r="Q10" s="41">
        <v>37</v>
      </c>
      <c r="R10" s="41">
        <v>104</v>
      </c>
      <c r="S10" s="43">
        <v>1985935.88</v>
      </c>
      <c r="T10" s="41">
        <v>1</v>
      </c>
      <c r="U10" s="43">
        <v>552756</v>
      </c>
      <c r="V10" s="41">
        <v>2</v>
      </c>
      <c r="W10" s="43">
        <v>0</v>
      </c>
      <c r="X10" s="41">
        <v>125</v>
      </c>
      <c r="Y10" s="41">
        <v>31</v>
      </c>
      <c r="Z10" s="42">
        <v>58162.52</v>
      </c>
      <c r="AA10" s="41"/>
      <c r="AB10" s="43"/>
      <c r="AC10" s="41"/>
      <c r="AD10" s="43"/>
      <c r="AE10" s="41">
        <v>1</v>
      </c>
      <c r="AF10" s="41">
        <v>11</v>
      </c>
      <c r="AG10" s="43">
        <v>1979838.25</v>
      </c>
      <c r="AH10" s="41"/>
      <c r="AI10" s="43"/>
      <c r="AJ10" s="41"/>
      <c r="AK10" s="43"/>
      <c r="AL10" s="41"/>
      <c r="AM10" s="54"/>
    </row>
    <row r="11" spans="1:39" x14ac:dyDescent="0.2">
      <c r="A11" s="39" t="s">
        <v>24</v>
      </c>
      <c r="B11" s="39" t="s">
        <v>977</v>
      </c>
      <c r="C11" s="121">
        <v>700585</v>
      </c>
      <c r="D11" s="41">
        <v>278</v>
      </c>
      <c r="E11" s="43">
        <v>516426.13</v>
      </c>
      <c r="F11" s="41">
        <v>2</v>
      </c>
      <c r="G11" s="43">
        <v>8034.17</v>
      </c>
      <c r="H11" s="41">
        <v>1</v>
      </c>
      <c r="I11" s="43">
        <v>0</v>
      </c>
      <c r="J11" s="41">
        <v>16</v>
      </c>
      <c r="K11" s="41">
        <v>108</v>
      </c>
      <c r="L11" s="43">
        <v>254513.26</v>
      </c>
      <c r="M11" s="41"/>
      <c r="N11" s="43"/>
      <c r="O11" s="41">
        <v>1</v>
      </c>
      <c r="P11" s="43">
        <v>1931</v>
      </c>
      <c r="Q11" s="41">
        <v>10</v>
      </c>
      <c r="R11" s="41">
        <v>34</v>
      </c>
      <c r="S11" s="43">
        <v>369820.88</v>
      </c>
      <c r="T11" s="41">
        <v>2</v>
      </c>
      <c r="U11" s="43">
        <v>27937.08</v>
      </c>
      <c r="V11" s="41">
        <v>1</v>
      </c>
      <c r="W11" s="43">
        <v>30.5</v>
      </c>
      <c r="X11" s="41">
        <v>93</v>
      </c>
      <c r="Y11" s="41">
        <v>20</v>
      </c>
      <c r="Z11" s="42">
        <v>45783.99</v>
      </c>
      <c r="AA11" s="41"/>
      <c r="AB11" s="43"/>
      <c r="AC11" s="41"/>
      <c r="AD11" s="43"/>
      <c r="AE11" s="41"/>
      <c r="AF11" s="41">
        <v>7</v>
      </c>
      <c r="AG11" s="43">
        <v>56613.37</v>
      </c>
      <c r="AH11" s="41"/>
      <c r="AI11" s="43"/>
      <c r="AJ11" s="41"/>
      <c r="AK11" s="43"/>
      <c r="AL11" s="41"/>
      <c r="AM11" s="54"/>
    </row>
    <row r="12" spans="1:39" x14ac:dyDescent="0.2">
      <c r="A12" s="39" t="s">
        <v>24</v>
      </c>
      <c r="B12" s="39" t="s">
        <v>977</v>
      </c>
      <c r="C12" s="121">
        <v>700586</v>
      </c>
      <c r="D12" s="41"/>
      <c r="E12" s="43"/>
      <c r="F12" s="41"/>
      <c r="G12" s="43"/>
      <c r="H12" s="41"/>
      <c r="I12" s="43"/>
      <c r="J12" s="41"/>
      <c r="K12" s="41"/>
      <c r="L12" s="43"/>
      <c r="M12" s="41"/>
      <c r="N12" s="43"/>
      <c r="O12" s="41"/>
      <c r="P12" s="43"/>
      <c r="Q12" s="41"/>
      <c r="R12" s="41"/>
      <c r="S12" s="43"/>
      <c r="T12" s="41"/>
      <c r="U12" s="43"/>
      <c r="V12" s="41"/>
      <c r="W12" s="43"/>
      <c r="X12" s="41">
        <v>2</v>
      </c>
      <c r="Y12" s="41"/>
      <c r="Z12" s="42"/>
      <c r="AA12" s="41"/>
      <c r="AB12" s="43"/>
      <c r="AC12" s="41"/>
      <c r="AD12" s="43"/>
      <c r="AE12" s="41"/>
      <c r="AF12" s="41"/>
      <c r="AG12" s="43"/>
      <c r="AH12" s="41"/>
      <c r="AI12" s="43"/>
      <c r="AJ12" s="41"/>
      <c r="AK12" s="43"/>
      <c r="AL12" s="41"/>
      <c r="AM12" s="54"/>
    </row>
    <row r="13" spans="1:39" x14ac:dyDescent="0.2">
      <c r="A13" s="39" t="s">
        <v>24</v>
      </c>
      <c r="B13" s="39" t="s">
        <v>977</v>
      </c>
      <c r="C13" s="121">
        <v>700587</v>
      </c>
      <c r="D13" s="41"/>
      <c r="E13" s="43"/>
      <c r="F13" s="41"/>
      <c r="G13" s="43"/>
      <c r="H13" s="41"/>
      <c r="I13" s="43"/>
      <c r="J13" s="41"/>
      <c r="K13" s="41"/>
      <c r="L13" s="43"/>
      <c r="M13" s="41"/>
      <c r="N13" s="43"/>
      <c r="O13" s="41"/>
      <c r="P13" s="43"/>
      <c r="Q13" s="41"/>
      <c r="R13" s="41">
        <v>1</v>
      </c>
      <c r="S13" s="43">
        <v>1877.93</v>
      </c>
      <c r="T13" s="41"/>
      <c r="U13" s="43"/>
      <c r="V13" s="41"/>
      <c r="W13" s="43"/>
      <c r="X13" s="41">
        <v>5</v>
      </c>
      <c r="Y13" s="41"/>
      <c r="Z13" s="42"/>
      <c r="AA13" s="41"/>
      <c r="AB13" s="43"/>
      <c r="AC13" s="41"/>
      <c r="AD13" s="43"/>
      <c r="AE13" s="41"/>
      <c r="AF13" s="41"/>
      <c r="AG13" s="43"/>
      <c r="AH13" s="41"/>
      <c r="AI13" s="43"/>
      <c r="AJ13" s="41"/>
      <c r="AK13" s="43"/>
      <c r="AL13" s="41"/>
      <c r="AM13" s="54"/>
    </row>
    <row r="14" spans="1:39" x14ac:dyDescent="0.2">
      <c r="A14" s="39" t="s">
        <v>41</v>
      </c>
      <c r="B14" s="39" t="s">
        <v>978</v>
      </c>
      <c r="C14" s="121">
        <v>700588</v>
      </c>
      <c r="D14" s="41">
        <v>1</v>
      </c>
      <c r="E14" s="43">
        <v>-429.88</v>
      </c>
      <c r="F14" s="41"/>
      <c r="G14" s="43"/>
      <c r="H14" s="41"/>
      <c r="I14" s="43"/>
      <c r="J14" s="41"/>
      <c r="K14" s="41"/>
      <c r="L14" s="43"/>
      <c r="M14" s="41"/>
      <c r="N14" s="43"/>
      <c r="O14" s="41"/>
      <c r="P14" s="43"/>
      <c r="Q14" s="41"/>
      <c r="R14" s="41"/>
      <c r="S14" s="43"/>
      <c r="T14" s="41"/>
      <c r="U14" s="43"/>
      <c r="V14" s="41"/>
      <c r="W14" s="43"/>
      <c r="X14" s="41"/>
      <c r="Y14" s="41"/>
      <c r="Z14" s="42"/>
      <c r="AA14" s="41"/>
      <c r="AB14" s="43"/>
      <c r="AC14" s="41"/>
      <c r="AD14" s="43"/>
      <c r="AE14" s="41"/>
      <c r="AF14" s="41"/>
      <c r="AG14" s="43"/>
      <c r="AH14" s="41"/>
      <c r="AI14" s="43"/>
      <c r="AJ14" s="41"/>
      <c r="AK14" s="43"/>
      <c r="AL14" s="41"/>
      <c r="AM14" s="54"/>
    </row>
    <row r="15" spans="1:39" x14ac:dyDescent="0.2">
      <c r="A15" s="39" t="s">
        <v>41</v>
      </c>
      <c r="B15" s="39" t="s">
        <v>978</v>
      </c>
      <c r="C15" s="121">
        <v>700589</v>
      </c>
      <c r="D15" s="41">
        <v>3</v>
      </c>
      <c r="E15" s="43">
        <v>-1652.69</v>
      </c>
      <c r="F15" s="41"/>
      <c r="G15" s="43"/>
      <c r="H15" s="41"/>
      <c r="I15" s="43"/>
      <c r="J15" s="41"/>
      <c r="K15" s="41">
        <v>5</v>
      </c>
      <c r="L15" s="43">
        <v>9650</v>
      </c>
      <c r="M15" s="41"/>
      <c r="N15" s="43"/>
      <c r="O15" s="41"/>
      <c r="P15" s="43"/>
      <c r="Q15" s="41">
        <v>1</v>
      </c>
      <c r="R15" s="41">
        <v>1</v>
      </c>
      <c r="S15" s="43">
        <v>1333.61</v>
      </c>
      <c r="T15" s="41"/>
      <c r="U15" s="43"/>
      <c r="V15" s="41"/>
      <c r="W15" s="43"/>
      <c r="X15" s="41">
        <v>1</v>
      </c>
      <c r="Y15" s="41"/>
      <c r="Z15" s="42"/>
      <c r="AA15" s="41"/>
      <c r="AB15" s="43"/>
      <c r="AC15" s="41"/>
      <c r="AD15" s="43"/>
      <c r="AE15" s="41"/>
      <c r="AF15" s="41"/>
      <c r="AG15" s="43"/>
      <c r="AH15" s="41"/>
      <c r="AI15" s="43"/>
      <c r="AJ15" s="41"/>
      <c r="AK15" s="43"/>
      <c r="AL15" s="41"/>
      <c r="AM15" s="54"/>
    </row>
    <row r="16" spans="1:39" x14ac:dyDescent="0.2">
      <c r="A16" s="39" t="s">
        <v>29</v>
      </c>
      <c r="B16" s="39" t="s">
        <v>979</v>
      </c>
      <c r="C16" s="121">
        <v>700590</v>
      </c>
      <c r="D16" s="41">
        <v>1110</v>
      </c>
      <c r="E16" s="43">
        <v>2358093.06</v>
      </c>
      <c r="F16" s="41">
        <v>13</v>
      </c>
      <c r="G16" s="43">
        <v>41600.410000000003</v>
      </c>
      <c r="H16" s="41">
        <v>2</v>
      </c>
      <c r="I16" s="43">
        <v>1360.17</v>
      </c>
      <c r="J16" s="41">
        <v>124</v>
      </c>
      <c r="K16" s="41">
        <v>600</v>
      </c>
      <c r="L16" s="43">
        <v>1278719.3500000001</v>
      </c>
      <c r="M16" s="41"/>
      <c r="N16" s="43"/>
      <c r="O16" s="41">
        <v>1</v>
      </c>
      <c r="P16" s="43">
        <v>13308.44</v>
      </c>
      <c r="Q16" s="41">
        <v>112</v>
      </c>
      <c r="R16" s="41">
        <v>238</v>
      </c>
      <c r="S16" s="43">
        <v>1499543.74</v>
      </c>
      <c r="T16" s="41">
        <v>7</v>
      </c>
      <c r="U16" s="43">
        <v>119018.13</v>
      </c>
      <c r="V16" s="41">
        <v>5</v>
      </c>
      <c r="W16" s="43">
        <v>8563.9699999999993</v>
      </c>
      <c r="X16" s="41">
        <v>418</v>
      </c>
      <c r="Y16" s="41">
        <v>107</v>
      </c>
      <c r="Z16" s="42">
        <v>404436.36</v>
      </c>
      <c r="AA16" s="41">
        <v>2</v>
      </c>
      <c r="AB16" s="43">
        <v>28004.58</v>
      </c>
      <c r="AC16" s="41"/>
      <c r="AD16" s="43"/>
      <c r="AE16" s="41">
        <v>2</v>
      </c>
      <c r="AF16" s="41">
        <v>57</v>
      </c>
      <c r="AG16" s="43">
        <v>801054.55</v>
      </c>
      <c r="AH16" s="41">
        <v>7</v>
      </c>
      <c r="AI16" s="43">
        <v>138631.95000000001</v>
      </c>
      <c r="AJ16" s="41">
        <v>5</v>
      </c>
      <c r="AK16" s="43">
        <v>12534.98</v>
      </c>
      <c r="AL16" s="41"/>
      <c r="AM16" s="54"/>
    </row>
    <row r="17" spans="1:39" x14ac:dyDescent="0.2">
      <c r="A17" s="39" t="s">
        <v>29</v>
      </c>
      <c r="B17" s="39" t="s">
        <v>979</v>
      </c>
      <c r="C17" s="121">
        <v>700591</v>
      </c>
      <c r="D17" s="41"/>
      <c r="E17" s="43"/>
      <c r="F17" s="41"/>
      <c r="G17" s="43"/>
      <c r="H17" s="41"/>
      <c r="I17" s="43"/>
      <c r="J17" s="41"/>
      <c r="K17" s="41"/>
      <c r="L17" s="43"/>
      <c r="M17" s="41"/>
      <c r="N17" s="43"/>
      <c r="O17" s="41"/>
      <c r="P17" s="43"/>
      <c r="Q17" s="41">
        <v>1</v>
      </c>
      <c r="R17" s="41">
        <v>1</v>
      </c>
      <c r="S17" s="43">
        <v>49375.15</v>
      </c>
      <c r="T17" s="41"/>
      <c r="U17" s="43"/>
      <c r="V17" s="41"/>
      <c r="W17" s="43"/>
      <c r="X17" s="41"/>
      <c r="Y17" s="41"/>
      <c r="Z17" s="42"/>
      <c r="AA17" s="41"/>
      <c r="AB17" s="43"/>
      <c r="AC17" s="41"/>
      <c r="AD17" s="43"/>
      <c r="AE17" s="41"/>
      <c r="AF17" s="41"/>
      <c r="AG17" s="43"/>
      <c r="AH17" s="41"/>
      <c r="AI17" s="43"/>
      <c r="AJ17" s="41"/>
      <c r="AK17" s="43"/>
      <c r="AL17" s="41"/>
      <c r="AM17" s="54"/>
    </row>
    <row r="18" spans="1:39" x14ac:dyDescent="0.2">
      <c r="A18" s="39" t="s">
        <v>79</v>
      </c>
      <c r="B18" s="39" t="s">
        <v>976</v>
      </c>
      <c r="C18" s="121">
        <v>700592</v>
      </c>
      <c r="D18" s="41">
        <v>864</v>
      </c>
      <c r="E18" s="43">
        <v>2074196.4</v>
      </c>
      <c r="F18" s="41">
        <v>18</v>
      </c>
      <c r="G18" s="43">
        <v>56170.77</v>
      </c>
      <c r="H18" s="41">
        <v>3</v>
      </c>
      <c r="I18" s="43">
        <v>8806.7199999999993</v>
      </c>
      <c r="J18" s="41">
        <v>123</v>
      </c>
      <c r="K18" s="41">
        <v>187</v>
      </c>
      <c r="L18" s="43">
        <v>404877.48</v>
      </c>
      <c r="M18" s="41">
        <v>1</v>
      </c>
      <c r="N18" s="43">
        <v>4729</v>
      </c>
      <c r="O18" s="41">
        <v>2</v>
      </c>
      <c r="P18" s="43">
        <v>4169</v>
      </c>
      <c r="Q18" s="41">
        <v>28</v>
      </c>
      <c r="R18" s="41">
        <v>152</v>
      </c>
      <c r="S18" s="43">
        <v>1082047.8</v>
      </c>
      <c r="T18" s="41">
        <v>3</v>
      </c>
      <c r="U18" s="43">
        <v>19599.38</v>
      </c>
      <c r="V18" s="41">
        <v>1</v>
      </c>
      <c r="W18" s="43">
        <v>0</v>
      </c>
      <c r="X18" s="41">
        <v>341</v>
      </c>
      <c r="Y18" s="41">
        <v>69</v>
      </c>
      <c r="Z18" s="42">
        <v>189074.73</v>
      </c>
      <c r="AA18" s="41">
        <v>1</v>
      </c>
      <c r="AB18" s="43">
        <v>4155.05</v>
      </c>
      <c r="AC18" s="41"/>
      <c r="AD18" s="43"/>
      <c r="AE18" s="41">
        <v>1</v>
      </c>
      <c r="AF18" s="41">
        <v>38</v>
      </c>
      <c r="AG18" s="43">
        <v>744567.8</v>
      </c>
      <c r="AH18" s="41">
        <v>4</v>
      </c>
      <c r="AI18" s="43">
        <v>19590.68</v>
      </c>
      <c r="AJ18" s="41">
        <v>4</v>
      </c>
      <c r="AK18" s="43">
        <v>-1772.68</v>
      </c>
      <c r="AL18" s="41"/>
      <c r="AM18" s="54"/>
    </row>
    <row r="19" spans="1:39" x14ac:dyDescent="0.2">
      <c r="A19" s="39" t="s">
        <v>9</v>
      </c>
      <c r="B19" s="39" t="s">
        <v>973</v>
      </c>
      <c r="C19" s="121">
        <v>700594</v>
      </c>
      <c r="D19" s="41">
        <v>12</v>
      </c>
      <c r="E19" s="43">
        <v>-3081.75</v>
      </c>
      <c r="F19" s="41"/>
      <c r="G19" s="43"/>
      <c r="H19" s="41"/>
      <c r="I19" s="43"/>
      <c r="J19" s="41">
        <v>3</v>
      </c>
      <c r="K19" s="41">
        <v>5</v>
      </c>
      <c r="L19" s="43">
        <v>20508</v>
      </c>
      <c r="M19" s="41"/>
      <c r="N19" s="43"/>
      <c r="O19" s="41"/>
      <c r="P19" s="43"/>
      <c r="Q19" s="41">
        <v>2</v>
      </c>
      <c r="R19" s="41">
        <v>2</v>
      </c>
      <c r="S19" s="43">
        <v>11091.12</v>
      </c>
      <c r="T19" s="41"/>
      <c r="U19" s="43"/>
      <c r="V19" s="41"/>
      <c r="W19" s="43"/>
      <c r="X19" s="41">
        <v>9</v>
      </c>
      <c r="Y19" s="41">
        <v>4</v>
      </c>
      <c r="Z19" s="42">
        <v>8922.9699999999993</v>
      </c>
      <c r="AA19" s="41"/>
      <c r="AB19" s="43"/>
      <c r="AC19" s="41"/>
      <c r="AD19" s="43"/>
      <c r="AE19" s="41"/>
      <c r="AF19" s="41">
        <v>1</v>
      </c>
      <c r="AG19" s="43">
        <v>9529.94</v>
      </c>
      <c r="AH19" s="41"/>
      <c r="AI19" s="43"/>
      <c r="AJ19" s="41"/>
      <c r="AK19" s="43"/>
      <c r="AL19" s="41"/>
      <c r="AM19" s="54"/>
    </row>
    <row r="20" spans="1:39" x14ac:dyDescent="0.2">
      <c r="A20" s="39" t="s">
        <v>18</v>
      </c>
      <c r="B20" s="39" t="s">
        <v>980</v>
      </c>
      <c r="C20" s="121">
        <v>700595</v>
      </c>
      <c r="D20" s="41">
        <v>2</v>
      </c>
      <c r="E20" s="43">
        <v>17514.61</v>
      </c>
      <c r="F20" s="41"/>
      <c r="G20" s="43"/>
      <c r="H20" s="41"/>
      <c r="I20" s="43"/>
      <c r="J20" s="41"/>
      <c r="K20" s="41">
        <v>1</v>
      </c>
      <c r="L20" s="43">
        <v>1930</v>
      </c>
      <c r="M20" s="41"/>
      <c r="N20" s="43"/>
      <c r="O20" s="41"/>
      <c r="P20" s="43"/>
      <c r="Q20" s="41">
        <v>2</v>
      </c>
      <c r="R20" s="41"/>
      <c r="S20" s="43"/>
      <c r="T20" s="41"/>
      <c r="U20" s="43"/>
      <c r="V20" s="41"/>
      <c r="W20" s="43"/>
      <c r="X20" s="41"/>
      <c r="Y20" s="41"/>
      <c r="Z20" s="42"/>
      <c r="AA20" s="41"/>
      <c r="AB20" s="43"/>
      <c r="AC20" s="41"/>
      <c r="AD20" s="43"/>
      <c r="AE20" s="41"/>
      <c r="AF20" s="41"/>
      <c r="AG20" s="43"/>
      <c r="AH20" s="41"/>
      <c r="AI20" s="43"/>
      <c r="AJ20" s="41"/>
      <c r="AK20" s="43"/>
      <c r="AL20" s="41"/>
      <c r="AM20" s="54"/>
    </row>
    <row r="21" spans="1:39" x14ac:dyDescent="0.2">
      <c r="A21" s="39" t="s">
        <v>9</v>
      </c>
      <c r="B21" s="39" t="s">
        <v>1156</v>
      </c>
      <c r="C21" s="121">
        <v>700596</v>
      </c>
      <c r="D21" s="41"/>
      <c r="E21" s="43"/>
      <c r="F21" s="41"/>
      <c r="G21" s="43"/>
      <c r="H21" s="41"/>
      <c r="I21" s="43"/>
      <c r="J21" s="41"/>
      <c r="K21" s="41">
        <v>1</v>
      </c>
      <c r="L21" s="43">
        <v>1930</v>
      </c>
      <c r="M21" s="41"/>
      <c r="N21" s="43"/>
      <c r="O21" s="41"/>
      <c r="P21" s="43"/>
      <c r="Q21" s="41"/>
      <c r="R21" s="41"/>
      <c r="S21" s="43"/>
      <c r="T21" s="41"/>
      <c r="U21" s="43"/>
      <c r="V21" s="41"/>
      <c r="W21" s="43"/>
      <c r="X21" s="41"/>
      <c r="Y21" s="41"/>
      <c r="Z21" s="42"/>
      <c r="AA21" s="41"/>
      <c r="AB21" s="43"/>
      <c r="AC21" s="41"/>
      <c r="AD21" s="43"/>
      <c r="AE21" s="41"/>
      <c r="AF21" s="41"/>
      <c r="AG21" s="43"/>
      <c r="AH21" s="41"/>
      <c r="AI21" s="43"/>
      <c r="AJ21" s="41"/>
      <c r="AK21" s="43"/>
      <c r="AL21" s="41"/>
      <c r="AM21" s="54"/>
    </row>
    <row r="22" spans="1:39" x14ac:dyDescent="0.2">
      <c r="A22" s="39" t="s">
        <v>41</v>
      </c>
      <c r="B22" s="39" t="s">
        <v>383</v>
      </c>
      <c r="C22" s="121">
        <v>700599</v>
      </c>
      <c r="D22" s="41">
        <v>31</v>
      </c>
      <c r="E22" s="43">
        <v>68761.070000000007</v>
      </c>
      <c r="F22" s="41"/>
      <c r="G22" s="43"/>
      <c r="H22" s="41"/>
      <c r="I22" s="43"/>
      <c r="J22" s="41">
        <v>2</v>
      </c>
      <c r="K22" s="41">
        <v>42</v>
      </c>
      <c r="L22" s="43">
        <v>85856</v>
      </c>
      <c r="M22" s="41"/>
      <c r="N22" s="43"/>
      <c r="O22" s="41"/>
      <c r="P22" s="43"/>
      <c r="Q22" s="41">
        <v>7</v>
      </c>
      <c r="R22" s="41">
        <v>14</v>
      </c>
      <c r="S22" s="43">
        <v>33161.03</v>
      </c>
      <c r="T22" s="41">
        <v>1</v>
      </c>
      <c r="U22" s="43">
        <v>3495.58</v>
      </c>
      <c r="V22" s="41"/>
      <c r="W22" s="43"/>
      <c r="X22" s="41">
        <v>2</v>
      </c>
      <c r="Y22" s="41">
        <v>7</v>
      </c>
      <c r="Z22" s="42">
        <v>28240.78</v>
      </c>
      <c r="AA22" s="41"/>
      <c r="AB22" s="43"/>
      <c r="AC22" s="41"/>
      <c r="AD22" s="43"/>
      <c r="AE22" s="41"/>
      <c r="AF22" s="41"/>
      <c r="AG22" s="43"/>
      <c r="AH22" s="41"/>
      <c r="AI22" s="43"/>
      <c r="AJ22" s="41"/>
      <c r="AK22" s="43"/>
      <c r="AL22" s="41"/>
      <c r="AM22" s="54"/>
    </row>
    <row r="23" spans="1:39" x14ac:dyDescent="0.2">
      <c r="A23" s="39" t="s">
        <v>70</v>
      </c>
      <c r="B23" s="39" t="s">
        <v>982</v>
      </c>
      <c r="C23" s="121">
        <v>700605</v>
      </c>
      <c r="D23" s="41">
        <v>1</v>
      </c>
      <c r="E23" s="43">
        <v>-966.88</v>
      </c>
      <c r="F23" s="41"/>
      <c r="G23" s="43"/>
      <c r="H23" s="41"/>
      <c r="I23" s="43"/>
      <c r="J23" s="41"/>
      <c r="K23" s="41">
        <v>5</v>
      </c>
      <c r="L23" s="43">
        <v>8685</v>
      </c>
      <c r="M23" s="41">
        <v>1</v>
      </c>
      <c r="N23" s="43">
        <v>8951.26</v>
      </c>
      <c r="O23" s="41"/>
      <c r="P23" s="43"/>
      <c r="Q23" s="41"/>
      <c r="R23" s="41"/>
      <c r="S23" s="43"/>
      <c r="T23" s="41"/>
      <c r="U23" s="43"/>
      <c r="V23" s="41"/>
      <c r="W23" s="43"/>
      <c r="X23" s="41"/>
      <c r="Y23" s="41"/>
      <c r="Z23" s="42"/>
      <c r="AA23" s="41"/>
      <c r="AB23" s="43"/>
      <c r="AC23" s="41"/>
      <c r="AD23" s="43"/>
      <c r="AE23" s="41"/>
      <c r="AF23" s="41">
        <v>1</v>
      </c>
      <c r="AG23" s="43">
        <v>2181.48</v>
      </c>
      <c r="AH23" s="41"/>
      <c r="AI23" s="43"/>
      <c r="AJ23" s="41"/>
      <c r="AK23" s="43"/>
      <c r="AL23" s="41"/>
      <c r="AM23" s="54"/>
    </row>
    <row r="24" spans="1:39" x14ac:dyDescent="0.2">
      <c r="A24" s="39" t="s">
        <v>70</v>
      </c>
      <c r="B24" s="39" t="s">
        <v>982</v>
      </c>
      <c r="C24" s="121">
        <v>700606</v>
      </c>
      <c r="D24" s="41"/>
      <c r="E24" s="43"/>
      <c r="F24" s="41"/>
      <c r="G24" s="43"/>
      <c r="H24" s="41"/>
      <c r="I24" s="43"/>
      <c r="J24" s="41"/>
      <c r="K24" s="41"/>
      <c r="L24" s="43"/>
      <c r="M24" s="41"/>
      <c r="N24" s="43"/>
      <c r="O24" s="41"/>
      <c r="P24" s="43"/>
      <c r="Q24" s="41"/>
      <c r="R24" s="41">
        <v>1</v>
      </c>
      <c r="S24" s="43">
        <v>2666.88</v>
      </c>
      <c r="T24" s="41"/>
      <c r="U24" s="43"/>
      <c r="V24" s="41"/>
      <c r="W24" s="43"/>
      <c r="X24" s="41"/>
      <c r="Y24" s="41"/>
      <c r="Z24" s="42"/>
      <c r="AA24" s="41"/>
      <c r="AB24" s="43"/>
      <c r="AC24" s="41"/>
      <c r="AD24" s="43"/>
      <c r="AE24" s="41"/>
      <c r="AF24" s="41"/>
      <c r="AG24" s="43"/>
      <c r="AH24" s="41"/>
      <c r="AI24" s="43"/>
      <c r="AJ24" s="41"/>
      <c r="AK24" s="43"/>
      <c r="AL24" s="41"/>
      <c r="AM24" s="54"/>
    </row>
    <row r="25" spans="1:39" x14ac:dyDescent="0.2">
      <c r="A25" s="39" t="s">
        <v>70</v>
      </c>
      <c r="B25" s="39" t="s">
        <v>982</v>
      </c>
      <c r="C25" s="121">
        <v>700607</v>
      </c>
      <c r="D25" s="41"/>
      <c r="E25" s="43"/>
      <c r="F25" s="41"/>
      <c r="G25" s="43"/>
      <c r="H25" s="41"/>
      <c r="I25" s="43"/>
      <c r="J25" s="41"/>
      <c r="K25" s="41">
        <v>2</v>
      </c>
      <c r="L25" s="43">
        <v>4169</v>
      </c>
      <c r="M25" s="41"/>
      <c r="N25" s="43"/>
      <c r="O25" s="41"/>
      <c r="P25" s="43"/>
      <c r="Q25" s="41"/>
      <c r="R25" s="41"/>
      <c r="S25" s="43"/>
      <c r="T25" s="41"/>
      <c r="U25" s="43"/>
      <c r="V25" s="41"/>
      <c r="W25" s="43"/>
      <c r="X25" s="41"/>
      <c r="Y25" s="41"/>
      <c r="Z25" s="42"/>
      <c r="AA25" s="41"/>
      <c r="AB25" s="43"/>
      <c r="AC25" s="41"/>
      <c r="AD25" s="43"/>
      <c r="AE25" s="41"/>
      <c r="AF25" s="41"/>
      <c r="AG25" s="43"/>
      <c r="AH25" s="41"/>
      <c r="AI25" s="43"/>
      <c r="AJ25" s="41"/>
      <c r="AK25" s="43"/>
      <c r="AL25" s="41"/>
      <c r="AM25" s="54"/>
    </row>
    <row r="26" spans="1:39" x14ac:dyDescent="0.2">
      <c r="A26" s="39" t="s">
        <v>70</v>
      </c>
      <c r="B26" s="39" t="s">
        <v>982</v>
      </c>
      <c r="C26" s="121">
        <v>700608</v>
      </c>
      <c r="D26" s="41">
        <v>1</v>
      </c>
      <c r="E26" s="43">
        <v>1912.05</v>
      </c>
      <c r="F26" s="41"/>
      <c r="G26" s="43"/>
      <c r="H26" s="41"/>
      <c r="I26" s="43"/>
      <c r="J26" s="41"/>
      <c r="K26" s="41">
        <v>2</v>
      </c>
      <c r="L26" s="43">
        <v>3366</v>
      </c>
      <c r="M26" s="41"/>
      <c r="N26" s="43"/>
      <c r="O26" s="41"/>
      <c r="P26" s="43"/>
      <c r="Q26" s="41"/>
      <c r="R26" s="41"/>
      <c r="S26" s="43"/>
      <c r="T26" s="41"/>
      <c r="U26" s="43"/>
      <c r="V26" s="41"/>
      <c r="W26" s="43"/>
      <c r="X26" s="41">
        <v>1</v>
      </c>
      <c r="Y26" s="41"/>
      <c r="Z26" s="42"/>
      <c r="AA26" s="41"/>
      <c r="AB26" s="43"/>
      <c r="AC26" s="41"/>
      <c r="AD26" s="43"/>
      <c r="AE26" s="41"/>
      <c r="AF26" s="41"/>
      <c r="AG26" s="43"/>
      <c r="AH26" s="41"/>
      <c r="AI26" s="43"/>
      <c r="AJ26" s="41"/>
      <c r="AK26" s="43"/>
      <c r="AL26" s="41"/>
      <c r="AM26" s="54"/>
    </row>
    <row r="27" spans="1:39" x14ac:dyDescent="0.2">
      <c r="A27" s="39" t="s">
        <v>70</v>
      </c>
      <c r="B27" s="39" t="s">
        <v>982</v>
      </c>
      <c r="C27" s="121">
        <v>700609</v>
      </c>
      <c r="D27" s="41">
        <v>1</v>
      </c>
      <c r="E27" s="43">
        <v>-469.39</v>
      </c>
      <c r="F27" s="41"/>
      <c r="G27" s="43"/>
      <c r="H27" s="41"/>
      <c r="I27" s="43"/>
      <c r="J27" s="41"/>
      <c r="K27" s="41">
        <v>1</v>
      </c>
      <c r="L27" s="43">
        <v>1930</v>
      </c>
      <c r="M27" s="41"/>
      <c r="N27" s="43"/>
      <c r="O27" s="41"/>
      <c r="P27" s="43"/>
      <c r="Q27" s="41"/>
      <c r="R27" s="41"/>
      <c r="S27" s="43"/>
      <c r="T27" s="41"/>
      <c r="U27" s="43"/>
      <c r="V27" s="41"/>
      <c r="W27" s="43"/>
      <c r="X27" s="41"/>
      <c r="Y27" s="41"/>
      <c r="Z27" s="42"/>
      <c r="AA27" s="41"/>
      <c r="AB27" s="43"/>
      <c r="AC27" s="41"/>
      <c r="AD27" s="43"/>
      <c r="AE27" s="41"/>
      <c r="AF27" s="41"/>
      <c r="AG27" s="43"/>
      <c r="AH27" s="41"/>
      <c r="AI27" s="43"/>
      <c r="AJ27" s="41"/>
      <c r="AK27" s="43"/>
      <c r="AL27" s="41"/>
      <c r="AM27" s="54"/>
    </row>
    <row r="28" spans="1:39" x14ac:dyDescent="0.2">
      <c r="A28" s="39" t="s">
        <v>70</v>
      </c>
      <c r="B28" s="39" t="s">
        <v>982</v>
      </c>
      <c r="C28" s="121">
        <v>700610</v>
      </c>
      <c r="D28" s="41">
        <v>1</v>
      </c>
      <c r="E28" s="43">
        <v>165.67</v>
      </c>
      <c r="F28" s="41"/>
      <c r="G28" s="43"/>
      <c r="H28" s="41"/>
      <c r="I28" s="43"/>
      <c r="J28" s="41"/>
      <c r="K28" s="41"/>
      <c r="L28" s="43"/>
      <c r="M28" s="41"/>
      <c r="N28" s="43"/>
      <c r="O28" s="41"/>
      <c r="P28" s="43"/>
      <c r="Q28" s="41"/>
      <c r="R28" s="41">
        <v>1</v>
      </c>
      <c r="S28" s="43">
        <v>555.6</v>
      </c>
      <c r="T28" s="41"/>
      <c r="U28" s="43"/>
      <c r="V28" s="41"/>
      <c r="W28" s="43"/>
      <c r="X28" s="41">
        <v>1</v>
      </c>
      <c r="Y28" s="41"/>
      <c r="Z28" s="42"/>
      <c r="AA28" s="41"/>
      <c r="AB28" s="43"/>
      <c r="AC28" s="41"/>
      <c r="AD28" s="43"/>
      <c r="AE28" s="41"/>
      <c r="AF28" s="41"/>
      <c r="AG28" s="43"/>
      <c r="AH28" s="41"/>
      <c r="AI28" s="43"/>
      <c r="AJ28" s="41"/>
      <c r="AK28" s="43"/>
      <c r="AL28" s="41"/>
      <c r="AM28" s="54"/>
    </row>
    <row r="29" spans="1:39" x14ac:dyDescent="0.2">
      <c r="A29" s="39" t="s">
        <v>70</v>
      </c>
      <c r="B29" s="39" t="s">
        <v>982</v>
      </c>
      <c r="C29" s="121">
        <v>700611</v>
      </c>
      <c r="D29" s="41">
        <v>3</v>
      </c>
      <c r="E29" s="43">
        <v>-485</v>
      </c>
      <c r="F29" s="41"/>
      <c r="G29" s="43"/>
      <c r="H29" s="41"/>
      <c r="I29" s="43"/>
      <c r="J29" s="41"/>
      <c r="K29" s="41">
        <v>2</v>
      </c>
      <c r="L29" s="43">
        <v>5423</v>
      </c>
      <c r="M29" s="41"/>
      <c r="N29" s="43"/>
      <c r="O29" s="41"/>
      <c r="P29" s="43"/>
      <c r="Q29" s="41"/>
      <c r="R29" s="41"/>
      <c r="S29" s="43"/>
      <c r="T29" s="41"/>
      <c r="U29" s="43"/>
      <c r="V29" s="41"/>
      <c r="W29" s="43"/>
      <c r="X29" s="41"/>
      <c r="Y29" s="41"/>
      <c r="Z29" s="42"/>
      <c r="AA29" s="41"/>
      <c r="AB29" s="43"/>
      <c r="AC29" s="41"/>
      <c r="AD29" s="43"/>
      <c r="AE29" s="41"/>
      <c r="AF29" s="41"/>
      <c r="AG29" s="43"/>
      <c r="AH29" s="41"/>
      <c r="AI29" s="43"/>
      <c r="AJ29" s="41"/>
      <c r="AK29" s="43"/>
      <c r="AL29" s="41"/>
      <c r="AM29" s="54"/>
    </row>
    <row r="30" spans="1:39" x14ac:dyDescent="0.2">
      <c r="A30" s="39" t="s">
        <v>70</v>
      </c>
      <c r="B30" s="39" t="s">
        <v>982</v>
      </c>
      <c r="C30" s="121">
        <v>700613</v>
      </c>
      <c r="D30" s="41">
        <v>1</v>
      </c>
      <c r="E30" s="43">
        <v>-386.83</v>
      </c>
      <c r="F30" s="41"/>
      <c r="G30" s="43"/>
      <c r="H30" s="41"/>
      <c r="I30" s="43"/>
      <c r="J30" s="41"/>
      <c r="K30" s="41"/>
      <c r="L30" s="43"/>
      <c r="M30" s="41"/>
      <c r="N30" s="43"/>
      <c r="O30" s="41"/>
      <c r="P30" s="43"/>
      <c r="Q30" s="41"/>
      <c r="R30" s="41"/>
      <c r="S30" s="43"/>
      <c r="T30" s="41"/>
      <c r="U30" s="43"/>
      <c r="V30" s="41"/>
      <c r="W30" s="43"/>
      <c r="X30" s="41"/>
      <c r="Y30" s="41"/>
      <c r="Z30" s="42"/>
      <c r="AA30" s="41"/>
      <c r="AB30" s="43"/>
      <c r="AC30" s="41"/>
      <c r="AD30" s="43"/>
      <c r="AE30" s="41"/>
      <c r="AF30" s="41"/>
      <c r="AG30" s="43"/>
      <c r="AH30" s="41"/>
      <c r="AI30" s="43"/>
      <c r="AJ30" s="41"/>
      <c r="AK30" s="43"/>
      <c r="AL30" s="41"/>
      <c r="AM30" s="54"/>
    </row>
    <row r="31" spans="1:39" x14ac:dyDescent="0.2">
      <c r="A31" s="39" t="s">
        <v>70</v>
      </c>
      <c r="B31" s="39" t="s">
        <v>982</v>
      </c>
      <c r="C31" s="121">
        <v>700614</v>
      </c>
      <c r="D31" s="41"/>
      <c r="E31" s="43"/>
      <c r="F31" s="41"/>
      <c r="G31" s="43"/>
      <c r="H31" s="41"/>
      <c r="I31" s="43"/>
      <c r="J31" s="41"/>
      <c r="K31" s="41">
        <v>1</v>
      </c>
      <c r="L31" s="43">
        <v>965</v>
      </c>
      <c r="M31" s="41"/>
      <c r="N31" s="43"/>
      <c r="O31" s="41"/>
      <c r="P31" s="43"/>
      <c r="Q31" s="41"/>
      <c r="R31" s="41"/>
      <c r="S31" s="43"/>
      <c r="T31" s="41"/>
      <c r="U31" s="43"/>
      <c r="V31" s="41"/>
      <c r="W31" s="43"/>
      <c r="X31" s="41"/>
      <c r="Y31" s="41"/>
      <c r="Z31" s="42"/>
      <c r="AA31" s="41"/>
      <c r="AB31" s="43"/>
      <c r="AC31" s="41"/>
      <c r="AD31" s="43"/>
      <c r="AE31" s="41"/>
      <c r="AF31" s="41"/>
      <c r="AG31" s="43"/>
      <c r="AH31" s="41"/>
      <c r="AI31" s="43"/>
      <c r="AJ31" s="41"/>
      <c r="AK31" s="43"/>
      <c r="AL31" s="41"/>
      <c r="AM31" s="54"/>
    </row>
    <row r="32" spans="1:39" x14ac:dyDescent="0.2">
      <c r="A32" s="39" t="s">
        <v>70</v>
      </c>
      <c r="B32" s="39" t="s">
        <v>982</v>
      </c>
      <c r="C32" s="121">
        <v>700615</v>
      </c>
      <c r="D32" s="41"/>
      <c r="E32" s="43"/>
      <c r="F32" s="41"/>
      <c r="G32" s="43"/>
      <c r="H32" s="41"/>
      <c r="I32" s="43"/>
      <c r="J32" s="41"/>
      <c r="K32" s="41">
        <v>1</v>
      </c>
      <c r="L32" s="43">
        <v>1930</v>
      </c>
      <c r="M32" s="41"/>
      <c r="N32" s="43"/>
      <c r="O32" s="41"/>
      <c r="P32" s="43"/>
      <c r="Q32" s="41">
        <v>1</v>
      </c>
      <c r="R32" s="41"/>
      <c r="S32" s="43"/>
      <c r="T32" s="41"/>
      <c r="U32" s="43"/>
      <c r="V32" s="41"/>
      <c r="W32" s="43"/>
      <c r="X32" s="41">
        <v>2</v>
      </c>
      <c r="Y32" s="41"/>
      <c r="Z32" s="42"/>
      <c r="AA32" s="41"/>
      <c r="AB32" s="43"/>
      <c r="AC32" s="41"/>
      <c r="AD32" s="43"/>
      <c r="AE32" s="41"/>
      <c r="AF32" s="41"/>
      <c r="AG32" s="43"/>
      <c r="AH32" s="41"/>
      <c r="AI32" s="43"/>
      <c r="AJ32" s="41"/>
      <c r="AK32" s="43"/>
      <c r="AL32" s="41"/>
      <c r="AM32" s="54"/>
    </row>
    <row r="33" spans="1:39" x14ac:dyDescent="0.2">
      <c r="A33" s="39" t="s">
        <v>70</v>
      </c>
      <c r="B33" s="39" t="s">
        <v>982</v>
      </c>
      <c r="C33" s="121">
        <v>700616</v>
      </c>
      <c r="D33" s="41"/>
      <c r="E33" s="43"/>
      <c r="F33" s="41"/>
      <c r="G33" s="43"/>
      <c r="H33" s="41"/>
      <c r="I33" s="43"/>
      <c r="J33" s="41"/>
      <c r="K33" s="41">
        <v>1</v>
      </c>
      <c r="L33" s="43">
        <v>3455</v>
      </c>
      <c r="M33" s="41"/>
      <c r="N33" s="43"/>
      <c r="O33" s="41"/>
      <c r="P33" s="43"/>
      <c r="Q33" s="41">
        <v>1</v>
      </c>
      <c r="R33" s="41"/>
      <c r="S33" s="43"/>
      <c r="T33" s="41"/>
      <c r="U33" s="43"/>
      <c r="V33" s="41"/>
      <c r="W33" s="43"/>
      <c r="X33" s="41"/>
      <c r="Y33" s="41"/>
      <c r="Z33" s="42"/>
      <c r="AA33" s="41"/>
      <c r="AB33" s="43"/>
      <c r="AC33" s="41"/>
      <c r="AD33" s="43"/>
      <c r="AE33" s="41"/>
      <c r="AF33" s="41"/>
      <c r="AG33" s="43"/>
      <c r="AH33" s="41"/>
      <c r="AI33" s="43"/>
      <c r="AJ33" s="41"/>
      <c r="AK33" s="43"/>
      <c r="AL33" s="41"/>
      <c r="AM33" s="54"/>
    </row>
    <row r="34" spans="1:39" x14ac:dyDescent="0.2">
      <c r="A34" s="39" t="s">
        <v>70</v>
      </c>
      <c r="B34" s="39" t="s">
        <v>982</v>
      </c>
      <c r="C34" s="121">
        <v>700617</v>
      </c>
      <c r="D34" s="41">
        <v>1</v>
      </c>
      <c r="E34" s="43">
        <v>-1425.77</v>
      </c>
      <c r="F34" s="41"/>
      <c r="G34" s="43"/>
      <c r="H34" s="41"/>
      <c r="I34" s="43"/>
      <c r="J34" s="41"/>
      <c r="K34" s="41"/>
      <c r="L34" s="43"/>
      <c r="M34" s="41"/>
      <c r="N34" s="43"/>
      <c r="O34" s="41"/>
      <c r="P34" s="43"/>
      <c r="Q34" s="41"/>
      <c r="R34" s="41">
        <v>1</v>
      </c>
      <c r="S34" s="43">
        <v>1666.8</v>
      </c>
      <c r="T34" s="41"/>
      <c r="U34" s="43"/>
      <c r="V34" s="41"/>
      <c r="W34" s="43"/>
      <c r="X34" s="41">
        <v>1</v>
      </c>
      <c r="Y34" s="41">
        <v>1</v>
      </c>
      <c r="Z34" s="42">
        <v>3053.78</v>
      </c>
      <c r="AA34" s="41"/>
      <c r="AB34" s="43"/>
      <c r="AC34" s="41"/>
      <c r="AD34" s="43"/>
      <c r="AE34" s="41"/>
      <c r="AF34" s="41"/>
      <c r="AG34" s="43"/>
      <c r="AH34" s="41"/>
      <c r="AI34" s="43"/>
      <c r="AJ34" s="41"/>
      <c r="AK34" s="43"/>
      <c r="AL34" s="41"/>
      <c r="AM34" s="54"/>
    </row>
    <row r="35" spans="1:39" x14ac:dyDescent="0.2">
      <c r="A35" s="39" t="s">
        <v>70</v>
      </c>
      <c r="B35" s="39" t="s">
        <v>982</v>
      </c>
      <c r="C35" s="121">
        <v>700618</v>
      </c>
      <c r="D35" s="41"/>
      <c r="E35" s="43"/>
      <c r="F35" s="41"/>
      <c r="G35" s="43"/>
      <c r="H35" s="41"/>
      <c r="I35" s="43"/>
      <c r="J35" s="41"/>
      <c r="K35" s="41">
        <v>1</v>
      </c>
      <c r="L35" s="43">
        <v>1930</v>
      </c>
      <c r="M35" s="41"/>
      <c r="N35" s="43"/>
      <c r="O35" s="41"/>
      <c r="P35" s="43"/>
      <c r="Q35" s="41">
        <v>1</v>
      </c>
      <c r="R35" s="41"/>
      <c r="S35" s="43"/>
      <c r="T35" s="41"/>
      <c r="U35" s="43"/>
      <c r="V35" s="41"/>
      <c r="W35" s="43"/>
      <c r="X35" s="41"/>
      <c r="Y35" s="41"/>
      <c r="Z35" s="42"/>
      <c r="AA35" s="41"/>
      <c r="AB35" s="43"/>
      <c r="AC35" s="41"/>
      <c r="AD35" s="43"/>
      <c r="AE35" s="41"/>
      <c r="AF35" s="41"/>
      <c r="AG35" s="43"/>
      <c r="AH35" s="41"/>
      <c r="AI35" s="43"/>
      <c r="AJ35" s="41"/>
      <c r="AK35" s="43"/>
      <c r="AL35" s="41"/>
      <c r="AM35" s="54"/>
    </row>
    <row r="36" spans="1:39" x14ac:dyDescent="0.2">
      <c r="A36" s="39" t="s">
        <v>70</v>
      </c>
      <c r="B36" s="39" t="s">
        <v>982</v>
      </c>
      <c r="C36" s="121">
        <v>700619</v>
      </c>
      <c r="D36" s="41"/>
      <c r="E36" s="43"/>
      <c r="F36" s="41"/>
      <c r="G36" s="43"/>
      <c r="H36" s="41"/>
      <c r="I36" s="43"/>
      <c r="J36" s="41"/>
      <c r="K36" s="41">
        <v>1</v>
      </c>
      <c r="L36" s="43">
        <v>1930</v>
      </c>
      <c r="M36" s="41"/>
      <c r="N36" s="43"/>
      <c r="O36" s="41"/>
      <c r="P36" s="43"/>
      <c r="Q36" s="41">
        <v>1</v>
      </c>
      <c r="R36" s="41"/>
      <c r="S36" s="43"/>
      <c r="T36" s="41"/>
      <c r="U36" s="43"/>
      <c r="V36" s="41"/>
      <c r="W36" s="43"/>
      <c r="X36" s="41"/>
      <c r="Y36" s="41"/>
      <c r="Z36" s="42"/>
      <c r="AA36" s="41"/>
      <c r="AB36" s="43"/>
      <c r="AC36" s="41"/>
      <c r="AD36" s="43"/>
      <c r="AE36" s="41"/>
      <c r="AF36" s="41"/>
      <c r="AG36" s="43"/>
      <c r="AH36" s="41"/>
      <c r="AI36" s="43"/>
      <c r="AJ36" s="41"/>
      <c r="AK36" s="43"/>
      <c r="AL36" s="41"/>
      <c r="AM36" s="54"/>
    </row>
    <row r="37" spans="1:39" x14ac:dyDescent="0.2">
      <c r="A37" s="39" t="s">
        <v>70</v>
      </c>
      <c r="B37" s="39" t="s">
        <v>982</v>
      </c>
      <c r="C37" s="121">
        <v>700620</v>
      </c>
      <c r="D37" s="41">
        <v>1</v>
      </c>
      <c r="E37" s="43">
        <v>707.31</v>
      </c>
      <c r="F37" s="41"/>
      <c r="G37" s="43"/>
      <c r="H37" s="41"/>
      <c r="I37" s="43"/>
      <c r="J37" s="41"/>
      <c r="K37" s="41">
        <v>1</v>
      </c>
      <c r="L37" s="43">
        <v>1930</v>
      </c>
      <c r="M37" s="41"/>
      <c r="N37" s="43"/>
      <c r="O37" s="41"/>
      <c r="P37" s="43"/>
      <c r="Q37" s="41"/>
      <c r="R37" s="41">
        <v>1</v>
      </c>
      <c r="S37" s="43">
        <v>3500.28</v>
      </c>
      <c r="T37" s="41"/>
      <c r="U37" s="43"/>
      <c r="V37" s="41"/>
      <c r="W37" s="43"/>
      <c r="X37" s="41"/>
      <c r="Y37" s="41">
        <v>1</v>
      </c>
      <c r="Z37" s="42">
        <v>1094.99</v>
      </c>
      <c r="AA37" s="41"/>
      <c r="AB37" s="43"/>
      <c r="AC37" s="41"/>
      <c r="AD37" s="43"/>
      <c r="AE37" s="41"/>
      <c r="AF37" s="41"/>
      <c r="AG37" s="43"/>
      <c r="AH37" s="41"/>
      <c r="AI37" s="43"/>
      <c r="AJ37" s="41"/>
      <c r="AK37" s="43"/>
      <c r="AL37" s="41"/>
      <c r="AM37" s="54"/>
    </row>
    <row r="38" spans="1:39" x14ac:dyDescent="0.2">
      <c r="A38" s="39" t="s">
        <v>70</v>
      </c>
      <c r="B38" s="39" t="s">
        <v>982</v>
      </c>
      <c r="C38" s="121">
        <v>700622</v>
      </c>
      <c r="D38" s="41">
        <v>2</v>
      </c>
      <c r="E38" s="43">
        <v>2818.7</v>
      </c>
      <c r="F38" s="41"/>
      <c r="G38" s="43"/>
      <c r="H38" s="41"/>
      <c r="I38" s="43"/>
      <c r="J38" s="41">
        <v>1</v>
      </c>
      <c r="K38" s="41"/>
      <c r="L38" s="43"/>
      <c r="M38" s="41"/>
      <c r="N38" s="43"/>
      <c r="O38" s="41"/>
      <c r="P38" s="43"/>
      <c r="Q38" s="41"/>
      <c r="R38" s="41">
        <v>1</v>
      </c>
      <c r="S38" s="43">
        <v>3555.84</v>
      </c>
      <c r="T38" s="41"/>
      <c r="U38" s="43"/>
      <c r="V38" s="41"/>
      <c r="W38" s="43"/>
      <c r="X38" s="41">
        <v>1</v>
      </c>
      <c r="Y38" s="41"/>
      <c r="Z38" s="42"/>
      <c r="AA38" s="41"/>
      <c r="AB38" s="43"/>
      <c r="AC38" s="41"/>
      <c r="AD38" s="43"/>
      <c r="AE38" s="41"/>
      <c r="AF38" s="41"/>
      <c r="AG38" s="43"/>
      <c r="AH38" s="41"/>
      <c r="AI38" s="43"/>
      <c r="AJ38" s="41"/>
      <c r="AK38" s="43"/>
      <c r="AL38" s="41"/>
      <c r="AM38" s="54"/>
    </row>
    <row r="39" spans="1:39" x14ac:dyDescent="0.2">
      <c r="A39" s="39" t="s">
        <v>70</v>
      </c>
      <c r="B39" s="39" t="s">
        <v>982</v>
      </c>
      <c r="C39" s="121">
        <v>700624</v>
      </c>
      <c r="D39" s="41"/>
      <c r="E39" s="43"/>
      <c r="F39" s="41"/>
      <c r="G39" s="43"/>
      <c r="H39" s="41"/>
      <c r="I39" s="43"/>
      <c r="J39" s="41"/>
      <c r="K39" s="41">
        <v>3</v>
      </c>
      <c r="L39" s="43">
        <v>6717</v>
      </c>
      <c r="M39" s="41"/>
      <c r="N39" s="43"/>
      <c r="O39" s="41"/>
      <c r="P39" s="43"/>
      <c r="Q39" s="41"/>
      <c r="R39" s="41"/>
      <c r="S39" s="43"/>
      <c r="T39" s="41"/>
      <c r="U39" s="43"/>
      <c r="V39" s="41"/>
      <c r="W39" s="43"/>
      <c r="X39" s="41"/>
      <c r="Y39" s="41"/>
      <c r="Z39" s="42"/>
      <c r="AA39" s="41"/>
      <c r="AB39" s="43"/>
      <c r="AC39" s="41"/>
      <c r="AD39" s="43"/>
      <c r="AE39" s="41"/>
      <c r="AF39" s="41"/>
      <c r="AG39" s="43"/>
      <c r="AH39" s="41"/>
      <c r="AI39" s="43"/>
      <c r="AJ39" s="41"/>
      <c r="AK39" s="43"/>
      <c r="AL39" s="41"/>
      <c r="AM39" s="54"/>
    </row>
    <row r="40" spans="1:39" x14ac:dyDescent="0.2">
      <c r="A40" s="39" t="s">
        <v>70</v>
      </c>
      <c r="B40" s="39" t="s">
        <v>982</v>
      </c>
      <c r="C40" s="121">
        <v>700625</v>
      </c>
      <c r="D40" s="41">
        <v>1</v>
      </c>
      <c r="E40" s="43">
        <v>-1231.45</v>
      </c>
      <c r="F40" s="41"/>
      <c r="G40" s="43"/>
      <c r="H40" s="41"/>
      <c r="I40" s="43"/>
      <c r="J40" s="41"/>
      <c r="K40" s="41"/>
      <c r="L40" s="43"/>
      <c r="M40" s="41"/>
      <c r="N40" s="43"/>
      <c r="O40" s="41"/>
      <c r="P40" s="43"/>
      <c r="Q40" s="41"/>
      <c r="R40" s="41"/>
      <c r="S40" s="43"/>
      <c r="T40" s="41"/>
      <c r="U40" s="43"/>
      <c r="V40" s="41"/>
      <c r="W40" s="43"/>
      <c r="X40" s="41"/>
      <c r="Y40" s="41"/>
      <c r="Z40" s="42"/>
      <c r="AA40" s="41"/>
      <c r="AB40" s="43"/>
      <c r="AC40" s="41"/>
      <c r="AD40" s="43"/>
      <c r="AE40" s="41"/>
      <c r="AF40" s="41"/>
      <c r="AG40" s="43"/>
      <c r="AH40" s="41"/>
      <c r="AI40" s="43"/>
      <c r="AJ40" s="41"/>
      <c r="AK40" s="43"/>
      <c r="AL40" s="41"/>
      <c r="AM40" s="54"/>
    </row>
    <row r="41" spans="1:39" x14ac:dyDescent="0.2">
      <c r="A41" s="39" t="s">
        <v>70</v>
      </c>
      <c r="B41" s="39" t="s">
        <v>982</v>
      </c>
      <c r="C41" s="121">
        <v>700626</v>
      </c>
      <c r="D41" s="41">
        <v>1</v>
      </c>
      <c r="E41" s="43">
        <v>-113.76</v>
      </c>
      <c r="F41" s="41"/>
      <c r="G41" s="43"/>
      <c r="H41" s="41"/>
      <c r="I41" s="43"/>
      <c r="J41" s="41"/>
      <c r="K41" s="41"/>
      <c r="L41" s="43"/>
      <c r="M41" s="41"/>
      <c r="N41" s="43"/>
      <c r="O41" s="41"/>
      <c r="P41" s="43"/>
      <c r="Q41" s="41"/>
      <c r="R41" s="41"/>
      <c r="S41" s="43"/>
      <c r="T41" s="41"/>
      <c r="U41" s="43"/>
      <c r="V41" s="41"/>
      <c r="W41" s="43"/>
      <c r="X41" s="41"/>
      <c r="Y41" s="41"/>
      <c r="Z41" s="42"/>
      <c r="AA41" s="41"/>
      <c r="AB41" s="43"/>
      <c r="AC41" s="41"/>
      <c r="AD41" s="43"/>
      <c r="AE41" s="41"/>
      <c r="AF41" s="41"/>
      <c r="AG41" s="43"/>
      <c r="AH41" s="41"/>
      <c r="AI41" s="43"/>
      <c r="AJ41" s="41"/>
      <c r="AK41" s="43"/>
      <c r="AL41" s="41"/>
      <c r="AM41" s="54"/>
    </row>
    <row r="42" spans="1:39" x14ac:dyDescent="0.2">
      <c r="A42" s="39" t="s">
        <v>70</v>
      </c>
      <c r="B42" s="39" t="s">
        <v>982</v>
      </c>
      <c r="C42" s="121">
        <v>700628</v>
      </c>
      <c r="D42" s="41"/>
      <c r="E42" s="43"/>
      <c r="F42" s="41"/>
      <c r="G42" s="43"/>
      <c r="H42" s="41"/>
      <c r="I42" s="43"/>
      <c r="J42" s="41"/>
      <c r="K42" s="41">
        <v>1</v>
      </c>
      <c r="L42" s="43">
        <v>1683</v>
      </c>
      <c r="M42" s="41"/>
      <c r="N42" s="43"/>
      <c r="O42" s="41"/>
      <c r="P42" s="43"/>
      <c r="Q42" s="41"/>
      <c r="R42" s="41"/>
      <c r="S42" s="43"/>
      <c r="T42" s="41"/>
      <c r="U42" s="43"/>
      <c r="V42" s="41"/>
      <c r="W42" s="43"/>
      <c r="X42" s="41"/>
      <c r="Y42" s="41"/>
      <c r="Z42" s="42"/>
      <c r="AA42" s="41"/>
      <c r="AB42" s="43"/>
      <c r="AC42" s="41"/>
      <c r="AD42" s="43"/>
      <c r="AE42" s="41"/>
      <c r="AF42" s="41"/>
      <c r="AG42" s="43"/>
      <c r="AH42" s="41"/>
      <c r="AI42" s="43"/>
      <c r="AJ42" s="41"/>
      <c r="AK42" s="43"/>
      <c r="AL42" s="41"/>
      <c r="AM42" s="54"/>
    </row>
    <row r="43" spans="1:39" x14ac:dyDescent="0.2">
      <c r="A43" s="39" t="s">
        <v>70</v>
      </c>
      <c r="B43" s="39" t="s">
        <v>982</v>
      </c>
      <c r="C43" s="121">
        <v>700630</v>
      </c>
      <c r="D43" s="41">
        <v>1</v>
      </c>
      <c r="E43" s="43">
        <v>-340.98</v>
      </c>
      <c r="F43" s="41"/>
      <c r="G43" s="43"/>
      <c r="H43" s="41"/>
      <c r="I43" s="43"/>
      <c r="J43" s="41"/>
      <c r="K43" s="41"/>
      <c r="L43" s="43"/>
      <c r="M43" s="41"/>
      <c r="N43" s="43"/>
      <c r="O43" s="41"/>
      <c r="P43" s="43"/>
      <c r="Q43" s="41"/>
      <c r="R43" s="41"/>
      <c r="S43" s="43"/>
      <c r="T43" s="41"/>
      <c r="U43" s="43"/>
      <c r="V43" s="41"/>
      <c r="W43" s="43"/>
      <c r="X43" s="41"/>
      <c r="Y43" s="41"/>
      <c r="Z43" s="42"/>
      <c r="AA43" s="41"/>
      <c r="AB43" s="43"/>
      <c r="AC43" s="41"/>
      <c r="AD43" s="43"/>
      <c r="AE43" s="41"/>
      <c r="AF43" s="41"/>
      <c r="AG43" s="43"/>
      <c r="AH43" s="41"/>
      <c r="AI43" s="43"/>
      <c r="AJ43" s="41"/>
      <c r="AK43" s="43"/>
      <c r="AL43" s="41"/>
      <c r="AM43" s="54"/>
    </row>
    <row r="44" spans="1:39" x14ac:dyDescent="0.2">
      <c r="A44" s="39" t="s">
        <v>70</v>
      </c>
      <c r="B44" s="39" t="s">
        <v>982</v>
      </c>
      <c r="C44" s="121">
        <v>700631</v>
      </c>
      <c r="D44" s="41"/>
      <c r="E44" s="43"/>
      <c r="F44" s="41"/>
      <c r="G44" s="43"/>
      <c r="H44" s="41"/>
      <c r="I44" s="43"/>
      <c r="J44" s="41"/>
      <c r="K44" s="41">
        <v>4</v>
      </c>
      <c r="L44" s="43">
        <v>6755</v>
      </c>
      <c r="M44" s="41"/>
      <c r="N44" s="43"/>
      <c r="O44" s="41"/>
      <c r="P44" s="43"/>
      <c r="Q44" s="41">
        <v>1</v>
      </c>
      <c r="R44" s="41">
        <v>1</v>
      </c>
      <c r="S44" s="43">
        <v>650</v>
      </c>
      <c r="T44" s="41"/>
      <c r="U44" s="43"/>
      <c r="V44" s="41"/>
      <c r="W44" s="43"/>
      <c r="X44" s="41">
        <v>1</v>
      </c>
      <c r="Y44" s="41"/>
      <c r="Z44" s="42"/>
      <c r="AA44" s="41"/>
      <c r="AB44" s="43"/>
      <c r="AC44" s="41"/>
      <c r="AD44" s="43"/>
      <c r="AE44" s="41"/>
      <c r="AF44" s="41"/>
      <c r="AG44" s="43"/>
      <c r="AH44" s="41"/>
      <c r="AI44" s="43"/>
      <c r="AJ44" s="41"/>
      <c r="AK44" s="43"/>
      <c r="AL44" s="41"/>
      <c r="AM44" s="54"/>
    </row>
    <row r="45" spans="1:39" x14ac:dyDescent="0.2">
      <c r="A45" s="39" t="s">
        <v>70</v>
      </c>
      <c r="B45" s="39" t="s">
        <v>982</v>
      </c>
      <c r="C45" s="121">
        <v>700632</v>
      </c>
      <c r="D45" s="41"/>
      <c r="E45" s="43"/>
      <c r="F45" s="41"/>
      <c r="G45" s="43"/>
      <c r="H45" s="41"/>
      <c r="I45" s="43"/>
      <c r="J45" s="41"/>
      <c r="K45" s="41">
        <v>1</v>
      </c>
      <c r="L45" s="43">
        <v>1930</v>
      </c>
      <c r="M45" s="41"/>
      <c r="N45" s="43"/>
      <c r="O45" s="41"/>
      <c r="P45" s="43"/>
      <c r="Q45" s="41"/>
      <c r="R45" s="41"/>
      <c r="S45" s="43"/>
      <c r="T45" s="41"/>
      <c r="U45" s="43"/>
      <c r="V45" s="41"/>
      <c r="W45" s="43"/>
      <c r="X45" s="41"/>
      <c r="Y45" s="41"/>
      <c r="Z45" s="42"/>
      <c r="AA45" s="41"/>
      <c r="AB45" s="43"/>
      <c r="AC45" s="41"/>
      <c r="AD45" s="43"/>
      <c r="AE45" s="41"/>
      <c r="AF45" s="41"/>
      <c r="AG45" s="43"/>
      <c r="AH45" s="41"/>
      <c r="AI45" s="43"/>
      <c r="AJ45" s="41"/>
      <c r="AK45" s="43"/>
      <c r="AL45" s="41"/>
      <c r="AM45" s="54"/>
    </row>
    <row r="46" spans="1:39" x14ac:dyDescent="0.2">
      <c r="A46" s="39" t="s">
        <v>70</v>
      </c>
      <c r="B46" s="39" t="s">
        <v>982</v>
      </c>
      <c r="C46" s="121">
        <v>700636</v>
      </c>
      <c r="D46" s="41">
        <v>2</v>
      </c>
      <c r="E46" s="43">
        <v>-1583.44</v>
      </c>
      <c r="F46" s="41"/>
      <c r="G46" s="43"/>
      <c r="H46" s="41"/>
      <c r="I46" s="43"/>
      <c r="J46" s="41"/>
      <c r="K46" s="41"/>
      <c r="L46" s="43"/>
      <c r="M46" s="41"/>
      <c r="N46" s="43"/>
      <c r="O46" s="41"/>
      <c r="P46" s="43"/>
      <c r="Q46" s="41"/>
      <c r="R46" s="41"/>
      <c r="S46" s="43"/>
      <c r="T46" s="41"/>
      <c r="U46" s="43"/>
      <c r="V46" s="41"/>
      <c r="W46" s="43"/>
      <c r="X46" s="41"/>
      <c r="Y46" s="41"/>
      <c r="Z46" s="42"/>
      <c r="AA46" s="41"/>
      <c r="AB46" s="43"/>
      <c r="AC46" s="41"/>
      <c r="AD46" s="43"/>
      <c r="AE46" s="41"/>
      <c r="AF46" s="41"/>
      <c r="AG46" s="43"/>
      <c r="AH46" s="41"/>
      <c r="AI46" s="43"/>
      <c r="AJ46" s="41"/>
      <c r="AK46" s="43"/>
      <c r="AL46" s="41"/>
      <c r="AM46" s="54"/>
    </row>
    <row r="47" spans="1:39" x14ac:dyDescent="0.2">
      <c r="A47" s="39" t="s">
        <v>70</v>
      </c>
      <c r="B47" s="39" t="s">
        <v>982</v>
      </c>
      <c r="C47" s="121">
        <v>700639</v>
      </c>
      <c r="D47" s="41">
        <v>1</v>
      </c>
      <c r="E47" s="43">
        <v>-162.66</v>
      </c>
      <c r="F47" s="41"/>
      <c r="G47" s="43"/>
      <c r="H47" s="41"/>
      <c r="I47" s="43"/>
      <c r="J47" s="41"/>
      <c r="K47" s="41"/>
      <c r="L47" s="43"/>
      <c r="M47" s="41"/>
      <c r="N47" s="43"/>
      <c r="O47" s="41"/>
      <c r="P47" s="43"/>
      <c r="Q47" s="41"/>
      <c r="R47" s="41"/>
      <c r="S47" s="43"/>
      <c r="T47" s="41"/>
      <c r="U47" s="43"/>
      <c r="V47" s="41"/>
      <c r="W47" s="43"/>
      <c r="X47" s="41"/>
      <c r="Y47" s="41"/>
      <c r="Z47" s="42"/>
      <c r="AA47" s="41"/>
      <c r="AB47" s="43"/>
      <c r="AC47" s="41"/>
      <c r="AD47" s="43"/>
      <c r="AE47" s="41"/>
      <c r="AF47" s="41"/>
      <c r="AG47" s="43"/>
      <c r="AH47" s="41"/>
      <c r="AI47" s="43"/>
      <c r="AJ47" s="41"/>
      <c r="AK47" s="43"/>
      <c r="AL47" s="41"/>
      <c r="AM47" s="54"/>
    </row>
    <row r="48" spans="1:39" x14ac:dyDescent="0.2">
      <c r="A48" s="39" t="s">
        <v>70</v>
      </c>
      <c r="B48" s="39" t="s">
        <v>982</v>
      </c>
      <c r="C48" s="121">
        <v>700640</v>
      </c>
      <c r="D48" s="41">
        <v>2</v>
      </c>
      <c r="E48" s="43">
        <v>-2205.69</v>
      </c>
      <c r="F48" s="41"/>
      <c r="G48" s="43"/>
      <c r="H48" s="41"/>
      <c r="I48" s="43"/>
      <c r="J48" s="41"/>
      <c r="K48" s="41"/>
      <c r="L48" s="43"/>
      <c r="M48" s="41"/>
      <c r="N48" s="43"/>
      <c r="O48" s="41"/>
      <c r="P48" s="43"/>
      <c r="Q48" s="41"/>
      <c r="R48" s="41"/>
      <c r="S48" s="43"/>
      <c r="T48" s="41"/>
      <c r="U48" s="43"/>
      <c r="V48" s="41"/>
      <c r="W48" s="43"/>
      <c r="X48" s="41"/>
      <c r="Y48" s="41"/>
      <c r="Z48" s="42"/>
      <c r="AA48" s="41"/>
      <c r="AB48" s="43"/>
      <c r="AC48" s="41"/>
      <c r="AD48" s="43"/>
      <c r="AE48" s="41"/>
      <c r="AF48" s="41"/>
      <c r="AG48" s="43"/>
      <c r="AH48" s="41"/>
      <c r="AI48" s="43"/>
      <c r="AJ48" s="41"/>
      <c r="AK48" s="43"/>
      <c r="AL48" s="41"/>
      <c r="AM48" s="54"/>
    </row>
    <row r="49" spans="1:39" x14ac:dyDescent="0.2">
      <c r="A49" s="39" t="s">
        <v>70</v>
      </c>
      <c r="B49" s="39" t="s">
        <v>982</v>
      </c>
      <c r="C49" s="121">
        <v>700641</v>
      </c>
      <c r="D49" s="41"/>
      <c r="E49" s="43"/>
      <c r="F49" s="41"/>
      <c r="G49" s="43"/>
      <c r="H49" s="41"/>
      <c r="I49" s="43"/>
      <c r="J49" s="41">
        <v>1</v>
      </c>
      <c r="K49" s="41"/>
      <c r="L49" s="43"/>
      <c r="M49" s="41"/>
      <c r="N49" s="43"/>
      <c r="O49" s="41"/>
      <c r="P49" s="43"/>
      <c r="Q49" s="41"/>
      <c r="R49" s="41">
        <v>1</v>
      </c>
      <c r="S49" s="43">
        <v>663.39</v>
      </c>
      <c r="T49" s="41"/>
      <c r="U49" s="43"/>
      <c r="V49" s="41"/>
      <c r="W49" s="43"/>
      <c r="X49" s="41"/>
      <c r="Y49" s="41"/>
      <c r="Z49" s="42"/>
      <c r="AA49" s="41"/>
      <c r="AB49" s="43"/>
      <c r="AC49" s="41"/>
      <c r="AD49" s="43"/>
      <c r="AE49" s="41"/>
      <c r="AF49" s="41"/>
      <c r="AG49" s="43"/>
      <c r="AH49" s="41"/>
      <c r="AI49" s="43"/>
      <c r="AJ49" s="41"/>
      <c r="AK49" s="43"/>
      <c r="AL49" s="41"/>
      <c r="AM49" s="54"/>
    </row>
    <row r="50" spans="1:39" x14ac:dyDescent="0.2">
      <c r="A50" s="39" t="s">
        <v>70</v>
      </c>
      <c r="B50" s="39" t="s">
        <v>982</v>
      </c>
      <c r="C50" s="121">
        <v>700644</v>
      </c>
      <c r="D50" s="41"/>
      <c r="E50" s="43"/>
      <c r="F50" s="41"/>
      <c r="G50" s="43"/>
      <c r="H50" s="41"/>
      <c r="I50" s="43"/>
      <c r="J50" s="41"/>
      <c r="K50" s="41">
        <v>2</v>
      </c>
      <c r="L50" s="43">
        <v>5979</v>
      </c>
      <c r="M50" s="41"/>
      <c r="N50" s="43"/>
      <c r="O50" s="41"/>
      <c r="P50" s="43"/>
      <c r="Q50" s="41"/>
      <c r="R50" s="41"/>
      <c r="S50" s="43"/>
      <c r="T50" s="41"/>
      <c r="U50" s="43"/>
      <c r="V50" s="41"/>
      <c r="W50" s="43"/>
      <c r="X50" s="41"/>
      <c r="Y50" s="41"/>
      <c r="Z50" s="42"/>
      <c r="AA50" s="41"/>
      <c r="AB50" s="43"/>
      <c r="AC50" s="41"/>
      <c r="AD50" s="43"/>
      <c r="AE50" s="41"/>
      <c r="AF50" s="41"/>
      <c r="AG50" s="43"/>
      <c r="AH50" s="41"/>
      <c r="AI50" s="43"/>
      <c r="AJ50" s="41"/>
      <c r="AK50" s="43"/>
      <c r="AL50" s="41"/>
      <c r="AM50" s="54"/>
    </row>
    <row r="51" spans="1:39" x14ac:dyDescent="0.2">
      <c r="A51" s="39" t="s">
        <v>70</v>
      </c>
      <c r="B51" s="39" t="s">
        <v>982</v>
      </c>
      <c r="C51" s="121">
        <v>700645</v>
      </c>
      <c r="D51" s="41"/>
      <c r="E51" s="43"/>
      <c r="F51" s="41"/>
      <c r="G51" s="43"/>
      <c r="H51" s="41"/>
      <c r="I51" s="43"/>
      <c r="J51" s="41"/>
      <c r="K51" s="41">
        <v>1</v>
      </c>
      <c r="L51" s="43">
        <v>1930</v>
      </c>
      <c r="M51" s="41"/>
      <c r="N51" s="43"/>
      <c r="O51" s="41"/>
      <c r="P51" s="43"/>
      <c r="Q51" s="41"/>
      <c r="R51" s="41"/>
      <c r="S51" s="43"/>
      <c r="T51" s="41"/>
      <c r="U51" s="43"/>
      <c r="V51" s="41"/>
      <c r="W51" s="43"/>
      <c r="X51" s="41"/>
      <c r="Y51" s="41"/>
      <c r="Z51" s="42"/>
      <c r="AA51" s="41"/>
      <c r="AB51" s="43"/>
      <c r="AC51" s="41"/>
      <c r="AD51" s="43"/>
      <c r="AE51" s="41"/>
      <c r="AF51" s="41"/>
      <c r="AG51" s="43"/>
      <c r="AH51" s="41"/>
      <c r="AI51" s="43"/>
      <c r="AJ51" s="41"/>
      <c r="AK51" s="43"/>
      <c r="AL51" s="41"/>
      <c r="AM51" s="54"/>
    </row>
    <row r="52" spans="1:39" x14ac:dyDescent="0.2">
      <c r="A52" s="39" t="s">
        <v>70</v>
      </c>
      <c r="B52" s="39" t="s">
        <v>982</v>
      </c>
      <c r="C52" s="121">
        <v>700646</v>
      </c>
      <c r="D52" s="41"/>
      <c r="E52" s="43"/>
      <c r="F52" s="41"/>
      <c r="G52" s="43"/>
      <c r="H52" s="41"/>
      <c r="I52" s="43"/>
      <c r="J52" s="41"/>
      <c r="K52" s="41">
        <v>1</v>
      </c>
      <c r="L52" s="43">
        <v>1930</v>
      </c>
      <c r="M52" s="41"/>
      <c r="N52" s="43"/>
      <c r="O52" s="41"/>
      <c r="P52" s="43"/>
      <c r="Q52" s="41"/>
      <c r="R52" s="41"/>
      <c r="S52" s="43"/>
      <c r="T52" s="41"/>
      <c r="U52" s="43"/>
      <c r="V52" s="41"/>
      <c r="W52" s="43"/>
      <c r="X52" s="41"/>
      <c r="Y52" s="41"/>
      <c r="Z52" s="42"/>
      <c r="AA52" s="41"/>
      <c r="AB52" s="43"/>
      <c r="AC52" s="41"/>
      <c r="AD52" s="43"/>
      <c r="AE52" s="41"/>
      <c r="AF52" s="41"/>
      <c r="AG52" s="43"/>
      <c r="AH52" s="41"/>
      <c r="AI52" s="43"/>
      <c r="AJ52" s="41"/>
      <c r="AK52" s="43"/>
      <c r="AL52" s="41"/>
      <c r="AM52" s="54"/>
    </row>
    <row r="53" spans="1:39" x14ac:dyDescent="0.2">
      <c r="A53" s="39" t="s">
        <v>70</v>
      </c>
      <c r="B53" s="39" t="s">
        <v>982</v>
      </c>
      <c r="C53" s="121">
        <v>700648</v>
      </c>
      <c r="D53" s="41">
        <v>1</v>
      </c>
      <c r="E53" s="43">
        <v>-1188.02</v>
      </c>
      <c r="F53" s="41"/>
      <c r="G53" s="43"/>
      <c r="H53" s="41"/>
      <c r="I53" s="43"/>
      <c r="J53" s="41"/>
      <c r="K53" s="41">
        <v>1</v>
      </c>
      <c r="L53" s="43">
        <v>1930</v>
      </c>
      <c r="M53" s="41"/>
      <c r="N53" s="43"/>
      <c r="O53" s="41"/>
      <c r="P53" s="43"/>
      <c r="Q53" s="41"/>
      <c r="R53" s="41"/>
      <c r="S53" s="43"/>
      <c r="T53" s="41"/>
      <c r="U53" s="43"/>
      <c r="V53" s="41"/>
      <c r="W53" s="43"/>
      <c r="X53" s="41"/>
      <c r="Y53" s="41"/>
      <c r="Z53" s="42"/>
      <c r="AA53" s="41"/>
      <c r="AB53" s="43"/>
      <c r="AC53" s="41"/>
      <c r="AD53" s="43"/>
      <c r="AE53" s="41"/>
      <c r="AF53" s="41"/>
      <c r="AG53" s="43"/>
      <c r="AH53" s="41"/>
      <c r="AI53" s="43"/>
      <c r="AJ53" s="41"/>
      <c r="AK53" s="43"/>
      <c r="AL53" s="41"/>
      <c r="AM53" s="54"/>
    </row>
    <row r="54" spans="1:39" x14ac:dyDescent="0.2">
      <c r="A54" s="39" t="s">
        <v>70</v>
      </c>
      <c r="B54" s="39" t="s">
        <v>982</v>
      </c>
      <c r="C54" s="121">
        <v>700649</v>
      </c>
      <c r="D54" s="41">
        <v>1</v>
      </c>
      <c r="E54" s="43">
        <v>2477.2600000000002</v>
      </c>
      <c r="F54" s="41"/>
      <c r="G54" s="43"/>
      <c r="H54" s="41"/>
      <c r="I54" s="43"/>
      <c r="J54" s="41"/>
      <c r="K54" s="41">
        <v>2</v>
      </c>
      <c r="L54" s="43">
        <v>5670</v>
      </c>
      <c r="M54" s="41"/>
      <c r="N54" s="43"/>
      <c r="O54" s="41"/>
      <c r="P54" s="43"/>
      <c r="Q54" s="41"/>
      <c r="R54" s="41"/>
      <c r="S54" s="43"/>
      <c r="T54" s="41"/>
      <c r="U54" s="43"/>
      <c r="V54" s="41"/>
      <c r="W54" s="43"/>
      <c r="X54" s="41">
        <v>1</v>
      </c>
      <c r="Y54" s="41"/>
      <c r="Z54" s="42"/>
      <c r="AA54" s="41"/>
      <c r="AB54" s="43"/>
      <c r="AC54" s="41"/>
      <c r="AD54" s="43"/>
      <c r="AE54" s="41"/>
      <c r="AF54" s="41"/>
      <c r="AG54" s="43"/>
      <c r="AH54" s="41"/>
      <c r="AI54" s="43"/>
      <c r="AJ54" s="41"/>
      <c r="AK54" s="43"/>
      <c r="AL54" s="41"/>
      <c r="AM54" s="54"/>
    </row>
    <row r="55" spans="1:39" x14ac:dyDescent="0.2">
      <c r="A55" s="39" t="s">
        <v>70</v>
      </c>
      <c r="B55" s="39" t="s">
        <v>982</v>
      </c>
      <c r="C55" s="121">
        <v>700650</v>
      </c>
      <c r="D55" s="41">
        <v>4</v>
      </c>
      <c r="E55" s="43">
        <v>-4527.0600000000004</v>
      </c>
      <c r="F55" s="41"/>
      <c r="G55" s="43"/>
      <c r="H55" s="41"/>
      <c r="I55" s="43"/>
      <c r="J55" s="41"/>
      <c r="K55" s="41">
        <v>2</v>
      </c>
      <c r="L55" s="43">
        <v>5423</v>
      </c>
      <c r="M55" s="41"/>
      <c r="N55" s="43"/>
      <c r="O55" s="41"/>
      <c r="P55" s="43"/>
      <c r="Q55" s="41"/>
      <c r="R55" s="41"/>
      <c r="S55" s="43"/>
      <c r="T55" s="41">
        <v>1</v>
      </c>
      <c r="U55" s="43">
        <v>19563.009999999998</v>
      </c>
      <c r="V55" s="41"/>
      <c r="W55" s="43"/>
      <c r="X55" s="41"/>
      <c r="Y55" s="41"/>
      <c r="Z55" s="42"/>
      <c r="AA55" s="41"/>
      <c r="AB55" s="43"/>
      <c r="AC55" s="41"/>
      <c r="AD55" s="43"/>
      <c r="AE55" s="41"/>
      <c r="AF55" s="41"/>
      <c r="AG55" s="43"/>
      <c r="AH55" s="41"/>
      <c r="AI55" s="43"/>
      <c r="AJ55" s="41"/>
      <c r="AK55" s="43"/>
      <c r="AL55" s="41"/>
      <c r="AM55" s="54"/>
    </row>
    <row r="56" spans="1:39" x14ac:dyDescent="0.2">
      <c r="A56" s="39" t="s">
        <v>70</v>
      </c>
      <c r="B56" s="39" t="s">
        <v>982</v>
      </c>
      <c r="C56" s="121">
        <v>700651</v>
      </c>
      <c r="D56" s="41"/>
      <c r="E56" s="43"/>
      <c r="F56" s="41"/>
      <c r="G56" s="43"/>
      <c r="H56" s="41"/>
      <c r="I56" s="43"/>
      <c r="J56" s="41"/>
      <c r="K56" s="41">
        <v>3</v>
      </c>
      <c r="L56" s="43">
        <v>5049</v>
      </c>
      <c r="M56" s="41"/>
      <c r="N56" s="43"/>
      <c r="O56" s="41"/>
      <c r="P56" s="43"/>
      <c r="Q56" s="41"/>
      <c r="R56" s="41">
        <v>1</v>
      </c>
      <c r="S56" s="43">
        <v>1500.12</v>
      </c>
      <c r="T56" s="41"/>
      <c r="U56" s="43"/>
      <c r="V56" s="41"/>
      <c r="W56" s="43"/>
      <c r="X56" s="41">
        <v>1</v>
      </c>
      <c r="Y56" s="41"/>
      <c r="Z56" s="42"/>
      <c r="AA56" s="41"/>
      <c r="AB56" s="43"/>
      <c r="AC56" s="41"/>
      <c r="AD56" s="43"/>
      <c r="AE56" s="41"/>
      <c r="AF56" s="41"/>
      <c r="AG56" s="43"/>
      <c r="AH56" s="41"/>
      <c r="AI56" s="43"/>
      <c r="AJ56" s="41"/>
      <c r="AK56" s="43"/>
      <c r="AL56" s="41"/>
      <c r="AM56" s="54"/>
    </row>
    <row r="57" spans="1:39" x14ac:dyDescent="0.2">
      <c r="A57" s="39" t="s">
        <v>70</v>
      </c>
      <c r="B57" s="39" t="s">
        <v>982</v>
      </c>
      <c r="C57" s="121">
        <v>700653</v>
      </c>
      <c r="D57" s="41"/>
      <c r="E57" s="43"/>
      <c r="F57" s="41"/>
      <c r="G57" s="43"/>
      <c r="H57" s="41"/>
      <c r="I57" s="43"/>
      <c r="J57" s="41"/>
      <c r="K57" s="41">
        <v>1</v>
      </c>
      <c r="L57" s="43">
        <v>1930</v>
      </c>
      <c r="M57" s="41"/>
      <c r="N57" s="43"/>
      <c r="O57" s="41"/>
      <c r="P57" s="43"/>
      <c r="Q57" s="41"/>
      <c r="R57" s="41"/>
      <c r="S57" s="43"/>
      <c r="T57" s="41"/>
      <c r="U57" s="43"/>
      <c r="V57" s="41"/>
      <c r="W57" s="43"/>
      <c r="X57" s="41"/>
      <c r="Y57" s="41"/>
      <c r="Z57" s="42"/>
      <c r="AA57" s="41"/>
      <c r="AB57" s="43"/>
      <c r="AC57" s="41"/>
      <c r="AD57" s="43"/>
      <c r="AE57" s="41"/>
      <c r="AF57" s="41"/>
      <c r="AG57" s="43"/>
      <c r="AH57" s="41"/>
      <c r="AI57" s="43"/>
      <c r="AJ57" s="41"/>
      <c r="AK57" s="43"/>
      <c r="AL57" s="41"/>
      <c r="AM57" s="54"/>
    </row>
    <row r="58" spans="1:39" x14ac:dyDescent="0.2">
      <c r="A58" s="39" t="s">
        <v>70</v>
      </c>
      <c r="B58" s="39" t="s">
        <v>982</v>
      </c>
      <c r="C58" s="121">
        <v>700654</v>
      </c>
      <c r="D58" s="41"/>
      <c r="E58" s="43"/>
      <c r="F58" s="41"/>
      <c r="G58" s="43"/>
      <c r="H58" s="41"/>
      <c r="I58" s="43"/>
      <c r="J58" s="41"/>
      <c r="K58" s="41"/>
      <c r="L58" s="43"/>
      <c r="M58" s="41"/>
      <c r="N58" s="43"/>
      <c r="O58" s="41"/>
      <c r="P58" s="43"/>
      <c r="Q58" s="41"/>
      <c r="R58" s="41"/>
      <c r="S58" s="43"/>
      <c r="T58" s="41"/>
      <c r="U58" s="43"/>
      <c r="V58" s="41"/>
      <c r="W58" s="43"/>
      <c r="X58" s="41"/>
      <c r="Y58" s="41">
        <v>1</v>
      </c>
      <c r="Z58" s="42">
        <v>932.34</v>
      </c>
      <c r="AA58" s="41"/>
      <c r="AB58" s="43"/>
      <c r="AC58" s="41"/>
      <c r="AD58" s="43"/>
      <c r="AE58" s="41"/>
      <c r="AF58" s="41"/>
      <c r="AG58" s="43"/>
      <c r="AH58" s="41"/>
      <c r="AI58" s="43"/>
      <c r="AJ58" s="41"/>
      <c r="AK58" s="43"/>
      <c r="AL58" s="41"/>
      <c r="AM58" s="54"/>
    </row>
    <row r="59" spans="1:39" x14ac:dyDescent="0.2">
      <c r="A59" s="39" t="s">
        <v>70</v>
      </c>
      <c r="B59" s="39" t="s">
        <v>982</v>
      </c>
      <c r="C59" s="121">
        <v>700661</v>
      </c>
      <c r="D59" s="41"/>
      <c r="E59" s="43"/>
      <c r="F59" s="41"/>
      <c r="G59" s="43"/>
      <c r="H59" s="41"/>
      <c r="I59" s="43"/>
      <c r="J59" s="41"/>
      <c r="K59" s="41">
        <v>1</v>
      </c>
      <c r="L59" s="43">
        <v>1930</v>
      </c>
      <c r="M59" s="41"/>
      <c r="N59" s="43"/>
      <c r="O59" s="41"/>
      <c r="P59" s="43"/>
      <c r="Q59" s="41"/>
      <c r="R59" s="41"/>
      <c r="S59" s="43"/>
      <c r="T59" s="41"/>
      <c r="U59" s="43"/>
      <c r="V59" s="41"/>
      <c r="W59" s="43"/>
      <c r="X59" s="41"/>
      <c r="Y59" s="41"/>
      <c r="Z59" s="42"/>
      <c r="AA59" s="41"/>
      <c r="AB59" s="43"/>
      <c r="AC59" s="41"/>
      <c r="AD59" s="43"/>
      <c r="AE59" s="41"/>
      <c r="AF59" s="41"/>
      <c r="AG59" s="43"/>
      <c r="AH59" s="41"/>
      <c r="AI59" s="43"/>
      <c r="AJ59" s="41"/>
      <c r="AK59" s="43"/>
      <c r="AL59" s="41"/>
      <c r="AM59" s="54"/>
    </row>
    <row r="60" spans="1:39" x14ac:dyDescent="0.2">
      <c r="A60" s="39" t="s">
        <v>70</v>
      </c>
      <c r="B60" s="39" t="s">
        <v>982</v>
      </c>
      <c r="C60" s="121">
        <v>700664</v>
      </c>
      <c r="D60" s="41">
        <v>12</v>
      </c>
      <c r="E60" s="43">
        <v>20549.939999999999</v>
      </c>
      <c r="F60" s="41"/>
      <c r="G60" s="43"/>
      <c r="H60" s="41"/>
      <c r="I60" s="43"/>
      <c r="J60" s="41">
        <v>2</v>
      </c>
      <c r="K60" s="41">
        <v>9</v>
      </c>
      <c r="L60" s="43">
        <v>20602.5</v>
      </c>
      <c r="M60" s="41"/>
      <c r="N60" s="43"/>
      <c r="O60" s="41"/>
      <c r="P60" s="43"/>
      <c r="Q60" s="41"/>
      <c r="R60" s="41">
        <v>1</v>
      </c>
      <c r="S60" s="43">
        <v>490.26</v>
      </c>
      <c r="T60" s="41"/>
      <c r="U60" s="43"/>
      <c r="V60" s="41"/>
      <c r="W60" s="43"/>
      <c r="X60" s="41">
        <v>2</v>
      </c>
      <c r="Y60" s="41">
        <v>1</v>
      </c>
      <c r="Z60" s="42">
        <v>4495.33</v>
      </c>
      <c r="AA60" s="41"/>
      <c r="AB60" s="43"/>
      <c r="AC60" s="41"/>
      <c r="AD60" s="43"/>
      <c r="AE60" s="41">
        <v>2</v>
      </c>
      <c r="AF60" s="41"/>
      <c r="AG60" s="43"/>
      <c r="AH60" s="41"/>
      <c r="AI60" s="43"/>
      <c r="AJ60" s="41"/>
      <c r="AK60" s="43"/>
      <c r="AL60" s="41"/>
      <c r="AM60" s="54"/>
    </row>
    <row r="61" spans="1:39" x14ac:dyDescent="0.2">
      <c r="A61" s="39" t="s">
        <v>70</v>
      </c>
      <c r="B61" s="39" t="s">
        <v>982</v>
      </c>
      <c r="C61" s="121">
        <v>700667</v>
      </c>
      <c r="D61" s="41">
        <v>1</v>
      </c>
      <c r="E61" s="43">
        <v>-901.22</v>
      </c>
      <c r="F61" s="41"/>
      <c r="G61" s="43"/>
      <c r="H61" s="41"/>
      <c r="I61" s="43"/>
      <c r="J61" s="41"/>
      <c r="K61" s="41"/>
      <c r="L61" s="43"/>
      <c r="M61" s="41"/>
      <c r="N61" s="43"/>
      <c r="O61" s="41"/>
      <c r="P61" s="43"/>
      <c r="Q61" s="41"/>
      <c r="R61" s="41"/>
      <c r="S61" s="43"/>
      <c r="T61" s="41"/>
      <c r="U61" s="43"/>
      <c r="V61" s="41"/>
      <c r="W61" s="43"/>
      <c r="X61" s="41"/>
      <c r="Y61" s="41"/>
      <c r="Z61" s="42"/>
      <c r="AA61" s="41"/>
      <c r="AB61" s="43"/>
      <c r="AC61" s="41"/>
      <c r="AD61" s="43"/>
      <c r="AE61" s="41"/>
      <c r="AF61" s="41"/>
      <c r="AG61" s="43"/>
      <c r="AH61" s="41"/>
      <c r="AI61" s="43"/>
      <c r="AJ61" s="41"/>
      <c r="AK61" s="43"/>
      <c r="AL61" s="41"/>
      <c r="AM61" s="54"/>
    </row>
    <row r="62" spans="1:39" x14ac:dyDescent="0.2">
      <c r="A62" s="39" t="s">
        <v>46</v>
      </c>
      <c r="B62" s="39" t="s">
        <v>47</v>
      </c>
      <c r="C62" s="121" t="s">
        <v>607</v>
      </c>
      <c r="D62" s="41"/>
      <c r="E62" s="43"/>
      <c r="F62" s="41"/>
      <c r="G62" s="43"/>
      <c r="H62" s="41"/>
      <c r="I62" s="43"/>
      <c r="J62" s="41"/>
      <c r="K62" s="41">
        <v>2</v>
      </c>
      <c r="L62" s="43">
        <v>3860</v>
      </c>
      <c r="M62" s="41"/>
      <c r="N62" s="43"/>
      <c r="O62" s="41"/>
      <c r="P62" s="43"/>
      <c r="Q62" s="41"/>
      <c r="R62" s="41"/>
      <c r="S62" s="43"/>
      <c r="T62" s="41"/>
      <c r="U62" s="43"/>
      <c r="V62" s="41"/>
      <c r="W62" s="43"/>
      <c r="X62" s="41"/>
      <c r="Y62" s="41"/>
      <c r="Z62" s="42"/>
      <c r="AA62" s="41"/>
      <c r="AB62" s="43"/>
      <c r="AC62" s="41"/>
      <c r="AD62" s="43"/>
      <c r="AE62" s="41"/>
      <c r="AF62" s="41"/>
      <c r="AG62" s="43"/>
      <c r="AH62" s="41"/>
      <c r="AI62" s="43"/>
      <c r="AJ62" s="41"/>
      <c r="AK62" s="43"/>
      <c r="AL62" s="41"/>
      <c r="AM62" s="54"/>
    </row>
    <row r="63" spans="1:39" x14ac:dyDescent="0.2">
      <c r="A63" s="39" t="s">
        <v>49</v>
      </c>
      <c r="B63" s="39" t="s">
        <v>603</v>
      </c>
      <c r="C63" s="121">
        <v>700705</v>
      </c>
      <c r="D63" s="41"/>
      <c r="E63" s="43"/>
      <c r="F63" s="41"/>
      <c r="G63" s="43"/>
      <c r="H63" s="41"/>
      <c r="I63" s="43"/>
      <c r="J63" s="41"/>
      <c r="K63" s="41"/>
      <c r="L63" s="43"/>
      <c r="M63" s="41"/>
      <c r="N63" s="43"/>
      <c r="O63" s="41"/>
      <c r="P63" s="43"/>
      <c r="Q63" s="41"/>
      <c r="R63" s="41">
        <v>1</v>
      </c>
      <c r="S63" s="43">
        <v>1651.13</v>
      </c>
      <c r="T63" s="41"/>
      <c r="U63" s="43"/>
      <c r="V63" s="41"/>
      <c r="W63" s="43"/>
      <c r="X63" s="41"/>
      <c r="Y63" s="41"/>
      <c r="Z63" s="42"/>
      <c r="AA63" s="41"/>
      <c r="AB63" s="43"/>
      <c r="AC63" s="41"/>
      <c r="AD63" s="43"/>
      <c r="AE63" s="41"/>
      <c r="AF63" s="41"/>
      <c r="AG63" s="43"/>
      <c r="AH63" s="41"/>
      <c r="AI63" s="43"/>
      <c r="AJ63" s="41"/>
      <c r="AK63" s="43"/>
      <c r="AL63" s="41"/>
      <c r="AM63" s="54"/>
    </row>
    <row r="64" spans="1:39" x14ac:dyDescent="0.2">
      <c r="A64" s="39" t="s">
        <v>49</v>
      </c>
      <c r="B64" s="39" t="s">
        <v>603</v>
      </c>
      <c r="C64" s="121">
        <v>700707</v>
      </c>
      <c r="D64" s="41"/>
      <c r="E64" s="43"/>
      <c r="F64" s="41"/>
      <c r="G64" s="43"/>
      <c r="H64" s="41"/>
      <c r="I64" s="43"/>
      <c r="J64" s="41"/>
      <c r="K64" s="41">
        <v>1</v>
      </c>
      <c r="L64" s="43">
        <v>1683</v>
      </c>
      <c r="M64" s="41"/>
      <c r="N64" s="43"/>
      <c r="O64" s="41"/>
      <c r="P64" s="43"/>
      <c r="Q64" s="41"/>
      <c r="R64" s="41"/>
      <c r="S64" s="43"/>
      <c r="T64" s="41"/>
      <c r="U64" s="43"/>
      <c r="V64" s="41"/>
      <c r="W64" s="43"/>
      <c r="X64" s="41"/>
      <c r="Y64" s="41"/>
      <c r="Z64" s="42"/>
      <c r="AA64" s="41"/>
      <c r="AB64" s="43"/>
      <c r="AC64" s="41"/>
      <c r="AD64" s="43"/>
      <c r="AE64" s="41"/>
      <c r="AF64" s="41"/>
      <c r="AG64" s="43"/>
      <c r="AH64" s="41"/>
      <c r="AI64" s="43"/>
      <c r="AJ64" s="41"/>
      <c r="AK64" s="43"/>
      <c r="AL64" s="41"/>
      <c r="AM64" s="54"/>
    </row>
    <row r="65" spans="1:39" x14ac:dyDescent="0.2">
      <c r="A65" s="39" t="s">
        <v>49</v>
      </c>
      <c r="B65" s="39" t="s">
        <v>603</v>
      </c>
      <c r="C65" s="121">
        <v>700713</v>
      </c>
      <c r="D65" s="41"/>
      <c r="E65" s="43"/>
      <c r="F65" s="41"/>
      <c r="G65" s="43"/>
      <c r="H65" s="41"/>
      <c r="I65" s="43"/>
      <c r="J65" s="41"/>
      <c r="K65" s="41">
        <v>1</v>
      </c>
      <c r="L65" s="43">
        <v>1930</v>
      </c>
      <c r="M65" s="41"/>
      <c r="N65" s="43"/>
      <c r="O65" s="41"/>
      <c r="P65" s="43"/>
      <c r="Q65" s="41"/>
      <c r="R65" s="41"/>
      <c r="S65" s="43"/>
      <c r="T65" s="41"/>
      <c r="U65" s="43"/>
      <c r="V65" s="41"/>
      <c r="W65" s="43"/>
      <c r="X65" s="41"/>
      <c r="Y65" s="41"/>
      <c r="Z65" s="42"/>
      <c r="AA65" s="41"/>
      <c r="AB65" s="43"/>
      <c r="AC65" s="41"/>
      <c r="AD65" s="43"/>
      <c r="AE65" s="41"/>
      <c r="AF65" s="41"/>
      <c r="AG65" s="43"/>
      <c r="AH65" s="41"/>
      <c r="AI65" s="43"/>
      <c r="AJ65" s="41"/>
      <c r="AK65" s="43"/>
      <c r="AL65" s="41"/>
      <c r="AM65" s="54"/>
    </row>
    <row r="66" spans="1:39" x14ac:dyDescent="0.2">
      <c r="A66" s="39" t="s">
        <v>49</v>
      </c>
      <c r="B66" s="39" t="s">
        <v>603</v>
      </c>
      <c r="C66" s="121">
        <v>700714</v>
      </c>
      <c r="D66" s="41"/>
      <c r="E66" s="43"/>
      <c r="F66" s="41"/>
      <c r="G66" s="43"/>
      <c r="H66" s="41"/>
      <c r="I66" s="43"/>
      <c r="J66" s="41"/>
      <c r="K66" s="41">
        <v>1</v>
      </c>
      <c r="L66" s="43">
        <v>1930</v>
      </c>
      <c r="M66" s="41"/>
      <c r="N66" s="43"/>
      <c r="O66" s="41"/>
      <c r="P66" s="43"/>
      <c r="Q66" s="41"/>
      <c r="R66" s="41"/>
      <c r="S66" s="43"/>
      <c r="T66" s="41"/>
      <c r="U66" s="43"/>
      <c r="V66" s="41"/>
      <c r="W66" s="43"/>
      <c r="X66" s="41"/>
      <c r="Y66" s="41"/>
      <c r="Z66" s="42"/>
      <c r="AA66" s="41"/>
      <c r="AB66" s="43"/>
      <c r="AC66" s="41"/>
      <c r="AD66" s="43"/>
      <c r="AE66" s="41"/>
      <c r="AF66" s="41"/>
      <c r="AG66" s="43"/>
      <c r="AH66" s="41"/>
      <c r="AI66" s="43"/>
      <c r="AJ66" s="41"/>
      <c r="AK66" s="43"/>
      <c r="AL66" s="41"/>
      <c r="AM66" s="54"/>
    </row>
    <row r="67" spans="1:39" x14ac:dyDescent="0.2">
      <c r="A67" s="39" t="s">
        <v>49</v>
      </c>
      <c r="B67" s="39" t="s">
        <v>603</v>
      </c>
      <c r="C67" s="121">
        <v>700715</v>
      </c>
      <c r="D67" s="41"/>
      <c r="E67" s="43"/>
      <c r="F67" s="41"/>
      <c r="G67" s="43"/>
      <c r="H67" s="41"/>
      <c r="I67" s="43"/>
      <c r="J67" s="41"/>
      <c r="K67" s="41"/>
      <c r="L67" s="43"/>
      <c r="M67" s="41"/>
      <c r="N67" s="43"/>
      <c r="O67" s="41"/>
      <c r="P67" s="43"/>
      <c r="Q67" s="41">
        <v>1</v>
      </c>
      <c r="R67" s="41"/>
      <c r="S67" s="43"/>
      <c r="T67" s="41"/>
      <c r="U67" s="43"/>
      <c r="V67" s="41"/>
      <c r="W67" s="43"/>
      <c r="X67" s="41"/>
      <c r="Y67" s="41"/>
      <c r="Z67" s="42"/>
      <c r="AA67" s="41"/>
      <c r="AB67" s="43"/>
      <c r="AC67" s="41"/>
      <c r="AD67" s="43"/>
      <c r="AE67" s="41"/>
      <c r="AF67" s="41"/>
      <c r="AG67" s="43"/>
      <c r="AH67" s="41"/>
      <c r="AI67" s="43"/>
      <c r="AJ67" s="41"/>
      <c r="AK67" s="43"/>
      <c r="AL67" s="41"/>
      <c r="AM67" s="54"/>
    </row>
    <row r="68" spans="1:39" x14ac:dyDescent="0.2">
      <c r="A68" s="39" t="s">
        <v>49</v>
      </c>
      <c r="B68" s="39" t="s">
        <v>603</v>
      </c>
      <c r="C68" s="121">
        <v>700716</v>
      </c>
      <c r="D68" s="41"/>
      <c r="E68" s="43"/>
      <c r="F68" s="41"/>
      <c r="G68" s="43"/>
      <c r="H68" s="41"/>
      <c r="I68" s="43"/>
      <c r="J68" s="41"/>
      <c r="K68" s="41">
        <v>1</v>
      </c>
      <c r="L68" s="43">
        <v>2239</v>
      </c>
      <c r="M68" s="41"/>
      <c r="N68" s="43"/>
      <c r="O68" s="41"/>
      <c r="P68" s="43"/>
      <c r="Q68" s="41"/>
      <c r="R68" s="41">
        <v>1</v>
      </c>
      <c r="S68" s="43">
        <v>1016.08</v>
      </c>
      <c r="T68" s="41"/>
      <c r="U68" s="43"/>
      <c r="V68" s="41"/>
      <c r="W68" s="43"/>
      <c r="X68" s="41"/>
      <c r="Y68" s="41"/>
      <c r="Z68" s="42"/>
      <c r="AA68" s="41"/>
      <c r="AB68" s="43"/>
      <c r="AC68" s="41"/>
      <c r="AD68" s="43"/>
      <c r="AE68" s="41"/>
      <c r="AF68" s="41"/>
      <c r="AG68" s="43"/>
      <c r="AH68" s="41"/>
      <c r="AI68" s="43"/>
      <c r="AJ68" s="41"/>
      <c r="AK68" s="43"/>
      <c r="AL68" s="41"/>
      <c r="AM68" s="54"/>
    </row>
    <row r="69" spans="1:39" x14ac:dyDescent="0.2">
      <c r="A69" s="39" t="s">
        <v>49</v>
      </c>
      <c r="B69" s="39" t="s">
        <v>603</v>
      </c>
      <c r="C69" s="121">
        <v>700717</v>
      </c>
      <c r="D69" s="41"/>
      <c r="E69" s="43"/>
      <c r="F69" s="41"/>
      <c r="G69" s="43"/>
      <c r="H69" s="41"/>
      <c r="I69" s="43"/>
      <c r="J69" s="41"/>
      <c r="K69" s="41">
        <v>1</v>
      </c>
      <c r="L69" s="43">
        <v>2239</v>
      </c>
      <c r="M69" s="41"/>
      <c r="N69" s="43"/>
      <c r="O69" s="41"/>
      <c r="P69" s="43"/>
      <c r="Q69" s="41"/>
      <c r="R69" s="41"/>
      <c r="S69" s="43"/>
      <c r="T69" s="41"/>
      <c r="U69" s="43"/>
      <c r="V69" s="41"/>
      <c r="W69" s="43"/>
      <c r="X69" s="41"/>
      <c r="Y69" s="41"/>
      <c r="Z69" s="42"/>
      <c r="AA69" s="41"/>
      <c r="AB69" s="43"/>
      <c r="AC69" s="41"/>
      <c r="AD69" s="43"/>
      <c r="AE69" s="41"/>
      <c r="AF69" s="41"/>
      <c r="AG69" s="43"/>
      <c r="AH69" s="41"/>
      <c r="AI69" s="43"/>
      <c r="AJ69" s="41"/>
      <c r="AK69" s="43"/>
      <c r="AL69" s="41"/>
      <c r="AM69" s="54"/>
    </row>
    <row r="71" spans="1:39" x14ac:dyDescent="0.2">
      <c r="C71" s="122" t="s">
        <v>985</v>
      </c>
      <c r="D71" s="46">
        <f t="shared" ref="D71:AL71" si="0">SUM(D6:D69)</f>
        <v>2633</v>
      </c>
      <c r="E71" s="47">
        <f t="shared" si="0"/>
        <v>5182571.7300000004</v>
      </c>
      <c r="F71" s="46">
        <f t="shared" si="0"/>
        <v>33</v>
      </c>
      <c r="G71" s="43">
        <f t="shared" si="0"/>
        <v>105805.35</v>
      </c>
      <c r="H71" s="46">
        <f t="shared" si="0"/>
        <v>7</v>
      </c>
      <c r="I71" s="43">
        <f t="shared" si="0"/>
        <v>7676.8899999999994</v>
      </c>
      <c r="J71" s="46">
        <f t="shared" si="0"/>
        <v>337</v>
      </c>
      <c r="K71" s="41">
        <f t="shared" si="0"/>
        <v>1388</v>
      </c>
      <c r="L71" s="47">
        <f t="shared" si="0"/>
        <v>2973505.5500000003</v>
      </c>
      <c r="M71" s="46">
        <f t="shared" si="0"/>
        <v>2</v>
      </c>
      <c r="N71" s="43">
        <f t="shared" si="0"/>
        <v>13680.26</v>
      </c>
      <c r="O71" s="46">
        <f t="shared" si="0"/>
        <v>7</v>
      </c>
      <c r="P71" s="43">
        <f t="shared" si="0"/>
        <v>26761.440000000002</v>
      </c>
      <c r="Q71" s="46">
        <f t="shared" si="0"/>
        <v>216</v>
      </c>
      <c r="R71" s="46">
        <f t="shared" si="0"/>
        <v>582</v>
      </c>
      <c r="S71" s="47">
        <f t="shared" si="0"/>
        <v>5151353.38</v>
      </c>
      <c r="T71" s="46">
        <f t="shared" si="0"/>
        <v>15</v>
      </c>
      <c r="U71" s="43">
        <f t="shared" si="0"/>
        <v>742369.17999999993</v>
      </c>
      <c r="V71" s="46">
        <f t="shared" si="0"/>
        <v>9</v>
      </c>
      <c r="W71" s="43">
        <f t="shared" si="0"/>
        <v>8594.4699999999993</v>
      </c>
      <c r="X71" s="46">
        <f t="shared" si="0"/>
        <v>1045</v>
      </c>
      <c r="Y71" s="46">
        <f t="shared" si="0"/>
        <v>251</v>
      </c>
      <c r="Z71" s="47">
        <f t="shared" si="0"/>
        <v>756497.99999999988</v>
      </c>
      <c r="AA71" s="46">
        <f t="shared" si="0"/>
        <v>3</v>
      </c>
      <c r="AB71" s="43">
        <f t="shared" si="0"/>
        <v>32159.63</v>
      </c>
      <c r="AC71" s="46">
        <f t="shared" si="0"/>
        <v>0</v>
      </c>
      <c r="AD71" s="43">
        <f t="shared" si="0"/>
        <v>0</v>
      </c>
      <c r="AE71" s="46">
        <f t="shared" si="0"/>
        <v>6</v>
      </c>
      <c r="AF71" s="46">
        <f t="shared" si="0"/>
        <v>117</v>
      </c>
      <c r="AG71" s="47">
        <f t="shared" si="0"/>
        <v>3635507.42</v>
      </c>
      <c r="AH71" s="46">
        <f t="shared" si="0"/>
        <v>11</v>
      </c>
      <c r="AI71" s="43">
        <f t="shared" si="0"/>
        <v>158222.63</v>
      </c>
      <c r="AJ71" s="46">
        <f t="shared" si="0"/>
        <v>9</v>
      </c>
      <c r="AK71" s="43">
        <f t="shared" si="0"/>
        <v>10762.3</v>
      </c>
      <c r="AL71" s="46">
        <f t="shared" si="0"/>
        <v>1</v>
      </c>
      <c r="AM71" s="54"/>
    </row>
    <row r="75" spans="1:39" x14ac:dyDescent="0.2">
      <c r="A75" s="103"/>
      <c r="B75" s="48"/>
      <c r="C75" s="284" t="s">
        <v>986</v>
      </c>
      <c r="D75" s="285"/>
      <c r="E75" s="284" t="s">
        <v>987</v>
      </c>
      <c r="F75" s="285"/>
      <c r="G75" s="284" t="s">
        <v>988</v>
      </c>
      <c r="H75" s="285"/>
      <c r="I75" s="284" t="s">
        <v>989</v>
      </c>
      <c r="J75" s="285"/>
      <c r="K75" s="284" t="s">
        <v>990</v>
      </c>
      <c r="L75" s="285"/>
      <c r="M75" s="286" t="s">
        <v>991</v>
      </c>
      <c r="N75" s="287"/>
      <c r="O75" s="103"/>
      <c r="P75" s="103"/>
      <c r="Q75" s="103"/>
      <c r="R75" s="103"/>
      <c r="S75" s="103"/>
      <c r="T75" s="103"/>
      <c r="U75" s="103"/>
      <c r="V75" s="103"/>
      <c r="W75" s="103"/>
      <c r="X75" s="103"/>
      <c r="Y75" s="103"/>
      <c r="Z75" s="103"/>
      <c r="AA75" s="103"/>
      <c r="AB75" s="103"/>
      <c r="AC75" s="103"/>
      <c r="AD75" s="103"/>
      <c r="AE75" s="103"/>
      <c r="AF75" s="103"/>
      <c r="AG75" s="103"/>
      <c r="AH75" s="103"/>
      <c r="AI75" s="103"/>
      <c r="AJ75" s="103"/>
      <c r="AK75" s="103"/>
      <c r="AL75" s="103"/>
    </row>
    <row r="76" spans="1:39" x14ac:dyDescent="0.2">
      <c r="A76" s="103"/>
      <c r="B76" s="48" t="s">
        <v>992</v>
      </c>
      <c r="C76" s="49" t="s">
        <v>993</v>
      </c>
      <c r="D76" s="49" t="s">
        <v>994</v>
      </c>
      <c r="E76" s="49" t="s">
        <v>993</v>
      </c>
      <c r="F76" s="49" t="s">
        <v>994</v>
      </c>
      <c r="G76" s="49" t="s">
        <v>993</v>
      </c>
      <c r="H76" s="49" t="s">
        <v>994</v>
      </c>
      <c r="I76" s="49" t="s">
        <v>993</v>
      </c>
      <c r="J76" s="49" t="s">
        <v>994</v>
      </c>
      <c r="K76" s="49" t="s">
        <v>993</v>
      </c>
      <c r="L76" s="49" t="s">
        <v>994</v>
      </c>
      <c r="M76" s="49" t="s">
        <v>993</v>
      </c>
      <c r="N76" s="49" t="s">
        <v>994</v>
      </c>
      <c r="O76" s="103"/>
      <c r="P76" s="103"/>
      <c r="Q76" s="103"/>
      <c r="R76" s="103"/>
      <c r="S76" s="103"/>
      <c r="T76" s="103"/>
      <c r="U76" s="103"/>
      <c r="V76" s="103"/>
      <c r="W76" s="103"/>
      <c r="X76" s="103"/>
      <c r="Y76" s="103"/>
      <c r="Z76" s="103"/>
      <c r="AA76" s="103"/>
      <c r="AB76" s="103"/>
      <c r="AC76" s="103"/>
      <c r="AD76" s="103"/>
      <c r="AE76" s="103"/>
      <c r="AF76" s="103"/>
      <c r="AG76" s="103"/>
      <c r="AH76" s="103"/>
      <c r="AI76" s="103"/>
      <c r="AJ76" s="103"/>
      <c r="AK76" s="103"/>
      <c r="AL76" s="103"/>
    </row>
    <row r="77" spans="1:39" x14ac:dyDescent="0.2">
      <c r="A77" s="103"/>
      <c r="B77" s="50" t="s">
        <v>995</v>
      </c>
      <c r="C77" s="51">
        <f>D71+F71+H71+J71</f>
        <v>3010</v>
      </c>
      <c r="D77" s="52">
        <f>E71+G71+I71</f>
        <v>5296053.97</v>
      </c>
      <c r="E77" s="51">
        <f>M71+O71+Q71+K71</f>
        <v>1613</v>
      </c>
      <c r="F77" s="52">
        <f>L71+N71+P71</f>
        <v>3013947.25</v>
      </c>
      <c r="G77" s="51">
        <f>R71+T71+V71+X71</f>
        <v>1651</v>
      </c>
      <c r="H77" s="52">
        <f>S71+U71+W71</f>
        <v>5902317.0299999993</v>
      </c>
      <c r="I77" s="51">
        <f>Y71+AA71+AC71+AE71</f>
        <v>260</v>
      </c>
      <c r="J77" s="52">
        <f>Z71+AB71+AD71</f>
        <v>788657.62999999989</v>
      </c>
      <c r="K77" s="51">
        <f>AF71+AH71+AJ71+AL71</f>
        <v>138</v>
      </c>
      <c r="L77" s="52">
        <f>AI71+AG71+AK71</f>
        <v>3804492.3499999996</v>
      </c>
      <c r="M77" s="51">
        <f>C77+E77+G77+I77+K77</f>
        <v>6672</v>
      </c>
      <c r="N77" s="52">
        <f>L77+J77+H77+F77+D77</f>
        <v>18805468.229999997</v>
      </c>
      <c r="O77" s="103"/>
      <c r="P77" s="53"/>
      <c r="Q77" s="54"/>
      <c r="R77" s="103"/>
      <c r="S77" s="103"/>
      <c r="T77" s="103"/>
      <c r="U77" s="103"/>
      <c r="V77" s="103"/>
      <c r="W77" s="103"/>
      <c r="X77" s="103"/>
      <c r="Y77" s="103"/>
      <c r="Z77" s="103"/>
      <c r="AA77" s="103"/>
      <c r="AB77" s="103"/>
      <c r="AC77" s="103"/>
      <c r="AD77" s="103"/>
      <c r="AE77" s="103"/>
      <c r="AF77" s="103"/>
      <c r="AG77" s="103"/>
      <c r="AH77" s="103"/>
      <c r="AI77" s="103"/>
      <c r="AJ77" s="103"/>
      <c r="AK77" s="103"/>
      <c r="AL77" s="103"/>
    </row>
    <row r="78" spans="1:39" x14ac:dyDescent="0.2">
      <c r="A78" s="103"/>
      <c r="B78" s="50" t="s">
        <v>996</v>
      </c>
      <c r="C78" s="51">
        <f>H71</f>
        <v>7</v>
      </c>
      <c r="D78" s="52">
        <f>I71</f>
        <v>7676.8899999999994</v>
      </c>
      <c r="E78" s="51">
        <f>O71</f>
        <v>7</v>
      </c>
      <c r="F78" s="52">
        <f>P71</f>
        <v>26761.440000000002</v>
      </c>
      <c r="G78" s="51">
        <f>V71</f>
        <v>9</v>
      </c>
      <c r="H78" s="51">
        <f>W71</f>
        <v>8594.4699999999993</v>
      </c>
      <c r="I78" s="55">
        <f>AC71</f>
        <v>0</v>
      </c>
      <c r="J78" s="55">
        <f>AD71</f>
        <v>0</v>
      </c>
      <c r="K78" s="55">
        <f>AJ71</f>
        <v>9</v>
      </c>
      <c r="L78" s="55">
        <f>AK71</f>
        <v>10762.3</v>
      </c>
      <c r="M78" s="51">
        <f>C78+E78+G78+I78+K78</f>
        <v>32</v>
      </c>
      <c r="N78" s="52">
        <f>L78+J78+H78+F78+D78</f>
        <v>53795.1</v>
      </c>
      <c r="O78" s="103"/>
      <c r="P78" s="103"/>
      <c r="Q78" s="103"/>
      <c r="R78" s="103"/>
      <c r="S78" s="103"/>
      <c r="T78" s="103"/>
      <c r="U78" s="103"/>
      <c r="V78" s="103"/>
      <c r="W78" s="103"/>
      <c r="X78" s="103"/>
      <c r="Y78" s="103"/>
      <c r="Z78" s="103"/>
      <c r="AA78" s="103"/>
      <c r="AB78" s="103"/>
      <c r="AC78" s="103"/>
      <c r="AD78" s="103"/>
      <c r="AE78" s="103"/>
      <c r="AF78" s="103"/>
      <c r="AG78" s="103"/>
      <c r="AH78" s="103"/>
      <c r="AI78" s="103"/>
      <c r="AJ78" s="103"/>
      <c r="AK78" s="103"/>
      <c r="AL78" s="103"/>
    </row>
    <row r="79" spans="1:39" x14ac:dyDescent="0.2">
      <c r="A79" s="103"/>
      <c r="B79" s="50" t="s">
        <v>997</v>
      </c>
      <c r="C79" s="51">
        <f>D71+F71</f>
        <v>2666</v>
      </c>
      <c r="D79" s="52">
        <f>E71+G71</f>
        <v>5288377.08</v>
      </c>
      <c r="E79" s="51">
        <f>K71+M71</f>
        <v>1390</v>
      </c>
      <c r="F79" s="52">
        <f>L71+N71</f>
        <v>2987185.81</v>
      </c>
      <c r="G79" s="51">
        <f>R71+T71</f>
        <v>597</v>
      </c>
      <c r="H79" s="51">
        <f>S71+U71</f>
        <v>5893722.5599999996</v>
      </c>
      <c r="I79" s="55">
        <f>Y71+AA71</f>
        <v>254</v>
      </c>
      <c r="J79" s="52">
        <f>AB71+Z71</f>
        <v>788657.62999999989</v>
      </c>
      <c r="K79" s="55">
        <f>AH71+AF71</f>
        <v>128</v>
      </c>
      <c r="L79" s="52">
        <f>AG71+AI71</f>
        <v>3793730.05</v>
      </c>
      <c r="M79" s="51">
        <f t="shared" ref="M79" si="1">C79+E79+G79+I79+K79</f>
        <v>5035</v>
      </c>
      <c r="N79" s="52">
        <f t="shared" ref="N79:N80" si="2">L79+J79+H79+F79+D79</f>
        <v>18751673.129999999</v>
      </c>
      <c r="O79" s="103"/>
      <c r="P79" s="103"/>
      <c r="Q79" s="103"/>
      <c r="R79" s="103"/>
      <c r="S79" s="103"/>
      <c r="T79" s="103"/>
      <c r="U79" s="103"/>
      <c r="V79" s="103"/>
      <c r="W79" s="103"/>
      <c r="X79" s="103"/>
      <c r="Y79" s="103"/>
      <c r="Z79" s="103"/>
      <c r="AA79" s="103"/>
      <c r="AB79" s="103"/>
      <c r="AC79" s="103"/>
      <c r="AD79" s="103"/>
      <c r="AE79" s="103"/>
      <c r="AF79" s="103"/>
      <c r="AG79" s="103"/>
      <c r="AH79" s="103"/>
      <c r="AI79" s="103"/>
      <c r="AJ79" s="103"/>
      <c r="AK79" s="103"/>
      <c r="AL79" s="103"/>
    </row>
    <row r="80" spans="1:39" x14ac:dyDescent="0.2">
      <c r="A80" s="103"/>
      <c r="B80" s="50" t="s">
        <v>998</v>
      </c>
      <c r="C80" s="51">
        <f>C79+C78</f>
        <v>2673</v>
      </c>
      <c r="D80" s="52">
        <f t="shared" ref="D80:M80" si="3">D79+D78</f>
        <v>5296053.97</v>
      </c>
      <c r="E80" s="51">
        <f t="shared" si="3"/>
        <v>1397</v>
      </c>
      <c r="F80" s="52">
        <f t="shared" si="3"/>
        <v>3013947.25</v>
      </c>
      <c r="G80" s="51">
        <f t="shared" si="3"/>
        <v>606</v>
      </c>
      <c r="H80" s="51">
        <f t="shared" si="3"/>
        <v>5902317.0299999993</v>
      </c>
      <c r="I80" s="55">
        <f t="shared" si="3"/>
        <v>254</v>
      </c>
      <c r="J80" s="52">
        <f t="shared" si="3"/>
        <v>788657.62999999989</v>
      </c>
      <c r="K80" s="55">
        <f t="shared" si="3"/>
        <v>137</v>
      </c>
      <c r="L80" s="52">
        <f t="shared" si="3"/>
        <v>3804492.3499999996</v>
      </c>
      <c r="M80" s="51">
        <f t="shared" si="3"/>
        <v>5067</v>
      </c>
      <c r="N80" s="52">
        <f t="shared" si="2"/>
        <v>18805468.229999997</v>
      </c>
      <c r="O80" s="103"/>
      <c r="P80" s="124"/>
      <c r="Q80" s="103"/>
      <c r="R80" s="103"/>
      <c r="S80" s="103"/>
      <c r="T80" s="103"/>
      <c r="U80" s="103"/>
      <c r="V80" s="103"/>
      <c r="W80" s="103"/>
      <c r="X80" s="103"/>
      <c r="Y80" s="103"/>
      <c r="Z80" s="103"/>
      <c r="AA80" s="103"/>
      <c r="AB80" s="103"/>
      <c r="AC80" s="103"/>
      <c r="AD80" s="103"/>
      <c r="AE80" s="103"/>
      <c r="AF80" s="103"/>
      <c r="AG80" s="103"/>
      <c r="AH80" s="103"/>
      <c r="AI80" s="103"/>
      <c r="AJ80" s="103"/>
      <c r="AK80" s="103"/>
      <c r="AL80" s="103"/>
    </row>
    <row r="81" spans="1:38" x14ac:dyDescent="0.2">
      <c r="O81" s="103"/>
      <c r="P81" s="125"/>
    </row>
    <row r="85" spans="1:38" x14ac:dyDescent="0.2">
      <c r="E85" s="102"/>
      <c r="F85" s="34"/>
    </row>
    <row r="86" spans="1:38" x14ac:dyDescent="0.2">
      <c r="E86" s="102"/>
      <c r="F86" s="34"/>
    </row>
    <row r="87" spans="1:38" x14ac:dyDescent="0.2">
      <c r="E87" s="102"/>
      <c r="F87" s="34"/>
    </row>
    <row r="88" spans="1:38" s="32" customFormat="1" x14ac:dyDescent="0.2">
      <c r="A88" s="35"/>
      <c r="B88" s="35"/>
      <c r="C88" s="103"/>
      <c r="D88" s="102"/>
      <c r="E88" s="102"/>
      <c r="F88" s="34"/>
      <c r="G88" s="34"/>
      <c r="H88" s="33"/>
      <c r="I88" s="34"/>
      <c r="J88" s="33"/>
      <c r="K88" s="33"/>
      <c r="L88" s="34"/>
      <c r="M88" s="33"/>
      <c r="N88" s="34"/>
      <c r="O88" s="33"/>
      <c r="P88" s="34"/>
      <c r="Q88" s="33"/>
      <c r="R88" s="33"/>
      <c r="S88" s="34"/>
      <c r="T88" s="33"/>
      <c r="U88" s="34"/>
      <c r="V88" s="33"/>
      <c r="W88" s="34"/>
      <c r="X88" s="33"/>
      <c r="Y88" s="33"/>
      <c r="Z88" s="34"/>
      <c r="AA88" s="33"/>
      <c r="AB88" s="34"/>
      <c r="AC88" s="33"/>
      <c r="AD88" s="34"/>
      <c r="AE88" s="33"/>
      <c r="AF88" s="33"/>
      <c r="AG88" s="34"/>
      <c r="AH88" s="33"/>
      <c r="AI88" s="34"/>
      <c r="AJ88" s="33"/>
      <c r="AK88" s="34"/>
      <c r="AL88" s="33"/>
    </row>
    <row r="89" spans="1:38" x14ac:dyDescent="0.2">
      <c r="E89" s="102"/>
      <c r="F89" s="34"/>
    </row>
    <row r="90" spans="1:38" x14ac:dyDescent="0.2">
      <c r="E90" s="102"/>
      <c r="F90" s="34"/>
    </row>
    <row r="91" spans="1:38" x14ac:dyDescent="0.2">
      <c r="E91" s="102"/>
      <c r="F91" s="34"/>
    </row>
    <row r="92" spans="1:38" x14ac:dyDescent="0.2">
      <c r="E92" s="102"/>
      <c r="F92" s="34"/>
    </row>
    <row r="93" spans="1:38" x14ac:dyDescent="0.2">
      <c r="E93" s="102"/>
      <c r="F93" s="34"/>
    </row>
    <row r="94" spans="1:38" x14ac:dyDescent="0.2">
      <c r="E94" s="102"/>
      <c r="F94" s="34"/>
    </row>
    <row r="95" spans="1:38" x14ac:dyDescent="0.2">
      <c r="E95" s="102"/>
      <c r="F95" s="34"/>
    </row>
    <row r="96" spans="1:38" x14ac:dyDescent="0.2">
      <c r="E96" s="102"/>
      <c r="F96" s="34"/>
    </row>
    <row r="97" spans="1:38" x14ac:dyDescent="0.2">
      <c r="E97" s="102"/>
      <c r="F97" s="34"/>
    </row>
    <row r="98" spans="1:38" x14ac:dyDescent="0.2">
      <c r="E98" s="102"/>
      <c r="F98" s="34"/>
    </row>
    <row r="99" spans="1:38" x14ac:dyDescent="0.2">
      <c r="E99" s="102"/>
      <c r="F99" s="34"/>
    </row>
    <row r="100" spans="1:38" x14ac:dyDescent="0.2">
      <c r="E100" s="102"/>
      <c r="F100" s="34"/>
    </row>
    <row r="101" spans="1:38" x14ac:dyDescent="0.2">
      <c r="E101" s="102"/>
      <c r="F101" s="34"/>
    </row>
    <row r="102" spans="1:38" s="32" customFormat="1" x14ac:dyDescent="0.2">
      <c r="A102" s="35"/>
      <c r="B102" s="35"/>
      <c r="C102" s="103"/>
      <c r="D102" s="102"/>
      <c r="E102" s="102"/>
      <c r="F102" s="34"/>
      <c r="G102" s="34"/>
      <c r="H102" s="33"/>
      <c r="I102" s="34"/>
      <c r="J102" s="33"/>
      <c r="K102" s="33"/>
      <c r="L102" s="34"/>
      <c r="M102" s="33"/>
      <c r="N102" s="34"/>
      <c r="O102" s="33"/>
      <c r="P102" s="34"/>
      <c r="Q102" s="33"/>
      <c r="R102" s="33"/>
      <c r="S102" s="34"/>
      <c r="T102" s="33"/>
      <c r="U102" s="34"/>
      <c r="V102" s="33"/>
      <c r="W102" s="34"/>
      <c r="X102" s="33"/>
      <c r="Y102" s="33"/>
      <c r="Z102" s="34"/>
      <c r="AA102" s="33"/>
      <c r="AB102" s="34"/>
      <c r="AC102" s="33"/>
      <c r="AD102" s="34"/>
      <c r="AE102" s="33"/>
      <c r="AF102" s="33"/>
      <c r="AG102" s="34"/>
      <c r="AH102" s="33"/>
      <c r="AI102" s="34"/>
      <c r="AJ102" s="33"/>
      <c r="AK102" s="34"/>
      <c r="AL102" s="33"/>
    </row>
    <row r="103" spans="1:38" s="32" customFormat="1" x14ac:dyDescent="0.2">
      <c r="A103" s="35"/>
      <c r="B103" s="35"/>
      <c r="C103" s="103"/>
      <c r="D103" s="102"/>
      <c r="E103" s="102"/>
      <c r="F103" s="34"/>
      <c r="G103" s="34"/>
      <c r="H103" s="33"/>
      <c r="I103" s="34"/>
      <c r="J103" s="33"/>
      <c r="K103" s="33"/>
      <c r="L103" s="34"/>
      <c r="M103" s="33"/>
      <c r="N103" s="34"/>
      <c r="O103" s="33"/>
      <c r="P103" s="34"/>
      <c r="Q103" s="33"/>
      <c r="R103" s="33"/>
      <c r="S103" s="34"/>
      <c r="T103" s="33"/>
      <c r="U103" s="34"/>
      <c r="V103" s="33"/>
      <c r="W103" s="34"/>
      <c r="X103" s="33"/>
      <c r="Y103" s="33"/>
      <c r="Z103" s="34"/>
      <c r="AA103" s="33"/>
      <c r="AB103" s="34"/>
      <c r="AC103" s="33"/>
      <c r="AD103" s="34"/>
      <c r="AE103" s="33"/>
      <c r="AF103" s="33"/>
      <c r="AG103" s="34"/>
      <c r="AH103" s="33"/>
      <c r="AI103" s="34"/>
      <c r="AJ103" s="33"/>
      <c r="AK103" s="34"/>
      <c r="AL103" s="33"/>
    </row>
    <row r="104" spans="1:38" s="32" customFormat="1" x14ac:dyDescent="0.2">
      <c r="A104" s="35"/>
      <c r="B104" s="35"/>
      <c r="C104" s="103"/>
      <c r="D104" s="102"/>
      <c r="E104" s="102"/>
      <c r="F104" s="34"/>
      <c r="G104" s="34"/>
      <c r="H104" s="33"/>
      <c r="I104" s="34"/>
      <c r="J104" s="33"/>
      <c r="K104" s="33"/>
      <c r="L104" s="34"/>
      <c r="M104" s="33"/>
      <c r="N104" s="34"/>
      <c r="O104" s="33"/>
      <c r="P104" s="34"/>
      <c r="Q104" s="33"/>
      <c r="R104" s="33"/>
      <c r="S104" s="34"/>
      <c r="T104" s="33"/>
      <c r="U104" s="34"/>
      <c r="V104" s="33"/>
      <c r="W104" s="34"/>
      <c r="X104" s="33"/>
      <c r="Y104" s="33"/>
      <c r="Z104" s="34"/>
      <c r="AA104" s="33"/>
      <c r="AB104" s="34"/>
      <c r="AC104" s="33"/>
      <c r="AD104" s="34"/>
      <c r="AE104" s="33"/>
      <c r="AF104" s="33"/>
      <c r="AG104" s="34"/>
      <c r="AH104" s="33"/>
      <c r="AI104" s="34"/>
      <c r="AJ104" s="33"/>
      <c r="AK104" s="34"/>
      <c r="AL104" s="33"/>
    </row>
    <row r="105" spans="1:38" s="32" customFormat="1" x14ac:dyDescent="0.2">
      <c r="A105" s="35"/>
      <c r="B105" s="35"/>
      <c r="C105" s="103"/>
      <c r="D105" s="102"/>
      <c r="E105" s="102"/>
      <c r="F105" s="34"/>
      <c r="G105" s="34"/>
      <c r="H105" s="33"/>
      <c r="I105" s="34"/>
      <c r="J105" s="33"/>
      <c r="K105" s="33"/>
      <c r="L105" s="34"/>
      <c r="M105" s="33"/>
      <c r="N105" s="34"/>
      <c r="O105" s="33"/>
      <c r="P105" s="34"/>
      <c r="Q105" s="33"/>
      <c r="R105" s="33"/>
      <c r="S105" s="34"/>
      <c r="T105" s="33"/>
      <c r="U105" s="34"/>
      <c r="V105" s="33"/>
      <c r="W105" s="34"/>
      <c r="X105" s="33"/>
      <c r="Y105" s="33"/>
      <c r="Z105" s="34"/>
      <c r="AA105" s="33"/>
      <c r="AB105" s="34"/>
      <c r="AC105" s="33"/>
      <c r="AD105" s="34"/>
      <c r="AE105" s="33"/>
      <c r="AF105" s="33"/>
      <c r="AG105" s="34"/>
      <c r="AH105" s="33"/>
      <c r="AI105" s="34"/>
      <c r="AJ105" s="33"/>
      <c r="AK105" s="34"/>
      <c r="AL105" s="33"/>
    </row>
    <row r="106" spans="1:38" s="32" customFormat="1" x14ac:dyDescent="0.2">
      <c r="A106" s="35"/>
      <c r="B106" s="35"/>
      <c r="C106" s="103"/>
      <c r="D106" s="102"/>
      <c r="E106" s="102"/>
      <c r="F106" s="34"/>
      <c r="G106" s="34"/>
      <c r="H106" s="33"/>
      <c r="I106" s="34"/>
      <c r="J106" s="33"/>
      <c r="K106" s="33"/>
      <c r="L106" s="34"/>
      <c r="M106" s="33"/>
      <c r="N106" s="34"/>
      <c r="O106" s="33"/>
      <c r="P106" s="34"/>
      <c r="Q106" s="33"/>
      <c r="R106" s="33"/>
      <c r="S106" s="34"/>
      <c r="T106" s="33"/>
      <c r="U106" s="34"/>
      <c r="V106" s="33"/>
      <c r="W106" s="34"/>
      <c r="X106" s="33"/>
      <c r="Y106" s="33"/>
      <c r="Z106" s="34"/>
      <c r="AA106" s="33"/>
      <c r="AB106" s="34"/>
      <c r="AC106" s="33"/>
      <c r="AD106" s="34"/>
      <c r="AE106" s="33"/>
      <c r="AF106" s="33"/>
      <c r="AG106" s="34"/>
      <c r="AH106" s="33"/>
      <c r="AI106" s="34"/>
      <c r="AJ106" s="33"/>
      <c r="AK106" s="34"/>
      <c r="AL106" s="33"/>
    </row>
    <row r="107" spans="1:38" s="32" customFormat="1" x14ac:dyDescent="0.2">
      <c r="A107" s="35"/>
      <c r="B107" s="35"/>
      <c r="C107" s="103"/>
      <c r="D107" s="102"/>
      <c r="E107" s="102"/>
      <c r="F107" s="34"/>
      <c r="G107" s="34"/>
      <c r="H107" s="33"/>
      <c r="I107" s="34"/>
      <c r="J107" s="33"/>
      <c r="K107" s="33"/>
      <c r="L107" s="34"/>
      <c r="M107" s="33"/>
      <c r="N107" s="34"/>
      <c r="O107" s="33"/>
      <c r="P107" s="34"/>
      <c r="Q107" s="33"/>
      <c r="R107" s="33"/>
      <c r="S107" s="34"/>
      <c r="T107" s="33"/>
      <c r="U107" s="34"/>
      <c r="V107" s="33"/>
      <c r="W107" s="34"/>
      <c r="X107" s="33"/>
      <c r="Y107" s="33"/>
      <c r="Z107" s="34"/>
      <c r="AA107" s="33"/>
      <c r="AB107" s="34"/>
      <c r="AC107" s="33"/>
      <c r="AD107" s="34"/>
      <c r="AE107" s="33"/>
      <c r="AF107" s="33"/>
      <c r="AG107" s="34"/>
      <c r="AH107" s="33"/>
      <c r="AI107" s="34"/>
      <c r="AJ107" s="33"/>
      <c r="AK107" s="34"/>
      <c r="AL107" s="33"/>
    </row>
    <row r="108" spans="1:38" s="32" customFormat="1" x14ac:dyDescent="0.2">
      <c r="A108" s="35"/>
      <c r="B108" s="35"/>
      <c r="C108" s="103"/>
      <c r="D108" s="102"/>
      <c r="E108" s="102"/>
      <c r="F108" s="34"/>
      <c r="G108" s="34"/>
      <c r="H108" s="33"/>
      <c r="I108" s="34"/>
      <c r="J108" s="33"/>
      <c r="K108" s="33"/>
      <c r="L108" s="34"/>
      <c r="M108" s="33"/>
      <c r="N108" s="34"/>
      <c r="O108" s="33"/>
      <c r="P108" s="34"/>
      <c r="Q108" s="33"/>
      <c r="R108" s="33"/>
      <c r="S108" s="34"/>
      <c r="T108" s="33"/>
      <c r="U108" s="34"/>
      <c r="V108" s="33"/>
      <c r="W108" s="34"/>
      <c r="X108" s="33"/>
      <c r="Y108" s="33"/>
      <c r="Z108" s="34"/>
      <c r="AA108" s="33"/>
      <c r="AB108" s="34"/>
      <c r="AC108" s="33"/>
      <c r="AD108" s="34"/>
      <c r="AE108" s="33"/>
      <c r="AF108" s="33"/>
      <c r="AG108" s="34"/>
      <c r="AH108" s="33"/>
      <c r="AI108" s="34"/>
      <c r="AJ108" s="33"/>
      <c r="AK108" s="34"/>
      <c r="AL108" s="33"/>
    </row>
    <row r="109" spans="1:38" s="32" customFormat="1" x14ac:dyDescent="0.2">
      <c r="A109" s="35"/>
      <c r="B109" s="35"/>
      <c r="C109" s="103"/>
      <c r="D109" s="102"/>
      <c r="E109" s="102"/>
      <c r="F109" s="34"/>
      <c r="G109" s="34"/>
      <c r="H109" s="33"/>
      <c r="I109" s="34"/>
      <c r="J109" s="33"/>
      <c r="K109" s="33"/>
      <c r="L109" s="34"/>
      <c r="M109" s="33"/>
      <c r="N109" s="34"/>
      <c r="O109" s="33"/>
      <c r="P109" s="34"/>
      <c r="Q109" s="33"/>
      <c r="R109" s="33"/>
      <c r="S109" s="34"/>
      <c r="T109" s="33"/>
      <c r="U109" s="34"/>
      <c r="V109" s="33"/>
      <c r="W109" s="34"/>
      <c r="X109" s="33"/>
      <c r="Y109" s="33"/>
      <c r="Z109" s="34"/>
      <c r="AA109" s="33"/>
      <c r="AB109" s="34"/>
      <c r="AC109" s="33"/>
      <c r="AD109" s="34"/>
      <c r="AE109" s="33"/>
      <c r="AF109" s="33"/>
      <c r="AG109" s="34"/>
      <c r="AH109" s="33"/>
      <c r="AI109" s="34"/>
      <c r="AJ109" s="33"/>
      <c r="AK109" s="34"/>
      <c r="AL109" s="33"/>
    </row>
    <row r="110" spans="1:38" s="32" customFormat="1" x14ac:dyDescent="0.2">
      <c r="A110" s="35"/>
      <c r="B110" s="35"/>
      <c r="C110" s="103"/>
      <c r="D110" s="102"/>
      <c r="E110" s="102"/>
      <c r="F110" s="34"/>
      <c r="G110" s="34"/>
      <c r="H110" s="33"/>
      <c r="I110" s="34"/>
      <c r="J110" s="33"/>
      <c r="K110" s="33"/>
      <c r="L110" s="34"/>
      <c r="M110" s="33"/>
      <c r="N110" s="34"/>
      <c r="O110" s="33"/>
      <c r="P110" s="34"/>
      <c r="Q110" s="33"/>
      <c r="R110" s="33"/>
      <c r="S110" s="34"/>
      <c r="T110" s="33"/>
      <c r="U110" s="34"/>
      <c r="V110" s="33"/>
      <c r="W110" s="34"/>
      <c r="X110" s="33"/>
      <c r="Y110" s="33"/>
      <c r="Z110" s="34"/>
      <c r="AA110" s="33"/>
      <c r="AB110" s="34"/>
      <c r="AC110" s="33"/>
      <c r="AD110" s="34"/>
      <c r="AE110" s="33"/>
      <c r="AF110" s="33"/>
      <c r="AG110" s="34"/>
      <c r="AH110" s="33"/>
      <c r="AI110" s="34"/>
      <c r="AJ110" s="33"/>
      <c r="AK110" s="34"/>
      <c r="AL110" s="33"/>
    </row>
    <row r="111" spans="1:38" s="32" customFormat="1" x14ac:dyDescent="0.2">
      <c r="A111" s="35"/>
      <c r="B111" s="35"/>
      <c r="C111" s="103"/>
      <c r="D111" s="102"/>
      <c r="E111" s="102"/>
      <c r="F111" s="34"/>
      <c r="G111" s="34"/>
      <c r="H111" s="33"/>
      <c r="I111" s="34"/>
      <c r="J111" s="33"/>
      <c r="K111" s="33"/>
      <c r="L111" s="34"/>
      <c r="M111" s="33"/>
      <c r="N111" s="34"/>
      <c r="O111" s="33"/>
      <c r="P111" s="34"/>
      <c r="Q111" s="33"/>
      <c r="R111" s="33"/>
      <c r="S111" s="34"/>
      <c r="T111" s="33"/>
      <c r="U111" s="34"/>
      <c r="V111" s="33"/>
      <c r="W111" s="34"/>
      <c r="X111" s="33"/>
      <c r="Y111" s="33"/>
      <c r="Z111" s="34"/>
      <c r="AA111" s="33"/>
      <c r="AB111" s="34"/>
      <c r="AC111" s="33"/>
      <c r="AD111" s="34"/>
      <c r="AE111" s="33"/>
      <c r="AF111" s="33"/>
      <c r="AG111" s="34"/>
      <c r="AH111" s="33"/>
      <c r="AI111" s="34"/>
      <c r="AJ111" s="33"/>
      <c r="AK111" s="34"/>
      <c r="AL111" s="33"/>
    </row>
    <row r="112" spans="1:38" s="32" customFormat="1" x14ac:dyDescent="0.2">
      <c r="A112" s="35"/>
      <c r="B112" s="35"/>
      <c r="C112" s="103"/>
      <c r="D112" s="102"/>
      <c r="E112" s="102"/>
      <c r="F112" s="34"/>
      <c r="G112" s="34"/>
      <c r="H112" s="33"/>
      <c r="I112" s="34"/>
      <c r="J112" s="33"/>
      <c r="K112" s="33"/>
      <c r="L112" s="34"/>
      <c r="M112" s="33"/>
      <c r="N112" s="34"/>
      <c r="O112" s="33"/>
      <c r="P112" s="34"/>
      <c r="Q112" s="33"/>
      <c r="R112" s="33"/>
      <c r="S112" s="34"/>
      <c r="T112" s="33"/>
      <c r="U112" s="34"/>
      <c r="V112" s="33"/>
      <c r="W112" s="34"/>
      <c r="X112" s="33"/>
      <c r="Y112" s="33"/>
      <c r="Z112" s="34"/>
      <c r="AA112" s="33"/>
      <c r="AB112" s="34"/>
      <c r="AC112" s="33"/>
      <c r="AD112" s="34"/>
      <c r="AE112" s="33"/>
      <c r="AF112" s="33"/>
      <c r="AG112" s="34"/>
      <c r="AH112" s="33"/>
      <c r="AI112" s="34"/>
      <c r="AJ112" s="33"/>
      <c r="AK112" s="34"/>
      <c r="AL112" s="33"/>
    </row>
    <row r="113" spans="1:38" s="32" customFormat="1" x14ac:dyDescent="0.2">
      <c r="A113" s="35"/>
      <c r="B113" s="35"/>
      <c r="C113" s="103"/>
      <c r="D113" s="102"/>
      <c r="E113" s="102"/>
      <c r="F113" s="34"/>
      <c r="G113" s="34"/>
      <c r="H113" s="33"/>
      <c r="I113" s="34"/>
      <c r="J113" s="33"/>
      <c r="K113" s="33"/>
      <c r="L113" s="34"/>
      <c r="M113" s="33"/>
      <c r="N113" s="34"/>
      <c r="O113" s="33"/>
      <c r="P113" s="34"/>
      <c r="Q113" s="33"/>
      <c r="R113" s="33"/>
      <c r="S113" s="34"/>
      <c r="T113" s="33"/>
      <c r="U113" s="34"/>
      <c r="V113" s="33"/>
      <c r="W113" s="34"/>
      <c r="X113" s="33"/>
      <c r="Y113" s="33"/>
      <c r="Z113" s="34"/>
      <c r="AA113" s="33"/>
      <c r="AB113" s="34"/>
      <c r="AC113" s="33"/>
      <c r="AD113" s="34"/>
      <c r="AE113" s="33"/>
      <c r="AF113" s="33"/>
      <c r="AG113" s="34"/>
      <c r="AH113" s="33"/>
      <c r="AI113" s="34"/>
      <c r="AJ113" s="33"/>
      <c r="AK113" s="34"/>
      <c r="AL113" s="33"/>
    </row>
    <row r="114" spans="1:38" s="32" customFormat="1" x14ac:dyDescent="0.2">
      <c r="A114" s="35"/>
      <c r="B114" s="35"/>
      <c r="C114" s="103"/>
      <c r="D114" s="102"/>
      <c r="E114" s="102"/>
      <c r="F114" s="34"/>
      <c r="G114" s="34"/>
      <c r="H114" s="33"/>
      <c r="I114" s="34"/>
      <c r="J114" s="33"/>
      <c r="K114" s="33"/>
      <c r="L114" s="34"/>
      <c r="M114" s="33"/>
      <c r="N114" s="34"/>
      <c r="O114" s="33"/>
      <c r="P114" s="34"/>
      <c r="Q114" s="33"/>
      <c r="R114" s="33"/>
      <c r="S114" s="34"/>
      <c r="T114" s="33"/>
      <c r="U114" s="34"/>
      <c r="V114" s="33"/>
      <c r="W114" s="34"/>
      <c r="X114" s="33"/>
      <c r="Y114" s="33"/>
      <c r="Z114" s="34"/>
      <c r="AA114" s="33"/>
      <c r="AB114" s="34"/>
      <c r="AC114" s="33"/>
      <c r="AD114" s="34"/>
      <c r="AE114" s="33"/>
      <c r="AF114" s="33"/>
      <c r="AG114" s="34"/>
      <c r="AH114" s="33"/>
      <c r="AI114" s="34"/>
      <c r="AJ114" s="33"/>
      <c r="AK114" s="34"/>
      <c r="AL114" s="33"/>
    </row>
    <row r="115" spans="1:38" s="32" customFormat="1" x14ac:dyDescent="0.2">
      <c r="A115" s="35"/>
      <c r="B115" s="35"/>
      <c r="C115" s="103"/>
      <c r="D115" s="102"/>
      <c r="E115" s="102"/>
      <c r="F115" s="34"/>
      <c r="G115" s="34"/>
      <c r="H115" s="33"/>
      <c r="I115" s="34"/>
      <c r="J115" s="33"/>
      <c r="K115" s="33"/>
      <c r="L115" s="34"/>
      <c r="M115" s="33"/>
      <c r="N115" s="34"/>
      <c r="O115" s="33"/>
      <c r="P115" s="34"/>
      <c r="Q115" s="33"/>
      <c r="R115" s="33"/>
      <c r="S115" s="34"/>
      <c r="T115" s="33"/>
      <c r="U115" s="34"/>
      <c r="V115" s="33"/>
      <c r="W115" s="34"/>
      <c r="X115" s="33"/>
      <c r="Y115" s="33"/>
      <c r="Z115" s="34"/>
      <c r="AA115" s="33"/>
      <c r="AB115" s="34"/>
      <c r="AC115" s="33"/>
      <c r="AD115" s="34"/>
      <c r="AE115" s="33"/>
      <c r="AF115" s="33"/>
      <c r="AG115" s="34"/>
      <c r="AH115" s="33"/>
      <c r="AI115" s="34"/>
      <c r="AJ115" s="33"/>
      <c r="AK115" s="34"/>
      <c r="AL115" s="33"/>
    </row>
    <row r="116" spans="1:38" s="32" customFormat="1" x14ac:dyDescent="0.2">
      <c r="A116" s="35"/>
      <c r="B116" s="35"/>
      <c r="C116" s="103"/>
      <c r="D116" s="102"/>
      <c r="E116" s="102"/>
      <c r="F116" s="34"/>
      <c r="G116" s="34"/>
      <c r="H116" s="33"/>
      <c r="I116" s="34"/>
      <c r="J116" s="33"/>
      <c r="K116" s="33"/>
      <c r="L116" s="34"/>
      <c r="M116" s="33"/>
      <c r="N116" s="34"/>
      <c r="O116" s="33"/>
      <c r="P116" s="34"/>
      <c r="Q116" s="33"/>
      <c r="R116" s="33"/>
      <c r="S116" s="34"/>
      <c r="T116" s="33"/>
      <c r="U116" s="34"/>
      <c r="V116" s="33"/>
      <c r="W116" s="34"/>
      <c r="X116" s="33"/>
      <c r="Y116" s="33"/>
      <c r="Z116" s="34"/>
      <c r="AA116" s="33"/>
      <c r="AB116" s="34"/>
      <c r="AC116" s="33"/>
      <c r="AD116" s="34"/>
      <c r="AE116" s="33"/>
      <c r="AF116" s="33"/>
      <c r="AG116" s="34"/>
      <c r="AH116" s="33"/>
      <c r="AI116" s="34"/>
      <c r="AJ116" s="33"/>
      <c r="AK116" s="34"/>
      <c r="AL116" s="33"/>
    </row>
    <row r="117" spans="1:38" s="32" customFormat="1" x14ac:dyDescent="0.2">
      <c r="A117" s="35"/>
      <c r="B117" s="35"/>
      <c r="C117" s="103"/>
      <c r="D117" s="102"/>
      <c r="E117" s="102"/>
      <c r="F117" s="34"/>
      <c r="G117" s="34"/>
      <c r="H117" s="33"/>
      <c r="I117" s="34"/>
      <c r="J117" s="33"/>
      <c r="K117" s="33"/>
      <c r="L117" s="34"/>
      <c r="M117" s="33"/>
      <c r="N117" s="34"/>
      <c r="O117" s="33"/>
      <c r="P117" s="34"/>
      <c r="Q117" s="33"/>
      <c r="R117" s="33"/>
      <c r="S117" s="34"/>
      <c r="T117" s="33"/>
      <c r="U117" s="34"/>
      <c r="V117" s="33"/>
      <c r="W117" s="34"/>
      <c r="X117" s="33"/>
      <c r="Y117" s="33"/>
      <c r="Z117" s="34"/>
      <c r="AA117" s="33"/>
      <c r="AB117" s="34"/>
      <c r="AC117" s="33"/>
      <c r="AD117" s="34"/>
      <c r="AE117" s="33"/>
      <c r="AF117" s="33"/>
      <c r="AG117" s="34"/>
      <c r="AH117" s="33"/>
      <c r="AI117" s="34"/>
      <c r="AJ117" s="33"/>
      <c r="AK117" s="34"/>
      <c r="AL117" s="33"/>
    </row>
    <row r="118" spans="1:38" s="32" customFormat="1" x14ac:dyDescent="0.2">
      <c r="A118" s="35"/>
      <c r="B118" s="35"/>
      <c r="C118" s="103"/>
      <c r="D118" s="102"/>
      <c r="E118" s="102"/>
      <c r="F118" s="34"/>
      <c r="G118" s="34"/>
      <c r="H118" s="33"/>
      <c r="I118" s="34"/>
      <c r="J118" s="33"/>
      <c r="K118" s="33"/>
      <c r="L118" s="34"/>
      <c r="M118" s="33"/>
      <c r="N118" s="34"/>
      <c r="O118" s="33"/>
      <c r="P118" s="34"/>
      <c r="Q118" s="33"/>
      <c r="R118" s="33"/>
      <c r="S118" s="34"/>
      <c r="T118" s="33"/>
      <c r="U118" s="34"/>
      <c r="V118" s="33"/>
      <c r="W118" s="34"/>
      <c r="X118" s="33"/>
      <c r="Y118" s="33"/>
      <c r="Z118" s="34"/>
      <c r="AA118" s="33"/>
      <c r="AB118" s="34"/>
      <c r="AC118" s="33"/>
      <c r="AD118" s="34"/>
      <c r="AE118" s="33"/>
      <c r="AF118" s="33"/>
      <c r="AG118" s="34"/>
      <c r="AH118" s="33"/>
      <c r="AI118" s="34"/>
      <c r="AJ118" s="33"/>
      <c r="AK118" s="34"/>
      <c r="AL118" s="33"/>
    </row>
    <row r="119" spans="1:38" s="32" customFormat="1" x14ac:dyDescent="0.2">
      <c r="A119" s="35"/>
      <c r="B119" s="35"/>
      <c r="C119" s="103"/>
      <c r="D119" s="102"/>
      <c r="E119" s="102"/>
      <c r="F119" s="34"/>
      <c r="G119" s="34"/>
      <c r="H119" s="33"/>
      <c r="I119" s="34"/>
      <c r="J119" s="33"/>
      <c r="K119" s="33"/>
      <c r="L119" s="34"/>
      <c r="M119" s="33"/>
      <c r="N119" s="34"/>
      <c r="O119" s="33"/>
      <c r="P119" s="34"/>
      <c r="Q119" s="33"/>
      <c r="R119" s="33"/>
      <c r="S119" s="34"/>
      <c r="T119" s="33"/>
      <c r="U119" s="34"/>
      <c r="V119" s="33"/>
      <c r="W119" s="34"/>
      <c r="X119" s="33"/>
      <c r="Y119" s="33"/>
      <c r="Z119" s="34"/>
      <c r="AA119" s="33"/>
      <c r="AB119" s="34"/>
      <c r="AC119" s="33"/>
      <c r="AD119" s="34"/>
      <c r="AE119" s="33"/>
      <c r="AF119" s="33"/>
      <c r="AG119" s="34"/>
      <c r="AH119" s="33"/>
      <c r="AI119" s="34"/>
      <c r="AJ119" s="33"/>
      <c r="AK119" s="34"/>
      <c r="AL119" s="33"/>
    </row>
    <row r="120" spans="1:38" s="32" customFormat="1" x14ac:dyDescent="0.2">
      <c r="A120" s="35"/>
      <c r="B120" s="35"/>
      <c r="C120" s="103"/>
      <c r="D120" s="102"/>
      <c r="E120" s="102"/>
      <c r="F120" s="34"/>
      <c r="G120" s="34"/>
      <c r="H120" s="33"/>
      <c r="I120" s="34"/>
      <c r="J120" s="33"/>
      <c r="K120" s="33"/>
      <c r="L120" s="34"/>
      <c r="M120" s="33"/>
      <c r="N120" s="34"/>
      <c r="O120" s="33"/>
      <c r="P120" s="34"/>
      <c r="Q120" s="33"/>
      <c r="R120" s="33"/>
      <c r="S120" s="34"/>
      <c r="T120" s="33"/>
      <c r="U120" s="34"/>
      <c r="V120" s="33"/>
      <c r="W120" s="34"/>
      <c r="X120" s="33"/>
      <c r="Y120" s="33"/>
      <c r="Z120" s="34"/>
      <c r="AA120" s="33"/>
      <c r="AB120" s="34"/>
      <c r="AC120" s="33"/>
      <c r="AD120" s="34"/>
      <c r="AE120" s="33"/>
      <c r="AF120" s="33"/>
      <c r="AG120" s="34"/>
      <c r="AH120" s="33"/>
      <c r="AI120" s="34"/>
      <c r="AJ120" s="33"/>
      <c r="AK120" s="34"/>
      <c r="AL120" s="33"/>
    </row>
    <row r="121" spans="1:38" s="32" customFormat="1" x14ac:dyDescent="0.2">
      <c r="A121" s="35"/>
      <c r="B121" s="35"/>
      <c r="C121" s="103"/>
      <c r="D121" s="102"/>
      <c r="E121" s="102"/>
      <c r="F121" s="34"/>
      <c r="G121" s="34"/>
      <c r="H121" s="33"/>
      <c r="I121" s="34"/>
      <c r="J121" s="33"/>
      <c r="K121" s="33"/>
      <c r="L121" s="34"/>
      <c r="M121" s="33"/>
      <c r="N121" s="34"/>
      <c r="O121" s="33"/>
      <c r="P121" s="34"/>
      <c r="Q121" s="33"/>
      <c r="R121" s="33"/>
      <c r="S121" s="34"/>
      <c r="T121" s="33"/>
      <c r="U121" s="34"/>
      <c r="V121" s="33"/>
      <c r="W121" s="34"/>
      <c r="X121" s="33"/>
      <c r="Y121" s="33"/>
      <c r="Z121" s="34"/>
      <c r="AA121" s="33"/>
      <c r="AB121" s="34"/>
      <c r="AC121" s="33"/>
      <c r="AD121" s="34"/>
      <c r="AE121" s="33"/>
      <c r="AF121" s="33"/>
      <c r="AG121" s="34"/>
      <c r="AH121" s="33"/>
      <c r="AI121" s="34"/>
      <c r="AJ121" s="33"/>
      <c r="AK121" s="34"/>
      <c r="AL121" s="33"/>
    </row>
    <row r="122" spans="1:38" s="32" customFormat="1" x14ac:dyDescent="0.2">
      <c r="A122" s="35"/>
      <c r="B122" s="35"/>
      <c r="C122" s="103"/>
      <c r="D122" s="102"/>
      <c r="E122" s="102"/>
      <c r="F122" s="34"/>
      <c r="G122" s="34"/>
      <c r="H122" s="33"/>
      <c r="I122" s="34"/>
      <c r="J122" s="33"/>
      <c r="K122" s="33"/>
      <c r="L122" s="34"/>
      <c r="M122" s="33"/>
      <c r="N122" s="34"/>
      <c r="O122" s="33"/>
      <c r="P122" s="34"/>
      <c r="Q122" s="33"/>
      <c r="R122" s="33"/>
      <c r="S122" s="34"/>
      <c r="T122" s="33"/>
      <c r="U122" s="34"/>
      <c r="V122" s="33"/>
      <c r="W122" s="34"/>
      <c r="X122" s="33"/>
      <c r="Y122" s="33"/>
      <c r="Z122" s="34"/>
      <c r="AA122" s="33"/>
      <c r="AB122" s="34"/>
      <c r="AC122" s="33"/>
      <c r="AD122" s="34"/>
      <c r="AE122" s="33"/>
      <c r="AF122" s="33"/>
      <c r="AG122" s="34"/>
      <c r="AH122" s="33"/>
      <c r="AI122" s="34"/>
      <c r="AJ122" s="33"/>
      <c r="AK122" s="34"/>
      <c r="AL122" s="33"/>
    </row>
    <row r="123" spans="1:38" s="32" customFormat="1" x14ac:dyDescent="0.2">
      <c r="A123" s="35"/>
      <c r="B123" s="35"/>
      <c r="C123" s="103"/>
      <c r="D123" s="102"/>
      <c r="E123" s="102"/>
      <c r="F123" s="34"/>
      <c r="G123" s="34"/>
      <c r="H123" s="33"/>
      <c r="I123" s="34"/>
      <c r="J123" s="33"/>
      <c r="K123" s="33"/>
      <c r="L123" s="34"/>
      <c r="M123" s="33"/>
      <c r="N123" s="34"/>
      <c r="O123" s="33"/>
      <c r="P123" s="34"/>
      <c r="Q123" s="33"/>
      <c r="R123" s="33"/>
      <c r="S123" s="34"/>
      <c r="T123" s="33"/>
      <c r="U123" s="34"/>
      <c r="V123" s="33"/>
      <c r="W123" s="34"/>
      <c r="X123" s="33"/>
      <c r="Y123" s="33"/>
      <c r="Z123" s="34"/>
      <c r="AA123" s="33"/>
      <c r="AB123" s="34"/>
      <c r="AC123" s="33"/>
      <c r="AD123" s="34"/>
      <c r="AE123" s="33"/>
      <c r="AF123" s="33"/>
      <c r="AG123" s="34"/>
      <c r="AH123" s="33"/>
      <c r="AI123" s="34"/>
      <c r="AJ123" s="33"/>
      <c r="AK123" s="34"/>
      <c r="AL123" s="33"/>
    </row>
    <row r="124" spans="1:38" s="32" customFormat="1" x14ac:dyDescent="0.2">
      <c r="A124" s="35"/>
      <c r="B124" s="35"/>
      <c r="C124" s="103"/>
      <c r="D124" s="102"/>
      <c r="E124" s="102"/>
      <c r="F124" s="34"/>
      <c r="G124" s="34"/>
      <c r="H124" s="33"/>
      <c r="I124" s="34"/>
      <c r="J124" s="33"/>
      <c r="K124" s="33"/>
      <c r="L124" s="34"/>
      <c r="M124" s="33"/>
      <c r="N124" s="34"/>
      <c r="O124" s="33"/>
      <c r="P124" s="34"/>
      <c r="Q124" s="33"/>
      <c r="R124" s="33"/>
      <c r="S124" s="34"/>
      <c r="T124" s="33"/>
      <c r="U124" s="34"/>
      <c r="V124" s="33"/>
      <c r="W124" s="34"/>
      <c r="X124" s="33"/>
      <c r="Y124" s="33"/>
      <c r="Z124" s="34"/>
      <c r="AA124" s="33"/>
      <c r="AB124" s="34"/>
      <c r="AC124" s="33"/>
      <c r="AD124" s="34"/>
      <c r="AE124" s="33"/>
      <c r="AF124" s="33"/>
      <c r="AG124" s="34"/>
      <c r="AH124" s="33"/>
      <c r="AI124" s="34"/>
      <c r="AJ124" s="33"/>
      <c r="AK124" s="34"/>
      <c r="AL124" s="33"/>
    </row>
    <row r="125" spans="1:38" s="32" customFormat="1" x14ac:dyDescent="0.2">
      <c r="A125" s="35"/>
      <c r="B125" s="35"/>
      <c r="C125" s="103"/>
      <c r="D125" s="102"/>
      <c r="E125" s="102"/>
      <c r="F125" s="34"/>
      <c r="G125" s="34"/>
      <c r="H125" s="33"/>
      <c r="I125" s="34"/>
      <c r="J125" s="33"/>
      <c r="K125" s="33"/>
      <c r="L125" s="34"/>
      <c r="M125" s="33"/>
      <c r="N125" s="34"/>
      <c r="O125" s="33"/>
      <c r="P125" s="34"/>
      <c r="Q125" s="33"/>
      <c r="R125" s="33"/>
      <c r="S125" s="34"/>
      <c r="T125" s="33"/>
      <c r="U125" s="34"/>
      <c r="V125" s="33"/>
      <c r="W125" s="34"/>
      <c r="X125" s="33"/>
      <c r="Y125" s="33"/>
      <c r="Z125" s="34"/>
      <c r="AA125" s="33"/>
      <c r="AB125" s="34"/>
      <c r="AC125" s="33"/>
      <c r="AD125" s="34"/>
      <c r="AE125" s="33"/>
      <c r="AF125" s="33"/>
      <c r="AG125" s="34"/>
      <c r="AH125" s="33"/>
      <c r="AI125" s="34"/>
      <c r="AJ125" s="33"/>
      <c r="AK125" s="34"/>
      <c r="AL125" s="33"/>
    </row>
    <row r="126" spans="1:38" s="32" customFormat="1" x14ac:dyDescent="0.2">
      <c r="A126" s="35"/>
      <c r="B126" s="35"/>
      <c r="C126" s="103"/>
      <c r="D126" s="102"/>
      <c r="E126" s="102"/>
      <c r="F126" s="34"/>
      <c r="G126" s="34"/>
      <c r="H126" s="33"/>
      <c r="I126" s="34"/>
      <c r="J126" s="33"/>
      <c r="K126" s="33"/>
      <c r="L126" s="34"/>
      <c r="M126" s="33"/>
      <c r="N126" s="34"/>
      <c r="O126" s="33"/>
      <c r="P126" s="34"/>
      <c r="Q126" s="33"/>
      <c r="R126" s="33"/>
      <c r="S126" s="34"/>
      <c r="T126" s="33"/>
      <c r="U126" s="34"/>
      <c r="V126" s="33"/>
      <c r="W126" s="34"/>
      <c r="X126" s="33"/>
      <c r="Y126" s="33"/>
      <c r="Z126" s="34"/>
      <c r="AA126" s="33"/>
      <c r="AB126" s="34"/>
      <c r="AC126" s="33"/>
      <c r="AD126" s="34"/>
      <c r="AE126" s="33"/>
      <c r="AF126" s="33"/>
      <c r="AG126" s="34"/>
      <c r="AH126" s="33"/>
      <c r="AI126" s="34"/>
      <c r="AJ126" s="33"/>
      <c r="AK126" s="34"/>
      <c r="AL126" s="33"/>
    </row>
    <row r="127" spans="1:38" s="32" customFormat="1" x14ac:dyDescent="0.2">
      <c r="A127" s="35"/>
      <c r="B127" s="35"/>
      <c r="C127" s="103"/>
      <c r="D127" s="102"/>
      <c r="E127" s="102"/>
      <c r="F127" s="34"/>
      <c r="G127" s="34"/>
      <c r="H127" s="33"/>
      <c r="I127" s="34"/>
      <c r="J127" s="33"/>
      <c r="K127" s="33"/>
      <c r="L127" s="34"/>
      <c r="M127" s="33"/>
      <c r="N127" s="34"/>
      <c r="O127" s="33"/>
      <c r="P127" s="34"/>
      <c r="Q127" s="33"/>
      <c r="R127" s="33"/>
      <c r="S127" s="34"/>
      <c r="T127" s="33"/>
      <c r="U127" s="34"/>
      <c r="V127" s="33"/>
      <c r="W127" s="34"/>
      <c r="X127" s="33"/>
      <c r="Y127" s="33"/>
      <c r="Z127" s="34"/>
      <c r="AA127" s="33"/>
      <c r="AB127" s="34"/>
      <c r="AC127" s="33"/>
      <c r="AD127" s="34"/>
      <c r="AE127" s="33"/>
      <c r="AF127" s="33"/>
      <c r="AG127" s="34"/>
      <c r="AH127" s="33"/>
      <c r="AI127" s="34"/>
      <c r="AJ127" s="33"/>
      <c r="AK127" s="34"/>
      <c r="AL127" s="33"/>
    </row>
    <row r="128" spans="1:38" s="32" customFormat="1" x14ac:dyDescent="0.2">
      <c r="A128" s="35"/>
      <c r="B128" s="35"/>
      <c r="C128" s="103"/>
      <c r="D128" s="102"/>
      <c r="E128" s="102"/>
      <c r="F128" s="34"/>
      <c r="G128" s="34"/>
      <c r="H128" s="33"/>
      <c r="I128" s="34"/>
      <c r="J128" s="33"/>
      <c r="K128" s="33"/>
      <c r="L128" s="34"/>
      <c r="M128" s="33"/>
      <c r="N128" s="34"/>
      <c r="O128" s="33"/>
      <c r="P128" s="34"/>
      <c r="Q128" s="33"/>
      <c r="R128" s="33"/>
      <c r="S128" s="34"/>
      <c r="T128" s="33"/>
      <c r="U128" s="34"/>
      <c r="V128" s="33"/>
      <c r="W128" s="34"/>
      <c r="X128" s="33"/>
      <c r="Y128" s="33"/>
      <c r="Z128" s="34"/>
      <c r="AA128" s="33"/>
      <c r="AB128" s="34"/>
      <c r="AC128" s="33"/>
      <c r="AD128" s="34"/>
      <c r="AE128" s="33"/>
      <c r="AF128" s="33"/>
      <c r="AG128" s="34"/>
      <c r="AH128" s="33"/>
      <c r="AI128" s="34"/>
      <c r="AJ128" s="33"/>
      <c r="AK128" s="34"/>
      <c r="AL128" s="33"/>
    </row>
    <row r="129" spans="1:38" s="32" customFormat="1" x14ac:dyDescent="0.2">
      <c r="A129" s="35"/>
      <c r="B129" s="35"/>
      <c r="C129" s="103"/>
      <c r="D129" s="102"/>
      <c r="E129" s="102"/>
      <c r="F129" s="34"/>
      <c r="G129" s="34"/>
      <c r="H129" s="33"/>
      <c r="I129" s="34"/>
      <c r="J129" s="33"/>
      <c r="K129" s="33"/>
      <c r="L129" s="34"/>
      <c r="M129" s="33"/>
      <c r="N129" s="34"/>
      <c r="O129" s="33"/>
      <c r="P129" s="34"/>
      <c r="Q129" s="33"/>
      <c r="R129" s="33"/>
      <c r="S129" s="34"/>
      <c r="T129" s="33"/>
      <c r="U129" s="34"/>
      <c r="V129" s="33"/>
      <c r="W129" s="34"/>
      <c r="X129" s="33"/>
      <c r="Y129" s="33"/>
      <c r="Z129" s="34"/>
      <c r="AA129" s="33"/>
      <c r="AB129" s="34"/>
      <c r="AC129" s="33"/>
      <c r="AD129" s="34"/>
      <c r="AE129" s="33"/>
      <c r="AF129" s="33"/>
      <c r="AG129" s="34"/>
      <c r="AH129" s="33"/>
      <c r="AI129" s="34"/>
      <c r="AJ129" s="33"/>
      <c r="AK129" s="34"/>
      <c r="AL129" s="33"/>
    </row>
    <row r="130" spans="1:38" s="32" customFormat="1" x14ac:dyDescent="0.2">
      <c r="A130" s="35"/>
      <c r="B130" s="35"/>
      <c r="C130" s="103"/>
      <c r="D130" s="102"/>
      <c r="E130" s="102"/>
      <c r="F130" s="34"/>
      <c r="G130" s="34"/>
      <c r="H130" s="33"/>
      <c r="I130" s="34"/>
      <c r="J130" s="33"/>
      <c r="K130" s="33"/>
      <c r="L130" s="34"/>
      <c r="M130" s="33"/>
      <c r="N130" s="34"/>
      <c r="O130" s="33"/>
      <c r="P130" s="34"/>
      <c r="Q130" s="33"/>
      <c r="R130" s="33"/>
      <c r="S130" s="34"/>
      <c r="T130" s="33"/>
      <c r="U130" s="34"/>
      <c r="V130" s="33"/>
      <c r="W130" s="34"/>
      <c r="X130" s="33"/>
      <c r="Y130" s="33"/>
      <c r="Z130" s="34"/>
      <c r="AA130" s="33"/>
      <c r="AB130" s="34"/>
      <c r="AC130" s="33"/>
      <c r="AD130" s="34"/>
      <c r="AE130" s="33"/>
      <c r="AF130" s="33"/>
      <c r="AG130" s="34"/>
      <c r="AH130" s="33"/>
      <c r="AI130" s="34"/>
      <c r="AJ130" s="33"/>
      <c r="AK130" s="34"/>
      <c r="AL130" s="33"/>
    </row>
    <row r="131" spans="1:38" s="32" customFormat="1" x14ac:dyDescent="0.2">
      <c r="A131" s="35"/>
      <c r="B131" s="35"/>
      <c r="C131" s="103"/>
      <c r="D131" s="102"/>
      <c r="E131" s="102"/>
      <c r="F131" s="34"/>
      <c r="G131" s="34"/>
      <c r="H131" s="33"/>
      <c r="I131" s="34"/>
      <c r="J131" s="33"/>
      <c r="K131" s="33"/>
      <c r="L131" s="34"/>
      <c r="M131" s="33"/>
      <c r="N131" s="34"/>
      <c r="O131" s="33"/>
      <c r="P131" s="34"/>
      <c r="Q131" s="33"/>
      <c r="R131" s="33"/>
      <c r="S131" s="34"/>
      <c r="T131" s="33"/>
      <c r="U131" s="34"/>
      <c r="V131" s="33"/>
      <c r="W131" s="34"/>
      <c r="X131" s="33"/>
      <c r="Y131" s="33"/>
      <c r="Z131" s="34"/>
      <c r="AA131" s="33"/>
      <c r="AB131" s="34"/>
      <c r="AC131" s="33"/>
      <c r="AD131" s="34"/>
      <c r="AE131" s="33"/>
      <c r="AF131" s="33"/>
      <c r="AG131" s="34"/>
      <c r="AH131" s="33"/>
      <c r="AI131" s="34"/>
      <c r="AJ131" s="33"/>
      <c r="AK131" s="34"/>
      <c r="AL131" s="33"/>
    </row>
    <row r="132" spans="1:38" s="32" customFormat="1" x14ac:dyDescent="0.2">
      <c r="A132" s="35"/>
      <c r="B132" s="35"/>
      <c r="C132" s="103"/>
      <c r="D132" s="102"/>
      <c r="E132" s="102"/>
      <c r="F132" s="34"/>
      <c r="G132" s="34"/>
      <c r="H132" s="33"/>
      <c r="I132" s="34"/>
      <c r="J132" s="33"/>
      <c r="K132" s="33"/>
      <c r="L132" s="34"/>
      <c r="M132" s="33"/>
      <c r="N132" s="34"/>
      <c r="O132" s="33"/>
      <c r="P132" s="34"/>
      <c r="Q132" s="33"/>
      <c r="R132" s="33"/>
      <c r="S132" s="34"/>
      <c r="T132" s="33"/>
      <c r="U132" s="34"/>
      <c r="V132" s="33"/>
      <c r="W132" s="34"/>
      <c r="X132" s="33"/>
      <c r="Y132" s="33"/>
      <c r="Z132" s="34"/>
      <c r="AA132" s="33"/>
      <c r="AB132" s="34"/>
      <c r="AC132" s="33"/>
      <c r="AD132" s="34"/>
      <c r="AE132" s="33"/>
      <c r="AF132" s="33"/>
      <c r="AG132" s="34"/>
      <c r="AH132" s="33"/>
      <c r="AI132" s="34"/>
      <c r="AJ132" s="33"/>
      <c r="AK132" s="34"/>
      <c r="AL132" s="33"/>
    </row>
    <row r="133" spans="1:38" s="32" customFormat="1" x14ac:dyDescent="0.2">
      <c r="A133" s="35"/>
      <c r="B133" s="35"/>
      <c r="C133" s="103"/>
      <c r="D133" s="102"/>
      <c r="E133" s="102"/>
      <c r="F133" s="34"/>
      <c r="G133" s="34"/>
      <c r="H133" s="33"/>
      <c r="I133" s="34"/>
      <c r="J133" s="33"/>
      <c r="K133" s="33"/>
      <c r="L133" s="34"/>
      <c r="M133" s="33"/>
      <c r="N133" s="34"/>
      <c r="O133" s="33"/>
      <c r="P133" s="34"/>
      <c r="Q133" s="33"/>
      <c r="R133" s="33"/>
      <c r="S133" s="34"/>
      <c r="T133" s="33"/>
      <c r="U133" s="34"/>
      <c r="V133" s="33"/>
      <c r="W133" s="34"/>
      <c r="X133" s="33"/>
      <c r="Y133" s="33"/>
      <c r="Z133" s="34"/>
      <c r="AA133" s="33"/>
      <c r="AB133" s="34"/>
      <c r="AC133" s="33"/>
      <c r="AD133" s="34"/>
      <c r="AE133" s="33"/>
      <c r="AF133" s="33"/>
      <c r="AG133" s="34"/>
      <c r="AH133" s="33"/>
      <c r="AI133" s="34"/>
      <c r="AJ133" s="33"/>
      <c r="AK133" s="34"/>
      <c r="AL133" s="33"/>
    </row>
    <row r="134" spans="1:38" s="32" customFormat="1" x14ac:dyDescent="0.2">
      <c r="A134" s="35"/>
      <c r="B134" s="35"/>
      <c r="C134" s="103"/>
      <c r="D134" s="102"/>
      <c r="E134" s="102"/>
      <c r="F134" s="34"/>
      <c r="G134" s="34"/>
      <c r="H134" s="33"/>
      <c r="I134" s="34"/>
      <c r="J134" s="33"/>
      <c r="K134" s="33"/>
      <c r="L134" s="34"/>
      <c r="M134" s="33"/>
      <c r="N134" s="34"/>
      <c r="O134" s="33"/>
      <c r="P134" s="34"/>
      <c r="Q134" s="33"/>
      <c r="R134" s="33"/>
      <c r="S134" s="34"/>
      <c r="T134" s="33"/>
      <c r="U134" s="34"/>
      <c r="V134" s="33"/>
      <c r="W134" s="34"/>
      <c r="X134" s="33"/>
      <c r="Y134" s="33"/>
      <c r="Z134" s="34"/>
      <c r="AA134" s="33"/>
      <c r="AB134" s="34"/>
      <c r="AC134" s="33"/>
      <c r="AD134" s="34"/>
      <c r="AE134" s="33"/>
      <c r="AF134" s="33"/>
      <c r="AG134" s="34"/>
      <c r="AH134" s="33"/>
      <c r="AI134" s="34"/>
      <c r="AJ134" s="33"/>
      <c r="AK134" s="34"/>
      <c r="AL134" s="33"/>
    </row>
    <row r="135" spans="1:38" s="32" customFormat="1" x14ac:dyDescent="0.2">
      <c r="A135" s="35"/>
      <c r="B135" s="35"/>
      <c r="C135" s="103"/>
      <c r="D135" s="102"/>
      <c r="E135" s="102"/>
      <c r="F135" s="34"/>
      <c r="G135" s="34"/>
      <c r="H135" s="33"/>
      <c r="I135" s="34"/>
      <c r="J135" s="33"/>
      <c r="K135" s="33"/>
      <c r="L135" s="34"/>
      <c r="M135" s="33"/>
      <c r="N135" s="34"/>
      <c r="O135" s="33"/>
      <c r="P135" s="34"/>
      <c r="Q135" s="33"/>
      <c r="R135" s="33"/>
      <c r="S135" s="34"/>
      <c r="T135" s="33"/>
      <c r="U135" s="34"/>
      <c r="V135" s="33"/>
      <c r="W135" s="34"/>
      <c r="X135" s="33"/>
      <c r="Y135" s="33"/>
      <c r="Z135" s="34"/>
      <c r="AA135" s="33"/>
      <c r="AB135" s="34"/>
      <c r="AC135" s="33"/>
      <c r="AD135" s="34"/>
      <c r="AE135" s="33"/>
      <c r="AF135" s="33"/>
      <c r="AG135" s="34"/>
      <c r="AH135" s="33"/>
      <c r="AI135" s="34"/>
      <c r="AJ135" s="33"/>
      <c r="AK135" s="34"/>
      <c r="AL135" s="33"/>
    </row>
    <row r="136" spans="1:38" s="32" customFormat="1" x14ac:dyDescent="0.2">
      <c r="A136" s="35"/>
      <c r="B136" s="35"/>
      <c r="C136" s="103"/>
      <c r="D136" s="102"/>
      <c r="E136" s="102"/>
      <c r="F136" s="34"/>
      <c r="G136" s="34"/>
      <c r="H136" s="33"/>
      <c r="I136" s="34"/>
      <c r="J136" s="33"/>
      <c r="K136" s="33"/>
      <c r="L136" s="34"/>
      <c r="M136" s="33"/>
      <c r="N136" s="34"/>
      <c r="O136" s="33"/>
      <c r="P136" s="34"/>
      <c r="Q136" s="33"/>
      <c r="R136" s="33"/>
      <c r="S136" s="34"/>
      <c r="T136" s="33"/>
      <c r="U136" s="34"/>
      <c r="V136" s="33"/>
      <c r="W136" s="34"/>
      <c r="X136" s="33"/>
      <c r="Y136" s="33"/>
      <c r="Z136" s="34"/>
      <c r="AA136" s="33"/>
      <c r="AB136" s="34"/>
      <c r="AC136" s="33"/>
      <c r="AD136" s="34"/>
      <c r="AE136" s="33"/>
      <c r="AF136" s="33"/>
      <c r="AG136" s="34"/>
      <c r="AH136" s="33"/>
      <c r="AI136" s="34"/>
      <c r="AJ136" s="33"/>
      <c r="AK136" s="34"/>
      <c r="AL136" s="33"/>
    </row>
    <row r="137" spans="1:38" s="32" customFormat="1" x14ac:dyDescent="0.2">
      <c r="A137" s="35"/>
      <c r="B137" s="35"/>
      <c r="C137" s="103"/>
      <c r="D137" s="102"/>
      <c r="E137" s="102"/>
      <c r="F137" s="34"/>
      <c r="G137" s="34"/>
      <c r="H137" s="33"/>
      <c r="I137" s="34"/>
      <c r="J137" s="33"/>
      <c r="K137" s="33"/>
      <c r="L137" s="34"/>
      <c r="M137" s="33"/>
      <c r="N137" s="34"/>
      <c r="O137" s="33"/>
      <c r="P137" s="34"/>
      <c r="Q137" s="33"/>
      <c r="R137" s="33"/>
      <c r="S137" s="34"/>
      <c r="T137" s="33"/>
      <c r="U137" s="34"/>
      <c r="V137" s="33"/>
      <c r="W137" s="34"/>
      <c r="X137" s="33"/>
      <c r="Y137" s="33"/>
      <c r="Z137" s="34"/>
      <c r="AA137" s="33"/>
      <c r="AB137" s="34"/>
      <c r="AC137" s="33"/>
      <c r="AD137" s="34"/>
      <c r="AE137" s="33"/>
      <c r="AF137" s="33"/>
      <c r="AG137" s="34"/>
      <c r="AH137" s="33"/>
      <c r="AI137" s="34"/>
      <c r="AJ137" s="33"/>
      <c r="AK137" s="34"/>
      <c r="AL137" s="33"/>
    </row>
    <row r="138" spans="1:38" x14ac:dyDescent="0.2">
      <c r="E138" s="102"/>
      <c r="F138" s="34"/>
    </row>
    <row r="139" spans="1:38" x14ac:dyDescent="0.2">
      <c r="E139" s="102"/>
      <c r="F139" s="34"/>
    </row>
    <row r="140" spans="1:38" x14ac:dyDescent="0.2">
      <c r="E140" s="102"/>
      <c r="F140" s="34"/>
    </row>
    <row r="141" spans="1:38" x14ac:dyDescent="0.2">
      <c r="E141" s="102"/>
      <c r="F141" s="34"/>
    </row>
    <row r="142" spans="1:38" s="32" customFormat="1" x14ac:dyDescent="0.2">
      <c r="A142" s="35"/>
      <c r="B142" s="35"/>
      <c r="C142" s="102"/>
      <c r="D142" s="102"/>
      <c r="E142" s="102"/>
      <c r="F142" s="34"/>
      <c r="G142" s="34"/>
      <c r="H142" s="33"/>
      <c r="I142" s="34"/>
      <c r="J142" s="33"/>
      <c r="K142" s="33"/>
      <c r="L142" s="34"/>
      <c r="M142" s="33"/>
      <c r="N142" s="34"/>
      <c r="O142" s="33"/>
      <c r="P142" s="34"/>
      <c r="Q142" s="33"/>
      <c r="R142" s="33"/>
      <c r="S142" s="34"/>
      <c r="T142" s="33"/>
      <c r="U142" s="34"/>
      <c r="V142" s="33"/>
      <c r="W142" s="34"/>
      <c r="X142" s="33"/>
      <c r="Y142" s="33"/>
      <c r="Z142" s="34"/>
      <c r="AA142" s="33"/>
      <c r="AB142" s="34"/>
      <c r="AC142" s="33"/>
      <c r="AD142" s="34"/>
      <c r="AE142" s="33"/>
      <c r="AF142" s="33"/>
      <c r="AG142" s="34"/>
      <c r="AH142" s="33"/>
      <c r="AI142" s="34"/>
      <c r="AJ142" s="33"/>
      <c r="AK142" s="34"/>
      <c r="AL142" s="33"/>
    </row>
    <row r="143" spans="1:38" s="32" customFormat="1" x14ac:dyDescent="0.2">
      <c r="A143" s="35"/>
      <c r="B143" s="35"/>
      <c r="C143" s="102"/>
      <c r="D143" s="102"/>
      <c r="E143" s="102"/>
      <c r="F143" s="34"/>
      <c r="G143" s="34"/>
      <c r="H143" s="33"/>
      <c r="I143" s="34"/>
      <c r="J143" s="33"/>
      <c r="K143" s="33"/>
      <c r="L143" s="34"/>
      <c r="M143" s="33"/>
      <c r="N143" s="34"/>
      <c r="O143" s="33"/>
      <c r="P143" s="34"/>
      <c r="Q143" s="33"/>
      <c r="R143" s="33"/>
      <c r="S143" s="34"/>
      <c r="T143" s="33"/>
      <c r="U143" s="34"/>
      <c r="V143" s="33"/>
      <c r="W143" s="34"/>
      <c r="X143" s="33"/>
      <c r="Y143" s="33"/>
      <c r="Z143" s="34"/>
      <c r="AA143" s="33"/>
      <c r="AB143" s="34"/>
      <c r="AC143" s="33"/>
      <c r="AD143" s="34"/>
      <c r="AE143" s="33"/>
      <c r="AF143" s="33"/>
      <c r="AG143" s="34"/>
      <c r="AH143" s="33"/>
      <c r="AI143" s="34"/>
      <c r="AJ143" s="33"/>
      <c r="AK143" s="34"/>
      <c r="AL143" s="33"/>
    </row>
    <row r="144" spans="1:38" s="32" customFormat="1" x14ac:dyDescent="0.2">
      <c r="A144" s="35"/>
      <c r="B144" s="35"/>
      <c r="C144" s="102"/>
      <c r="D144" s="102"/>
      <c r="E144" s="102"/>
      <c r="F144" s="34"/>
      <c r="G144" s="34"/>
      <c r="H144" s="33"/>
      <c r="I144" s="34"/>
      <c r="J144" s="33"/>
      <c r="K144" s="33"/>
      <c r="L144" s="34"/>
      <c r="M144" s="33"/>
      <c r="N144" s="34"/>
      <c r="O144" s="33"/>
      <c r="P144" s="34"/>
      <c r="Q144" s="33"/>
      <c r="R144" s="33"/>
      <c r="S144" s="34"/>
      <c r="T144" s="33"/>
      <c r="U144" s="34"/>
      <c r="V144" s="33"/>
      <c r="W144" s="34"/>
      <c r="X144" s="33"/>
      <c r="Y144" s="33"/>
      <c r="Z144" s="34"/>
      <c r="AA144" s="33"/>
      <c r="AB144" s="34"/>
      <c r="AC144" s="33"/>
      <c r="AD144" s="34"/>
      <c r="AE144" s="33"/>
      <c r="AF144" s="33"/>
      <c r="AG144" s="34"/>
      <c r="AH144" s="33"/>
      <c r="AI144" s="34"/>
      <c r="AJ144" s="33"/>
      <c r="AK144" s="34"/>
      <c r="AL144" s="33"/>
    </row>
    <row r="145" spans="1:38" s="32" customFormat="1" x14ac:dyDescent="0.2">
      <c r="A145" s="35"/>
      <c r="B145" s="35"/>
      <c r="C145" s="102"/>
      <c r="D145" s="102"/>
      <c r="E145" s="102"/>
      <c r="F145" s="34"/>
      <c r="G145" s="34"/>
      <c r="H145" s="33"/>
      <c r="I145" s="34"/>
      <c r="J145" s="33"/>
      <c r="K145" s="33"/>
      <c r="L145" s="34"/>
      <c r="M145" s="33"/>
      <c r="N145" s="34"/>
      <c r="O145" s="33"/>
      <c r="P145" s="34"/>
      <c r="Q145" s="33"/>
      <c r="R145" s="33"/>
      <c r="S145" s="34"/>
      <c r="T145" s="33"/>
      <c r="U145" s="34"/>
      <c r="V145" s="33"/>
      <c r="W145" s="34"/>
      <c r="X145" s="33"/>
      <c r="Y145" s="33"/>
      <c r="Z145" s="34"/>
      <c r="AA145" s="33"/>
      <c r="AB145" s="34"/>
      <c r="AC145" s="33"/>
      <c r="AD145" s="34"/>
      <c r="AE145" s="33"/>
      <c r="AF145" s="33"/>
      <c r="AG145" s="34"/>
      <c r="AH145" s="33"/>
      <c r="AI145" s="34"/>
      <c r="AJ145" s="33"/>
      <c r="AK145" s="34"/>
      <c r="AL145" s="33"/>
    </row>
    <row r="146" spans="1:38" s="32" customFormat="1" x14ac:dyDescent="0.2">
      <c r="A146" s="35"/>
      <c r="B146" s="35"/>
      <c r="C146" s="102"/>
      <c r="D146" s="102"/>
      <c r="E146" s="102"/>
      <c r="F146" s="34"/>
      <c r="G146" s="34"/>
      <c r="H146" s="33"/>
      <c r="I146" s="34"/>
      <c r="J146" s="33"/>
      <c r="K146" s="33"/>
      <c r="L146" s="34"/>
      <c r="M146" s="33"/>
      <c r="N146" s="34"/>
      <c r="O146" s="33"/>
      <c r="P146" s="34"/>
      <c r="Q146" s="33"/>
      <c r="R146" s="33"/>
      <c r="S146" s="34"/>
      <c r="T146" s="33"/>
      <c r="U146" s="34"/>
      <c r="V146" s="33"/>
      <c r="W146" s="34"/>
      <c r="X146" s="33"/>
      <c r="Y146" s="33"/>
      <c r="Z146" s="34"/>
      <c r="AA146" s="33"/>
      <c r="AB146" s="34"/>
      <c r="AC146" s="33"/>
      <c r="AD146" s="34"/>
      <c r="AE146" s="33"/>
      <c r="AF146" s="33"/>
      <c r="AG146" s="34"/>
      <c r="AH146" s="33"/>
      <c r="AI146" s="34"/>
      <c r="AJ146" s="33"/>
      <c r="AK146" s="34"/>
      <c r="AL146" s="33"/>
    </row>
    <row r="147" spans="1:38" s="32" customFormat="1" x14ac:dyDescent="0.2">
      <c r="A147" s="35"/>
      <c r="B147" s="35"/>
      <c r="C147" s="102"/>
      <c r="D147" s="102"/>
      <c r="E147" s="102"/>
      <c r="F147" s="34"/>
      <c r="G147" s="34"/>
      <c r="H147" s="33"/>
      <c r="I147" s="34"/>
      <c r="J147" s="33"/>
      <c r="K147" s="33"/>
      <c r="L147" s="34"/>
      <c r="M147" s="33"/>
      <c r="N147" s="34"/>
      <c r="O147" s="33"/>
      <c r="P147" s="34"/>
      <c r="Q147" s="33"/>
      <c r="R147" s="33"/>
      <c r="S147" s="34"/>
      <c r="T147" s="33"/>
      <c r="U147" s="34"/>
      <c r="V147" s="33"/>
      <c r="W147" s="34"/>
      <c r="X147" s="33"/>
      <c r="Y147" s="33"/>
      <c r="Z147" s="34"/>
      <c r="AA147" s="33"/>
      <c r="AB147" s="34"/>
      <c r="AC147" s="33"/>
      <c r="AD147" s="34"/>
      <c r="AE147" s="33"/>
      <c r="AF147" s="33"/>
      <c r="AG147" s="34"/>
      <c r="AH147" s="33"/>
      <c r="AI147" s="34"/>
      <c r="AJ147" s="33"/>
      <c r="AK147" s="34"/>
      <c r="AL147" s="33"/>
    </row>
    <row r="148" spans="1:38" x14ac:dyDescent="0.2">
      <c r="E148" s="102"/>
      <c r="F148" s="34"/>
    </row>
  </sheetData>
  <mergeCells count="11">
    <mergeCell ref="AF4:AL4"/>
    <mergeCell ref="C75:D75"/>
    <mergeCell ref="E75:F75"/>
    <mergeCell ref="G75:H75"/>
    <mergeCell ref="I75:J75"/>
    <mergeCell ref="K75:L75"/>
    <mergeCell ref="M75:N75"/>
    <mergeCell ref="D4:J4"/>
    <mergeCell ref="K4:Q4"/>
    <mergeCell ref="R4:X4"/>
    <mergeCell ref="Y4:AE4"/>
  </mergeCells>
  <conditionalFormatting sqref="A7:B7">
    <cfRule type="cellIs" dxfId="113" priority="12" stopIfTrue="1" operator="equal">
      <formula>"&lt;&gt;"""""</formula>
    </cfRule>
  </conditionalFormatting>
  <conditionalFormatting sqref="A8:B8">
    <cfRule type="cellIs" dxfId="112" priority="11" stopIfTrue="1" operator="equal">
      <formula>"&lt;&gt;"""""</formula>
    </cfRule>
  </conditionalFormatting>
  <conditionalFormatting sqref="A10:B10">
    <cfRule type="cellIs" dxfId="111" priority="10" stopIfTrue="1" operator="equal">
      <formula>"&lt;&gt;"""""</formula>
    </cfRule>
  </conditionalFormatting>
  <conditionalFormatting sqref="A11:B12">
    <cfRule type="cellIs" dxfId="110" priority="9" stopIfTrue="1" operator="equal">
      <formula>"&lt;&gt;"""""</formula>
    </cfRule>
  </conditionalFormatting>
  <conditionalFormatting sqref="A13:B15">
    <cfRule type="cellIs" dxfId="109" priority="8" stopIfTrue="1" operator="equal">
      <formula>"&lt;&gt;"""""</formula>
    </cfRule>
  </conditionalFormatting>
  <conditionalFormatting sqref="A16:B18">
    <cfRule type="cellIs" dxfId="108" priority="7" stopIfTrue="1" operator="equal">
      <formula>"&lt;&gt;"""""</formula>
    </cfRule>
  </conditionalFormatting>
  <conditionalFormatting sqref="A19:B21">
    <cfRule type="cellIs" dxfId="107" priority="6" stopIfTrue="1" operator="equal">
      <formula>"&lt;&gt;"""""</formula>
    </cfRule>
  </conditionalFormatting>
  <conditionalFormatting sqref="A22:B22">
    <cfRule type="cellIs" dxfId="106" priority="5" stopIfTrue="1" operator="equal">
      <formula>"&lt;&gt;"""""</formula>
    </cfRule>
  </conditionalFormatting>
  <conditionalFormatting sqref="A59:B59">
    <cfRule type="cellIs" dxfId="105" priority="4" stopIfTrue="1" operator="equal">
      <formula>"&lt;&gt;"""""</formula>
    </cfRule>
  </conditionalFormatting>
  <conditionalFormatting sqref="A60:B60">
    <cfRule type="cellIs" dxfId="104" priority="3" stopIfTrue="1" operator="equal">
      <formula>"&lt;&gt;"""""</formula>
    </cfRule>
  </conditionalFormatting>
  <conditionalFormatting sqref="A61:B61">
    <cfRule type="cellIs" dxfId="103" priority="2" stopIfTrue="1" operator="equal">
      <formula>"&lt;&gt;"""""</formula>
    </cfRule>
  </conditionalFormatting>
  <conditionalFormatting sqref="A63:B63">
    <cfRule type="cellIs" dxfId="102" priority="1" stopIfTrue="1" operator="equal">
      <formula>"&lt;&gt;"""""</formula>
    </cfRule>
  </conditionalFormatting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6"/>
  <sheetViews>
    <sheetView topLeftCell="A15" zoomScale="85" zoomScaleNormal="85" workbookViewId="0">
      <selection activeCell="F34" sqref="F34:G36"/>
    </sheetView>
  </sheetViews>
  <sheetFormatPr defaultRowHeight="12.75" x14ac:dyDescent="0.2"/>
  <cols>
    <col min="1" max="1" width="32.140625" style="66" customWidth="1"/>
    <col min="2" max="2" width="52" style="66" customWidth="1"/>
    <col min="3" max="3" width="14.5703125" style="66" bestFit="1" customWidth="1"/>
    <col min="4" max="4" width="15.140625" style="66" bestFit="1" customWidth="1"/>
    <col min="5" max="5" width="21.140625" style="66" bestFit="1" customWidth="1"/>
    <col min="6" max="6" width="12.140625" style="66" bestFit="1" customWidth="1"/>
    <col min="7" max="7" width="16.28515625" style="66" bestFit="1" customWidth="1"/>
    <col min="8" max="8" width="16" style="66" bestFit="1" customWidth="1"/>
    <col min="9" max="9" width="12.42578125" style="66" bestFit="1" customWidth="1"/>
    <col min="10" max="10" width="20.28515625" style="66" bestFit="1" customWidth="1"/>
    <col min="11" max="11" width="13.140625" style="66" bestFit="1" customWidth="1"/>
    <col min="12" max="12" width="38.42578125" style="66" bestFit="1" customWidth="1"/>
    <col min="13" max="16384" width="9.140625" style="66"/>
  </cols>
  <sheetData>
    <row r="1" spans="1:12" s="63" customFormat="1" x14ac:dyDescent="0.25">
      <c r="A1" s="38" t="s">
        <v>999</v>
      </c>
      <c r="B1" s="59" t="s">
        <v>1000</v>
      </c>
      <c r="C1" s="60"/>
      <c r="D1" s="60"/>
      <c r="E1" s="60"/>
      <c r="F1" s="61"/>
      <c r="G1" s="62"/>
      <c r="H1" s="61"/>
      <c r="I1" s="61"/>
      <c r="J1" s="62"/>
    </row>
    <row r="2" spans="1:12" s="63" customFormat="1" x14ac:dyDescent="0.25">
      <c r="A2" s="38" t="s">
        <v>1001</v>
      </c>
      <c r="B2" s="59">
        <v>2018</v>
      </c>
      <c r="C2" s="60"/>
      <c r="D2" s="60"/>
      <c r="E2" s="60"/>
      <c r="F2" s="61"/>
      <c r="G2" s="62"/>
      <c r="H2" s="61"/>
      <c r="I2" s="61"/>
      <c r="J2" s="62"/>
    </row>
    <row r="3" spans="1:12" s="63" customFormat="1" x14ac:dyDescent="0.25">
      <c r="A3" s="64"/>
      <c r="B3" s="64"/>
      <c r="C3" s="64"/>
      <c r="D3" s="64"/>
      <c r="E3" s="65"/>
      <c r="F3" s="65"/>
      <c r="G3" s="65"/>
      <c r="H3" s="65"/>
      <c r="I3" s="65"/>
      <c r="J3" s="65"/>
    </row>
    <row r="4" spans="1:12" ht="25.5" x14ac:dyDescent="0.2">
      <c r="A4" s="38" t="s">
        <v>963</v>
      </c>
      <c r="B4" s="38" t="s">
        <v>964</v>
      </c>
      <c r="C4" s="37" t="s">
        <v>1172</v>
      </c>
      <c r="D4" s="38" t="s">
        <v>965</v>
      </c>
      <c r="E4" s="38" t="s">
        <v>1002</v>
      </c>
      <c r="F4" s="38" t="s">
        <v>1003</v>
      </c>
      <c r="G4" s="38" t="s">
        <v>1004</v>
      </c>
      <c r="H4" s="38" t="s">
        <v>1005</v>
      </c>
      <c r="I4" s="38" t="s">
        <v>1006</v>
      </c>
      <c r="J4" s="38" t="s">
        <v>1007</v>
      </c>
      <c r="K4" s="38" t="s">
        <v>1008</v>
      </c>
    </row>
    <row r="5" spans="1:12" ht="38.25" x14ac:dyDescent="0.2">
      <c r="A5" s="67" t="s">
        <v>70</v>
      </c>
      <c r="B5" s="67" t="s">
        <v>974</v>
      </c>
      <c r="C5" s="67" t="s">
        <v>1170</v>
      </c>
      <c r="D5" s="68">
        <v>700931</v>
      </c>
      <c r="E5" s="69">
        <v>2</v>
      </c>
      <c r="F5" s="70">
        <v>819.67</v>
      </c>
      <c r="G5" s="69"/>
      <c r="H5" s="70"/>
      <c r="I5" s="69">
        <v>1</v>
      </c>
      <c r="J5" s="71">
        <v>1060</v>
      </c>
      <c r="K5" s="69"/>
      <c r="L5" s="126"/>
    </row>
    <row r="6" spans="1:12" ht="38.25" x14ac:dyDescent="0.2">
      <c r="A6" s="67" t="s">
        <v>70</v>
      </c>
      <c r="B6" s="67" t="s">
        <v>975</v>
      </c>
      <c r="C6" s="67" t="s">
        <v>1170</v>
      </c>
      <c r="D6" s="68">
        <v>700946</v>
      </c>
      <c r="E6" s="69">
        <v>19</v>
      </c>
      <c r="F6" s="70">
        <v>10344.290000000001</v>
      </c>
      <c r="G6" s="69"/>
      <c r="H6" s="70"/>
      <c r="I6" s="69">
        <v>9</v>
      </c>
      <c r="J6" s="71">
        <v>9540</v>
      </c>
      <c r="K6" s="69">
        <v>1</v>
      </c>
      <c r="L6" s="126"/>
    </row>
    <row r="7" spans="1:12" ht="25.5" x14ac:dyDescent="0.2">
      <c r="A7" s="67" t="s">
        <v>79</v>
      </c>
      <c r="B7" s="67" t="s">
        <v>976</v>
      </c>
      <c r="C7" s="67" t="s">
        <v>1170</v>
      </c>
      <c r="D7" s="68">
        <v>700908</v>
      </c>
      <c r="E7" s="69">
        <v>87</v>
      </c>
      <c r="F7" s="70">
        <v>49133.51</v>
      </c>
      <c r="G7" s="69"/>
      <c r="H7" s="70"/>
      <c r="I7" s="69">
        <v>59</v>
      </c>
      <c r="J7" s="71">
        <v>61420</v>
      </c>
      <c r="K7" s="69">
        <v>8</v>
      </c>
      <c r="L7" s="126"/>
    </row>
    <row r="8" spans="1:12" ht="25.5" x14ac:dyDescent="0.2">
      <c r="A8" s="67" t="s">
        <v>24</v>
      </c>
      <c r="B8" s="67" t="s">
        <v>977</v>
      </c>
      <c r="C8" s="67" t="s">
        <v>1170</v>
      </c>
      <c r="D8" s="68">
        <v>700937</v>
      </c>
      <c r="E8" s="69">
        <v>55</v>
      </c>
      <c r="F8" s="70">
        <v>20837.71</v>
      </c>
      <c r="G8" s="69"/>
      <c r="H8" s="70"/>
      <c r="I8" s="69">
        <v>32</v>
      </c>
      <c r="J8" s="71">
        <v>33920</v>
      </c>
      <c r="K8" s="69"/>
      <c r="L8" s="126"/>
    </row>
    <row r="9" spans="1:12" ht="63.75" x14ac:dyDescent="0.2">
      <c r="A9" s="67" t="s">
        <v>41</v>
      </c>
      <c r="B9" s="67" t="s">
        <v>978</v>
      </c>
      <c r="C9" s="67" t="s">
        <v>1170</v>
      </c>
      <c r="D9" s="68">
        <v>700939</v>
      </c>
      <c r="E9" s="69"/>
      <c r="F9" s="70"/>
      <c r="G9" s="69"/>
      <c r="H9" s="70"/>
      <c r="I9" s="69">
        <v>2</v>
      </c>
      <c r="J9" s="71">
        <v>2120</v>
      </c>
      <c r="K9" s="69"/>
      <c r="L9" s="126"/>
    </row>
    <row r="10" spans="1:12" ht="38.25" x14ac:dyDescent="0.2">
      <c r="A10" s="67" t="s">
        <v>29</v>
      </c>
      <c r="B10" s="67" t="s">
        <v>979</v>
      </c>
      <c r="C10" s="67" t="s">
        <v>1170</v>
      </c>
      <c r="D10" s="68">
        <v>700935</v>
      </c>
      <c r="E10" s="69">
        <v>134</v>
      </c>
      <c r="F10" s="70">
        <v>59273.599999999999</v>
      </c>
      <c r="G10" s="69"/>
      <c r="H10" s="70"/>
      <c r="I10" s="69">
        <v>115</v>
      </c>
      <c r="J10" s="71">
        <v>116698.19</v>
      </c>
      <c r="K10" s="69">
        <v>5</v>
      </c>
      <c r="L10" s="126"/>
    </row>
    <row r="11" spans="1:12" ht="25.5" x14ac:dyDescent="0.2">
      <c r="A11" s="67" t="s">
        <v>79</v>
      </c>
      <c r="B11" s="67" t="s">
        <v>976</v>
      </c>
      <c r="C11" s="67" t="s">
        <v>1170</v>
      </c>
      <c r="D11" s="68">
        <v>700909</v>
      </c>
      <c r="E11" s="69">
        <v>141</v>
      </c>
      <c r="F11" s="70">
        <v>59522.32</v>
      </c>
      <c r="G11" s="69"/>
      <c r="H11" s="70"/>
      <c r="I11" s="69">
        <v>113</v>
      </c>
      <c r="J11" s="71">
        <v>119220</v>
      </c>
      <c r="K11" s="69">
        <v>3</v>
      </c>
      <c r="L11" s="126"/>
    </row>
    <row r="12" spans="1:12" ht="25.5" x14ac:dyDescent="0.2">
      <c r="A12" s="67" t="s">
        <v>9</v>
      </c>
      <c r="B12" s="67" t="s">
        <v>973</v>
      </c>
      <c r="C12" s="67" t="s">
        <v>1170</v>
      </c>
      <c r="D12" s="68">
        <v>700940</v>
      </c>
      <c r="E12" s="69">
        <v>2</v>
      </c>
      <c r="F12" s="70">
        <v>655.74</v>
      </c>
      <c r="G12" s="69"/>
      <c r="H12" s="70"/>
      <c r="I12" s="69"/>
      <c r="J12" s="72"/>
      <c r="K12" s="69"/>
      <c r="L12" s="126"/>
    </row>
    <row r="13" spans="1:12" ht="25.5" x14ac:dyDescent="0.2">
      <c r="A13" s="67" t="s">
        <v>18</v>
      </c>
      <c r="B13" s="67" t="s">
        <v>980</v>
      </c>
      <c r="C13" s="67" t="s">
        <v>1170</v>
      </c>
      <c r="D13" s="68">
        <v>700942</v>
      </c>
      <c r="E13" s="69">
        <v>1</v>
      </c>
      <c r="F13" s="70">
        <v>51.64</v>
      </c>
      <c r="G13" s="69"/>
      <c r="H13" s="70"/>
      <c r="I13" s="69"/>
      <c r="J13" s="72"/>
      <c r="K13" s="69"/>
      <c r="L13" s="126"/>
    </row>
    <row r="14" spans="1:12" ht="51" x14ac:dyDescent="0.2">
      <c r="A14" s="67" t="s">
        <v>70</v>
      </c>
      <c r="B14" s="67" t="s">
        <v>982</v>
      </c>
      <c r="C14" s="67" t="s">
        <v>1170</v>
      </c>
      <c r="D14" s="68">
        <v>700912</v>
      </c>
      <c r="E14" s="69"/>
      <c r="F14" s="70"/>
      <c r="G14" s="69"/>
      <c r="H14" s="70"/>
      <c r="I14" s="69">
        <v>2</v>
      </c>
      <c r="J14" s="71">
        <v>2120</v>
      </c>
      <c r="K14" s="69"/>
      <c r="L14" s="126"/>
    </row>
    <row r="15" spans="1:12" x14ac:dyDescent="0.2">
      <c r="A15" s="67" t="s">
        <v>983</v>
      </c>
      <c r="B15" s="67" t="s">
        <v>984</v>
      </c>
      <c r="C15" s="67" t="s">
        <v>1170</v>
      </c>
      <c r="D15" s="68">
        <v>700936</v>
      </c>
      <c r="E15" s="69"/>
      <c r="F15" s="70"/>
      <c r="G15" s="69"/>
      <c r="H15" s="70"/>
      <c r="I15" s="69"/>
      <c r="J15" s="72"/>
      <c r="K15" s="69">
        <v>1</v>
      </c>
      <c r="L15" s="126"/>
    </row>
    <row r="16" spans="1:12" ht="25.5" x14ac:dyDescent="0.2">
      <c r="A16" s="67" t="s">
        <v>1020</v>
      </c>
      <c r="B16" s="67" t="s">
        <v>1021</v>
      </c>
      <c r="C16" s="67" t="s">
        <v>1171</v>
      </c>
      <c r="D16" s="67" t="s">
        <v>1019</v>
      </c>
      <c r="E16" s="69">
        <v>223</v>
      </c>
      <c r="F16" s="70">
        <v>138713.20000000001</v>
      </c>
      <c r="G16" s="69">
        <v>1</v>
      </c>
      <c r="H16" s="70">
        <v>329.69</v>
      </c>
      <c r="I16" s="69"/>
      <c r="J16" s="72"/>
      <c r="K16" s="69">
        <v>19</v>
      </c>
      <c r="L16" s="126"/>
    </row>
    <row r="17" spans="1:12" ht="25.5" x14ac:dyDescent="0.2">
      <c r="A17" s="67" t="s">
        <v>1046</v>
      </c>
      <c r="B17" s="67" t="s">
        <v>1047</v>
      </c>
      <c r="C17" s="67" t="s">
        <v>1171</v>
      </c>
      <c r="D17" s="67" t="s">
        <v>1027</v>
      </c>
      <c r="E17" s="69">
        <v>382</v>
      </c>
      <c r="F17" s="70">
        <v>223321.68</v>
      </c>
      <c r="G17" s="69"/>
      <c r="H17" s="70"/>
      <c r="I17" s="69">
        <v>5</v>
      </c>
      <c r="J17" s="72">
        <v>2600</v>
      </c>
      <c r="K17" s="69">
        <v>45</v>
      </c>
      <c r="L17" s="126"/>
    </row>
    <row r="18" spans="1:12" x14ac:dyDescent="0.2">
      <c r="A18" s="67" t="s">
        <v>1020</v>
      </c>
      <c r="B18" s="67" t="s">
        <v>1023</v>
      </c>
      <c r="C18" s="67" t="s">
        <v>1171</v>
      </c>
      <c r="D18" s="67" t="s">
        <v>1018</v>
      </c>
      <c r="E18" s="69">
        <v>388</v>
      </c>
      <c r="F18" s="70">
        <v>202257.5</v>
      </c>
      <c r="G18" s="69"/>
      <c r="H18" s="70"/>
      <c r="I18" s="69">
        <v>3</v>
      </c>
      <c r="J18" s="72">
        <v>1200</v>
      </c>
      <c r="K18" s="69">
        <v>35</v>
      </c>
      <c r="L18" s="126"/>
    </row>
    <row r="19" spans="1:12" ht="25.5" x14ac:dyDescent="0.2">
      <c r="A19" s="67" t="s">
        <v>1017</v>
      </c>
      <c r="B19" s="67"/>
      <c r="C19" s="67" t="s">
        <v>1171</v>
      </c>
      <c r="D19" s="67" t="s">
        <v>1032</v>
      </c>
      <c r="E19" s="69">
        <v>270</v>
      </c>
      <c r="F19" s="70">
        <v>92848.98</v>
      </c>
      <c r="G19" s="69">
        <v>1</v>
      </c>
      <c r="H19" s="70">
        <v>549.5</v>
      </c>
      <c r="I19" s="69">
        <v>2</v>
      </c>
      <c r="J19" s="72">
        <v>800</v>
      </c>
      <c r="K19" s="69">
        <v>47</v>
      </c>
      <c r="L19" s="126"/>
    </row>
    <row r="20" spans="1:12" ht="25.5" x14ac:dyDescent="0.2">
      <c r="A20" s="67" t="s">
        <v>1033</v>
      </c>
      <c r="B20" s="67" t="s">
        <v>1034</v>
      </c>
      <c r="C20" s="67" t="s">
        <v>1171</v>
      </c>
      <c r="D20" s="67" t="s">
        <v>1036</v>
      </c>
      <c r="E20" s="69">
        <v>2</v>
      </c>
      <c r="F20" s="70">
        <v>930.7</v>
      </c>
      <c r="G20" s="69"/>
      <c r="H20" s="70"/>
      <c r="I20" s="69"/>
      <c r="J20" s="72"/>
      <c r="K20" s="69"/>
      <c r="L20" s="126"/>
    </row>
    <row r="21" spans="1:12" x14ac:dyDescent="0.2">
      <c r="A21" s="67" t="s">
        <v>1025</v>
      </c>
      <c r="B21" s="67" t="s">
        <v>1031</v>
      </c>
      <c r="C21" s="67" t="s">
        <v>1171</v>
      </c>
      <c r="D21" s="67" t="s">
        <v>1040</v>
      </c>
      <c r="E21" s="69">
        <v>3</v>
      </c>
      <c r="F21" s="70">
        <v>1522.56</v>
      </c>
      <c r="G21" s="69"/>
      <c r="H21" s="70"/>
      <c r="I21" s="69"/>
      <c r="J21" s="72"/>
      <c r="K21" s="69">
        <v>1</v>
      </c>
      <c r="L21" s="126"/>
    </row>
    <row r="22" spans="1:12" ht="25.5" x14ac:dyDescent="0.2">
      <c r="A22" s="67" t="s">
        <v>1049</v>
      </c>
      <c r="B22" s="67"/>
      <c r="C22" s="67" t="s">
        <v>1171</v>
      </c>
      <c r="D22" s="67" t="s">
        <v>1052</v>
      </c>
      <c r="E22" s="69">
        <v>5</v>
      </c>
      <c r="F22" s="70">
        <v>1992.7</v>
      </c>
      <c r="G22" s="69"/>
      <c r="H22" s="70"/>
      <c r="I22" s="69"/>
      <c r="J22" s="72"/>
      <c r="K22" s="69"/>
      <c r="L22" s="126"/>
    </row>
    <row r="23" spans="1:12" x14ac:dyDescent="0.2">
      <c r="A23" s="67" t="s">
        <v>1025</v>
      </c>
      <c r="B23" s="67" t="s">
        <v>1026</v>
      </c>
      <c r="C23" s="67" t="s">
        <v>1171</v>
      </c>
      <c r="D23" s="67" t="s">
        <v>1042</v>
      </c>
      <c r="E23" s="69">
        <v>45</v>
      </c>
      <c r="F23" s="70">
        <v>22373.49</v>
      </c>
      <c r="G23" s="69"/>
      <c r="H23" s="70"/>
      <c r="I23" s="69"/>
      <c r="J23" s="72"/>
      <c r="K23" s="69">
        <v>4</v>
      </c>
      <c r="L23" s="126"/>
    </row>
    <row r="24" spans="1:12" ht="38.25" x14ac:dyDescent="0.2">
      <c r="A24" s="67" t="s">
        <v>1043</v>
      </c>
      <c r="B24" s="67" t="s">
        <v>1044</v>
      </c>
      <c r="C24" s="67" t="s">
        <v>1171</v>
      </c>
      <c r="D24" s="67" t="s">
        <v>1028</v>
      </c>
      <c r="E24" s="69">
        <v>3</v>
      </c>
      <c r="F24" s="70">
        <v>1009.41</v>
      </c>
      <c r="G24" s="69"/>
      <c r="H24" s="70"/>
      <c r="I24" s="69"/>
      <c r="J24" s="72"/>
      <c r="K24" s="69"/>
      <c r="L24" s="126"/>
    </row>
    <row r="25" spans="1:12" x14ac:dyDescent="0.2">
      <c r="A25" s="67" t="s">
        <v>1025</v>
      </c>
      <c r="B25" s="67" t="s">
        <v>1029</v>
      </c>
      <c r="C25" s="67" t="s">
        <v>1171</v>
      </c>
      <c r="D25" s="67" t="s">
        <v>1045</v>
      </c>
      <c r="E25" s="69">
        <v>2</v>
      </c>
      <c r="F25" s="70">
        <v>884.43</v>
      </c>
      <c r="G25" s="69"/>
      <c r="H25" s="70"/>
      <c r="I25" s="69"/>
      <c r="J25" s="72"/>
      <c r="K25" s="69"/>
      <c r="L25" s="126"/>
    </row>
    <row r="26" spans="1:12" x14ac:dyDescent="0.2">
      <c r="A26" s="67" t="s">
        <v>1025</v>
      </c>
      <c r="B26" s="67" t="s">
        <v>1026</v>
      </c>
      <c r="C26" s="67" t="s">
        <v>1171</v>
      </c>
      <c r="D26" s="67" t="s">
        <v>1022</v>
      </c>
      <c r="E26" s="69"/>
      <c r="F26" s="70"/>
      <c r="G26" s="69"/>
      <c r="H26" s="70"/>
      <c r="I26" s="69"/>
      <c r="J26" s="72"/>
      <c r="K26" s="69">
        <v>1</v>
      </c>
      <c r="L26" s="126"/>
    </row>
    <row r="27" spans="1:12" x14ac:dyDescent="0.2">
      <c r="E27" s="73"/>
      <c r="F27" s="73"/>
      <c r="G27" s="73"/>
      <c r="H27" s="73"/>
      <c r="I27" s="73"/>
      <c r="J27" s="73"/>
      <c r="K27" s="73"/>
      <c r="L27" s="126"/>
    </row>
    <row r="28" spans="1:12" x14ac:dyDescent="0.2">
      <c r="D28" s="74" t="s">
        <v>991</v>
      </c>
      <c r="E28" s="75">
        <f>+SUM(E5:E26)</f>
        <v>1764</v>
      </c>
      <c r="F28" s="76">
        <f t="shared" ref="F28:K28" si="0">+SUM(F5:F26)</f>
        <v>886493.13000000012</v>
      </c>
      <c r="G28" s="75">
        <f t="shared" si="0"/>
        <v>2</v>
      </c>
      <c r="H28" s="76">
        <f t="shared" si="0"/>
        <v>879.19</v>
      </c>
      <c r="I28" s="75">
        <f t="shared" si="0"/>
        <v>343</v>
      </c>
      <c r="J28" s="76">
        <f t="shared" si="0"/>
        <v>350698.19</v>
      </c>
      <c r="K28" s="75">
        <f t="shared" si="0"/>
        <v>170</v>
      </c>
      <c r="L28" s="127"/>
    </row>
    <row r="29" spans="1:12" x14ac:dyDescent="0.2">
      <c r="L29" s="126"/>
    </row>
    <row r="31" spans="1:12" x14ac:dyDescent="0.2">
      <c r="B31" s="77" t="s">
        <v>992</v>
      </c>
      <c r="C31" s="131"/>
      <c r="D31" s="78" t="s">
        <v>993</v>
      </c>
      <c r="E31" s="30" t="s">
        <v>994</v>
      </c>
    </row>
    <row r="32" spans="1:12" x14ac:dyDescent="0.2">
      <c r="B32" s="132" t="s">
        <v>995</v>
      </c>
      <c r="C32" s="133"/>
      <c r="D32" s="55">
        <f>+E28+G28+I28+K28</f>
        <v>2279</v>
      </c>
      <c r="E32" s="52">
        <f>+F28+H28+J28</f>
        <v>1238070.51</v>
      </c>
    </row>
    <row r="33" spans="2:7" x14ac:dyDescent="0.2">
      <c r="B33" s="288" t="s">
        <v>996</v>
      </c>
      <c r="C33" s="289"/>
      <c r="D33" s="55">
        <f>I28</f>
        <v>343</v>
      </c>
      <c r="E33" s="52">
        <f>J28</f>
        <v>350698.19</v>
      </c>
    </row>
    <row r="34" spans="2:7" x14ac:dyDescent="0.2">
      <c r="B34" s="288" t="s">
        <v>997</v>
      </c>
      <c r="C34" s="289"/>
      <c r="D34" s="55">
        <f>E28+G28</f>
        <v>1766</v>
      </c>
      <c r="E34" s="52">
        <f>+F28+H28</f>
        <v>887372.32000000007</v>
      </c>
    </row>
    <row r="35" spans="2:7" x14ac:dyDescent="0.2">
      <c r="B35" s="288" t="s">
        <v>998</v>
      </c>
      <c r="C35" s="289"/>
      <c r="D35" s="55">
        <f>+D33+D34</f>
        <v>2109</v>
      </c>
      <c r="E35" s="52">
        <f>+E33+E34</f>
        <v>1238070.51</v>
      </c>
      <c r="G35" s="127"/>
    </row>
    <row r="36" spans="2:7" x14ac:dyDescent="0.2">
      <c r="G36" s="128"/>
    </row>
  </sheetData>
  <autoFilter ref="A4:L15"/>
  <mergeCells count="3">
    <mergeCell ref="B33:C33"/>
    <mergeCell ref="B34:C34"/>
    <mergeCell ref="B35:C35"/>
  </mergeCells>
  <conditionalFormatting sqref="B1:B2 B5:K15">
    <cfRule type="cellIs" dxfId="430" priority="14" stopIfTrue="1" operator="equal">
      <formula>"&lt;&gt;"""""</formula>
    </cfRule>
  </conditionalFormatting>
  <conditionalFormatting sqref="D28">
    <cfRule type="cellIs" dxfId="429" priority="13" stopIfTrue="1" operator="equal">
      <formula>"&lt;&gt;"""""</formula>
    </cfRule>
  </conditionalFormatting>
  <conditionalFormatting sqref="E28:K28">
    <cfRule type="cellIs" dxfId="428" priority="12" stopIfTrue="1" operator="equal">
      <formula>"&lt;&gt;"""""</formula>
    </cfRule>
  </conditionalFormatting>
  <conditionalFormatting sqref="G16:I16">
    <cfRule type="cellIs" dxfId="427" priority="11" stopIfTrue="1" operator="equal">
      <formula>"&lt;&gt;"""""</formula>
    </cfRule>
  </conditionalFormatting>
  <conditionalFormatting sqref="F16 B16:C16 C17:C26">
    <cfRule type="cellIs" dxfId="426" priority="10" stopIfTrue="1" operator="equal">
      <formula>"&lt;&gt;"""""</formula>
    </cfRule>
  </conditionalFormatting>
  <conditionalFormatting sqref="E16">
    <cfRule type="cellIs" dxfId="425" priority="9" stopIfTrue="1" operator="equal">
      <formula>"&lt;&gt;"""""</formula>
    </cfRule>
  </conditionalFormatting>
  <conditionalFormatting sqref="K16">
    <cfRule type="cellIs" dxfId="424" priority="8" stopIfTrue="1" operator="equal">
      <formula>"&lt;&gt;"""""</formula>
    </cfRule>
  </conditionalFormatting>
  <conditionalFormatting sqref="J16">
    <cfRule type="cellIs" dxfId="423" priority="7" stopIfTrue="1" operator="equal">
      <formula>"&lt;&gt;"""""</formula>
    </cfRule>
  </conditionalFormatting>
  <conditionalFormatting sqref="G17:I26">
    <cfRule type="cellIs" dxfId="422" priority="6" stopIfTrue="1" operator="equal">
      <formula>"&lt;&gt;"""""</formula>
    </cfRule>
  </conditionalFormatting>
  <conditionalFormatting sqref="F17:F26 B17:B26">
    <cfRule type="cellIs" dxfId="421" priority="5" stopIfTrue="1" operator="equal">
      <formula>"&lt;&gt;"""""</formula>
    </cfRule>
  </conditionalFormatting>
  <conditionalFormatting sqref="E17:E26">
    <cfRule type="cellIs" dxfId="420" priority="4" stopIfTrue="1" operator="equal">
      <formula>"&lt;&gt;"""""</formula>
    </cfRule>
  </conditionalFormatting>
  <conditionalFormatting sqref="K17:K26">
    <cfRule type="cellIs" dxfId="419" priority="3" stopIfTrue="1" operator="equal">
      <formula>"&lt;&gt;"""""</formula>
    </cfRule>
  </conditionalFormatting>
  <conditionalFormatting sqref="J17:J26">
    <cfRule type="cellIs" dxfId="418" priority="2" stopIfTrue="1" operator="equal">
      <formula>"&lt;&gt;"""""</formula>
    </cfRule>
  </conditionalFormatting>
  <conditionalFormatting sqref="D16:D26">
    <cfRule type="cellIs" dxfId="417" priority="1" stopIfTrue="1" operator="equal">
      <formula>"&lt;&gt;"""""</formula>
    </cfRule>
  </conditionalFormatting>
  <pageMargins left="0.7" right="0.7" top="0.75" bottom="0.75" header="0.3" footer="0.3"/>
  <pageSetup paperSize="9" orientation="portrait" r:id="rId1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3"/>
  <sheetViews>
    <sheetView topLeftCell="A13" zoomScale="90" zoomScaleNormal="90" workbookViewId="0">
      <selection activeCell="E25" sqref="E25:F27"/>
    </sheetView>
  </sheetViews>
  <sheetFormatPr defaultRowHeight="12.75" x14ac:dyDescent="0.2"/>
  <cols>
    <col min="1" max="1" width="52" style="66" bestFit="1" customWidth="1"/>
    <col min="2" max="2" width="48.7109375" style="66" customWidth="1"/>
    <col min="3" max="3" width="15.140625" style="66" bestFit="1" customWidth="1"/>
    <col min="4" max="4" width="12.5703125" style="66" bestFit="1" customWidth="1"/>
    <col min="5" max="5" width="13.7109375" style="66" bestFit="1" customWidth="1"/>
    <col min="6" max="6" width="16.28515625" style="66" bestFit="1" customWidth="1"/>
    <col min="7" max="7" width="16" style="66" bestFit="1" customWidth="1"/>
    <col min="8" max="8" width="12.42578125" style="66" bestFit="1" customWidth="1"/>
    <col min="9" max="9" width="12.140625" style="66" bestFit="1" customWidth="1"/>
    <col min="10" max="10" width="13.140625" style="66" bestFit="1" customWidth="1"/>
    <col min="11" max="11" width="38.42578125" style="66" bestFit="1" customWidth="1"/>
    <col min="12" max="16384" width="9.140625" style="66"/>
  </cols>
  <sheetData>
    <row r="1" spans="1:11" s="63" customFormat="1" x14ac:dyDescent="0.25">
      <c r="A1" s="38" t="s">
        <v>999</v>
      </c>
      <c r="B1" s="59" t="s">
        <v>1000</v>
      </c>
      <c r="C1" s="60"/>
      <c r="D1" s="60"/>
      <c r="E1" s="61"/>
      <c r="F1" s="62"/>
      <c r="G1" s="61"/>
      <c r="H1" s="61"/>
      <c r="I1" s="62"/>
    </row>
    <row r="2" spans="1:11" s="63" customFormat="1" x14ac:dyDescent="0.25">
      <c r="A2" s="38" t="s">
        <v>1001</v>
      </c>
      <c r="B2" s="59">
        <v>2013</v>
      </c>
      <c r="C2" s="60"/>
      <c r="D2" s="60"/>
      <c r="E2" s="61"/>
      <c r="F2" s="62"/>
      <c r="G2" s="61"/>
      <c r="H2" s="61"/>
      <c r="I2" s="62"/>
    </row>
    <row r="3" spans="1:11" s="63" customFormat="1" x14ac:dyDescent="0.25">
      <c r="A3" s="64"/>
      <c r="B3" s="64"/>
      <c r="C3" s="64"/>
      <c r="D3" s="65"/>
      <c r="E3" s="65"/>
      <c r="F3" s="65"/>
      <c r="G3" s="65"/>
      <c r="H3" s="65"/>
      <c r="I3" s="65"/>
    </row>
    <row r="4" spans="1:11" ht="25.5" x14ac:dyDescent="0.2">
      <c r="A4" s="38" t="s">
        <v>963</v>
      </c>
      <c r="B4" s="38" t="s">
        <v>964</v>
      </c>
      <c r="C4" s="38" t="s">
        <v>965</v>
      </c>
      <c r="D4" s="38" t="s">
        <v>1002</v>
      </c>
      <c r="E4" s="38" t="s">
        <v>1003</v>
      </c>
      <c r="F4" s="38" t="s">
        <v>1004</v>
      </c>
      <c r="G4" s="38" t="s">
        <v>1005</v>
      </c>
      <c r="H4" s="38" t="s">
        <v>1006</v>
      </c>
      <c r="I4" s="38" t="s">
        <v>1007</v>
      </c>
      <c r="J4" s="38" t="s">
        <v>1008</v>
      </c>
    </row>
    <row r="5" spans="1:11" ht="38.25" x14ac:dyDescent="0.2">
      <c r="A5" s="67" t="s">
        <v>9</v>
      </c>
      <c r="B5" s="67" t="s">
        <v>1155</v>
      </c>
      <c r="C5" s="59">
        <v>700578</v>
      </c>
      <c r="D5" s="69">
        <v>1</v>
      </c>
      <c r="E5" s="70">
        <v>525</v>
      </c>
      <c r="F5" s="69"/>
      <c r="G5" s="70"/>
      <c r="H5" s="69"/>
      <c r="I5" s="72"/>
      <c r="J5" s="69"/>
      <c r="K5" s="128"/>
    </row>
    <row r="6" spans="1:11" ht="38.25" x14ac:dyDescent="0.2">
      <c r="A6" s="67" t="s">
        <v>70</v>
      </c>
      <c r="B6" s="67" t="s">
        <v>974</v>
      </c>
      <c r="C6" s="59">
        <v>700582</v>
      </c>
      <c r="D6" s="69">
        <v>2</v>
      </c>
      <c r="E6" s="70">
        <v>1794</v>
      </c>
      <c r="F6" s="69"/>
      <c r="G6" s="70"/>
      <c r="H6" s="69"/>
      <c r="I6" s="72"/>
      <c r="J6" s="69"/>
      <c r="K6" s="128"/>
    </row>
    <row r="7" spans="1:11" ht="38.25" x14ac:dyDescent="0.2">
      <c r="A7" s="67" t="s">
        <v>70</v>
      </c>
      <c r="B7" s="67" t="s">
        <v>975</v>
      </c>
      <c r="C7" s="59">
        <v>700583</v>
      </c>
      <c r="D7" s="69">
        <v>29</v>
      </c>
      <c r="E7" s="70">
        <v>20668.28</v>
      </c>
      <c r="F7" s="69"/>
      <c r="G7" s="70"/>
      <c r="H7" s="69"/>
      <c r="I7" s="71"/>
      <c r="J7" s="69">
        <v>11</v>
      </c>
      <c r="K7" s="128"/>
    </row>
    <row r="8" spans="1:11" ht="25.5" x14ac:dyDescent="0.2">
      <c r="A8" s="67" t="s">
        <v>79</v>
      </c>
      <c r="B8" s="67" t="s">
        <v>976</v>
      </c>
      <c r="C8" s="59">
        <v>700584</v>
      </c>
      <c r="D8" s="69">
        <v>412</v>
      </c>
      <c r="E8" s="70">
        <v>258931.28</v>
      </c>
      <c r="F8" s="69"/>
      <c r="G8" s="70"/>
      <c r="H8" s="69"/>
      <c r="I8" s="72"/>
      <c r="J8" s="69">
        <v>58</v>
      </c>
      <c r="K8" s="128"/>
    </row>
    <row r="9" spans="1:11" x14ac:dyDescent="0.2">
      <c r="A9" s="67" t="s">
        <v>24</v>
      </c>
      <c r="B9" s="67" t="s">
        <v>977</v>
      </c>
      <c r="C9" s="59">
        <v>700585</v>
      </c>
      <c r="D9" s="69">
        <v>186</v>
      </c>
      <c r="E9" s="70">
        <v>112409.7</v>
      </c>
      <c r="F9" s="69"/>
      <c r="G9" s="70"/>
      <c r="H9" s="69"/>
      <c r="I9" s="72"/>
      <c r="J9" s="69">
        <v>24</v>
      </c>
      <c r="K9" s="128"/>
    </row>
    <row r="10" spans="1:11" ht="63.75" x14ac:dyDescent="0.2">
      <c r="A10" s="67" t="s">
        <v>41</v>
      </c>
      <c r="B10" s="67" t="s">
        <v>978</v>
      </c>
      <c r="C10" s="59">
        <v>700589</v>
      </c>
      <c r="D10" s="69">
        <v>8</v>
      </c>
      <c r="E10" s="70">
        <v>5313</v>
      </c>
      <c r="F10" s="69"/>
      <c r="G10" s="70"/>
      <c r="H10" s="69"/>
      <c r="I10" s="71"/>
      <c r="J10" s="69"/>
      <c r="K10" s="128"/>
    </row>
    <row r="11" spans="1:11" ht="38.25" x14ac:dyDescent="0.2">
      <c r="A11" s="67" t="s">
        <v>29</v>
      </c>
      <c r="B11" s="67" t="s">
        <v>979</v>
      </c>
      <c r="C11" s="59">
        <v>700590</v>
      </c>
      <c r="D11" s="69">
        <v>654</v>
      </c>
      <c r="E11" s="70">
        <v>419603.56</v>
      </c>
      <c r="F11" s="69"/>
      <c r="G11" s="70"/>
      <c r="H11" s="69"/>
      <c r="I11" s="72"/>
      <c r="J11" s="69">
        <v>74</v>
      </c>
      <c r="K11" s="128"/>
    </row>
    <row r="12" spans="1:11" ht="25.5" x14ac:dyDescent="0.2">
      <c r="A12" s="67" t="s">
        <v>79</v>
      </c>
      <c r="B12" s="67" t="s">
        <v>976</v>
      </c>
      <c r="C12" s="59">
        <v>700592</v>
      </c>
      <c r="D12" s="69">
        <v>596</v>
      </c>
      <c r="E12" s="70">
        <v>342610.47</v>
      </c>
      <c r="F12" s="69"/>
      <c r="G12" s="70"/>
      <c r="H12" s="69"/>
      <c r="I12" s="72"/>
      <c r="J12" s="69">
        <v>48</v>
      </c>
      <c r="K12" s="128"/>
    </row>
    <row r="13" spans="1:11" ht="25.5" x14ac:dyDescent="0.2">
      <c r="A13" s="67" t="s">
        <v>9</v>
      </c>
      <c r="B13" s="67" t="s">
        <v>973</v>
      </c>
      <c r="C13" s="59">
        <v>700594</v>
      </c>
      <c r="D13" s="69">
        <v>18</v>
      </c>
      <c r="E13" s="70">
        <v>8650</v>
      </c>
      <c r="F13" s="69"/>
      <c r="G13" s="70"/>
      <c r="H13" s="69"/>
      <c r="I13" s="72"/>
      <c r="J13" s="69"/>
      <c r="K13" s="128"/>
    </row>
    <row r="14" spans="1:11" ht="25.5" x14ac:dyDescent="0.2">
      <c r="A14" s="67" t="s">
        <v>41</v>
      </c>
      <c r="B14" s="67" t="s">
        <v>383</v>
      </c>
      <c r="C14" s="59">
        <v>700599</v>
      </c>
      <c r="D14" s="69">
        <v>52</v>
      </c>
      <c r="E14" s="70">
        <v>24161.84</v>
      </c>
      <c r="F14" s="69"/>
      <c r="G14" s="70"/>
      <c r="H14" s="69"/>
      <c r="I14" s="72"/>
      <c r="J14" s="69">
        <v>4</v>
      </c>
      <c r="K14" s="128"/>
    </row>
    <row r="15" spans="1:11" ht="51" x14ac:dyDescent="0.2">
      <c r="A15" s="67" t="s">
        <v>70</v>
      </c>
      <c r="B15" s="67" t="s">
        <v>982</v>
      </c>
      <c r="C15" s="59">
        <v>700613</v>
      </c>
      <c r="D15" s="69">
        <v>1</v>
      </c>
      <c r="E15" s="70">
        <v>565</v>
      </c>
      <c r="F15" s="69"/>
      <c r="G15" s="70"/>
      <c r="H15" s="69"/>
      <c r="I15" s="72"/>
      <c r="J15" s="69"/>
      <c r="K15" s="128"/>
    </row>
    <row r="16" spans="1:11" ht="51" x14ac:dyDescent="0.2">
      <c r="A16" s="67" t="s">
        <v>70</v>
      </c>
      <c r="B16" s="67" t="s">
        <v>982</v>
      </c>
      <c r="C16" s="59">
        <v>700618</v>
      </c>
      <c r="D16" s="69">
        <v>1</v>
      </c>
      <c r="E16" s="70">
        <v>523</v>
      </c>
      <c r="F16" s="69"/>
      <c r="G16" s="70"/>
      <c r="H16" s="69"/>
      <c r="I16" s="72"/>
      <c r="J16" s="69"/>
      <c r="K16" s="128"/>
    </row>
    <row r="17" spans="1:11" ht="51" x14ac:dyDescent="0.2">
      <c r="A17" s="67" t="s">
        <v>70</v>
      </c>
      <c r="B17" s="67" t="s">
        <v>982</v>
      </c>
      <c r="C17" s="59">
        <v>700645</v>
      </c>
      <c r="D17" s="69">
        <v>1</v>
      </c>
      <c r="E17" s="70">
        <v>674</v>
      </c>
      <c r="F17" s="69"/>
      <c r="G17" s="70"/>
      <c r="H17" s="69"/>
      <c r="I17" s="72"/>
      <c r="J17" s="69"/>
      <c r="K17" s="128"/>
    </row>
    <row r="18" spans="1:11" x14ac:dyDescent="0.2">
      <c r="D18" s="73"/>
      <c r="E18" s="73"/>
      <c r="F18" s="73"/>
      <c r="G18" s="73"/>
      <c r="H18" s="73"/>
      <c r="I18" s="73"/>
      <c r="J18" s="73"/>
    </row>
    <row r="19" spans="1:11" x14ac:dyDescent="0.2">
      <c r="C19" s="74" t="s">
        <v>991</v>
      </c>
      <c r="D19" s="75">
        <f t="shared" ref="D19:J19" si="0">+SUM(D5:D17)</f>
        <v>1961</v>
      </c>
      <c r="E19" s="76">
        <f t="shared" si="0"/>
        <v>1196429.1300000001</v>
      </c>
      <c r="F19" s="75">
        <f t="shared" si="0"/>
        <v>0</v>
      </c>
      <c r="G19" s="76">
        <f t="shared" si="0"/>
        <v>0</v>
      </c>
      <c r="H19" s="75">
        <f t="shared" si="0"/>
        <v>0</v>
      </c>
      <c r="I19" s="76">
        <f t="shared" si="0"/>
        <v>0</v>
      </c>
      <c r="J19" s="75">
        <f t="shared" si="0"/>
        <v>219</v>
      </c>
      <c r="K19" s="128"/>
    </row>
    <row r="22" spans="1:11" x14ac:dyDescent="0.2">
      <c r="B22" s="77" t="s">
        <v>992</v>
      </c>
      <c r="C22" s="78" t="s">
        <v>993</v>
      </c>
      <c r="D22" s="30" t="s">
        <v>994</v>
      </c>
    </row>
    <row r="23" spans="1:11" x14ac:dyDescent="0.2">
      <c r="B23" s="79" t="s">
        <v>995</v>
      </c>
      <c r="C23" s="55">
        <f>+D19+F19+H19+J19</f>
        <v>2180</v>
      </c>
      <c r="D23" s="52">
        <f>+E19+G19+I19</f>
        <v>1196429.1300000001</v>
      </c>
    </row>
    <row r="24" spans="1:11" x14ac:dyDescent="0.2">
      <c r="B24" s="79" t="s">
        <v>996</v>
      </c>
      <c r="C24" s="55">
        <f>H19</f>
        <v>0</v>
      </c>
      <c r="D24" s="52">
        <f>I19</f>
        <v>0</v>
      </c>
    </row>
    <row r="25" spans="1:11" x14ac:dyDescent="0.2">
      <c r="B25" s="79" t="s">
        <v>997</v>
      </c>
      <c r="C25" s="55">
        <f>D19+F19</f>
        <v>1961</v>
      </c>
      <c r="D25" s="52">
        <f>+E19+G19</f>
        <v>1196429.1300000001</v>
      </c>
    </row>
    <row r="26" spans="1:11" x14ac:dyDescent="0.2">
      <c r="B26" s="79" t="s">
        <v>998</v>
      </c>
      <c r="C26" s="55">
        <f>+C24+C25</f>
        <v>1961</v>
      </c>
      <c r="D26" s="52">
        <f>+D24+D25</f>
        <v>1196429.1300000001</v>
      </c>
      <c r="E26" s="103"/>
      <c r="F26" s="124"/>
    </row>
    <row r="27" spans="1:11" x14ac:dyDescent="0.2">
      <c r="E27" s="103"/>
      <c r="F27" s="125"/>
    </row>
    <row r="31" spans="1:11" x14ac:dyDescent="0.2">
      <c r="C31" s="103"/>
      <c r="D31" s="102"/>
      <c r="E31" s="102"/>
      <c r="F31" s="34"/>
    </row>
    <row r="32" spans="1:11" x14ac:dyDescent="0.2">
      <c r="C32" s="103"/>
      <c r="D32" s="102"/>
      <c r="E32" s="102"/>
      <c r="F32" s="34"/>
    </row>
    <row r="33" spans="3:6" x14ac:dyDescent="0.2">
      <c r="C33" s="103"/>
      <c r="D33" s="102"/>
      <c r="E33" s="102"/>
      <c r="F33" s="34"/>
    </row>
    <row r="34" spans="3:6" x14ac:dyDescent="0.2">
      <c r="C34" s="103"/>
      <c r="D34" s="102"/>
      <c r="E34" s="102"/>
      <c r="F34" s="34"/>
    </row>
    <row r="35" spans="3:6" x14ac:dyDescent="0.2">
      <c r="C35" s="103"/>
      <c r="D35" s="102"/>
      <c r="E35" s="102"/>
      <c r="F35" s="34"/>
    </row>
    <row r="36" spans="3:6" x14ac:dyDescent="0.2">
      <c r="C36" s="103"/>
      <c r="D36" s="102"/>
      <c r="E36" s="102"/>
      <c r="F36" s="34"/>
    </row>
    <row r="37" spans="3:6" x14ac:dyDescent="0.2">
      <c r="C37" s="103"/>
      <c r="D37" s="102"/>
      <c r="E37" s="102"/>
      <c r="F37" s="34"/>
    </row>
    <row r="38" spans="3:6" x14ac:dyDescent="0.2">
      <c r="C38" s="103"/>
      <c r="D38" s="102"/>
      <c r="E38" s="102"/>
      <c r="F38" s="34"/>
    </row>
    <row r="39" spans="3:6" x14ac:dyDescent="0.2">
      <c r="C39" s="103"/>
      <c r="D39" s="102"/>
      <c r="E39" s="102"/>
      <c r="F39" s="34"/>
    </row>
    <row r="40" spans="3:6" x14ac:dyDescent="0.2">
      <c r="C40" s="103"/>
      <c r="D40" s="102"/>
      <c r="E40" s="102"/>
      <c r="F40" s="34"/>
    </row>
    <row r="41" spans="3:6" x14ac:dyDescent="0.2">
      <c r="C41" s="103"/>
      <c r="D41" s="102"/>
      <c r="E41" s="102"/>
      <c r="F41" s="34"/>
    </row>
    <row r="42" spans="3:6" x14ac:dyDescent="0.2">
      <c r="C42" s="103"/>
      <c r="D42" s="102"/>
      <c r="E42" s="102"/>
      <c r="F42" s="34"/>
    </row>
    <row r="43" spans="3:6" x14ac:dyDescent="0.2">
      <c r="C43" s="103"/>
      <c r="D43" s="102"/>
      <c r="E43" s="102"/>
      <c r="F43" s="34"/>
    </row>
    <row r="44" spans="3:6" x14ac:dyDescent="0.2">
      <c r="C44" s="103"/>
      <c r="D44" s="102"/>
      <c r="E44" s="102"/>
      <c r="F44" s="34"/>
    </row>
    <row r="45" spans="3:6" x14ac:dyDescent="0.2">
      <c r="C45" s="103"/>
      <c r="D45" s="102"/>
    </row>
    <row r="46" spans="3:6" x14ac:dyDescent="0.2">
      <c r="C46" s="103"/>
      <c r="D46" s="102"/>
    </row>
    <row r="47" spans="3:6" x14ac:dyDescent="0.2">
      <c r="C47" s="103"/>
      <c r="D47" s="102"/>
    </row>
    <row r="48" spans="3:6" x14ac:dyDescent="0.2">
      <c r="C48" s="103"/>
      <c r="D48" s="102"/>
    </row>
    <row r="49" spans="3:4" x14ac:dyDescent="0.2">
      <c r="C49" s="103"/>
      <c r="D49" s="102"/>
    </row>
    <row r="50" spans="3:4" x14ac:dyDescent="0.2">
      <c r="C50" s="103"/>
      <c r="D50" s="102"/>
    </row>
    <row r="51" spans="3:4" x14ac:dyDescent="0.2">
      <c r="C51" s="103"/>
      <c r="D51" s="102"/>
    </row>
    <row r="52" spans="3:4" x14ac:dyDescent="0.2">
      <c r="C52" s="103"/>
      <c r="D52" s="102"/>
    </row>
    <row r="53" spans="3:4" x14ac:dyDescent="0.2">
      <c r="C53" s="103"/>
      <c r="D53" s="102"/>
    </row>
  </sheetData>
  <conditionalFormatting sqref="B1:B2">
    <cfRule type="cellIs" dxfId="101" priority="23" stopIfTrue="1" operator="equal">
      <formula>"&lt;&gt;"""""</formula>
    </cfRule>
  </conditionalFormatting>
  <conditionalFormatting sqref="F5:H5">
    <cfRule type="cellIs" dxfId="100" priority="22" stopIfTrue="1" operator="equal">
      <formula>"&lt;&gt;"""""</formula>
    </cfRule>
  </conditionalFormatting>
  <conditionalFormatting sqref="E5 B5">
    <cfRule type="cellIs" dxfId="99" priority="21" stopIfTrue="1" operator="equal">
      <formula>"&lt;&gt;"""""</formula>
    </cfRule>
  </conditionalFormatting>
  <conditionalFormatting sqref="D5">
    <cfRule type="cellIs" dxfId="98" priority="20" stopIfTrue="1" operator="equal">
      <formula>"&lt;&gt;"""""</formula>
    </cfRule>
  </conditionalFormatting>
  <conditionalFormatting sqref="J5">
    <cfRule type="cellIs" dxfId="97" priority="19" stopIfTrue="1" operator="equal">
      <formula>"&lt;&gt;"""""</formula>
    </cfRule>
  </conditionalFormatting>
  <conditionalFormatting sqref="I5">
    <cfRule type="cellIs" dxfId="96" priority="18" stopIfTrue="1" operator="equal">
      <formula>"&lt;&gt;"""""</formula>
    </cfRule>
  </conditionalFormatting>
  <conditionalFormatting sqref="F6:H16">
    <cfRule type="cellIs" dxfId="95" priority="17" stopIfTrue="1" operator="equal">
      <formula>"&lt;&gt;"""""</formula>
    </cfRule>
  </conditionalFormatting>
  <conditionalFormatting sqref="E6:E16 B6:B16">
    <cfRule type="cellIs" dxfId="94" priority="16" stopIfTrue="1" operator="equal">
      <formula>"&lt;&gt;"""""</formula>
    </cfRule>
  </conditionalFormatting>
  <conditionalFormatting sqref="D6:D16">
    <cfRule type="cellIs" dxfId="93" priority="15" stopIfTrue="1" operator="equal">
      <formula>"&lt;&gt;"""""</formula>
    </cfRule>
  </conditionalFormatting>
  <conditionalFormatting sqref="J6:J16">
    <cfRule type="cellIs" dxfId="92" priority="14" stopIfTrue="1" operator="equal">
      <formula>"&lt;&gt;"""""</formula>
    </cfRule>
  </conditionalFormatting>
  <conditionalFormatting sqref="I6:I16">
    <cfRule type="cellIs" dxfId="91" priority="13" stopIfTrue="1" operator="equal">
      <formula>"&lt;&gt;"""""</formula>
    </cfRule>
  </conditionalFormatting>
  <conditionalFormatting sqref="C5:C16">
    <cfRule type="cellIs" dxfId="90" priority="12" stopIfTrue="1" operator="equal">
      <formula>"&lt;&gt;"""""</formula>
    </cfRule>
  </conditionalFormatting>
  <conditionalFormatting sqref="C19">
    <cfRule type="cellIs" dxfId="89" priority="5" stopIfTrue="1" operator="equal">
      <formula>"&lt;&gt;"""""</formula>
    </cfRule>
  </conditionalFormatting>
  <conditionalFormatting sqref="F17:H17">
    <cfRule type="cellIs" dxfId="88" priority="11" stopIfTrue="1" operator="equal">
      <formula>"&lt;&gt;"""""</formula>
    </cfRule>
  </conditionalFormatting>
  <conditionalFormatting sqref="E17 B17">
    <cfRule type="cellIs" dxfId="87" priority="10" stopIfTrue="1" operator="equal">
      <formula>"&lt;&gt;"""""</formula>
    </cfRule>
  </conditionalFormatting>
  <conditionalFormatting sqref="D17">
    <cfRule type="cellIs" dxfId="86" priority="9" stopIfTrue="1" operator="equal">
      <formula>"&lt;&gt;"""""</formula>
    </cfRule>
  </conditionalFormatting>
  <conditionalFormatting sqref="J17">
    <cfRule type="cellIs" dxfId="85" priority="8" stopIfTrue="1" operator="equal">
      <formula>"&lt;&gt;"""""</formula>
    </cfRule>
  </conditionalFormatting>
  <conditionalFormatting sqref="I17">
    <cfRule type="cellIs" dxfId="84" priority="7" stopIfTrue="1" operator="equal">
      <formula>"&lt;&gt;"""""</formula>
    </cfRule>
  </conditionalFormatting>
  <conditionalFormatting sqref="C17">
    <cfRule type="cellIs" dxfId="83" priority="6" stopIfTrue="1" operator="equal">
      <formula>"&lt;&gt;"""""</formula>
    </cfRule>
  </conditionalFormatting>
  <conditionalFormatting sqref="D19:J19">
    <cfRule type="cellIs" dxfId="82" priority="4" stopIfTrue="1" operator="equal">
      <formula>"&lt;&gt;"""""</formula>
    </cfRule>
  </conditionalFormatting>
  <pageMargins left="0.7" right="0.7" top="0.75" bottom="0.75" header="0.3" footer="0.3"/>
  <pageSetup paperSize="9" orientation="portrait" r:id="rId1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2"/>
  <sheetViews>
    <sheetView showGridLines="0" topLeftCell="A100" zoomScaleNormal="100" workbookViewId="0">
      <selection activeCell="E123" sqref="E123"/>
    </sheetView>
  </sheetViews>
  <sheetFormatPr defaultRowHeight="15" x14ac:dyDescent="0.25"/>
  <cols>
    <col min="1" max="2" width="73.7109375" style="26" customWidth="1"/>
    <col min="3" max="6" width="18.7109375" style="10" customWidth="1"/>
    <col min="7" max="11" width="18.7109375" style="26" customWidth="1"/>
    <col min="12" max="12" width="9.140625" style="26"/>
    <col min="13" max="13" width="45.7109375" style="26" customWidth="1"/>
    <col min="14" max="21" width="18.7109375" style="26" customWidth="1"/>
    <col min="22" max="16384" width="9.140625" style="26"/>
  </cols>
  <sheetData>
    <row r="1" spans="1:6" x14ac:dyDescent="0.25">
      <c r="A1" s="1" t="s">
        <v>0</v>
      </c>
      <c r="B1" s="4">
        <v>2013</v>
      </c>
    </row>
    <row r="2" spans="1:6" x14ac:dyDescent="0.25">
      <c r="A2" s="3" t="s">
        <v>1</v>
      </c>
      <c r="B2" s="4" t="s">
        <v>95</v>
      </c>
    </row>
    <row r="4" spans="1:6" x14ac:dyDescent="0.25">
      <c r="A4" s="1" t="s">
        <v>3</v>
      </c>
      <c r="B4" s="1" t="s">
        <v>4</v>
      </c>
      <c r="C4" s="1" t="s">
        <v>5</v>
      </c>
      <c r="D4" s="1" t="s">
        <v>6</v>
      </c>
      <c r="E4" s="1" t="s">
        <v>7</v>
      </c>
      <c r="F4" s="1" t="s">
        <v>8</v>
      </c>
    </row>
    <row r="5" spans="1:6" x14ac:dyDescent="0.25">
      <c r="A5" s="5" t="s">
        <v>9</v>
      </c>
      <c r="B5" s="5" t="s">
        <v>16</v>
      </c>
      <c r="C5" s="2" t="s">
        <v>420</v>
      </c>
      <c r="D5" s="12">
        <v>1356.2731707317075</v>
      </c>
      <c r="E5" s="12">
        <v>-13</v>
      </c>
      <c r="F5" s="12">
        <f>D5+E5</f>
        <v>1343.2731707317075</v>
      </c>
    </row>
    <row r="6" spans="1:6" x14ac:dyDescent="0.25">
      <c r="A6" s="5" t="s">
        <v>253</v>
      </c>
      <c r="B6" s="5" t="s">
        <v>19</v>
      </c>
      <c r="C6" s="2" t="s">
        <v>417</v>
      </c>
      <c r="D6" s="12">
        <v>3428.7024390243905</v>
      </c>
      <c r="E6" s="12">
        <v>42.204878048780486</v>
      </c>
      <c r="F6" s="12">
        <f t="shared" ref="F6:F69" si="0">D6+E6</f>
        <v>3470.9073170731708</v>
      </c>
    </row>
    <row r="7" spans="1:6" x14ac:dyDescent="0.25">
      <c r="A7" s="5" t="s">
        <v>41</v>
      </c>
      <c r="B7" s="5" t="s">
        <v>251</v>
      </c>
      <c r="C7" s="2" t="s">
        <v>418</v>
      </c>
      <c r="D7" s="12">
        <v>565.17073170731703</v>
      </c>
      <c r="E7" s="12">
        <v>0</v>
      </c>
      <c r="F7" s="12">
        <f t="shared" si="0"/>
        <v>565.17073170731703</v>
      </c>
    </row>
    <row r="8" spans="1:6" x14ac:dyDescent="0.25">
      <c r="A8" s="5" t="s">
        <v>41</v>
      </c>
      <c r="B8" s="5" t="s">
        <v>251</v>
      </c>
      <c r="C8" s="2" t="s">
        <v>419</v>
      </c>
      <c r="D8" s="12">
        <v>7083.4731707317087</v>
      </c>
      <c r="E8" s="12">
        <v>-53.86</v>
      </c>
      <c r="F8" s="12">
        <f t="shared" si="0"/>
        <v>7029.613170731709</v>
      </c>
    </row>
    <row r="9" spans="1:6" x14ac:dyDescent="0.25">
      <c r="A9" s="5" t="s">
        <v>29</v>
      </c>
      <c r="B9" s="5" t="s">
        <v>30</v>
      </c>
      <c r="C9" s="2" t="s">
        <v>411</v>
      </c>
      <c r="D9" s="12">
        <v>875148.29268292687</v>
      </c>
      <c r="E9" s="12">
        <v>-14074.48</v>
      </c>
      <c r="F9" s="12">
        <f t="shared" si="0"/>
        <v>861073.81268292689</v>
      </c>
    </row>
    <row r="10" spans="1:6" x14ac:dyDescent="0.25">
      <c r="A10" s="5" t="s">
        <v>29</v>
      </c>
      <c r="B10" s="5" t="s">
        <v>30</v>
      </c>
      <c r="C10" s="2" t="s">
        <v>412</v>
      </c>
      <c r="D10" s="12">
        <v>9645.8536585365855</v>
      </c>
      <c r="E10" s="12">
        <v>-305.7</v>
      </c>
      <c r="F10" s="12">
        <f t="shared" si="0"/>
        <v>9340.1536585365848</v>
      </c>
    </row>
    <row r="11" spans="1:6" x14ac:dyDescent="0.25">
      <c r="A11" s="5" t="s">
        <v>29</v>
      </c>
      <c r="B11" s="5" t="s">
        <v>30</v>
      </c>
      <c r="C11" s="2" t="s">
        <v>608</v>
      </c>
      <c r="D11" s="12">
        <v>11297.560975609756</v>
      </c>
      <c r="E11" s="12">
        <v>0</v>
      </c>
      <c r="F11" s="12">
        <f t="shared" si="0"/>
        <v>11297.560975609756</v>
      </c>
    </row>
    <row r="12" spans="1:6" x14ac:dyDescent="0.25">
      <c r="A12" s="5" t="s">
        <v>24</v>
      </c>
      <c r="B12" s="5" t="s">
        <v>291</v>
      </c>
      <c r="C12" s="2" t="s">
        <v>421</v>
      </c>
      <c r="D12" s="12">
        <v>359012.78</v>
      </c>
      <c r="E12" s="12">
        <v>9233.8146341463416</v>
      </c>
      <c r="F12" s="12">
        <f t="shared" si="0"/>
        <v>368246.59463414637</v>
      </c>
    </row>
    <row r="13" spans="1:6" x14ac:dyDescent="0.25">
      <c r="A13" s="5" t="s">
        <v>24</v>
      </c>
      <c r="B13" s="5" t="s">
        <v>291</v>
      </c>
      <c r="C13" s="2" t="s">
        <v>422</v>
      </c>
      <c r="D13" s="12">
        <v>46133.502439024393</v>
      </c>
      <c r="E13" s="12">
        <v>1310.0390243902439</v>
      </c>
      <c r="F13" s="12">
        <f t="shared" si="0"/>
        <v>47443.541463414636</v>
      </c>
    </row>
    <row r="14" spans="1:6" x14ac:dyDescent="0.25">
      <c r="A14" s="5" t="s">
        <v>24</v>
      </c>
      <c r="B14" s="5" t="s">
        <v>291</v>
      </c>
      <c r="C14" s="2" t="s">
        <v>423</v>
      </c>
      <c r="D14" s="12">
        <v>43836.243902439026</v>
      </c>
      <c r="E14" s="12">
        <v>38.175609756097565</v>
      </c>
      <c r="F14" s="12">
        <f t="shared" si="0"/>
        <v>43874.419512195127</v>
      </c>
    </row>
    <row r="15" spans="1:6" x14ac:dyDescent="0.25">
      <c r="A15" s="5" t="s">
        <v>106</v>
      </c>
      <c r="B15" s="5" t="s">
        <v>106</v>
      </c>
      <c r="C15" s="2" t="s">
        <v>609</v>
      </c>
      <c r="D15" s="12">
        <v>602.55609756097567</v>
      </c>
      <c r="E15" s="12">
        <v>0</v>
      </c>
      <c r="F15" s="12">
        <f t="shared" si="0"/>
        <v>602.55609756097567</v>
      </c>
    </row>
    <row r="16" spans="1:6" x14ac:dyDescent="0.25">
      <c r="A16" s="5" t="s">
        <v>67</v>
      </c>
      <c r="B16" s="5" t="s">
        <v>68</v>
      </c>
      <c r="C16" s="2" t="s">
        <v>408</v>
      </c>
      <c r="D16" s="12">
        <v>226.06829268292685</v>
      </c>
      <c r="E16" s="12">
        <v>0</v>
      </c>
      <c r="F16" s="12">
        <f t="shared" si="0"/>
        <v>226.06829268292685</v>
      </c>
    </row>
    <row r="17" spans="1:6" x14ac:dyDescent="0.25">
      <c r="A17" s="5" t="s">
        <v>9</v>
      </c>
      <c r="B17" s="5" t="s">
        <v>601</v>
      </c>
      <c r="C17" s="2" t="s">
        <v>414</v>
      </c>
      <c r="D17" s="12">
        <v>2786.8390243902445</v>
      </c>
      <c r="E17" s="12">
        <v>-47.16</v>
      </c>
      <c r="F17" s="12">
        <f t="shared" si="0"/>
        <v>2739.6790243902446</v>
      </c>
    </row>
    <row r="18" spans="1:6" x14ac:dyDescent="0.25">
      <c r="A18" s="5" t="s">
        <v>9</v>
      </c>
      <c r="B18" s="5" t="s">
        <v>601</v>
      </c>
      <c r="C18" s="2" t="s">
        <v>415</v>
      </c>
      <c r="D18" s="12">
        <v>677.8829268292684</v>
      </c>
      <c r="E18" s="12">
        <v>0</v>
      </c>
      <c r="F18" s="12">
        <f t="shared" si="0"/>
        <v>677.8829268292684</v>
      </c>
    </row>
    <row r="19" spans="1:6" x14ac:dyDescent="0.25">
      <c r="A19" s="5" t="s">
        <v>9</v>
      </c>
      <c r="B19" s="5" t="s">
        <v>39</v>
      </c>
      <c r="C19" s="2" t="s">
        <v>416</v>
      </c>
      <c r="D19" s="12">
        <v>1657.8341463414636</v>
      </c>
      <c r="E19" s="12">
        <v>0</v>
      </c>
      <c r="F19" s="12">
        <f t="shared" si="0"/>
        <v>1657.8341463414636</v>
      </c>
    </row>
    <row r="20" spans="1:6" x14ac:dyDescent="0.25">
      <c r="A20" s="5" t="s">
        <v>49</v>
      </c>
      <c r="B20" s="5" t="s">
        <v>603</v>
      </c>
      <c r="C20" s="2" t="s">
        <v>426</v>
      </c>
      <c r="D20" s="12">
        <v>414.26341463414639</v>
      </c>
      <c r="E20" s="12">
        <v>0</v>
      </c>
      <c r="F20" s="12">
        <f t="shared" si="0"/>
        <v>414.26341463414639</v>
      </c>
    </row>
    <row r="21" spans="1:6" x14ac:dyDescent="0.25">
      <c r="A21" s="5" t="s">
        <v>49</v>
      </c>
      <c r="B21" s="5" t="s">
        <v>603</v>
      </c>
      <c r="C21" s="2" t="s">
        <v>427</v>
      </c>
      <c r="D21" s="12">
        <v>263.61951219512196</v>
      </c>
      <c r="E21" s="12">
        <v>0</v>
      </c>
      <c r="F21" s="12">
        <f t="shared" si="0"/>
        <v>263.61951219512196</v>
      </c>
    </row>
    <row r="22" spans="1:6" x14ac:dyDescent="0.25">
      <c r="A22" s="5" t="s">
        <v>49</v>
      </c>
      <c r="B22" s="5" t="s">
        <v>603</v>
      </c>
      <c r="C22" s="2" t="s">
        <v>428</v>
      </c>
      <c r="D22" s="12">
        <v>263.61951219512196</v>
      </c>
      <c r="E22" s="12">
        <v>0</v>
      </c>
      <c r="F22" s="12">
        <f t="shared" si="0"/>
        <v>263.61951219512196</v>
      </c>
    </row>
    <row r="23" spans="1:6" x14ac:dyDescent="0.25">
      <c r="A23" s="5" t="s">
        <v>49</v>
      </c>
      <c r="B23" s="5" t="s">
        <v>603</v>
      </c>
      <c r="C23" s="2" t="s">
        <v>429</v>
      </c>
      <c r="D23" s="12">
        <v>376.60487804878051</v>
      </c>
      <c r="E23" s="12">
        <v>0</v>
      </c>
      <c r="F23" s="12">
        <f t="shared" si="0"/>
        <v>376.60487804878051</v>
      </c>
    </row>
    <row r="24" spans="1:6" x14ac:dyDescent="0.25">
      <c r="A24" s="5" t="s">
        <v>49</v>
      </c>
      <c r="B24" s="5" t="s">
        <v>603</v>
      </c>
      <c r="C24" s="2" t="s">
        <v>430</v>
      </c>
      <c r="D24" s="12">
        <v>489.58048780487809</v>
      </c>
      <c r="E24" s="12">
        <v>0</v>
      </c>
      <c r="F24" s="12">
        <f t="shared" si="0"/>
        <v>489.58048780487809</v>
      </c>
    </row>
    <row r="25" spans="1:6" x14ac:dyDescent="0.25">
      <c r="A25" s="5" t="s">
        <v>49</v>
      </c>
      <c r="B25" s="5" t="s">
        <v>603</v>
      </c>
      <c r="C25" s="2" t="s">
        <v>431</v>
      </c>
      <c r="D25" s="12">
        <v>564.89756097560974</v>
      </c>
      <c r="E25" s="12">
        <v>0</v>
      </c>
      <c r="F25" s="12">
        <f t="shared" si="0"/>
        <v>564.89756097560974</v>
      </c>
    </row>
    <row r="26" spans="1:6" x14ac:dyDescent="0.25">
      <c r="A26" s="5" t="s">
        <v>49</v>
      </c>
      <c r="B26" s="5" t="s">
        <v>603</v>
      </c>
      <c r="C26" s="2" t="s">
        <v>432</v>
      </c>
      <c r="D26" s="12">
        <v>338.93658536585372</v>
      </c>
      <c r="E26" s="12">
        <v>0</v>
      </c>
      <c r="F26" s="12">
        <f t="shared" si="0"/>
        <v>338.93658536585372</v>
      </c>
    </row>
    <row r="27" spans="1:6" x14ac:dyDescent="0.25">
      <c r="A27" s="5" t="s">
        <v>49</v>
      </c>
      <c r="B27" s="5" t="s">
        <v>603</v>
      </c>
      <c r="C27" s="2" t="s">
        <v>433</v>
      </c>
      <c r="D27" s="12">
        <v>263.61951219512196</v>
      </c>
      <c r="E27" s="12">
        <v>57.795121951219521</v>
      </c>
      <c r="F27" s="12">
        <f t="shared" si="0"/>
        <v>321.41463414634148</v>
      </c>
    </row>
    <row r="28" spans="1:6" x14ac:dyDescent="0.25">
      <c r="A28" s="5" t="s">
        <v>49</v>
      </c>
      <c r="B28" s="5" t="s">
        <v>603</v>
      </c>
      <c r="C28" s="2" t="s">
        <v>434</v>
      </c>
      <c r="D28" s="12">
        <v>263.61951219512196</v>
      </c>
      <c r="E28" s="12">
        <v>37.678048780487806</v>
      </c>
      <c r="F28" s="12">
        <f t="shared" si="0"/>
        <v>301.29756097560977</v>
      </c>
    </row>
    <row r="29" spans="1:6" x14ac:dyDescent="0.25">
      <c r="A29" s="5" t="s">
        <v>49</v>
      </c>
      <c r="B29" s="5" t="s">
        <v>603</v>
      </c>
      <c r="C29" s="2" t="s">
        <v>435</v>
      </c>
      <c r="D29" s="12">
        <v>301.27804878048784</v>
      </c>
      <c r="E29" s="12">
        <v>0</v>
      </c>
      <c r="F29" s="12">
        <f t="shared" si="0"/>
        <v>301.27804878048784</v>
      </c>
    </row>
    <row r="30" spans="1:6" x14ac:dyDescent="0.25">
      <c r="A30" s="5" t="s">
        <v>49</v>
      </c>
      <c r="B30" s="5" t="s">
        <v>603</v>
      </c>
      <c r="C30" s="2" t="s">
        <v>436</v>
      </c>
      <c r="D30" s="12">
        <v>263.61951219512196</v>
      </c>
      <c r="E30" s="12">
        <v>0</v>
      </c>
      <c r="F30" s="12">
        <f t="shared" si="0"/>
        <v>263.61951219512196</v>
      </c>
    </row>
    <row r="31" spans="1:6" x14ac:dyDescent="0.25">
      <c r="A31" s="5" t="s">
        <v>49</v>
      </c>
      <c r="B31" s="5" t="s">
        <v>603</v>
      </c>
      <c r="C31" s="2" t="s">
        <v>437</v>
      </c>
      <c r="D31" s="12">
        <v>225.96097560975613</v>
      </c>
      <c r="E31" s="12">
        <v>0</v>
      </c>
      <c r="F31" s="12">
        <f t="shared" si="0"/>
        <v>225.96097560975613</v>
      </c>
    </row>
    <row r="32" spans="1:6" x14ac:dyDescent="0.25">
      <c r="A32" s="5" t="s">
        <v>49</v>
      </c>
      <c r="B32" s="5" t="s">
        <v>603</v>
      </c>
      <c r="C32" s="2" t="s">
        <v>438</v>
      </c>
      <c r="D32" s="12">
        <v>414.26341463414639</v>
      </c>
      <c r="E32" s="12">
        <v>0</v>
      </c>
      <c r="F32" s="12">
        <f t="shared" si="0"/>
        <v>414.26341463414639</v>
      </c>
    </row>
    <row r="33" spans="1:6" x14ac:dyDescent="0.25">
      <c r="A33" s="5" t="s">
        <v>49</v>
      </c>
      <c r="B33" s="5" t="s">
        <v>603</v>
      </c>
      <c r="C33" s="2" t="s">
        <v>439</v>
      </c>
      <c r="D33" s="12">
        <v>376.60487804878051</v>
      </c>
      <c r="E33" s="12">
        <v>0</v>
      </c>
      <c r="F33" s="12">
        <f t="shared" si="0"/>
        <v>376.60487804878051</v>
      </c>
    </row>
    <row r="34" spans="1:6" x14ac:dyDescent="0.25">
      <c r="A34" s="5" t="s">
        <v>49</v>
      </c>
      <c r="B34" s="5" t="s">
        <v>603</v>
      </c>
      <c r="C34" s="2" t="s">
        <v>440</v>
      </c>
      <c r="D34" s="12">
        <v>263.61951219512196</v>
      </c>
      <c r="E34" s="12">
        <v>-26.1</v>
      </c>
      <c r="F34" s="12">
        <f t="shared" si="0"/>
        <v>237.51951219512196</v>
      </c>
    </row>
    <row r="35" spans="1:6" x14ac:dyDescent="0.25">
      <c r="A35" s="5" t="s">
        <v>49</v>
      </c>
      <c r="B35" s="5" t="s">
        <v>603</v>
      </c>
      <c r="C35" s="2" t="s">
        <v>441</v>
      </c>
      <c r="D35" s="12">
        <v>451.92195121951227</v>
      </c>
      <c r="E35" s="12">
        <v>0</v>
      </c>
      <c r="F35" s="12">
        <f t="shared" si="0"/>
        <v>451.92195121951227</v>
      </c>
    </row>
    <row r="36" spans="1:6" x14ac:dyDescent="0.25">
      <c r="A36" s="5" t="s">
        <v>49</v>
      </c>
      <c r="B36" s="5" t="s">
        <v>603</v>
      </c>
      <c r="C36" s="2" t="s">
        <v>425</v>
      </c>
      <c r="D36" s="12">
        <v>225.96097560975613</v>
      </c>
      <c r="E36" s="12">
        <v>0</v>
      </c>
      <c r="F36" s="12">
        <f t="shared" si="0"/>
        <v>225.96097560975613</v>
      </c>
    </row>
    <row r="37" spans="1:6" x14ac:dyDescent="0.25">
      <c r="A37" s="5" t="s">
        <v>70</v>
      </c>
      <c r="B37" s="5" t="s">
        <v>316</v>
      </c>
      <c r="C37" s="2" t="s">
        <v>444</v>
      </c>
      <c r="D37" s="12">
        <v>142948.01951219514</v>
      </c>
      <c r="E37" s="12">
        <v>-1873.74</v>
      </c>
      <c r="F37" s="12">
        <f t="shared" si="0"/>
        <v>141074.27951219515</v>
      </c>
    </row>
    <row r="38" spans="1:6" x14ac:dyDescent="0.25">
      <c r="A38" s="5" t="s">
        <v>41</v>
      </c>
      <c r="B38" s="5" t="s">
        <v>383</v>
      </c>
      <c r="C38" s="2" t="s">
        <v>610</v>
      </c>
      <c r="D38" s="12">
        <v>152671.33658536588</v>
      </c>
      <c r="E38" s="12">
        <v>2094.5365853658541</v>
      </c>
      <c r="F38" s="12">
        <f t="shared" si="0"/>
        <v>154765.87317073173</v>
      </c>
    </row>
    <row r="39" spans="1:6" x14ac:dyDescent="0.25">
      <c r="A39" s="5" t="s">
        <v>70</v>
      </c>
      <c r="B39" s="5" t="s">
        <v>261</v>
      </c>
      <c r="C39" s="2" t="s">
        <v>445</v>
      </c>
      <c r="D39" s="12">
        <v>3391.0243902439029</v>
      </c>
      <c r="E39" s="12">
        <v>-177.26</v>
      </c>
      <c r="F39" s="12">
        <f t="shared" si="0"/>
        <v>3213.7643902439031</v>
      </c>
    </row>
    <row r="40" spans="1:6" x14ac:dyDescent="0.25">
      <c r="A40" s="5" t="s">
        <v>70</v>
      </c>
      <c r="B40" s="5" t="s">
        <v>261</v>
      </c>
      <c r="C40" s="2" t="s">
        <v>446</v>
      </c>
      <c r="D40" s="12">
        <v>1017.3073170731708</v>
      </c>
      <c r="E40" s="12">
        <v>0</v>
      </c>
      <c r="F40" s="12">
        <f t="shared" si="0"/>
        <v>1017.3073170731708</v>
      </c>
    </row>
    <row r="41" spans="1:6" x14ac:dyDescent="0.25">
      <c r="A41" s="5" t="s">
        <v>70</v>
      </c>
      <c r="B41" s="5" t="s">
        <v>261</v>
      </c>
      <c r="C41" s="2" t="s">
        <v>447</v>
      </c>
      <c r="D41" s="12">
        <v>2185.3268292682928</v>
      </c>
      <c r="E41" s="12">
        <v>-268.56</v>
      </c>
      <c r="F41" s="12">
        <f t="shared" si="0"/>
        <v>1916.7668292682929</v>
      </c>
    </row>
    <row r="42" spans="1:6" x14ac:dyDescent="0.25">
      <c r="A42" s="5" t="s">
        <v>70</v>
      </c>
      <c r="B42" s="5" t="s">
        <v>261</v>
      </c>
      <c r="C42" s="2" t="s">
        <v>448</v>
      </c>
      <c r="D42" s="12">
        <v>2147.6487804878052</v>
      </c>
      <c r="E42" s="12">
        <v>-176.3</v>
      </c>
      <c r="F42" s="12">
        <f t="shared" si="0"/>
        <v>1971.3487804878052</v>
      </c>
    </row>
    <row r="43" spans="1:6" x14ac:dyDescent="0.25">
      <c r="A43" s="5" t="s">
        <v>70</v>
      </c>
      <c r="B43" s="5" t="s">
        <v>261</v>
      </c>
      <c r="C43" s="2" t="s">
        <v>449</v>
      </c>
      <c r="D43" s="12">
        <v>565.17073170731703</v>
      </c>
      <c r="E43" s="12">
        <v>-23.52</v>
      </c>
      <c r="F43" s="12">
        <f t="shared" si="0"/>
        <v>541.65073170731705</v>
      </c>
    </row>
    <row r="44" spans="1:6" x14ac:dyDescent="0.25">
      <c r="A44" s="5" t="s">
        <v>70</v>
      </c>
      <c r="B44" s="5" t="s">
        <v>261</v>
      </c>
      <c r="C44" s="2" t="s">
        <v>450</v>
      </c>
      <c r="D44" s="12">
        <v>1092.6634146341464</v>
      </c>
      <c r="E44" s="12">
        <v>17.970731707317075</v>
      </c>
      <c r="F44" s="12">
        <f t="shared" si="0"/>
        <v>1110.6341463414635</v>
      </c>
    </row>
    <row r="45" spans="1:6" x14ac:dyDescent="0.25">
      <c r="A45" s="5" t="s">
        <v>70</v>
      </c>
      <c r="B45" s="5" t="s">
        <v>261</v>
      </c>
      <c r="C45" s="2" t="s">
        <v>451</v>
      </c>
      <c r="D45" s="12">
        <v>1846.2243902439027</v>
      </c>
      <c r="E45" s="12">
        <v>-166.06</v>
      </c>
      <c r="F45" s="12">
        <f t="shared" si="0"/>
        <v>1680.1643902439027</v>
      </c>
    </row>
    <row r="46" spans="1:6" x14ac:dyDescent="0.25">
      <c r="A46" s="5" t="s">
        <v>70</v>
      </c>
      <c r="B46" s="5" t="s">
        <v>261</v>
      </c>
      <c r="C46" s="2" t="s">
        <v>452</v>
      </c>
      <c r="D46" s="12">
        <v>489.81463414634152</v>
      </c>
      <c r="E46" s="12">
        <v>0</v>
      </c>
      <c r="F46" s="12">
        <f t="shared" si="0"/>
        <v>489.81463414634152</v>
      </c>
    </row>
    <row r="47" spans="1:6" x14ac:dyDescent="0.25">
      <c r="A47" s="5" t="s">
        <v>70</v>
      </c>
      <c r="B47" s="5" t="s">
        <v>261</v>
      </c>
      <c r="C47" s="2" t="s">
        <v>453</v>
      </c>
      <c r="D47" s="12">
        <v>1205.6975609756098</v>
      </c>
      <c r="E47" s="12">
        <v>13.326829268292684</v>
      </c>
      <c r="F47" s="12">
        <f t="shared" si="0"/>
        <v>1219.0243902439024</v>
      </c>
    </row>
    <row r="48" spans="1:6" x14ac:dyDescent="0.25">
      <c r="A48" s="5" t="s">
        <v>70</v>
      </c>
      <c r="B48" s="5" t="s">
        <v>261</v>
      </c>
      <c r="C48" s="2" t="s">
        <v>454</v>
      </c>
      <c r="D48" s="12">
        <v>452.1365853658537</v>
      </c>
      <c r="E48" s="12">
        <v>0</v>
      </c>
      <c r="F48" s="12">
        <f t="shared" si="0"/>
        <v>452.1365853658537</v>
      </c>
    </row>
    <row r="49" spans="1:6" x14ac:dyDescent="0.25">
      <c r="A49" s="5" t="s">
        <v>70</v>
      </c>
      <c r="B49" s="5" t="s">
        <v>261</v>
      </c>
      <c r="C49" s="2" t="s">
        <v>455</v>
      </c>
      <c r="D49" s="12">
        <v>1281.0536585365853</v>
      </c>
      <c r="E49" s="12">
        <v>22.087804878048782</v>
      </c>
      <c r="F49" s="12">
        <f t="shared" si="0"/>
        <v>1303.141463414634</v>
      </c>
    </row>
    <row r="50" spans="1:6" x14ac:dyDescent="0.25">
      <c r="A50" s="5" t="s">
        <v>70</v>
      </c>
      <c r="B50" s="5" t="s">
        <v>261</v>
      </c>
      <c r="C50" s="2" t="s">
        <v>456</v>
      </c>
      <c r="D50" s="12">
        <v>1092.6634146341464</v>
      </c>
      <c r="E50" s="12">
        <v>-77.58</v>
      </c>
      <c r="F50" s="12">
        <f t="shared" si="0"/>
        <v>1015.0834146341464</v>
      </c>
    </row>
    <row r="51" spans="1:6" x14ac:dyDescent="0.25">
      <c r="A51" s="5" t="s">
        <v>70</v>
      </c>
      <c r="B51" s="5" t="s">
        <v>261</v>
      </c>
      <c r="C51" s="2" t="s">
        <v>457</v>
      </c>
      <c r="D51" s="12">
        <v>1281.0536585365853</v>
      </c>
      <c r="E51" s="12">
        <v>-24.68</v>
      </c>
      <c r="F51" s="12">
        <f t="shared" si="0"/>
        <v>1256.3736585365853</v>
      </c>
    </row>
    <row r="52" spans="1:6" x14ac:dyDescent="0.25">
      <c r="A52" s="5" t="s">
        <v>70</v>
      </c>
      <c r="B52" s="5" t="s">
        <v>261</v>
      </c>
      <c r="C52" s="2" t="s">
        <v>458</v>
      </c>
      <c r="D52" s="12">
        <v>1431.7658536585366</v>
      </c>
      <c r="E52" s="12">
        <v>-28.06</v>
      </c>
      <c r="F52" s="12">
        <f t="shared" si="0"/>
        <v>1403.7058536585366</v>
      </c>
    </row>
    <row r="53" spans="1:6" x14ac:dyDescent="0.25">
      <c r="A53" s="5" t="s">
        <v>70</v>
      </c>
      <c r="B53" s="5" t="s">
        <v>261</v>
      </c>
      <c r="C53" s="2" t="s">
        <v>459</v>
      </c>
      <c r="D53" s="12">
        <v>904.27317073170741</v>
      </c>
      <c r="E53" s="12">
        <v>0</v>
      </c>
      <c r="F53" s="12">
        <f t="shared" si="0"/>
        <v>904.27317073170741</v>
      </c>
    </row>
    <row r="54" spans="1:6" x14ac:dyDescent="0.25">
      <c r="A54" s="5" t="s">
        <v>70</v>
      </c>
      <c r="B54" s="5" t="s">
        <v>261</v>
      </c>
      <c r="C54" s="2" t="s">
        <v>460</v>
      </c>
      <c r="D54" s="12">
        <v>904.27317073170741</v>
      </c>
      <c r="E54" s="12">
        <v>0</v>
      </c>
      <c r="F54" s="12">
        <f t="shared" si="0"/>
        <v>904.27317073170741</v>
      </c>
    </row>
    <row r="55" spans="1:6" x14ac:dyDescent="0.25">
      <c r="A55" s="5" t="s">
        <v>70</v>
      </c>
      <c r="B55" s="5" t="s">
        <v>261</v>
      </c>
      <c r="C55" s="2" t="s">
        <v>461</v>
      </c>
      <c r="D55" s="12">
        <v>753.56097560975616</v>
      </c>
      <c r="E55" s="12">
        <v>-16.399999999999999</v>
      </c>
      <c r="F55" s="12">
        <f t="shared" si="0"/>
        <v>737.16097560975618</v>
      </c>
    </row>
    <row r="56" spans="1:6" x14ac:dyDescent="0.25">
      <c r="A56" s="5" t="s">
        <v>70</v>
      </c>
      <c r="B56" s="5" t="s">
        <v>261</v>
      </c>
      <c r="C56" s="2" t="s">
        <v>462</v>
      </c>
      <c r="D56" s="12">
        <v>791.23902439024391</v>
      </c>
      <c r="E56" s="12">
        <v>-29.62</v>
      </c>
      <c r="F56" s="12">
        <f t="shared" si="0"/>
        <v>761.61902439024391</v>
      </c>
    </row>
    <row r="57" spans="1:6" x14ac:dyDescent="0.25">
      <c r="A57" s="5" t="s">
        <v>70</v>
      </c>
      <c r="B57" s="5" t="s">
        <v>261</v>
      </c>
      <c r="C57" s="2" t="s">
        <v>463</v>
      </c>
      <c r="D57" s="12">
        <v>263.74634146341464</v>
      </c>
      <c r="E57" s="12">
        <v>0</v>
      </c>
      <c r="F57" s="12">
        <f t="shared" si="0"/>
        <v>263.74634146341464</v>
      </c>
    </row>
    <row r="58" spans="1:6" x14ac:dyDescent="0.25">
      <c r="A58" s="5" t="s">
        <v>70</v>
      </c>
      <c r="B58" s="5" t="s">
        <v>261</v>
      </c>
      <c r="C58" s="2" t="s">
        <v>464</v>
      </c>
      <c r="D58" s="12">
        <v>1168.0195121951222</v>
      </c>
      <c r="E58" s="12">
        <v>-48.18</v>
      </c>
      <c r="F58" s="12">
        <f t="shared" si="0"/>
        <v>1119.8395121951221</v>
      </c>
    </row>
    <row r="59" spans="1:6" x14ac:dyDescent="0.25">
      <c r="A59" s="5" t="s">
        <v>70</v>
      </c>
      <c r="B59" s="5" t="s">
        <v>261</v>
      </c>
      <c r="C59" s="2" t="s">
        <v>465</v>
      </c>
      <c r="D59" s="12">
        <v>602.8487804878049</v>
      </c>
      <c r="E59" s="12">
        <v>0</v>
      </c>
      <c r="F59" s="12">
        <f t="shared" si="0"/>
        <v>602.8487804878049</v>
      </c>
    </row>
    <row r="60" spans="1:6" x14ac:dyDescent="0.25">
      <c r="A60" s="5" t="s">
        <v>70</v>
      </c>
      <c r="B60" s="5" t="s">
        <v>261</v>
      </c>
      <c r="C60" s="2" t="s">
        <v>466</v>
      </c>
      <c r="D60" s="12">
        <v>678.20487804878053</v>
      </c>
      <c r="E60" s="12">
        <v>0</v>
      </c>
      <c r="F60" s="12">
        <f t="shared" si="0"/>
        <v>678.20487804878053</v>
      </c>
    </row>
    <row r="61" spans="1:6" x14ac:dyDescent="0.25">
      <c r="A61" s="5" t="s">
        <v>70</v>
      </c>
      <c r="B61" s="5" t="s">
        <v>261</v>
      </c>
      <c r="C61" s="2" t="s">
        <v>467</v>
      </c>
      <c r="D61" s="12">
        <v>452.1365853658537</v>
      </c>
      <c r="E61" s="12">
        <v>-37.56</v>
      </c>
      <c r="F61" s="12">
        <f t="shared" si="0"/>
        <v>414.5765853658537</v>
      </c>
    </row>
    <row r="62" spans="1:6" x14ac:dyDescent="0.25">
      <c r="A62" s="5" t="s">
        <v>70</v>
      </c>
      <c r="B62" s="5" t="s">
        <v>261</v>
      </c>
      <c r="C62" s="2" t="s">
        <v>468</v>
      </c>
      <c r="D62" s="12">
        <v>452.1365853658537</v>
      </c>
      <c r="E62" s="12">
        <v>0</v>
      </c>
      <c r="F62" s="12">
        <f t="shared" si="0"/>
        <v>452.1365853658537</v>
      </c>
    </row>
    <row r="63" spans="1:6" x14ac:dyDescent="0.25">
      <c r="A63" s="5" t="s">
        <v>70</v>
      </c>
      <c r="B63" s="5" t="s">
        <v>261</v>
      </c>
      <c r="C63" s="2" t="s">
        <v>469</v>
      </c>
      <c r="D63" s="12">
        <v>376.78048780487808</v>
      </c>
      <c r="E63" s="12">
        <v>0</v>
      </c>
      <c r="F63" s="12">
        <f t="shared" si="0"/>
        <v>376.78048780487808</v>
      </c>
    </row>
    <row r="64" spans="1:6" x14ac:dyDescent="0.25">
      <c r="A64" s="5" t="s">
        <v>70</v>
      </c>
      <c r="B64" s="5" t="s">
        <v>261</v>
      </c>
      <c r="C64" s="2" t="s">
        <v>470</v>
      </c>
      <c r="D64" s="12">
        <v>715.88292682926829</v>
      </c>
      <c r="E64" s="12">
        <v>-30.24</v>
      </c>
      <c r="F64" s="12">
        <f t="shared" si="0"/>
        <v>685.64292682926828</v>
      </c>
    </row>
    <row r="65" spans="1:6" x14ac:dyDescent="0.25">
      <c r="A65" s="5" t="s">
        <v>70</v>
      </c>
      <c r="B65" s="5" t="s">
        <v>261</v>
      </c>
      <c r="C65" s="2" t="s">
        <v>471</v>
      </c>
      <c r="D65" s="12">
        <v>2072.2926829268295</v>
      </c>
      <c r="E65" s="12">
        <v>-30.44</v>
      </c>
      <c r="F65" s="12">
        <f t="shared" si="0"/>
        <v>2041.8526829268294</v>
      </c>
    </row>
    <row r="66" spans="1:6" x14ac:dyDescent="0.25">
      <c r="A66" s="5" t="s">
        <v>70</v>
      </c>
      <c r="B66" s="5" t="s">
        <v>261</v>
      </c>
      <c r="C66" s="2" t="s">
        <v>472</v>
      </c>
      <c r="D66" s="12">
        <v>226.06829268292685</v>
      </c>
      <c r="E66" s="12">
        <v>19.902439024390244</v>
      </c>
      <c r="F66" s="12">
        <f t="shared" si="0"/>
        <v>245.9707317073171</v>
      </c>
    </row>
    <row r="67" spans="1:6" x14ac:dyDescent="0.25">
      <c r="A67" s="5" t="s">
        <v>70</v>
      </c>
      <c r="B67" s="5" t="s">
        <v>261</v>
      </c>
      <c r="C67" s="2" t="s">
        <v>473</v>
      </c>
      <c r="D67" s="12">
        <v>565.17073170731703</v>
      </c>
      <c r="E67" s="12">
        <v>0</v>
      </c>
      <c r="F67" s="12">
        <f t="shared" si="0"/>
        <v>565.17073170731703</v>
      </c>
    </row>
    <row r="68" spans="1:6" x14ac:dyDescent="0.25">
      <c r="A68" s="5" t="s">
        <v>70</v>
      </c>
      <c r="B68" s="5" t="s">
        <v>261</v>
      </c>
      <c r="C68" s="2" t="s">
        <v>474</v>
      </c>
      <c r="D68" s="12">
        <v>188.39024390243904</v>
      </c>
      <c r="E68" s="12">
        <v>0</v>
      </c>
      <c r="F68" s="12">
        <f t="shared" si="0"/>
        <v>188.39024390243904</v>
      </c>
    </row>
    <row r="69" spans="1:6" x14ac:dyDescent="0.25">
      <c r="A69" s="5" t="s">
        <v>70</v>
      </c>
      <c r="B69" s="5" t="s">
        <v>261</v>
      </c>
      <c r="C69" s="2" t="s">
        <v>475</v>
      </c>
      <c r="D69" s="12">
        <v>226.06829268292685</v>
      </c>
      <c r="E69" s="12">
        <v>-19.8</v>
      </c>
      <c r="F69" s="12">
        <f t="shared" si="0"/>
        <v>206.26829268292684</v>
      </c>
    </row>
    <row r="70" spans="1:6" x14ac:dyDescent="0.25">
      <c r="A70" s="5" t="s">
        <v>70</v>
      </c>
      <c r="B70" s="5" t="s">
        <v>261</v>
      </c>
      <c r="C70" s="2" t="s">
        <v>476</v>
      </c>
      <c r="D70" s="12">
        <v>489.81463414634152</v>
      </c>
      <c r="E70" s="12">
        <v>2.5951219512195127</v>
      </c>
      <c r="F70" s="12">
        <f t="shared" ref="F70:F107" si="1">D70+E70</f>
        <v>492.40975609756106</v>
      </c>
    </row>
    <row r="71" spans="1:6" x14ac:dyDescent="0.25">
      <c r="A71" s="5" t="s">
        <v>70</v>
      </c>
      <c r="B71" s="5" t="s">
        <v>261</v>
      </c>
      <c r="C71" s="2" t="s">
        <v>477</v>
      </c>
      <c r="D71" s="12">
        <v>866.59512195121954</v>
      </c>
      <c r="E71" s="12">
        <v>3.6097560975609762</v>
      </c>
      <c r="F71" s="12">
        <f t="shared" si="1"/>
        <v>870.20487804878053</v>
      </c>
    </row>
    <row r="72" spans="1:6" x14ac:dyDescent="0.25">
      <c r="A72" s="5" t="s">
        <v>70</v>
      </c>
      <c r="B72" s="5" t="s">
        <v>261</v>
      </c>
      <c r="C72" s="2" t="s">
        <v>478</v>
      </c>
      <c r="D72" s="12">
        <v>640.52682926829266</v>
      </c>
      <c r="E72" s="12">
        <v>39.843902439024397</v>
      </c>
      <c r="F72" s="12">
        <f t="shared" si="1"/>
        <v>680.37073170731708</v>
      </c>
    </row>
    <row r="73" spans="1:6" x14ac:dyDescent="0.25">
      <c r="A73" s="5" t="s">
        <v>70</v>
      </c>
      <c r="B73" s="5" t="s">
        <v>261</v>
      </c>
      <c r="C73" s="2" t="s">
        <v>479</v>
      </c>
      <c r="D73" s="12">
        <v>602.8487804878049</v>
      </c>
      <c r="E73" s="12">
        <v>-52.34</v>
      </c>
      <c r="F73" s="12">
        <f t="shared" si="1"/>
        <v>550.50878048780487</v>
      </c>
    </row>
    <row r="74" spans="1:6" x14ac:dyDescent="0.25">
      <c r="A74" s="5" t="s">
        <v>70</v>
      </c>
      <c r="B74" s="5" t="s">
        <v>261</v>
      </c>
      <c r="C74" s="2" t="s">
        <v>480</v>
      </c>
      <c r="D74" s="12">
        <v>414.45853658536589</v>
      </c>
      <c r="E74" s="12">
        <v>-59.22</v>
      </c>
      <c r="F74" s="12">
        <f t="shared" si="1"/>
        <v>355.23853658536586</v>
      </c>
    </row>
    <row r="75" spans="1:6" x14ac:dyDescent="0.25">
      <c r="A75" s="5" t="s">
        <v>70</v>
      </c>
      <c r="B75" s="5" t="s">
        <v>261</v>
      </c>
      <c r="C75" s="2" t="s">
        <v>481</v>
      </c>
      <c r="D75" s="12">
        <v>753.56097560975616</v>
      </c>
      <c r="E75" s="12">
        <v>0</v>
      </c>
      <c r="F75" s="12">
        <f t="shared" si="1"/>
        <v>753.56097560975616</v>
      </c>
    </row>
    <row r="76" spans="1:6" x14ac:dyDescent="0.25">
      <c r="A76" s="5" t="s">
        <v>70</v>
      </c>
      <c r="B76" s="5" t="s">
        <v>261</v>
      </c>
      <c r="C76" s="2" t="s">
        <v>482</v>
      </c>
      <c r="D76" s="12">
        <v>226.06829268292685</v>
      </c>
      <c r="E76" s="12">
        <v>0</v>
      </c>
      <c r="F76" s="12">
        <f t="shared" si="1"/>
        <v>226.06829268292685</v>
      </c>
    </row>
    <row r="77" spans="1:6" x14ac:dyDescent="0.25">
      <c r="A77" s="5" t="s">
        <v>70</v>
      </c>
      <c r="B77" s="5" t="s">
        <v>261</v>
      </c>
      <c r="C77" s="2" t="s">
        <v>483</v>
      </c>
      <c r="D77" s="12">
        <v>791.23902439024391</v>
      </c>
      <c r="E77" s="12">
        <v>0</v>
      </c>
      <c r="F77" s="12">
        <f t="shared" si="1"/>
        <v>791.23902439024391</v>
      </c>
    </row>
    <row r="78" spans="1:6" x14ac:dyDescent="0.25">
      <c r="A78" s="5" t="s">
        <v>70</v>
      </c>
      <c r="B78" s="5" t="s">
        <v>261</v>
      </c>
      <c r="C78" s="2" t="s">
        <v>484</v>
      </c>
      <c r="D78" s="12">
        <v>1054.9853658536585</v>
      </c>
      <c r="E78" s="12">
        <v>-63.56</v>
      </c>
      <c r="F78" s="12">
        <f t="shared" si="1"/>
        <v>991.4253658536586</v>
      </c>
    </row>
    <row r="79" spans="1:6" x14ac:dyDescent="0.25">
      <c r="A79" s="5" t="s">
        <v>70</v>
      </c>
      <c r="B79" s="5" t="s">
        <v>261</v>
      </c>
      <c r="C79" s="2" t="s">
        <v>485</v>
      </c>
      <c r="D79" s="12">
        <v>527.49268292682927</v>
      </c>
      <c r="E79" s="12">
        <v>0</v>
      </c>
      <c r="F79" s="12">
        <f t="shared" si="1"/>
        <v>527.49268292682927</v>
      </c>
    </row>
    <row r="80" spans="1:6" x14ac:dyDescent="0.25">
      <c r="A80" s="5" t="s">
        <v>70</v>
      </c>
      <c r="B80" s="5" t="s">
        <v>261</v>
      </c>
      <c r="C80" s="2" t="s">
        <v>486</v>
      </c>
      <c r="D80" s="12">
        <v>565.17073170731703</v>
      </c>
      <c r="E80" s="12">
        <v>37.678048780487806</v>
      </c>
      <c r="F80" s="12">
        <f t="shared" si="1"/>
        <v>602.84878048780479</v>
      </c>
    </row>
    <row r="81" spans="1:6" x14ac:dyDescent="0.25">
      <c r="A81" s="5" t="s">
        <v>70</v>
      </c>
      <c r="B81" s="5" t="s">
        <v>261</v>
      </c>
      <c r="C81" s="2" t="s">
        <v>487</v>
      </c>
      <c r="D81" s="12">
        <v>527.49268292682927</v>
      </c>
      <c r="E81" s="12">
        <v>-37.56</v>
      </c>
      <c r="F81" s="12">
        <f t="shared" si="1"/>
        <v>489.93268292682927</v>
      </c>
    </row>
    <row r="82" spans="1:6" x14ac:dyDescent="0.25">
      <c r="A82" s="5" t="s">
        <v>70</v>
      </c>
      <c r="B82" s="5" t="s">
        <v>261</v>
      </c>
      <c r="C82" s="2" t="s">
        <v>488</v>
      </c>
      <c r="D82" s="12">
        <v>489.81463414634152</v>
      </c>
      <c r="E82" s="12">
        <v>-21.56</v>
      </c>
      <c r="F82" s="12">
        <f t="shared" si="1"/>
        <v>468.25463414634152</v>
      </c>
    </row>
    <row r="83" spans="1:6" x14ac:dyDescent="0.25">
      <c r="A83" s="5" t="s">
        <v>70</v>
      </c>
      <c r="B83" s="5" t="s">
        <v>261</v>
      </c>
      <c r="C83" s="2" t="s">
        <v>489</v>
      </c>
      <c r="D83" s="12">
        <v>828.91707317073178</v>
      </c>
      <c r="E83" s="12">
        <v>-15.16</v>
      </c>
      <c r="F83" s="12">
        <f t="shared" si="1"/>
        <v>813.75707317073181</v>
      </c>
    </row>
    <row r="84" spans="1:6" x14ac:dyDescent="0.25">
      <c r="A84" s="5" t="s">
        <v>70</v>
      </c>
      <c r="B84" s="5" t="s">
        <v>261</v>
      </c>
      <c r="C84" s="2" t="s">
        <v>490</v>
      </c>
      <c r="D84" s="12">
        <v>1394.0878048780489</v>
      </c>
      <c r="E84" s="12">
        <v>59.863414634146345</v>
      </c>
      <c r="F84" s="12">
        <f t="shared" si="1"/>
        <v>1453.9512195121952</v>
      </c>
    </row>
    <row r="85" spans="1:6" x14ac:dyDescent="0.25">
      <c r="A85" s="5" t="s">
        <v>70</v>
      </c>
      <c r="B85" s="5" t="s">
        <v>261</v>
      </c>
      <c r="C85" s="2" t="s">
        <v>491</v>
      </c>
      <c r="D85" s="12">
        <v>2072.2926829268295</v>
      </c>
      <c r="E85" s="12">
        <v>-349.24</v>
      </c>
      <c r="F85" s="12">
        <f t="shared" si="1"/>
        <v>1723.0526829268294</v>
      </c>
    </row>
    <row r="86" spans="1:6" x14ac:dyDescent="0.25">
      <c r="A86" s="5" t="s">
        <v>70</v>
      </c>
      <c r="B86" s="5" t="s">
        <v>261</v>
      </c>
      <c r="C86" s="2" t="s">
        <v>492</v>
      </c>
      <c r="D86" s="12">
        <v>452.1365853658537</v>
      </c>
      <c r="E86" s="12">
        <v>-112.68</v>
      </c>
      <c r="F86" s="12">
        <f t="shared" si="1"/>
        <v>339.4565853658537</v>
      </c>
    </row>
    <row r="87" spans="1:6" x14ac:dyDescent="0.25">
      <c r="A87" s="5" t="s">
        <v>70</v>
      </c>
      <c r="B87" s="5" t="s">
        <v>261</v>
      </c>
      <c r="C87" s="2" t="s">
        <v>493</v>
      </c>
      <c r="D87" s="12">
        <v>414.45853658536589</v>
      </c>
      <c r="E87" s="12">
        <v>8.4682926829268297</v>
      </c>
      <c r="F87" s="12">
        <f t="shared" si="1"/>
        <v>422.92682926829275</v>
      </c>
    </row>
    <row r="88" spans="1:6" x14ac:dyDescent="0.25">
      <c r="A88" s="5" t="s">
        <v>70</v>
      </c>
      <c r="B88" s="5" t="s">
        <v>261</v>
      </c>
      <c r="C88" s="2" t="s">
        <v>494</v>
      </c>
      <c r="D88" s="12">
        <v>1054.9853658536585</v>
      </c>
      <c r="E88" s="12">
        <v>-262.92</v>
      </c>
      <c r="F88" s="12">
        <f t="shared" si="1"/>
        <v>792.06536585365848</v>
      </c>
    </row>
    <row r="89" spans="1:6" x14ac:dyDescent="0.25">
      <c r="A89" s="5" t="s">
        <v>70</v>
      </c>
      <c r="B89" s="5" t="s">
        <v>261</v>
      </c>
      <c r="C89" s="2" t="s">
        <v>495</v>
      </c>
      <c r="D89" s="12">
        <v>226.06829268292685</v>
      </c>
      <c r="E89" s="12">
        <v>0</v>
      </c>
      <c r="F89" s="12">
        <f t="shared" si="1"/>
        <v>226.06829268292685</v>
      </c>
    </row>
    <row r="90" spans="1:6" x14ac:dyDescent="0.25">
      <c r="A90" s="5" t="s">
        <v>70</v>
      </c>
      <c r="B90" s="5" t="s">
        <v>261</v>
      </c>
      <c r="C90" s="2" t="s">
        <v>496</v>
      </c>
      <c r="D90" s="12">
        <v>791.23902439024391</v>
      </c>
      <c r="E90" s="12">
        <v>-31.78</v>
      </c>
      <c r="F90" s="12">
        <f t="shared" si="1"/>
        <v>759.45902439024394</v>
      </c>
    </row>
    <row r="91" spans="1:6" x14ac:dyDescent="0.25">
      <c r="A91" s="5" t="s">
        <v>70</v>
      </c>
      <c r="B91" s="5" t="s">
        <v>261</v>
      </c>
      <c r="C91" s="2" t="s">
        <v>497</v>
      </c>
      <c r="D91" s="12">
        <v>150.71219512195123</v>
      </c>
      <c r="E91" s="12">
        <v>0</v>
      </c>
      <c r="F91" s="12">
        <f t="shared" si="1"/>
        <v>150.71219512195123</v>
      </c>
    </row>
    <row r="92" spans="1:6" x14ac:dyDescent="0.25">
      <c r="A92" s="5" t="s">
        <v>70</v>
      </c>
      <c r="B92" s="5" t="s">
        <v>261</v>
      </c>
      <c r="C92" s="2" t="s">
        <v>498</v>
      </c>
      <c r="D92" s="12">
        <v>150.71219512195123</v>
      </c>
      <c r="E92" s="12">
        <v>37.678048780487806</v>
      </c>
      <c r="F92" s="12">
        <f t="shared" si="1"/>
        <v>188.39024390243904</v>
      </c>
    </row>
    <row r="93" spans="1:6" x14ac:dyDescent="0.25">
      <c r="A93" s="5" t="s">
        <v>70</v>
      </c>
      <c r="B93" s="5" t="s">
        <v>261</v>
      </c>
      <c r="C93" s="2" t="s">
        <v>499</v>
      </c>
      <c r="D93" s="12">
        <v>188.39024390243904</v>
      </c>
      <c r="E93" s="12">
        <v>-37.86</v>
      </c>
      <c r="F93" s="12">
        <f t="shared" si="1"/>
        <v>150.53024390243905</v>
      </c>
    </row>
    <row r="94" spans="1:6" x14ac:dyDescent="0.25">
      <c r="A94" s="5" t="s">
        <v>70</v>
      </c>
      <c r="B94" s="5" t="s">
        <v>261</v>
      </c>
      <c r="C94" s="2" t="s">
        <v>500</v>
      </c>
      <c r="D94" s="12">
        <v>37.678048780487806</v>
      </c>
      <c r="E94" s="12">
        <v>0</v>
      </c>
      <c r="F94" s="12">
        <f t="shared" si="1"/>
        <v>37.678048780487806</v>
      </c>
    </row>
    <row r="95" spans="1:6" x14ac:dyDescent="0.25">
      <c r="A95" s="5" t="s">
        <v>70</v>
      </c>
      <c r="B95" s="5" t="s">
        <v>261</v>
      </c>
      <c r="C95" s="2" t="s">
        <v>501</v>
      </c>
      <c r="D95" s="12">
        <v>527.49268292682927</v>
      </c>
      <c r="E95" s="12">
        <v>0</v>
      </c>
      <c r="F95" s="12">
        <f t="shared" si="1"/>
        <v>527.49268292682927</v>
      </c>
    </row>
    <row r="96" spans="1:6" x14ac:dyDescent="0.25">
      <c r="A96" s="5" t="s">
        <v>70</v>
      </c>
      <c r="B96" s="5" t="s">
        <v>261</v>
      </c>
      <c r="C96" s="2" t="s">
        <v>502</v>
      </c>
      <c r="D96" s="12">
        <v>75.356097560975613</v>
      </c>
      <c r="E96" s="12">
        <v>0</v>
      </c>
      <c r="F96" s="12">
        <f t="shared" si="1"/>
        <v>75.356097560975613</v>
      </c>
    </row>
    <row r="97" spans="1:10" x14ac:dyDescent="0.25">
      <c r="A97" s="5" t="s">
        <v>70</v>
      </c>
      <c r="B97" s="5" t="s">
        <v>261</v>
      </c>
      <c r="C97" s="2" t="s">
        <v>503</v>
      </c>
      <c r="D97" s="12">
        <v>37.678048780487806</v>
      </c>
      <c r="E97" s="12">
        <v>0</v>
      </c>
      <c r="F97" s="12">
        <f t="shared" si="1"/>
        <v>37.678048780487806</v>
      </c>
    </row>
    <row r="98" spans="1:10" x14ac:dyDescent="0.25">
      <c r="A98" s="5" t="s">
        <v>70</v>
      </c>
      <c r="B98" s="5" t="s">
        <v>261</v>
      </c>
      <c r="C98" s="2" t="s">
        <v>504</v>
      </c>
      <c r="D98" s="12">
        <v>7121.1512195121959</v>
      </c>
      <c r="E98" s="12">
        <v>-205.24</v>
      </c>
      <c r="F98" s="12">
        <f t="shared" si="1"/>
        <v>6915.9112195121961</v>
      </c>
    </row>
    <row r="99" spans="1:10" x14ac:dyDescent="0.25">
      <c r="A99" s="5" t="s">
        <v>70</v>
      </c>
      <c r="B99" s="5" t="s">
        <v>261</v>
      </c>
      <c r="C99" s="2" t="s">
        <v>505</v>
      </c>
      <c r="D99" s="12">
        <v>640.52682926829266</v>
      </c>
      <c r="E99" s="12">
        <v>-16.2</v>
      </c>
      <c r="F99" s="12">
        <f t="shared" si="1"/>
        <v>624.32682926829261</v>
      </c>
    </row>
    <row r="100" spans="1:10" x14ac:dyDescent="0.25">
      <c r="A100" s="5" t="s">
        <v>70</v>
      </c>
      <c r="B100" s="5" t="s">
        <v>261</v>
      </c>
      <c r="C100" s="2" t="s">
        <v>506</v>
      </c>
      <c r="D100" s="12">
        <v>376.78048780487808</v>
      </c>
      <c r="E100" s="12">
        <v>37.560975609756099</v>
      </c>
      <c r="F100" s="12">
        <f t="shared" si="1"/>
        <v>414.34146341463418</v>
      </c>
    </row>
    <row r="101" spans="1:10" x14ac:dyDescent="0.25">
      <c r="A101" s="5" t="s">
        <v>70</v>
      </c>
      <c r="B101" s="5" t="s">
        <v>261</v>
      </c>
      <c r="C101" s="2" t="s">
        <v>507</v>
      </c>
      <c r="D101" s="12">
        <v>489.81463414634152</v>
      </c>
      <c r="E101" s="12">
        <v>0</v>
      </c>
      <c r="F101" s="12">
        <f t="shared" si="1"/>
        <v>489.81463414634152</v>
      </c>
    </row>
    <row r="102" spans="1:10" x14ac:dyDescent="0.25">
      <c r="A102" s="5" t="s">
        <v>70</v>
      </c>
      <c r="B102" s="5" t="s">
        <v>261</v>
      </c>
      <c r="C102" s="2" t="s">
        <v>508</v>
      </c>
      <c r="D102" s="12">
        <v>640.52682926829266</v>
      </c>
      <c r="E102" s="12">
        <v>-7.02</v>
      </c>
      <c r="F102" s="12">
        <f t="shared" si="1"/>
        <v>633.50682926829268</v>
      </c>
    </row>
    <row r="103" spans="1:10" x14ac:dyDescent="0.25">
      <c r="A103" s="5" t="s">
        <v>70</v>
      </c>
      <c r="B103" s="5" t="s">
        <v>261</v>
      </c>
      <c r="C103" s="2" t="s">
        <v>509</v>
      </c>
      <c r="D103" s="12">
        <v>75.356097560975613</v>
      </c>
      <c r="E103" s="12">
        <v>0</v>
      </c>
      <c r="F103" s="12">
        <f t="shared" si="1"/>
        <v>75.356097560975613</v>
      </c>
    </row>
    <row r="104" spans="1:10" x14ac:dyDescent="0.25">
      <c r="A104" s="5" t="s">
        <v>70</v>
      </c>
      <c r="B104" s="5" t="s">
        <v>314</v>
      </c>
      <c r="C104" s="2" t="s">
        <v>443</v>
      </c>
      <c r="D104" s="12">
        <v>5990.8097560975611</v>
      </c>
      <c r="E104" s="12">
        <v>4.0585365853658537</v>
      </c>
      <c r="F104" s="12">
        <f t="shared" si="1"/>
        <v>5994.8682926829269</v>
      </c>
    </row>
    <row r="105" spans="1:10" x14ac:dyDescent="0.25">
      <c r="A105" s="5" t="s">
        <v>79</v>
      </c>
      <c r="B105" s="5" t="s">
        <v>275</v>
      </c>
      <c r="C105" s="2" t="s">
        <v>410</v>
      </c>
      <c r="D105" s="12">
        <v>630055.20000000007</v>
      </c>
      <c r="E105" s="12">
        <v>-12666.54</v>
      </c>
      <c r="F105" s="12">
        <f t="shared" si="1"/>
        <v>617388.66</v>
      </c>
    </row>
    <row r="106" spans="1:10" x14ac:dyDescent="0.25">
      <c r="A106" s="5" t="s">
        <v>79</v>
      </c>
      <c r="B106" s="5" t="s">
        <v>275</v>
      </c>
      <c r="C106" s="2" t="s">
        <v>409</v>
      </c>
      <c r="D106" s="12">
        <v>636107.31707317079</v>
      </c>
      <c r="E106" s="12">
        <v>-25204.9</v>
      </c>
      <c r="F106" s="12">
        <f t="shared" si="1"/>
        <v>610902.41707317077</v>
      </c>
    </row>
    <row r="107" spans="1:10" x14ac:dyDescent="0.25">
      <c r="A107" s="5" t="s">
        <v>9</v>
      </c>
      <c r="B107" s="5" t="s">
        <v>93</v>
      </c>
      <c r="C107" s="2" t="s">
        <v>606</v>
      </c>
      <c r="D107" s="12">
        <v>770.84999999999991</v>
      </c>
      <c r="E107" s="12"/>
      <c r="F107" s="12">
        <f t="shared" si="1"/>
        <v>770.84999999999991</v>
      </c>
    </row>
    <row r="108" spans="1:10" x14ac:dyDescent="0.25">
      <c r="F108" s="25"/>
    </row>
    <row r="109" spans="1:10" ht="30" x14ac:dyDescent="0.25">
      <c r="B109" s="7"/>
      <c r="C109" s="11" t="s">
        <v>88</v>
      </c>
      <c r="D109" s="11" t="s">
        <v>89</v>
      </c>
      <c r="E109" s="11" t="s">
        <v>90</v>
      </c>
      <c r="F109" s="19"/>
      <c r="G109" s="18"/>
      <c r="H109" s="18"/>
      <c r="I109" s="18"/>
      <c r="J109" s="18"/>
    </row>
    <row r="110" spans="1:10" x14ac:dyDescent="0.25">
      <c r="B110" s="7"/>
      <c r="C110" s="1" t="s">
        <v>91</v>
      </c>
      <c r="D110" s="1" t="s">
        <v>91</v>
      </c>
      <c r="E110" s="1" t="s">
        <v>91</v>
      </c>
      <c r="F110" s="19"/>
      <c r="G110" s="18"/>
      <c r="H110" s="18"/>
      <c r="I110" s="18"/>
      <c r="J110" s="18"/>
    </row>
    <row r="111" spans="1:10" x14ac:dyDescent="0.25">
      <c r="B111" s="3" t="s">
        <v>92</v>
      </c>
      <c r="C111" s="12">
        <f>SUM(D5:D107)</f>
        <v>2994281.6300000013</v>
      </c>
      <c r="D111" s="12">
        <f t="shared" ref="D111:E111" si="2">SUM(E5:E107)</f>
        <v>-43573.192195121956</v>
      </c>
      <c r="E111" s="12">
        <f t="shared" si="2"/>
        <v>2950708.4378048787</v>
      </c>
      <c r="F111" s="19"/>
      <c r="G111" s="18"/>
      <c r="H111" s="18"/>
      <c r="I111" s="18"/>
      <c r="J111" s="18"/>
    </row>
    <row r="112" spans="1:10" x14ac:dyDescent="0.25">
      <c r="B112" s="7"/>
      <c r="C112" s="9"/>
      <c r="D112" s="9"/>
      <c r="E112" s="9"/>
      <c r="F112" s="9"/>
      <c r="G112" s="9"/>
      <c r="H112" s="9"/>
      <c r="I112" s="9"/>
      <c r="J112" s="9"/>
    </row>
  </sheetData>
  <autoFilter ref="A4:U107"/>
  <pageMargins left="0.7" right="0.7" top="0.75" bottom="0.75" header="0.3" footer="0.3"/>
  <ignoredErrors>
    <ignoredError sqref="C107" numberStoredAsText="1"/>
  </ignoredErrors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topLeftCell="A8" zoomScaleNormal="100" workbookViewId="0">
      <selection activeCell="K8" sqref="K1:K1048576"/>
    </sheetView>
  </sheetViews>
  <sheetFormatPr defaultRowHeight="12.75" x14ac:dyDescent="0.2"/>
  <cols>
    <col min="1" max="1" width="52" style="66" bestFit="1" customWidth="1"/>
    <col min="2" max="2" width="42.5703125" style="66" customWidth="1"/>
    <col min="3" max="3" width="15.140625" style="66" bestFit="1" customWidth="1"/>
    <col min="4" max="4" width="12.5703125" style="180" bestFit="1" customWidth="1"/>
    <col min="5" max="5" width="12.140625" style="66" bestFit="1" customWidth="1"/>
    <col min="6" max="6" width="16.28515625" style="66" bestFit="1" customWidth="1"/>
    <col min="7" max="7" width="16" style="66" bestFit="1" customWidth="1"/>
    <col min="8" max="8" width="12.42578125" style="66" bestFit="1" customWidth="1"/>
    <col min="9" max="9" width="12.140625" style="66" bestFit="1" customWidth="1"/>
    <col min="10" max="10" width="13.140625" style="66" bestFit="1" customWidth="1"/>
    <col min="11" max="11" width="38.42578125" style="66" bestFit="1" customWidth="1"/>
    <col min="12" max="16384" width="9.140625" style="66"/>
  </cols>
  <sheetData>
    <row r="1" spans="1:11" s="63" customFormat="1" x14ac:dyDescent="0.25">
      <c r="A1" s="38" t="s">
        <v>999</v>
      </c>
      <c r="B1" s="59" t="s">
        <v>95</v>
      </c>
      <c r="C1" s="60"/>
      <c r="D1" s="177"/>
      <c r="E1" s="61"/>
      <c r="F1" s="62"/>
      <c r="G1" s="61"/>
      <c r="H1" s="61"/>
      <c r="I1" s="62"/>
    </row>
    <row r="2" spans="1:11" s="63" customFormat="1" x14ac:dyDescent="0.25">
      <c r="A2" s="38" t="s">
        <v>1001</v>
      </c>
      <c r="B2" s="59">
        <v>2013</v>
      </c>
      <c r="C2" s="60"/>
      <c r="D2" s="177"/>
      <c r="E2" s="61"/>
      <c r="F2" s="62"/>
      <c r="G2" s="61"/>
      <c r="H2" s="61"/>
      <c r="I2" s="62"/>
    </row>
    <row r="3" spans="1:11" s="63" customFormat="1" x14ac:dyDescent="0.25">
      <c r="A3" s="64"/>
      <c r="B3" s="64"/>
      <c r="C3" s="64"/>
      <c r="D3" s="61"/>
      <c r="E3" s="65"/>
      <c r="F3" s="65"/>
      <c r="G3" s="65"/>
      <c r="H3" s="65"/>
      <c r="I3" s="65"/>
    </row>
    <row r="4" spans="1:11" ht="25.5" x14ac:dyDescent="0.2">
      <c r="A4" s="38" t="s">
        <v>963</v>
      </c>
      <c r="B4" s="38" t="s">
        <v>964</v>
      </c>
      <c r="C4" s="38" t="s">
        <v>965</v>
      </c>
      <c r="D4" s="49" t="s">
        <v>1002</v>
      </c>
      <c r="E4" s="38" t="s">
        <v>1003</v>
      </c>
      <c r="F4" s="38" t="s">
        <v>1004</v>
      </c>
      <c r="G4" s="38" t="s">
        <v>1005</v>
      </c>
      <c r="H4" s="38" t="s">
        <v>1006</v>
      </c>
      <c r="I4" s="38" t="s">
        <v>1007</v>
      </c>
      <c r="J4" s="38" t="s">
        <v>1008</v>
      </c>
    </row>
    <row r="5" spans="1:11" ht="45" x14ac:dyDescent="0.2">
      <c r="A5" s="189" t="s">
        <v>9</v>
      </c>
      <c r="B5" s="190" t="s">
        <v>1155</v>
      </c>
      <c r="C5" s="191">
        <v>700578</v>
      </c>
      <c r="D5" s="186">
        <v>4</v>
      </c>
      <c r="E5" s="187">
        <v>37646</v>
      </c>
      <c r="F5" s="186"/>
      <c r="G5" s="187"/>
      <c r="H5" s="186"/>
      <c r="I5" s="187"/>
      <c r="J5" s="188">
        <v>7</v>
      </c>
      <c r="K5" s="128"/>
    </row>
    <row r="6" spans="1:11" ht="60" x14ac:dyDescent="0.2">
      <c r="A6" s="189" t="s">
        <v>70</v>
      </c>
      <c r="B6" s="190" t="s">
        <v>974</v>
      </c>
      <c r="C6" s="191">
        <v>700582</v>
      </c>
      <c r="D6" s="186">
        <v>3</v>
      </c>
      <c r="E6" s="187">
        <v>52665.85</v>
      </c>
      <c r="F6" s="186"/>
      <c r="G6" s="187"/>
      <c r="H6" s="186"/>
      <c r="I6" s="187"/>
      <c r="J6" s="188">
        <v>6</v>
      </c>
      <c r="K6" s="128"/>
    </row>
    <row r="7" spans="1:11" ht="45" x14ac:dyDescent="0.2">
      <c r="A7" s="189" t="s">
        <v>70</v>
      </c>
      <c r="B7" s="190" t="s">
        <v>975</v>
      </c>
      <c r="C7" s="191">
        <v>700583</v>
      </c>
      <c r="D7" s="186">
        <v>25</v>
      </c>
      <c r="E7" s="187">
        <v>175649.53</v>
      </c>
      <c r="F7" s="186"/>
      <c r="G7" s="187"/>
      <c r="H7" s="186">
        <v>1</v>
      </c>
      <c r="I7" s="187">
        <v>35122</v>
      </c>
      <c r="J7" s="186">
        <v>32</v>
      </c>
      <c r="K7" s="128"/>
    </row>
    <row r="8" spans="1:11" ht="30" x14ac:dyDescent="0.2">
      <c r="A8" s="189" t="s">
        <v>79</v>
      </c>
      <c r="B8" s="190" t="s">
        <v>976</v>
      </c>
      <c r="C8" s="191">
        <v>700584</v>
      </c>
      <c r="D8" s="186">
        <v>2</v>
      </c>
      <c r="E8" s="187">
        <v>12173</v>
      </c>
      <c r="F8" s="186"/>
      <c r="G8" s="187"/>
      <c r="H8" s="186"/>
      <c r="I8" s="187"/>
      <c r="J8" s="188">
        <v>3</v>
      </c>
      <c r="K8" s="128"/>
    </row>
    <row r="9" spans="1:11" ht="75" x14ac:dyDescent="0.2">
      <c r="A9" s="189" t="s">
        <v>70</v>
      </c>
      <c r="B9" s="190" t="s">
        <v>982</v>
      </c>
      <c r="C9" s="191">
        <v>700662</v>
      </c>
      <c r="D9" s="186"/>
      <c r="E9" s="187"/>
      <c r="F9" s="186"/>
      <c r="G9" s="187"/>
      <c r="H9" s="186"/>
      <c r="I9" s="187"/>
      <c r="J9" s="186">
        <v>2</v>
      </c>
      <c r="K9" s="128"/>
    </row>
    <row r="10" spans="1:11" ht="75" x14ac:dyDescent="0.2">
      <c r="A10" s="189" t="s">
        <v>70</v>
      </c>
      <c r="B10" s="190" t="s">
        <v>982</v>
      </c>
      <c r="C10" s="191">
        <v>700665</v>
      </c>
      <c r="D10" s="188">
        <v>63</v>
      </c>
      <c r="E10" s="187">
        <v>511666</v>
      </c>
      <c r="F10" s="186"/>
      <c r="G10" s="187"/>
      <c r="H10" s="186">
        <v>3</v>
      </c>
      <c r="I10" s="187">
        <v>9824</v>
      </c>
      <c r="J10" s="186">
        <v>79</v>
      </c>
      <c r="K10" s="128"/>
    </row>
    <row r="11" spans="1:11" ht="75" x14ac:dyDescent="0.2">
      <c r="A11" s="189" t="s">
        <v>70</v>
      </c>
      <c r="B11" s="190" t="s">
        <v>982</v>
      </c>
      <c r="C11" s="191">
        <v>700666</v>
      </c>
      <c r="D11" s="188">
        <v>1</v>
      </c>
      <c r="E11" s="187">
        <v>54265</v>
      </c>
      <c r="F11" s="186"/>
      <c r="G11" s="187"/>
      <c r="H11" s="186"/>
      <c r="I11" s="187"/>
      <c r="J11" s="186"/>
      <c r="K11" s="128"/>
    </row>
    <row r="12" spans="1:11" x14ac:dyDescent="0.2">
      <c r="D12" s="178"/>
      <c r="E12" s="73"/>
      <c r="F12" s="73"/>
      <c r="G12" s="73"/>
      <c r="H12" s="73"/>
      <c r="I12" s="73"/>
      <c r="J12" s="73"/>
    </row>
    <row r="13" spans="1:11" x14ac:dyDescent="0.2">
      <c r="C13" s="74" t="s">
        <v>991</v>
      </c>
      <c r="D13" s="75">
        <f>+SUM(D5:D11)</f>
        <v>98</v>
      </c>
      <c r="E13" s="76">
        <f t="shared" ref="E13:J13" si="0">+SUM(E5:E11)</f>
        <v>844065.38</v>
      </c>
      <c r="F13" s="75">
        <f t="shared" si="0"/>
        <v>0</v>
      </c>
      <c r="G13" s="76">
        <f t="shared" si="0"/>
        <v>0</v>
      </c>
      <c r="H13" s="75">
        <f t="shared" si="0"/>
        <v>4</v>
      </c>
      <c r="I13" s="76">
        <f t="shared" si="0"/>
        <v>44946</v>
      </c>
      <c r="J13" s="75">
        <f t="shared" si="0"/>
        <v>129</v>
      </c>
      <c r="K13" s="128"/>
    </row>
    <row r="16" spans="1:11" x14ac:dyDescent="0.2">
      <c r="B16" s="77" t="s">
        <v>992</v>
      </c>
      <c r="C16" s="78" t="s">
        <v>993</v>
      </c>
      <c r="D16" s="179" t="s">
        <v>994</v>
      </c>
    </row>
    <row r="17" spans="2:6" ht="25.5" x14ac:dyDescent="0.2">
      <c r="B17" s="79" t="s">
        <v>995</v>
      </c>
      <c r="C17" s="55">
        <f>+D13+F13+H13+J13</f>
        <v>231</v>
      </c>
      <c r="D17" s="115">
        <f>+E13+G13+I13</f>
        <v>889011.38</v>
      </c>
    </row>
    <row r="18" spans="2:6" x14ac:dyDescent="0.2">
      <c r="B18" s="79" t="s">
        <v>996</v>
      </c>
      <c r="C18" s="55">
        <f>H13</f>
        <v>4</v>
      </c>
      <c r="D18" s="115">
        <f>I13</f>
        <v>44946</v>
      </c>
    </row>
    <row r="19" spans="2:6" x14ac:dyDescent="0.2">
      <c r="B19" s="79" t="s">
        <v>997</v>
      </c>
      <c r="C19" s="55">
        <f>D13+F13</f>
        <v>98</v>
      </c>
      <c r="D19" s="115">
        <f>+E13+G13</f>
        <v>844065.38</v>
      </c>
    </row>
    <row r="20" spans="2:6" x14ac:dyDescent="0.2">
      <c r="B20" s="79" t="s">
        <v>998</v>
      </c>
      <c r="C20" s="55">
        <f>+C18+C19</f>
        <v>102</v>
      </c>
      <c r="D20" s="115">
        <f>+D18+D19</f>
        <v>889011.38</v>
      </c>
      <c r="E20" s="103"/>
      <c r="F20" s="124"/>
    </row>
    <row r="21" spans="2:6" x14ac:dyDescent="0.2">
      <c r="E21" s="103"/>
      <c r="F21" s="125"/>
    </row>
  </sheetData>
  <autoFilter ref="A4:J11"/>
  <conditionalFormatting sqref="B1:B2">
    <cfRule type="cellIs" dxfId="81" priority="22" stopIfTrue="1" operator="equal">
      <formula>"&lt;&gt;"""""</formula>
    </cfRule>
  </conditionalFormatting>
  <conditionalFormatting sqref="C13">
    <cfRule type="cellIs" dxfId="80" priority="11" stopIfTrue="1" operator="equal">
      <formula>"&lt;&gt;"""""</formula>
    </cfRule>
  </conditionalFormatting>
  <conditionalFormatting sqref="D13:J13">
    <cfRule type="cellIs" dxfId="79" priority="10" stopIfTrue="1" operator="equal">
      <formula>"&lt;&gt;"""""</formula>
    </cfRule>
  </conditionalFormatting>
  <pageMargins left="0.7" right="0.7" top="0.75" bottom="0.75" header="0.3" footer="0.3"/>
  <pageSetup paperSize="9" orientation="portrait" r:id="rId1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3"/>
  <sheetViews>
    <sheetView showGridLines="0" topLeftCell="A25" workbookViewId="0">
      <selection activeCell="A43" sqref="A43:XFD44"/>
    </sheetView>
  </sheetViews>
  <sheetFormatPr defaultRowHeight="15" x14ac:dyDescent="0.25"/>
  <cols>
    <col min="1" max="2" width="73.7109375" style="26" customWidth="1"/>
    <col min="3" max="6" width="18.7109375" style="10" customWidth="1"/>
    <col min="7" max="11" width="18.7109375" style="26" customWidth="1"/>
    <col min="12" max="12" width="9.140625" style="26"/>
    <col min="13" max="13" width="45.7109375" style="26" customWidth="1"/>
    <col min="14" max="21" width="18.7109375" style="26" customWidth="1"/>
    <col min="22" max="16384" width="9.140625" style="26"/>
  </cols>
  <sheetData>
    <row r="1" spans="1:6" x14ac:dyDescent="0.25">
      <c r="A1" s="183" t="s">
        <v>0</v>
      </c>
      <c r="B1" s="184">
        <v>2013</v>
      </c>
    </row>
    <row r="2" spans="1:6" x14ac:dyDescent="0.25">
      <c r="A2" s="183" t="s">
        <v>1</v>
      </c>
      <c r="B2" s="184" t="s">
        <v>152</v>
      </c>
    </row>
    <row r="4" spans="1:6" x14ac:dyDescent="0.25">
      <c r="A4" s="1" t="s">
        <v>3</v>
      </c>
      <c r="B4" s="1" t="s">
        <v>4</v>
      </c>
      <c r="C4" s="1" t="s">
        <v>5</v>
      </c>
      <c r="D4" s="1" t="s">
        <v>6</v>
      </c>
      <c r="E4" s="1" t="s">
        <v>7</v>
      </c>
      <c r="F4" s="1" t="s">
        <v>8</v>
      </c>
    </row>
    <row r="5" spans="1:6" x14ac:dyDescent="0.25">
      <c r="A5" s="5" t="s">
        <v>41</v>
      </c>
      <c r="B5" s="5" t="s">
        <v>611</v>
      </c>
      <c r="C5" s="2" t="s">
        <v>612</v>
      </c>
      <c r="D5" s="12">
        <v>37.00487804878049</v>
      </c>
      <c r="E5" s="12">
        <v>-21.09</v>
      </c>
      <c r="F5" s="12">
        <f>D5+E5</f>
        <v>15.914878048780491</v>
      </c>
    </row>
    <row r="6" spans="1:6" x14ac:dyDescent="0.25">
      <c r="A6" s="5" t="s">
        <v>9</v>
      </c>
      <c r="B6" s="5" t="s">
        <v>12</v>
      </c>
      <c r="C6" s="2" t="s">
        <v>613</v>
      </c>
      <c r="D6" s="12">
        <v>3.6878048780487807</v>
      </c>
      <c r="E6" s="12">
        <v>-3.69</v>
      </c>
      <c r="F6" s="12">
        <f t="shared" ref="F6:F38" si="0">D6+E6</f>
        <v>-2.1951219512192921E-3</v>
      </c>
    </row>
    <row r="7" spans="1:6" x14ac:dyDescent="0.25">
      <c r="A7" s="5" t="s">
        <v>9</v>
      </c>
      <c r="B7" s="5" t="s">
        <v>12</v>
      </c>
      <c r="C7" s="2" t="s">
        <v>614</v>
      </c>
      <c r="D7" s="12">
        <v>37.00487804878049</v>
      </c>
      <c r="E7" s="12">
        <v>-13.653</v>
      </c>
      <c r="F7" s="12">
        <f t="shared" si="0"/>
        <v>23.351878048780492</v>
      </c>
    </row>
    <row r="8" spans="1:6" x14ac:dyDescent="0.25">
      <c r="A8" s="5" t="s">
        <v>70</v>
      </c>
      <c r="B8" s="5" t="s">
        <v>70</v>
      </c>
      <c r="C8" s="2" t="s">
        <v>615</v>
      </c>
      <c r="D8" s="12">
        <v>2960.0000000000005</v>
      </c>
      <c r="E8" s="12">
        <v>1423.7463414634146</v>
      </c>
      <c r="F8" s="12">
        <f t="shared" si="0"/>
        <v>4383.7463414634149</v>
      </c>
    </row>
    <row r="9" spans="1:6" x14ac:dyDescent="0.25">
      <c r="A9" s="5" t="s">
        <v>9</v>
      </c>
      <c r="B9" s="5" t="s">
        <v>16</v>
      </c>
      <c r="C9" s="2" t="s">
        <v>616</v>
      </c>
      <c r="D9" s="12">
        <v>92.507317073170739</v>
      </c>
      <c r="E9" s="12">
        <v>-3.0959099999999999</v>
      </c>
      <c r="F9" s="12">
        <f t="shared" si="0"/>
        <v>89.411407073170736</v>
      </c>
    </row>
    <row r="10" spans="1:6" x14ac:dyDescent="0.25">
      <c r="A10" s="5" t="s">
        <v>266</v>
      </c>
      <c r="B10" s="5" t="s">
        <v>267</v>
      </c>
      <c r="C10" s="2" t="s">
        <v>617</v>
      </c>
      <c r="D10" s="12">
        <v>27750.009756097563</v>
      </c>
      <c r="E10" s="12">
        <v>12006.760975609757</v>
      </c>
      <c r="F10" s="12">
        <f t="shared" si="0"/>
        <v>39756.770731707322</v>
      </c>
    </row>
    <row r="11" spans="1:6" x14ac:dyDescent="0.25">
      <c r="A11" s="5" t="s">
        <v>106</v>
      </c>
      <c r="B11" s="5" t="s">
        <v>106</v>
      </c>
      <c r="C11" s="2" t="s">
        <v>618</v>
      </c>
      <c r="D11" s="12">
        <v>7.4146341463414638</v>
      </c>
      <c r="E11" s="12">
        <v>20.390243902439025</v>
      </c>
      <c r="F11" s="12">
        <f t="shared" si="0"/>
        <v>27.804878048780488</v>
      </c>
    </row>
    <row r="12" spans="1:6" x14ac:dyDescent="0.25">
      <c r="A12" s="5" t="s">
        <v>67</v>
      </c>
      <c r="B12" s="5" t="s">
        <v>68</v>
      </c>
      <c r="C12" s="2" t="s">
        <v>619</v>
      </c>
      <c r="D12" s="12">
        <v>3.7073170731707319</v>
      </c>
      <c r="E12" s="12">
        <v>-0.66</v>
      </c>
      <c r="F12" s="12">
        <f t="shared" si="0"/>
        <v>3.0473170731707317</v>
      </c>
    </row>
    <row r="13" spans="1:6" x14ac:dyDescent="0.25">
      <c r="A13" s="5" t="s">
        <v>9</v>
      </c>
      <c r="B13" s="5" t="s">
        <v>176</v>
      </c>
      <c r="C13" s="2" t="s">
        <v>620</v>
      </c>
      <c r="D13" s="12">
        <v>481.01463414634151</v>
      </c>
      <c r="E13" s="12">
        <v>-110.7</v>
      </c>
      <c r="F13" s="12">
        <f t="shared" si="0"/>
        <v>370.31463414634152</v>
      </c>
    </row>
    <row r="14" spans="1:6" x14ac:dyDescent="0.25">
      <c r="A14" s="5" t="s">
        <v>9</v>
      </c>
      <c r="B14" s="5" t="s">
        <v>517</v>
      </c>
      <c r="C14" s="2" t="s">
        <v>621</v>
      </c>
      <c r="D14" s="12">
        <v>29520.000000000004</v>
      </c>
      <c r="E14" s="12">
        <v>6902.8165800000015</v>
      </c>
      <c r="F14" s="12">
        <f t="shared" si="0"/>
        <v>36422.816580000006</v>
      </c>
    </row>
    <row r="15" spans="1:6" x14ac:dyDescent="0.25">
      <c r="A15" s="5" t="s">
        <v>49</v>
      </c>
      <c r="B15" s="5" t="s">
        <v>603</v>
      </c>
      <c r="C15" s="2" t="s">
        <v>622</v>
      </c>
      <c r="D15" s="12">
        <v>14.8</v>
      </c>
      <c r="E15" s="12">
        <v>19.746341463414634</v>
      </c>
      <c r="F15" s="12">
        <f t="shared" si="0"/>
        <v>34.546341463414635</v>
      </c>
    </row>
    <row r="16" spans="1:6" x14ac:dyDescent="0.25">
      <c r="A16" s="5" t="s">
        <v>49</v>
      </c>
      <c r="B16" s="5" t="s">
        <v>603</v>
      </c>
      <c r="C16" s="2" t="s">
        <v>623</v>
      </c>
      <c r="D16" s="12">
        <v>70.302439024390253</v>
      </c>
      <c r="E16" s="12">
        <v>0</v>
      </c>
      <c r="F16" s="12">
        <f t="shared" si="0"/>
        <v>70.302439024390253</v>
      </c>
    </row>
    <row r="17" spans="1:6" x14ac:dyDescent="0.25">
      <c r="A17" s="5" t="s">
        <v>49</v>
      </c>
      <c r="B17" s="5" t="s">
        <v>603</v>
      </c>
      <c r="C17" s="2" t="s">
        <v>624</v>
      </c>
      <c r="D17" s="12">
        <v>37.00487804878049</v>
      </c>
      <c r="E17" s="12">
        <v>29.6</v>
      </c>
      <c r="F17" s="12">
        <f t="shared" si="0"/>
        <v>66.604878048780492</v>
      </c>
    </row>
    <row r="18" spans="1:6" x14ac:dyDescent="0.25">
      <c r="A18" s="5" t="s">
        <v>49</v>
      </c>
      <c r="B18" s="5" t="s">
        <v>603</v>
      </c>
      <c r="C18" s="2" t="s">
        <v>625</v>
      </c>
      <c r="D18" s="12">
        <v>18.497560975609758</v>
      </c>
      <c r="E18" s="12">
        <v>42.995121951219517</v>
      </c>
      <c r="F18" s="12">
        <f t="shared" si="0"/>
        <v>61.492682926829275</v>
      </c>
    </row>
    <row r="19" spans="1:6" x14ac:dyDescent="0.25">
      <c r="A19" s="5" t="s">
        <v>49</v>
      </c>
      <c r="B19" s="5" t="s">
        <v>603</v>
      </c>
      <c r="C19" s="2" t="s">
        <v>626</v>
      </c>
      <c r="D19" s="12">
        <v>11.102439024390245</v>
      </c>
      <c r="E19" s="12">
        <v>28.585365853658541</v>
      </c>
      <c r="F19" s="12">
        <f t="shared" si="0"/>
        <v>39.687804878048787</v>
      </c>
    </row>
    <row r="20" spans="1:6" x14ac:dyDescent="0.25">
      <c r="A20" s="5" t="s">
        <v>49</v>
      </c>
      <c r="B20" s="5" t="s">
        <v>603</v>
      </c>
      <c r="C20" s="2" t="s">
        <v>627</v>
      </c>
      <c r="D20" s="12">
        <v>77.697560975609761</v>
      </c>
      <c r="E20" s="12">
        <v>5.7756097560975617</v>
      </c>
      <c r="F20" s="12">
        <f t="shared" si="0"/>
        <v>83.473170731707327</v>
      </c>
    </row>
    <row r="21" spans="1:6" x14ac:dyDescent="0.25">
      <c r="A21" s="5" t="s">
        <v>49</v>
      </c>
      <c r="B21" s="5" t="s">
        <v>603</v>
      </c>
      <c r="C21" s="2" t="s">
        <v>628</v>
      </c>
      <c r="D21" s="12">
        <v>81.404878048780489</v>
      </c>
      <c r="E21" s="12">
        <v>16.604878048780488</v>
      </c>
      <c r="F21" s="12">
        <f t="shared" si="0"/>
        <v>98.009756097560981</v>
      </c>
    </row>
    <row r="22" spans="1:6" x14ac:dyDescent="0.25">
      <c r="A22" s="5" t="s">
        <v>49</v>
      </c>
      <c r="B22" s="5" t="s">
        <v>603</v>
      </c>
      <c r="C22" s="2" t="s">
        <v>629</v>
      </c>
      <c r="D22" s="12">
        <v>199.80487804878052</v>
      </c>
      <c r="E22" s="12">
        <v>140.60487804878051</v>
      </c>
      <c r="F22" s="12">
        <f t="shared" si="0"/>
        <v>340.40975609756106</v>
      </c>
    </row>
    <row r="23" spans="1:6" x14ac:dyDescent="0.25">
      <c r="A23" s="5" t="s">
        <v>49</v>
      </c>
      <c r="B23" s="5" t="s">
        <v>603</v>
      </c>
      <c r="C23" s="2" t="s">
        <v>630</v>
      </c>
      <c r="D23" s="12">
        <v>62.897560975609757</v>
      </c>
      <c r="E23" s="12">
        <v>-5.33</v>
      </c>
      <c r="F23" s="12">
        <f t="shared" si="0"/>
        <v>57.567560975609759</v>
      </c>
    </row>
    <row r="24" spans="1:6" x14ac:dyDescent="0.25">
      <c r="A24" s="5" t="s">
        <v>49</v>
      </c>
      <c r="B24" s="5" t="s">
        <v>603</v>
      </c>
      <c r="C24" s="2" t="s">
        <v>631</v>
      </c>
      <c r="D24" s="12">
        <v>1.8536585365853659</v>
      </c>
      <c r="E24" s="12">
        <v>-1.85</v>
      </c>
      <c r="F24" s="12">
        <f t="shared" si="0"/>
        <v>3.6585365853658569E-3</v>
      </c>
    </row>
    <row r="25" spans="1:6" x14ac:dyDescent="0.25">
      <c r="A25" s="5" t="s">
        <v>49</v>
      </c>
      <c r="B25" s="5" t="s">
        <v>603</v>
      </c>
      <c r="C25" s="2" t="s">
        <v>632</v>
      </c>
      <c r="D25" s="12">
        <v>148</v>
      </c>
      <c r="E25" s="12">
        <v>357.90243902439028</v>
      </c>
      <c r="F25" s="12">
        <f t="shared" si="0"/>
        <v>505.90243902439028</v>
      </c>
    </row>
    <row r="26" spans="1:6" x14ac:dyDescent="0.25">
      <c r="A26" s="5" t="s">
        <v>49</v>
      </c>
      <c r="B26" s="5" t="s">
        <v>603</v>
      </c>
      <c r="C26" s="2" t="s">
        <v>633</v>
      </c>
      <c r="D26" s="12">
        <v>148</v>
      </c>
      <c r="E26" s="12">
        <v>7.4048780487804882</v>
      </c>
      <c r="F26" s="12">
        <f t="shared" si="0"/>
        <v>155.40487804878049</v>
      </c>
    </row>
    <row r="27" spans="1:6" x14ac:dyDescent="0.25">
      <c r="A27" s="5" t="s">
        <v>49</v>
      </c>
      <c r="B27" s="5" t="s">
        <v>603</v>
      </c>
      <c r="C27" s="2" t="s">
        <v>634</v>
      </c>
      <c r="D27" s="12">
        <v>555.00487804878048</v>
      </c>
      <c r="E27" s="12">
        <v>57.863414634146352</v>
      </c>
      <c r="F27" s="12">
        <f t="shared" si="0"/>
        <v>612.86829268292684</v>
      </c>
    </row>
    <row r="28" spans="1:6" x14ac:dyDescent="0.25">
      <c r="A28" s="5" t="s">
        <v>49</v>
      </c>
      <c r="B28" s="5" t="s">
        <v>603</v>
      </c>
      <c r="C28" s="2" t="s">
        <v>635</v>
      </c>
      <c r="D28" s="12">
        <v>203.50243902439027</v>
      </c>
      <c r="E28" s="12">
        <v>-53.69</v>
      </c>
      <c r="F28" s="12">
        <f t="shared" si="0"/>
        <v>149.81243902439027</v>
      </c>
    </row>
    <row r="29" spans="1:6" x14ac:dyDescent="0.25">
      <c r="A29" s="5" t="s">
        <v>49</v>
      </c>
      <c r="B29" s="5" t="s">
        <v>603</v>
      </c>
      <c r="C29" s="2" t="s">
        <v>636</v>
      </c>
      <c r="D29" s="12">
        <v>74</v>
      </c>
      <c r="E29" s="12">
        <v>11.385365853658538</v>
      </c>
      <c r="F29" s="12">
        <f t="shared" si="0"/>
        <v>85.385365853658541</v>
      </c>
    </row>
    <row r="30" spans="1:6" x14ac:dyDescent="0.25">
      <c r="A30" s="5" t="s">
        <v>155</v>
      </c>
      <c r="B30" s="5" t="s">
        <v>637</v>
      </c>
      <c r="C30" s="2" t="s">
        <v>638</v>
      </c>
      <c r="D30" s="12">
        <v>1.8439024390243903</v>
      </c>
      <c r="E30" s="12">
        <v>1.4829268292682929</v>
      </c>
      <c r="F30" s="12">
        <f t="shared" si="0"/>
        <v>3.3268292682926832</v>
      </c>
    </row>
    <row r="31" spans="1:6" x14ac:dyDescent="0.25">
      <c r="A31" s="5" t="s">
        <v>155</v>
      </c>
      <c r="B31" s="5" t="s">
        <v>639</v>
      </c>
      <c r="C31" s="2" t="s">
        <v>640</v>
      </c>
      <c r="D31" s="12">
        <v>3.7073170731707319</v>
      </c>
      <c r="E31" s="12">
        <v>132.08780487804879</v>
      </c>
      <c r="F31" s="12">
        <f t="shared" si="0"/>
        <v>135.79512195121953</v>
      </c>
    </row>
    <row r="32" spans="1:6" x14ac:dyDescent="0.25">
      <c r="A32" s="5" t="s">
        <v>155</v>
      </c>
      <c r="B32" s="5" t="s">
        <v>641</v>
      </c>
      <c r="C32" s="2" t="s">
        <v>642</v>
      </c>
      <c r="D32" s="12">
        <v>1.8439024390243903</v>
      </c>
      <c r="E32" s="12">
        <v>-1.3284</v>
      </c>
      <c r="F32" s="12">
        <f t="shared" si="0"/>
        <v>0.5155024390243903</v>
      </c>
    </row>
    <row r="33" spans="1:10" x14ac:dyDescent="0.25">
      <c r="A33" s="5" t="s">
        <v>155</v>
      </c>
      <c r="B33" s="5" t="s">
        <v>643</v>
      </c>
      <c r="C33" s="2" t="s">
        <v>644</v>
      </c>
      <c r="D33" s="12">
        <v>1.8439024390243903</v>
      </c>
      <c r="E33" s="12">
        <v>-1.845</v>
      </c>
      <c r="F33" s="12">
        <f t="shared" si="0"/>
        <v>-1.0975609756096461E-3</v>
      </c>
    </row>
    <row r="34" spans="1:10" x14ac:dyDescent="0.25">
      <c r="A34" s="5" t="s">
        <v>155</v>
      </c>
      <c r="B34" s="5" t="s">
        <v>645</v>
      </c>
      <c r="C34" s="2" t="s">
        <v>646</v>
      </c>
      <c r="D34" s="12">
        <v>266.40000000000003</v>
      </c>
      <c r="E34" s="12">
        <v>-12.062610000000001</v>
      </c>
      <c r="F34" s="12">
        <f t="shared" si="0"/>
        <v>254.33739000000003</v>
      </c>
    </row>
    <row r="35" spans="1:10" x14ac:dyDescent="0.25">
      <c r="A35" s="5" t="s">
        <v>185</v>
      </c>
      <c r="B35" s="5" t="s">
        <v>647</v>
      </c>
      <c r="C35" s="2" t="s">
        <v>648</v>
      </c>
      <c r="D35" s="12">
        <v>37.00487804878049</v>
      </c>
      <c r="E35" s="12">
        <v>-6.4316700000000004</v>
      </c>
      <c r="F35" s="12">
        <f t="shared" si="0"/>
        <v>30.57320804878049</v>
      </c>
    </row>
    <row r="36" spans="1:10" x14ac:dyDescent="0.25">
      <c r="A36" s="5" t="s">
        <v>29</v>
      </c>
      <c r="B36" s="5" t="s">
        <v>649</v>
      </c>
      <c r="C36" s="2" t="s">
        <v>650</v>
      </c>
      <c r="D36" s="12">
        <v>369.00000000000006</v>
      </c>
      <c r="E36" s="12">
        <v>258.98265000000009</v>
      </c>
      <c r="F36" s="12">
        <f t="shared" si="0"/>
        <v>627.98265000000015</v>
      </c>
    </row>
    <row r="37" spans="1:10" x14ac:dyDescent="0.25">
      <c r="A37" s="5" t="s">
        <v>70</v>
      </c>
      <c r="B37" s="5" t="s">
        <v>545</v>
      </c>
      <c r="C37" s="2" t="s">
        <v>651</v>
      </c>
      <c r="D37" s="12">
        <v>928.70243902439029</v>
      </c>
      <c r="E37" s="12">
        <v>263.19024390243902</v>
      </c>
      <c r="F37" s="12">
        <f t="shared" si="0"/>
        <v>1191.8926829268294</v>
      </c>
    </row>
    <row r="38" spans="1:10" x14ac:dyDescent="0.25">
      <c r="A38" s="5" t="s">
        <v>169</v>
      </c>
      <c r="B38" s="5" t="s">
        <v>221</v>
      </c>
      <c r="C38" s="2" t="s">
        <v>652</v>
      </c>
      <c r="D38" s="12">
        <v>2500</v>
      </c>
      <c r="E38" s="12">
        <v>39.8829268292683</v>
      </c>
      <c r="F38" s="12">
        <f t="shared" si="0"/>
        <v>2539.8829268292684</v>
      </c>
    </row>
    <row r="40" spans="1:10" ht="30" x14ac:dyDescent="0.25">
      <c r="B40" s="7"/>
      <c r="C40" s="11" t="s">
        <v>88</v>
      </c>
      <c r="D40" s="11" t="s">
        <v>89</v>
      </c>
      <c r="E40" s="11" t="s">
        <v>90</v>
      </c>
      <c r="F40" s="19"/>
      <c r="G40" s="18"/>
      <c r="H40" s="18"/>
      <c r="I40" s="18"/>
      <c r="J40" s="18"/>
    </row>
    <row r="41" spans="1:10" x14ac:dyDescent="0.25">
      <c r="B41" s="7"/>
      <c r="C41" s="1" t="s">
        <v>91</v>
      </c>
      <c r="D41" s="1" t="s">
        <v>91</v>
      </c>
      <c r="E41" s="1" t="s">
        <v>91</v>
      </c>
      <c r="F41" s="19"/>
      <c r="G41" s="18"/>
      <c r="H41" s="18"/>
      <c r="I41" s="18"/>
      <c r="J41" s="18"/>
    </row>
    <row r="42" spans="1:10" x14ac:dyDescent="0.25">
      <c r="B42" s="3" t="s">
        <v>92</v>
      </c>
      <c r="C42" s="12">
        <f>SUM(D5:D38)</f>
        <v>66706.570731707325</v>
      </c>
      <c r="D42" s="12">
        <f t="shared" ref="D42:E42" si="1">SUM(E5:E38)</f>
        <v>21532.382396097553</v>
      </c>
      <c r="E42" s="12">
        <f t="shared" si="1"/>
        <v>88238.953127804882</v>
      </c>
    </row>
    <row r="43" spans="1:10" x14ac:dyDescent="0.25">
      <c r="B43" s="7"/>
      <c r="C43" s="9"/>
      <c r="D43" s="9"/>
      <c r="E43" s="9"/>
      <c r="F43" s="9"/>
      <c r="G43" s="9"/>
      <c r="H43" s="9"/>
      <c r="I43" s="9"/>
      <c r="J43" s="9"/>
    </row>
  </sheetData>
  <pageMargins left="0.7" right="0.7" top="0.75" bottom="0.75" header="0.3" footer="0.3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"/>
  <sheetViews>
    <sheetView workbookViewId="0">
      <selection activeCell="B18" sqref="B18:C19"/>
    </sheetView>
  </sheetViews>
  <sheetFormatPr defaultRowHeight="12.75" x14ac:dyDescent="0.2"/>
  <cols>
    <col min="1" max="1" width="41.5703125" style="66" customWidth="1"/>
    <col min="2" max="2" width="42.5703125" style="66" customWidth="1"/>
    <col min="3" max="3" width="15.140625" style="66" bestFit="1" customWidth="1"/>
    <col min="4" max="4" width="12.5703125" style="66" bestFit="1" customWidth="1"/>
    <col min="5" max="5" width="12.140625" style="66" bestFit="1" customWidth="1"/>
    <col min="6" max="6" width="16.28515625" style="66" bestFit="1" customWidth="1"/>
    <col min="7" max="7" width="16" style="66" bestFit="1" customWidth="1"/>
    <col min="8" max="8" width="12.42578125" style="66" bestFit="1" customWidth="1"/>
    <col min="9" max="9" width="12.140625" style="66" bestFit="1" customWidth="1"/>
    <col min="10" max="10" width="13.140625" style="66" bestFit="1" customWidth="1"/>
    <col min="11" max="11" width="38.42578125" style="66" bestFit="1" customWidth="1"/>
    <col min="12" max="16384" width="9.140625" style="66"/>
  </cols>
  <sheetData>
    <row r="1" spans="1:11" s="63" customFormat="1" x14ac:dyDescent="0.25">
      <c r="A1" s="38" t="s">
        <v>999</v>
      </c>
      <c r="B1" s="59" t="s">
        <v>152</v>
      </c>
      <c r="C1" s="60"/>
      <c r="D1" s="60"/>
      <c r="E1" s="61"/>
      <c r="F1" s="62"/>
      <c r="G1" s="61"/>
      <c r="H1" s="61"/>
      <c r="I1" s="62"/>
    </row>
    <row r="2" spans="1:11" s="63" customFormat="1" x14ac:dyDescent="0.25">
      <c r="A2" s="38" t="s">
        <v>1001</v>
      </c>
      <c r="B2" s="59">
        <v>2013</v>
      </c>
      <c r="C2" s="60"/>
      <c r="D2" s="60"/>
      <c r="E2" s="61"/>
      <c r="F2" s="62"/>
      <c r="G2" s="61"/>
      <c r="H2" s="61"/>
      <c r="I2" s="62"/>
    </row>
    <row r="3" spans="1:11" s="63" customFormat="1" x14ac:dyDescent="0.25">
      <c r="A3" s="64"/>
      <c r="B3" s="64"/>
      <c r="C3" s="64"/>
      <c r="D3" s="65"/>
      <c r="E3" s="65"/>
      <c r="F3" s="65"/>
      <c r="G3" s="65"/>
      <c r="H3" s="65"/>
      <c r="I3" s="65"/>
    </row>
    <row r="4" spans="1:11" ht="25.5" x14ac:dyDescent="0.2">
      <c r="A4" s="38" t="s">
        <v>963</v>
      </c>
      <c r="B4" s="38" t="s">
        <v>964</v>
      </c>
      <c r="C4" s="38" t="s">
        <v>965</v>
      </c>
      <c r="D4" s="38" t="s">
        <v>1002</v>
      </c>
      <c r="E4" s="38" t="s">
        <v>1003</v>
      </c>
      <c r="F4" s="38" t="s">
        <v>1004</v>
      </c>
      <c r="G4" s="38" t="s">
        <v>1005</v>
      </c>
      <c r="H4" s="38" t="s">
        <v>1006</v>
      </c>
      <c r="I4" s="38" t="s">
        <v>1007</v>
      </c>
      <c r="J4" s="38" t="s">
        <v>1008</v>
      </c>
    </row>
    <row r="5" spans="1:11" ht="45" x14ac:dyDescent="0.2">
      <c r="A5" s="82" t="s">
        <v>49</v>
      </c>
      <c r="B5" s="82" t="s">
        <v>603</v>
      </c>
      <c r="C5" s="86">
        <v>700725</v>
      </c>
      <c r="D5" s="87"/>
      <c r="E5" s="88"/>
      <c r="F5" s="87"/>
      <c r="G5" s="88"/>
      <c r="H5" s="87"/>
      <c r="I5" s="88"/>
      <c r="J5" s="87">
        <v>2</v>
      </c>
      <c r="K5" s="128"/>
    </row>
    <row r="6" spans="1:11" ht="45" x14ac:dyDescent="0.2">
      <c r="A6" s="82" t="s">
        <v>49</v>
      </c>
      <c r="B6" s="82" t="s">
        <v>603</v>
      </c>
      <c r="C6" s="86">
        <v>700745</v>
      </c>
      <c r="D6" s="87">
        <v>1</v>
      </c>
      <c r="E6" s="88">
        <v>27132.5</v>
      </c>
      <c r="F6" s="87"/>
      <c r="G6" s="88"/>
      <c r="H6" s="87"/>
      <c r="I6" s="88"/>
      <c r="J6" s="87">
        <v>2</v>
      </c>
      <c r="K6" s="128"/>
    </row>
    <row r="7" spans="1:11" x14ac:dyDescent="0.2">
      <c r="D7" s="73"/>
      <c r="E7" s="73"/>
      <c r="F7" s="73"/>
      <c r="G7" s="73"/>
      <c r="H7" s="73"/>
      <c r="I7" s="73"/>
      <c r="J7" s="73"/>
    </row>
    <row r="8" spans="1:11" x14ac:dyDescent="0.2">
      <c r="C8" s="74" t="s">
        <v>991</v>
      </c>
      <c r="D8" s="75">
        <f>+SUM(D5:D6)</f>
        <v>1</v>
      </c>
      <c r="E8" s="76">
        <f t="shared" ref="E8:J8" si="0">+SUM(E5:E6)</f>
        <v>27132.5</v>
      </c>
      <c r="F8" s="75">
        <f t="shared" si="0"/>
        <v>0</v>
      </c>
      <c r="G8" s="76">
        <f t="shared" si="0"/>
        <v>0</v>
      </c>
      <c r="H8" s="75">
        <f t="shared" si="0"/>
        <v>0</v>
      </c>
      <c r="I8" s="76">
        <f t="shared" si="0"/>
        <v>0</v>
      </c>
      <c r="J8" s="75">
        <f t="shared" si="0"/>
        <v>4</v>
      </c>
    </row>
    <row r="11" spans="1:11" x14ac:dyDescent="0.2">
      <c r="B11" s="77" t="s">
        <v>992</v>
      </c>
      <c r="C11" s="78" t="s">
        <v>993</v>
      </c>
      <c r="D11" s="30" t="s">
        <v>994</v>
      </c>
    </row>
    <row r="12" spans="1:11" ht="25.5" x14ac:dyDescent="0.2">
      <c r="B12" s="79" t="s">
        <v>995</v>
      </c>
      <c r="C12" s="55">
        <f>+D8+F8+H8+J8</f>
        <v>5</v>
      </c>
      <c r="D12" s="52">
        <f>+E8+G8+I8</f>
        <v>27132.5</v>
      </c>
    </row>
    <row r="13" spans="1:11" x14ac:dyDescent="0.2">
      <c r="B13" s="79" t="s">
        <v>996</v>
      </c>
      <c r="C13" s="55">
        <f>H8</f>
        <v>0</v>
      </c>
      <c r="D13" s="52">
        <f>I8</f>
        <v>0</v>
      </c>
    </row>
    <row r="14" spans="1:11" x14ac:dyDescent="0.2">
      <c r="B14" s="79" t="s">
        <v>997</v>
      </c>
      <c r="C14" s="55">
        <f>D8+F8</f>
        <v>1</v>
      </c>
      <c r="D14" s="52">
        <f>+E8+G8</f>
        <v>27132.5</v>
      </c>
    </row>
    <row r="15" spans="1:11" x14ac:dyDescent="0.2">
      <c r="B15" s="79" t="s">
        <v>998</v>
      </c>
      <c r="C15" s="55">
        <f>+C13+C14</f>
        <v>1</v>
      </c>
      <c r="D15" s="52">
        <f>+D13+D14</f>
        <v>27132.5</v>
      </c>
      <c r="E15" s="103"/>
      <c r="F15" s="124"/>
    </row>
    <row r="16" spans="1:11" x14ac:dyDescent="0.2">
      <c r="E16" s="103"/>
      <c r="F16" s="125"/>
    </row>
  </sheetData>
  <conditionalFormatting sqref="B1:B2">
    <cfRule type="cellIs" dxfId="78" priority="9" stopIfTrue="1" operator="equal">
      <formula>"&lt;&gt;"""""</formula>
    </cfRule>
  </conditionalFormatting>
  <conditionalFormatting sqref="C8">
    <cfRule type="cellIs" dxfId="77" priority="8" stopIfTrue="1" operator="equal">
      <formula>"&lt;&gt;"""""</formula>
    </cfRule>
  </conditionalFormatting>
  <conditionalFormatting sqref="D8:J8">
    <cfRule type="cellIs" dxfId="76" priority="7" stopIfTrue="1" operator="equal">
      <formula>"&lt;&gt;"""""</formula>
    </cfRule>
  </conditionalFormatting>
  <conditionalFormatting sqref="F5:H6">
    <cfRule type="cellIs" dxfId="75" priority="6" stopIfTrue="1" operator="equal">
      <formula>"&lt;&gt;"""""</formula>
    </cfRule>
  </conditionalFormatting>
  <conditionalFormatting sqref="E5:E6 B5:B6">
    <cfRule type="cellIs" dxfId="74" priority="5" stopIfTrue="1" operator="equal">
      <formula>"&lt;&gt;"""""</formula>
    </cfRule>
  </conditionalFormatting>
  <conditionalFormatting sqref="D5:D6">
    <cfRule type="cellIs" dxfId="73" priority="4" stopIfTrue="1" operator="equal">
      <formula>"&lt;&gt;"""""</formula>
    </cfRule>
  </conditionalFormatting>
  <conditionalFormatting sqref="J5:J6">
    <cfRule type="cellIs" dxfId="72" priority="3" stopIfTrue="1" operator="equal">
      <formula>"&lt;&gt;"""""</formula>
    </cfRule>
  </conditionalFormatting>
  <conditionalFormatting sqref="I5:I6">
    <cfRule type="cellIs" dxfId="71" priority="2" stopIfTrue="1" operator="equal">
      <formula>"&lt;&gt;"""""</formula>
    </cfRule>
  </conditionalFormatting>
  <conditionalFormatting sqref="C5:C6">
    <cfRule type="cellIs" dxfId="70" priority="1" stopIfTrue="1" operator="equal">
      <formula>"&lt;&gt;"""""</formula>
    </cfRule>
  </conditionalFormatting>
  <pageMargins left="0.7" right="0.7" top="0.75" bottom="0.75" header="0.3" footer="0.3"/>
  <pageSetup paperSize="9" orientation="portrait" r:id="rId1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4"/>
  <sheetViews>
    <sheetView showGridLines="0" topLeftCell="A31" workbookViewId="0">
      <selection activeCell="A44" sqref="A44:XFD45"/>
    </sheetView>
  </sheetViews>
  <sheetFormatPr defaultRowHeight="15" x14ac:dyDescent="0.25"/>
  <cols>
    <col min="1" max="2" width="73.7109375" style="26" customWidth="1"/>
    <col min="3" max="3" width="18.7109375" style="26" customWidth="1"/>
    <col min="4" max="6" width="18.7109375" style="10" customWidth="1"/>
    <col min="7" max="11" width="18.7109375" style="26" customWidth="1"/>
    <col min="12" max="12" width="9.140625" style="26"/>
    <col min="13" max="13" width="45.7109375" style="26" customWidth="1"/>
    <col min="14" max="21" width="18.7109375" style="26" customWidth="1"/>
    <col min="22" max="16384" width="9.140625" style="26"/>
  </cols>
  <sheetData>
    <row r="1" spans="1:6" x14ac:dyDescent="0.25">
      <c r="A1" s="183" t="s">
        <v>0</v>
      </c>
      <c r="B1" s="184">
        <v>2013</v>
      </c>
    </row>
    <row r="2" spans="1:6" x14ac:dyDescent="0.25">
      <c r="A2" s="183" t="s">
        <v>1</v>
      </c>
      <c r="B2" s="184" t="s">
        <v>212</v>
      </c>
    </row>
    <row r="4" spans="1:6" x14ac:dyDescent="0.25">
      <c r="A4" s="1" t="s">
        <v>3</v>
      </c>
      <c r="B4" s="1" t="s">
        <v>4</v>
      </c>
      <c r="C4" s="1" t="s">
        <v>5</v>
      </c>
      <c r="D4" s="1" t="s">
        <v>6</v>
      </c>
      <c r="E4" s="1" t="s">
        <v>7</v>
      </c>
      <c r="F4" s="1" t="s">
        <v>8</v>
      </c>
    </row>
    <row r="5" spans="1:6" x14ac:dyDescent="0.25">
      <c r="A5" s="5" t="s">
        <v>41</v>
      </c>
      <c r="B5" s="5" t="s">
        <v>611</v>
      </c>
      <c r="C5" s="5" t="s">
        <v>653</v>
      </c>
      <c r="D5" s="12">
        <v>649.00440528634363</v>
      </c>
      <c r="E5" s="12">
        <v>-369.93</v>
      </c>
      <c r="F5" s="12">
        <f>D5+E5</f>
        <v>279.07440528634362</v>
      </c>
    </row>
    <row r="6" spans="1:6" x14ac:dyDescent="0.25">
      <c r="A6" s="5" t="s">
        <v>9</v>
      </c>
      <c r="B6" s="5" t="s">
        <v>12</v>
      </c>
      <c r="C6" s="5" t="s">
        <v>654</v>
      </c>
      <c r="D6" s="12">
        <v>64.898678414096906</v>
      </c>
      <c r="E6" s="12">
        <v>-64.900000000000006</v>
      </c>
      <c r="F6" s="12">
        <f t="shared" ref="F6:F39" si="0">D6+E6</f>
        <v>-1.321585903099276E-3</v>
      </c>
    </row>
    <row r="7" spans="1:6" x14ac:dyDescent="0.25">
      <c r="A7" s="5" t="s">
        <v>9</v>
      </c>
      <c r="B7" s="5" t="s">
        <v>12</v>
      </c>
      <c r="C7" s="5" t="s">
        <v>655</v>
      </c>
      <c r="D7" s="12">
        <v>649.00440528634363</v>
      </c>
      <c r="E7" s="12">
        <v>-240.13</v>
      </c>
      <c r="F7" s="12">
        <f t="shared" si="0"/>
        <v>408.87440528634363</v>
      </c>
    </row>
    <row r="8" spans="1:6" x14ac:dyDescent="0.25">
      <c r="A8" s="5" t="s">
        <v>70</v>
      </c>
      <c r="B8" s="5" t="s">
        <v>70</v>
      </c>
      <c r="C8" s="5" t="s">
        <v>656</v>
      </c>
      <c r="D8" s="12">
        <v>51920</v>
      </c>
      <c r="E8" s="12">
        <v>24973.383259911894</v>
      </c>
      <c r="F8" s="12">
        <f t="shared" si="0"/>
        <v>76893.38325991189</v>
      </c>
    </row>
    <row r="9" spans="1:6" x14ac:dyDescent="0.25">
      <c r="A9" s="5" t="s">
        <v>9</v>
      </c>
      <c r="B9" s="5" t="s">
        <v>16</v>
      </c>
      <c r="C9" s="5" t="s">
        <v>657</v>
      </c>
      <c r="D9" s="12">
        <v>1622.5022026431718</v>
      </c>
      <c r="E9" s="12">
        <v>-54.451099999999997</v>
      </c>
      <c r="F9" s="12">
        <f t="shared" si="0"/>
        <v>1568.0511026431718</v>
      </c>
    </row>
    <row r="10" spans="1:6" x14ac:dyDescent="0.25">
      <c r="A10" s="5" t="s">
        <v>266</v>
      </c>
      <c r="B10" s="5" t="s">
        <v>267</v>
      </c>
      <c r="C10" s="5" t="s">
        <v>658</v>
      </c>
      <c r="D10" s="12">
        <v>486750</v>
      </c>
      <c r="E10" s="12">
        <v>210605.1718061674</v>
      </c>
      <c r="F10" s="12">
        <f t="shared" si="0"/>
        <v>697355.17180616735</v>
      </c>
    </row>
    <row r="11" spans="1:6" x14ac:dyDescent="0.25">
      <c r="A11" s="5" t="s">
        <v>106</v>
      </c>
      <c r="B11" s="5" t="s">
        <v>106</v>
      </c>
      <c r="C11" s="5" t="s">
        <v>659</v>
      </c>
      <c r="D11" s="12">
        <v>129.80616740088107</v>
      </c>
      <c r="E11" s="12">
        <v>357.72687224669602</v>
      </c>
      <c r="F11" s="12">
        <f t="shared" si="0"/>
        <v>487.53303964757708</v>
      </c>
    </row>
    <row r="12" spans="1:6" x14ac:dyDescent="0.25">
      <c r="A12" s="5" t="s">
        <v>67</v>
      </c>
      <c r="B12" s="5" t="s">
        <v>68</v>
      </c>
      <c r="C12" s="5" t="s">
        <v>660</v>
      </c>
      <c r="D12" s="12">
        <v>64.907488986784145</v>
      </c>
      <c r="E12" s="12">
        <v>-11.68</v>
      </c>
      <c r="F12" s="12">
        <f t="shared" si="0"/>
        <v>53.227488986784145</v>
      </c>
    </row>
    <row r="13" spans="1:6" x14ac:dyDescent="0.25">
      <c r="A13" s="5" t="s">
        <v>9</v>
      </c>
      <c r="B13" s="5" t="s">
        <v>176</v>
      </c>
      <c r="C13" s="5" t="s">
        <v>661</v>
      </c>
      <c r="D13" s="12">
        <v>8437.0044052863432</v>
      </c>
      <c r="E13" s="12">
        <v>-1947</v>
      </c>
      <c r="F13" s="12">
        <f t="shared" si="0"/>
        <v>6490.0044052863432</v>
      </c>
    </row>
    <row r="14" spans="1:6" x14ac:dyDescent="0.25">
      <c r="A14" s="5" t="s">
        <v>9</v>
      </c>
      <c r="B14" s="5" t="s">
        <v>517</v>
      </c>
      <c r="C14" s="5" t="s">
        <v>662</v>
      </c>
      <c r="D14" s="12">
        <v>519200</v>
      </c>
      <c r="E14" s="12">
        <v>121407.26179999998</v>
      </c>
      <c r="F14" s="12">
        <f t="shared" si="0"/>
        <v>640607.26179999998</v>
      </c>
    </row>
    <row r="15" spans="1:6" x14ac:dyDescent="0.25">
      <c r="A15" s="5" t="s">
        <v>49</v>
      </c>
      <c r="B15" s="5" t="s">
        <v>603</v>
      </c>
      <c r="C15" s="5" t="s">
        <v>663</v>
      </c>
      <c r="D15" s="12">
        <v>259.60352422907488</v>
      </c>
      <c r="E15" s="12">
        <v>346.37004405286342</v>
      </c>
      <c r="F15" s="12">
        <f t="shared" si="0"/>
        <v>605.97356828193824</v>
      </c>
    </row>
    <row r="16" spans="1:6" x14ac:dyDescent="0.25">
      <c r="A16" s="5" t="s">
        <v>49</v>
      </c>
      <c r="B16" s="5" t="s">
        <v>603</v>
      </c>
      <c r="C16" s="5" t="s">
        <v>664</v>
      </c>
      <c r="D16" s="12">
        <v>1233.101321585903</v>
      </c>
      <c r="E16" s="12">
        <v>0</v>
      </c>
      <c r="F16" s="12">
        <f t="shared" si="0"/>
        <v>1233.101321585903</v>
      </c>
    </row>
    <row r="17" spans="1:6" x14ac:dyDescent="0.25">
      <c r="A17" s="5" t="s">
        <v>49</v>
      </c>
      <c r="B17" s="5" t="s">
        <v>603</v>
      </c>
      <c r="C17" s="5" t="s">
        <v>665</v>
      </c>
      <c r="D17" s="12">
        <v>649.00440528634363</v>
      </c>
      <c r="E17" s="12">
        <v>519.1982378854625</v>
      </c>
      <c r="F17" s="12">
        <f t="shared" si="0"/>
        <v>1168.2026431718061</v>
      </c>
    </row>
    <row r="18" spans="1:6" x14ac:dyDescent="0.25">
      <c r="A18" s="5" t="s">
        <v>49</v>
      </c>
      <c r="B18" s="5" t="s">
        <v>603</v>
      </c>
      <c r="C18" s="5" t="s">
        <v>666</v>
      </c>
      <c r="D18" s="12">
        <v>324.50220264317181</v>
      </c>
      <c r="E18" s="12">
        <v>754.14096916299559</v>
      </c>
      <c r="F18" s="12">
        <f t="shared" si="0"/>
        <v>1078.6431718061674</v>
      </c>
    </row>
    <row r="19" spans="1:6" x14ac:dyDescent="0.25">
      <c r="A19" s="5" t="s">
        <v>49</v>
      </c>
      <c r="B19" s="5" t="s">
        <v>603</v>
      </c>
      <c r="C19" s="5" t="s">
        <v>667</v>
      </c>
      <c r="D19" s="12">
        <v>194.69603524229075</v>
      </c>
      <c r="E19" s="12">
        <v>501.48017621145368</v>
      </c>
      <c r="F19" s="12">
        <f t="shared" si="0"/>
        <v>696.17621145374437</v>
      </c>
    </row>
    <row r="20" spans="1:6" x14ac:dyDescent="0.25">
      <c r="A20" s="5" t="s">
        <v>49</v>
      </c>
      <c r="B20" s="5" t="s">
        <v>603</v>
      </c>
      <c r="C20" s="5" t="s">
        <v>668</v>
      </c>
      <c r="D20" s="12">
        <v>1362.898678414097</v>
      </c>
      <c r="E20" s="12">
        <v>101.24229074889867</v>
      </c>
      <c r="F20" s="12">
        <f t="shared" si="0"/>
        <v>1464.1409691629958</v>
      </c>
    </row>
    <row r="21" spans="1:6" x14ac:dyDescent="0.25">
      <c r="A21" s="5" t="s">
        <v>49</v>
      </c>
      <c r="B21" s="5" t="s">
        <v>603</v>
      </c>
      <c r="C21" s="5" t="s">
        <v>669</v>
      </c>
      <c r="D21" s="12">
        <v>1427.7973568281939</v>
      </c>
      <c r="E21" s="12">
        <v>291.20704845814976</v>
      </c>
      <c r="F21" s="12">
        <f t="shared" si="0"/>
        <v>1719.0044052863436</v>
      </c>
    </row>
    <row r="22" spans="1:6" x14ac:dyDescent="0.25">
      <c r="A22" s="5" t="s">
        <v>49</v>
      </c>
      <c r="B22" s="5" t="s">
        <v>603</v>
      </c>
      <c r="C22" s="5" t="s">
        <v>670</v>
      </c>
      <c r="D22" s="12">
        <v>3504.5991189427309</v>
      </c>
      <c r="E22" s="12">
        <v>2466.2026431718059</v>
      </c>
      <c r="F22" s="12">
        <f t="shared" si="0"/>
        <v>5970.8017621145373</v>
      </c>
    </row>
    <row r="23" spans="1:6" x14ac:dyDescent="0.25">
      <c r="A23" s="5" t="s">
        <v>49</v>
      </c>
      <c r="B23" s="5" t="s">
        <v>603</v>
      </c>
      <c r="C23" s="5" t="s">
        <v>671</v>
      </c>
      <c r="D23" s="12">
        <v>1103.3039647577093</v>
      </c>
      <c r="E23" s="12">
        <v>-93.46</v>
      </c>
      <c r="F23" s="12">
        <f t="shared" si="0"/>
        <v>1009.8439647577093</v>
      </c>
    </row>
    <row r="24" spans="1:6" x14ac:dyDescent="0.25">
      <c r="A24" s="5" t="s">
        <v>49</v>
      </c>
      <c r="B24" s="5" t="s">
        <v>603</v>
      </c>
      <c r="C24" s="5" t="s">
        <v>672</v>
      </c>
      <c r="D24" s="12">
        <v>32.449339207048453</v>
      </c>
      <c r="E24" s="12">
        <v>-32.450000000000003</v>
      </c>
      <c r="F24" s="12">
        <f t="shared" si="0"/>
        <v>-6.6079295154963802E-4</v>
      </c>
    </row>
    <row r="25" spans="1:6" x14ac:dyDescent="0.25">
      <c r="A25" s="5" t="s">
        <v>49</v>
      </c>
      <c r="B25" s="5" t="s">
        <v>603</v>
      </c>
      <c r="C25" s="5" t="s">
        <v>673</v>
      </c>
      <c r="D25" s="12">
        <v>2596</v>
      </c>
      <c r="E25" s="12">
        <v>6277.7797356828187</v>
      </c>
      <c r="F25" s="12">
        <f t="shared" si="0"/>
        <v>8873.7797356828196</v>
      </c>
    </row>
    <row r="26" spans="1:6" x14ac:dyDescent="0.25">
      <c r="A26" s="5" t="s">
        <v>49</v>
      </c>
      <c r="B26" s="5" t="s">
        <v>603</v>
      </c>
      <c r="C26" s="5" t="s">
        <v>674</v>
      </c>
      <c r="D26" s="12">
        <v>2596</v>
      </c>
      <c r="E26" s="12">
        <v>129.79735682819381</v>
      </c>
      <c r="F26" s="12">
        <f t="shared" si="0"/>
        <v>2725.7973568281936</v>
      </c>
    </row>
    <row r="27" spans="1:6" x14ac:dyDescent="0.25">
      <c r="A27" s="5" t="s">
        <v>49</v>
      </c>
      <c r="B27" s="5" t="s">
        <v>603</v>
      </c>
      <c r="C27" s="5" t="s">
        <v>675</v>
      </c>
      <c r="D27" s="12">
        <v>9735.0044052863432</v>
      </c>
      <c r="E27" s="12">
        <v>1014.9074889867842</v>
      </c>
      <c r="F27" s="12">
        <f t="shared" si="0"/>
        <v>10749.911894273127</v>
      </c>
    </row>
    <row r="28" spans="1:6" x14ac:dyDescent="0.25">
      <c r="A28" s="5" t="s">
        <v>49</v>
      </c>
      <c r="B28" s="5" t="s">
        <v>603</v>
      </c>
      <c r="C28" s="5" t="s">
        <v>676</v>
      </c>
      <c r="D28" s="12">
        <v>3569.4977973568284</v>
      </c>
      <c r="E28" s="12">
        <v>-941.76</v>
      </c>
      <c r="F28" s="12">
        <f t="shared" si="0"/>
        <v>2627.7377973568282</v>
      </c>
    </row>
    <row r="29" spans="1:6" x14ac:dyDescent="0.25">
      <c r="A29" s="5" t="s">
        <v>49</v>
      </c>
      <c r="B29" s="5" t="s">
        <v>603</v>
      </c>
      <c r="C29" s="5" t="s">
        <v>677</v>
      </c>
      <c r="D29" s="12">
        <v>1298</v>
      </c>
      <c r="E29" s="12">
        <v>199.70044052863435</v>
      </c>
      <c r="F29" s="12">
        <f t="shared" si="0"/>
        <v>1497.7004405286343</v>
      </c>
    </row>
    <row r="30" spans="1:6" x14ac:dyDescent="0.25">
      <c r="A30" s="5" t="s">
        <v>155</v>
      </c>
      <c r="B30" s="5" t="s">
        <v>637</v>
      </c>
      <c r="C30" s="5" t="s">
        <v>678</v>
      </c>
      <c r="D30" s="12">
        <v>32.458149779735685</v>
      </c>
      <c r="E30" s="12">
        <v>25.955947136563879</v>
      </c>
      <c r="F30" s="12">
        <f t="shared" si="0"/>
        <v>58.414096916299563</v>
      </c>
    </row>
    <row r="31" spans="1:6" x14ac:dyDescent="0.25">
      <c r="A31" s="5" t="s">
        <v>155</v>
      </c>
      <c r="B31" s="5" t="s">
        <v>639</v>
      </c>
      <c r="C31" s="5" t="s">
        <v>679</v>
      </c>
      <c r="D31" s="12">
        <v>64.907488986784145</v>
      </c>
      <c r="E31" s="12">
        <v>2316.9339207048456</v>
      </c>
      <c r="F31" s="12">
        <f t="shared" si="0"/>
        <v>2381.8414096916299</v>
      </c>
    </row>
    <row r="32" spans="1:6" x14ac:dyDescent="0.25">
      <c r="A32" s="5" t="s">
        <v>155</v>
      </c>
      <c r="B32" s="5" t="s">
        <v>641</v>
      </c>
      <c r="C32" s="5" t="s">
        <v>680</v>
      </c>
      <c r="D32" s="12">
        <v>32.458149779735685</v>
      </c>
      <c r="E32" s="12">
        <v>-23.364000000000001</v>
      </c>
      <c r="F32" s="12">
        <f t="shared" si="0"/>
        <v>9.0941497797356838</v>
      </c>
    </row>
    <row r="33" spans="1:10" x14ac:dyDescent="0.25">
      <c r="A33" s="5" t="s">
        <v>155</v>
      </c>
      <c r="B33" s="5" t="s">
        <v>643</v>
      </c>
      <c r="C33" s="5" t="s">
        <v>681</v>
      </c>
      <c r="D33" s="12">
        <v>32.458149779735685</v>
      </c>
      <c r="E33" s="12">
        <v>-32.450000000000003</v>
      </c>
      <c r="F33" s="12">
        <f t="shared" si="0"/>
        <v>8.1497797356817614E-3</v>
      </c>
    </row>
    <row r="34" spans="1:10" x14ac:dyDescent="0.25">
      <c r="A34" s="5" t="s">
        <v>155</v>
      </c>
      <c r="B34" s="5" t="s">
        <v>645</v>
      </c>
      <c r="C34" s="5" t="s">
        <v>682</v>
      </c>
      <c r="D34" s="12">
        <v>4672.8017621145373</v>
      </c>
      <c r="E34" s="12">
        <v>-212.15809999999999</v>
      </c>
      <c r="F34" s="12">
        <f t="shared" si="0"/>
        <v>4460.6436621145376</v>
      </c>
    </row>
    <row r="35" spans="1:10" x14ac:dyDescent="0.25">
      <c r="A35" s="5" t="s">
        <v>185</v>
      </c>
      <c r="B35" s="5" t="s">
        <v>647</v>
      </c>
      <c r="C35" s="5" t="s">
        <v>683</v>
      </c>
      <c r="D35" s="12">
        <v>649.00440528634363</v>
      </c>
      <c r="E35" s="12">
        <v>-113.1207</v>
      </c>
      <c r="F35" s="12">
        <f t="shared" si="0"/>
        <v>535.88370528634368</v>
      </c>
    </row>
    <row r="36" spans="1:10" x14ac:dyDescent="0.25">
      <c r="A36" s="5" t="s">
        <v>29</v>
      </c>
      <c r="B36" s="5" t="s">
        <v>649</v>
      </c>
      <c r="C36" s="5" t="s">
        <v>684</v>
      </c>
      <c r="D36" s="12">
        <v>6490</v>
      </c>
      <c r="E36" s="12">
        <v>4555.0044052863441</v>
      </c>
      <c r="F36" s="12">
        <f t="shared" si="0"/>
        <v>11045.004405286345</v>
      </c>
    </row>
    <row r="37" spans="1:10" x14ac:dyDescent="0.25">
      <c r="A37" s="5" t="s">
        <v>70</v>
      </c>
      <c r="B37" s="5" t="s">
        <v>545</v>
      </c>
      <c r="C37" s="5" t="s">
        <v>685</v>
      </c>
      <c r="D37" s="12">
        <v>16289.903083700441</v>
      </c>
      <c r="E37" s="12">
        <v>4616.5286343612333</v>
      </c>
      <c r="F37" s="12">
        <f t="shared" si="0"/>
        <v>20906.431718061674</v>
      </c>
    </row>
    <row r="38" spans="1:10" x14ac:dyDescent="0.25">
      <c r="A38" s="5" t="s">
        <v>169</v>
      </c>
      <c r="B38" s="5" t="s">
        <v>221</v>
      </c>
      <c r="C38" s="5">
        <v>100437840</v>
      </c>
      <c r="D38" s="12">
        <v>10375.004405286343</v>
      </c>
      <c r="E38" s="12">
        <v>167.50660792951541</v>
      </c>
      <c r="F38" s="12">
        <f t="shared" si="0"/>
        <v>10542.511013215859</v>
      </c>
    </row>
    <row r="39" spans="1:10" x14ac:dyDescent="0.25">
      <c r="A39" s="5" t="s">
        <v>46</v>
      </c>
      <c r="B39" s="5" t="s">
        <v>47</v>
      </c>
      <c r="C39" s="5" t="s">
        <v>549</v>
      </c>
      <c r="D39" s="12">
        <v>3296.9162995594716</v>
      </c>
      <c r="E39" s="12"/>
      <c r="F39" s="12">
        <f t="shared" si="0"/>
        <v>3296.9162995594716</v>
      </c>
    </row>
    <row r="41" spans="1:10" ht="30" x14ac:dyDescent="0.25">
      <c r="B41" s="7"/>
      <c r="C41" s="8" t="s">
        <v>88</v>
      </c>
      <c r="D41" s="11" t="s">
        <v>89</v>
      </c>
      <c r="E41" s="11" t="s">
        <v>90</v>
      </c>
      <c r="F41" s="19"/>
      <c r="G41" s="18"/>
      <c r="H41" s="18"/>
      <c r="I41" s="18"/>
      <c r="J41" s="18"/>
    </row>
    <row r="42" spans="1:10" x14ac:dyDescent="0.25">
      <c r="B42" s="7"/>
      <c r="C42" s="1" t="s">
        <v>91</v>
      </c>
      <c r="D42" s="1" t="s">
        <v>91</v>
      </c>
      <c r="E42" s="1" t="s">
        <v>91</v>
      </c>
      <c r="F42" s="19"/>
      <c r="G42" s="18"/>
      <c r="H42" s="18"/>
      <c r="I42" s="18"/>
      <c r="J42" s="18"/>
    </row>
    <row r="43" spans="1:10" x14ac:dyDescent="0.25">
      <c r="B43" s="3" t="s">
        <v>92</v>
      </c>
      <c r="C43" s="6">
        <f>SUM(D5:D39)</f>
        <v>1141309.4977973569</v>
      </c>
      <c r="D43" s="6">
        <f t="shared" ref="D43:E43" si="1">SUM(E5:E39)</f>
        <v>377490.64578546252</v>
      </c>
      <c r="E43" s="6">
        <f t="shared" si="1"/>
        <v>1518800.1435828193</v>
      </c>
    </row>
    <row r="44" spans="1:10" x14ac:dyDescent="0.25">
      <c r="B44" s="7"/>
      <c r="C44" s="9"/>
      <c r="D44" s="9"/>
      <c r="E44" s="9"/>
      <c r="F44" s="9"/>
      <c r="G44" s="9"/>
      <c r="H44" s="9"/>
      <c r="I44" s="9"/>
      <c r="J44" s="9"/>
    </row>
  </sheetData>
  <autoFilter ref="A4:J4"/>
  <pageMargins left="0.7" right="0.7" top="0.75" bottom="0.75" header="0.3" footer="0.3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7"/>
  <sheetViews>
    <sheetView topLeftCell="A31" workbookViewId="0">
      <selection activeCell="K10" sqref="K1:K1048576"/>
    </sheetView>
  </sheetViews>
  <sheetFormatPr defaultRowHeight="12.75" x14ac:dyDescent="0.2"/>
  <cols>
    <col min="1" max="1" width="52" style="66" bestFit="1" customWidth="1"/>
    <col min="2" max="2" width="42.5703125" style="66" customWidth="1"/>
    <col min="3" max="3" width="15.140625" style="66" bestFit="1" customWidth="1"/>
    <col min="4" max="4" width="12.5703125" style="66" bestFit="1" customWidth="1"/>
    <col min="5" max="5" width="12.140625" style="66" bestFit="1" customWidth="1"/>
    <col min="6" max="6" width="16.28515625" style="66" bestFit="1" customWidth="1"/>
    <col min="7" max="7" width="16" style="66" bestFit="1" customWidth="1"/>
    <col min="8" max="8" width="12.42578125" style="66" bestFit="1" customWidth="1"/>
    <col min="9" max="9" width="12.140625" style="66" bestFit="1" customWidth="1"/>
    <col min="10" max="10" width="13.140625" style="66" bestFit="1" customWidth="1"/>
    <col min="11" max="11" width="38.42578125" style="66" bestFit="1" customWidth="1"/>
    <col min="12" max="16384" width="9.140625" style="66"/>
  </cols>
  <sheetData>
    <row r="1" spans="1:11" s="63" customFormat="1" x14ac:dyDescent="0.25">
      <c r="A1" s="38" t="s">
        <v>999</v>
      </c>
      <c r="B1" s="59" t="s">
        <v>212</v>
      </c>
      <c r="C1" s="60"/>
      <c r="D1" s="60"/>
      <c r="E1" s="61"/>
      <c r="F1" s="62"/>
      <c r="G1" s="61"/>
      <c r="H1" s="61"/>
      <c r="I1" s="62"/>
    </row>
    <row r="2" spans="1:11" s="63" customFormat="1" x14ac:dyDescent="0.25">
      <c r="A2" s="38" t="s">
        <v>1001</v>
      </c>
      <c r="B2" s="59">
        <v>2013</v>
      </c>
      <c r="C2" s="60"/>
      <c r="D2" s="60"/>
      <c r="E2" s="61"/>
      <c r="F2" s="62"/>
      <c r="G2" s="61"/>
      <c r="H2" s="61"/>
      <c r="I2" s="62"/>
    </row>
    <row r="3" spans="1:11" s="63" customFormat="1" x14ac:dyDescent="0.25">
      <c r="A3" s="64"/>
      <c r="B3" s="64"/>
      <c r="C3" s="64"/>
      <c r="D3" s="65"/>
      <c r="E3" s="65"/>
      <c r="F3" s="65"/>
      <c r="G3" s="65"/>
      <c r="H3" s="65"/>
      <c r="I3" s="65"/>
    </row>
    <row r="4" spans="1:11" ht="25.5" x14ac:dyDescent="0.2">
      <c r="A4" s="38" t="s">
        <v>963</v>
      </c>
      <c r="B4" s="38" t="s">
        <v>964</v>
      </c>
      <c r="C4" s="38" t="s">
        <v>965</v>
      </c>
      <c r="D4" s="38" t="s">
        <v>1002</v>
      </c>
      <c r="E4" s="38" t="s">
        <v>1003</v>
      </c>
      <c r="F4" s="38" t="s">
        <v>1004</v>
      </c>
      <c r="G4" s="38" t="s">
        <v>1005</v>
      </c>
      <c r="H4" s="38" t="s">
        <v>1006</v>
      </c>
      <c r="I4" s="38" t="s">
        <v>1007</v>
      </c>
      <c r="J4" s="38" t="s">
        <v>1008</v>
      </c>
    </row>
    <row r="5" spans="1:11" ht="45" x14ac:dyDescent="0.2">
      <c r="A5" s="82" t="s">
        <v>49</v>
      </c>
      <c r="B5" s="82" t="s">
        <v>603</v>
      </c>
      <c r="C5" s="86">
        <v>700675</v>
      </c>
      <c r="D5" s="87">
        <v>2</v>
      </c>
      <c r="E5" s="88">
        <v>797</v>
      </c>
      <c r="F5" s="87"/>
      <c r="G5" s="88"/>
      <c r="H5" s="87"/>
      <c r="I5" s="88"/>
      <c r="J5" s="87"/>
      <c r="K5" s="128"/>
    </row>
    <row r="6" spans="1:11" ht="45" x14ac:dyDescent="0.2">
      <c r="A6" s="82" t="s">
        <v>49</v>
      </c>
      <c r="B6" s="82" t="s">
        <v>603</v>
      </c>
      <c r="C6" s="86">
        <v>700679</v>
      </c>
      <c r="D6" s="87">
        <v>1</v>
      </c>
      <c r="E6" s="88">
        <v>37</v>
      </c>
      <c r="F6" s="87"/>
      <c r="G6" s="88"/>
      <c r="H6" s="87"/>
      <c r="I6" s="88"/>
      <c r="J6" s="87">
        <v>1</v>
      </c>
      <c r="K6" s="128"/>
    </row>
    <row r="7" spans="1:11" ht="45" x14ac:dyDescent="0.2">
      <c r="A7" s="82" t="s">
        <v>49</v>
      </c>
      <c r="B7" s="82" t="s">
        <v>603</v>
      </c>
      <c r="C7" s="86">
        <v>700683</v>
      </c>
      <c r="D7" s="87">
        <v>1</v>
      </c>
      <c r="E7" s="88">
        <v>4052</v>
      </c>
      <c r="F7" s="87"/>
      <c r="G7" s="88"/>
      <c r="H7" s="87"/>
      <c r="I7" s="88"/>
      <c r="J7" s="87"/>
      <c r="K7" s="128"/>
    </row>
    <row r="8" spans="1:11" ht="45" x14ac:dyDescent="0.2">
      <c r="A8" s="82" t="s">
        <v>49</v>
      </c>
      <c r="B8" s="82" t="s">
        <v>603</v>
      </c>
      <c r="C8" s="86">
        <v>700694</v>
      </c>
      <c r="D8" s="87">
        <v>3</v>
      </c>
      <c r="E8" s="88">
        <v>1556</v>
      </c>
      <c r="F8" s="87"/>
      <c r="G8" s="88"/>
      <c r="H8" s="87"/>
      <c r="I8" s="88"/>
      <c r="J8" s="87">
        <v>1</v>
      </c>
      <c r="K8" s="128"/>
    </row>
    <row r="9" spans="1:11" ht="45" x14ac:dyDescent="0.2">
      <c r="A9" s="82" t="s">
        <v>49</v>
      </c>
      <c r="B9" s="82" t="s">
        <v>603</v>
      </c>
      <c r="C9" s="86">
        <v>700696</v>
      </c>
      <c r="D9" s="87"/>
      <c r="E9" s="88"/>
      <c r="F9" s="87"/>
      <c r="G9" s="88"/>
      <c r="H9" s="87"/>
      <c r="I9" s="88"/>
      <c r="J9" s="87">
        <v>1</v>
      </c>
      <c r="K9" s="128"/>
    </row>
    <row r="10" spans="1:11" ht="45" x14ac:dyDescent="0.2">
      <c r="A10" s="82" t="s">
        <v>49</v>
      </c>
      <c r="B10" s="82" t="s">
        <v>603</v>
      </c>
      <c r="C10" s="86">
        <v>700700</v>
      </c>
      <c r="D10" s="87">
        <v>1</v>
      </c>
      <c r="E10" s="88">
        <v>3108</v>
      </c>
      <c r="F10" s="87"/>
      <c r="G10" s="88"/>
      <c r="H10" s="87"/>
      <c r="I10" s="88"/>
      <c r="J10" s="87"/>
      <c r="K10" s="128"/>
    </row>
    <row r="11" spans="1:11" ht="60" x14ac:dyDescent="0.2">
      <c r="A11" s="82" t="s">
        <v>1159</v>
      </c>
      <c r="B11" s="82" t="s">
        <v>1160</v>
      </c>
      <c r="C11" s="86">
        <v>700724</v>
      </c>
      <c r="D11" s="87">
        <v>294</v>
      </c>
      <c r="E11" s="88">
        <v>324068.61</v>
      </c>
      <c r="F11" s="87"/>
      <c r="G11" s="88"/>
      <c r="H11" s="87"/>
      <c r="I11" s="88"/>
      <c r="J11" s="87">
        <v>35</v>
      </c>
      <c r="K11" s="128"/>
    </row>
    <row r="12" spans="1:11" ht="30" x14ac:dyDescent="0.2">
      <c r="A12" s="82" t="s">
        <v>9</v>
      </c>
      <c r="B12" s="82" t="s">
        <v>973</v>
      </c>
      <c r="C12" s="86">
        <v>700726</v>
      </c>
      <c r="D12" s="87">
        <v>1</v>
      </c>
      <c r="E12" s="88">
        <v>368</v>
      </c>
      <c r="F12" s="87"/>
      <c r="G12" s="88"/>
      <c r="H12" s="87"/>
      <c r="I12" s="88"/>
      <c r="J12" s="87"/>
      <c r="K12" s="128"/>
    </row>
    <row r="13" spans="1:11" ht="45" x14ac:dyDescent="0.2">
      <c r="A13" s="82" t="s">
        <v>70</v>
      </c>
      <c r="B13" s="82" t="s">
        <v>1161</v>
      </c>
      <c r="C13" s="86">
        <v>700728</v>
      </c>
      <c r="D13" s="87">
        <v>9</v>
      </c>
      <c r="E13" s="88">
        <v>12832</v>
      </c>
      <c r="F13" s="87"/>
      <c r="G13" s="88"/>
      <c r="H13" s="87"/>
      <c r="I13" s="88"/>
      <c r="J13" s="87"/>
      <c r="K13" s="128"/>
    </row>
    <row r="14" spans="1:11" ht="105" x14ac:dyDescent="0.2">
      <c r="A14" s="82" t="s">
        <v>41</v>
      </c>
      <c r="B14" s="82" t="s">
        <v>1165</v>
      </c>
      <c r="C14" s="86">
        <v>700734</v>
      </c>
      <c r="D14" s="87" t="s">
        <v>151</v>
      </c>
      <c r="E14" s="88"/>
      <c r="F14" s="87"/>
      <c r="G14" s="88"/>
      <c r="H14" s="87"/>
      <c r="I14" s="88"/>
      <c r="J14" s="87">
        <v>2</v>
      </c>
      <c r="K14" s="128"/>
    </row>
    <row r="15" spans="1:11" ht="60" x14ac:dyDescent="0.2">
      <c r="A15" s="82" t="s">
        <v>9</v>
      </c>
      <c r="B15" s="82" t="s">
        <v>1166</v>
      </c>
      <c r="C15" s="86">
        <v>700742</v>
      </c>
      <c r="D15" s="87">
        <v>1</v>
      </c>
      <c r="E15" s="88">
        <v>1226</v>
      </c>
      <c r="F15" s="87"/>
      <c r="G15" s="88"/>
      <c r="H15" s="87"/>
      <c r="I15" s="88"/>
      <c r="J15" s="87"/>
      <c r="K15" s="128"/>
    </row>
    <row r="16" spans="1:11" ht="75" x14ac:dyDescent="0.2">
      <c r="A16" s="82" t="s">
        <v>9</v>
      </c>
      <c r="B16" s="82" t="s">
        <v>1163</v>
      </c>
      <c r="C16" s="86">
        <v>700744</v>
      </c>
      <c r="D16" s="87">
        <v>127</v>
      </c>
      <c r="E16" s="88">
        <v>212778.41</v>
      </c>
      <c r="F16" s="87"/>
      <c r="G16" s="88"/>
      <c r="H16" s="87"/>
      <c r="I16" s="88"/>
      <c r="J16" s="87">
        <v>21</v>
      </c>
      <c r="K16" s="128"/>
    </row>
    <row r="17" spans="1:11" ht="45" x14ac:dyDescent="0.2">
      <c r="A17" s="82" t="s">
        <v>155</v>
      </c>
      <c r="B17" s="82" t="s">
        <v>637</v>
      </c>
      <c r="C17" s="86">
        <v>700751</v>
      </c>
      <c r="D17" s="87">
        <v>1</v>
      </c>
      <c r="E17" s="88">
        <v>515</v>
      </c>
      <c r="F17" s="87"/>
      <c r="G17" s="88"/>
      <c r="H17" s="87"/>
      <c r="I17" s="88"/>
      <c r="J17" s="87"/>
      <c r="K17" s="128"/>
    </row>
    <row r="18" spans="1:11" x14ac:dyDescent="0.2">
      <c r="D18" s="73"/>
      <c r="E18" s="73"/>
      <c r="F18" s="73"/>
      <c r="G18" s="73"/>
      <c r="H18" s="73"/>
      <c r="I18" s="73"/>
      <c r="J18" s="73"/>
    </row>
    <row r="19" spans="1:11" x14ac:dyDescent="0.2">
      <c r="C19" s="74" t="s">
        <v>991</v>
      </c>
      <c r="D19" s="75">
        <f t="shared" ref="D19:J19" si="0">+SUM(D5:D17)</f>
        <v>441</v>
      </c>
      <c r="E19" s="76">
        <f t="shared" si="0"/>
        <v>561338.02</v>
      </c>
      <c r="F19" s="75">
        <f t="shared" si="0"/>
        <v>0</v>
      </c>
      <c r="G19" s="76">
        <f t="shared" si="0"/>
        <v>0</v>
      </c>
      <c r="H19" s="75">
        <f t="shared" si="0"/>
        <v>0</v>
      </c>
      <c r="I19" s="76">
        <f t="shared" si="0"/>
        <v>0</v>
      </c>
      <c r="J19" s="75">
        <f t="shared" si="0"/>
        <v>61</v>
      </c>
    </row>
    <row r="22" spans="1:11" x14ac:dyDescent="0.2">
      <c r="B22" s="77" t="s">
        <v>992</v>
      </c>
      <c r="C22" s="78" t="s">
        <v>993</v>
      </c>
      <c r="D22" s="30" t="s">
        <v>994</v>
      </c>
    </row>
    <row r="23" spans="1:11" ht="25.5" x14ac:dyDescent="0.2">
      <c r="B23" s="79" t="s">
        <v>995</v>
      </c>
      <c r="C23" s="55">
        <f>+D19+F19+H19+J19</f>
        <v>502</v>
      </c>
      <c r="D23" s="52">
        <f>+E19+G19+I19</f>
        <v>561338.02</v>
      </c>
    </row>
    <row r="24" spans="1:11" x14ac:dyDescent="0.2">
      <c r="B24" s="79" t="s">
        <v>996</v>
      </c>
      <c r="C24" s="55">
        <f>H19</f>
        <v>0</v>
      </c>
      <c r="D24" s="52">
        <f>I19</f>
        <v>0</v>
      </c>
    </row>
    <row r="25" spans="1:11" x14ac:dyDescent="0.2">
      <c r="B25" s="79" t="s">
        <v>997</v>
      </c>
      <c r="C25" s="55">
        <f>D19+F19</f>
        <v>441</v>
      </c>
      <c r="D25" s="52">
        <f>+E19+G19</f>
        <v>561338.02</v>
      </c>
    </row>
    <row r="26" spans="1:11" x14ac:dyDescent="0.2">
      <c r="B26" s="79" t="s">
        <v>998</v>
      </c>
      <c r="C26" s="55">
        <f>+C24+C25</f>
        <v>441</v>
      </c>
      <c r="D26" s="52">
        <f>+D24+D25</f>
        <v>561338.02</v>
      </c>
      <c r="E26" s="103"/>
      <c r="F26" s="124"/>
    </row>
    <row r="27" spans="1:11" x14ac:dyDescent="0.2">
      <c r="E27" s="103"/>
      <c r="F27" s="125"/>
    </row>
  </sheetData>
  <conditionalFormatting sqref="B1:B2 D6:J17 B6:B17 C5:C17">
    <cfRule type="cellIs" dxfId="69" priority="14" stopIfTrue="1" operator="equal">
      <formula>"&lt;&gt;"""""</formula>
    </cfRule>
  </conditionalFormatting>
  <conditionalFormatting sqref="F5:H5">
    <cfRule type="cellIs" dxfId="68" priority="13" stopIfTrue="1" operator="equal">
      <formula>"&lt;&gt;"""""</formula>
    </cfRule>
  </conditionalFormatting>
  <conditionalFormatting sqref="E5 B5">
    <cfRule type="cellIs" dxfId="67" priority="12" stopIfTrue="1" operator="equal">
      <formula>"&lt;&gt;"""""</formula>
    </cfRule>
  </conditionalFormatting>
  <conditionalFormatting sqref="D5">
    <cfRule type="cellIs" dxfId="66" priority="11" stopIfTrue="1" operator="equal">
      <formula>"&lt;&gt;"""""</formula>
    </cfRule>
  </conditionalFormatting>
  <conditionalFormatting sqref="J5">
    <cfRule type="cellIs" dxfId="65" priority="10" stopIfTrue="1" operator="equal">
      <formula>"&lt;&gt;"""""</formula>
    </cfRule>
  </conditionalFormatting>
  <conditionalFormatting sqref="I5">
    <cfRule type="cellIs" dxfId="64" priority="9" stopIfTrue="1" operator="equal">
      <formula>"&lt;&gt;"""""</formula>
    </cfRule>
  </conditionalFormatting>
  <conditionalFormatting sqref="C19">
    <cfRule type="cellIs" dxfId="63" priority="3" stopIfTrue="1" operator="equal">
      <formula>"&lt;&gt;"""""</formula>
    </cfRule>
  </conditionalFormatting>
  <conditionalFormatting sqref="D19:J19">
    <cfRule type="cellIs" dxfId="62" priority="2" stopIfTrue="1" operator="equal">
      <formula>"&lt;&gt;"""""</formula>
    </cfRule>
  </conditionalFormatting>
  <pageMargins left="0.7" right="0.7" top="0.75" bottom="0.75" header="0.3" footer="0.3"/>
  <pageSetup paperSize="9" orientation="portrait" r:id="rId1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0"/>
  <sheetViews>
    <sheetView showGridLines="0" topLeftCell="A115" zoomScale="90" zoomScaleNormal="90" workbookViewId="0">
      <selection activeCell="A130" sqref="A130:XFD131"/>
    </sheetView>
  </sheetViews>
  <sheetFormatPr defaultRowHeight="15" x14ac:dyDescent="0.25"/>
  <cols>
    <col min="1" max="1" width="73.7109375" style="26" customWidth="1"/>
    <col min="2" max="2" width="104.5703125" style="26" customWidth="1"/>
    <col min="3" max="6" width="18.7109375" style="10" customWidth="1"/>
    <col min="7" max="11" width="18.7109375" style="26" customWidth="1"/>
    <col min="12" max="12" width="9.140625" style="26"/>
    <col min="13" max="13" width="45.7109375" style="26" customWidth="1"/>
    <col min="14" max="21" width="18.7109375" style="26" customWidth="1"/>
    <col min="22" max="16384" width="9.140625" style="26"/>
  </cols>
  <sheetData>
    <row r="1" spans="1:6" x14ac:dyDescent="0.25">
      <c r="A1" s="1" t="s">
        <v>0</v>
      </c>
      <c r="B1" s="4">
        <v>2012</v>
      </c>
    </row>
    <row r="2" spans="1:6" x14ac:dyDescent="0.25">
      <c r="A2" s="3" t="s">
        <v>1</v>
      </c>
      <c r="B2" s="4" t="s">
        <v>2</v>
      </c>
    </row>
    <row r="4" spans="1:6" x14ac:dyDescent="0.25">
      <c r="A4" s="1" t="s">
        <v>3</v>
      </c>
      <c r="B4" s="1" t="s">
        <v>4</v>
      </c>
      <c r="C4" s="1" t="s">
        <v>5</v>
      </c>
      <c r="D4" s="1" t="s">
        <v>6</v>
      </c>
      <c r="E4" s="1" t="s">
        <v>7</v>
      </c>
      <c r="F4" s="1" t="s">
        <v>8</v>
      </c>
    </row>
    <row r="5" spans="1:6" x14ac:dyDescent="0.25">
      <c r="A5" s="5" t="s">
        <v>79</v>
      </c>
      <c r="B5" s="5" t="s">
        <v>686</v>
      </c>
      <c r="C5" s="2" t="s">
        <v>687</v>
      </c>
      <c r="D5" s="12">
        <v>5255567.9024390243</v>
      </c>
      <c r="E5" s="12">
        <v>-571023.4</v>
      </c>
      <c r="F5" s="12">
        <f>E5+D5</f>
        <v>4684544.5024390239</v>
      </c>
    </row>
    <row r="6" spans="1:6" x14ac:dyDescent="0.25">
      <c r="A6" s="5" t="s">
        <v>79</v>
      </c>
      <c r="B6" s="5" t="s">
        <v>686</v>
      </c>
      <c r="C6" s="2" t="s">
        <v>688</v>
      </c>
      <c r="D6" s="12">
        <v>5749922.3983739838</v>
      </c>
      <c r="E6" s="12">
        <v>-331778.21999999997</v>
      </c>
      <c r="F6" s="12">
        <f t="shared" ref="F6:F69" si="0">E6+D6</f>
        <v>5418144.1783739841</v>
      </c>
    </row>
    <row r="7" spans="1:6" x14ac:dyDescent="0.25">
      <c r="A7" s="5" t="s">
        <v>67</v>
      </c>
      <c r="B7" s="5" t="s">
        <v>68</v>
      </c>
      <c r="C7" s="2" t="s">
        <v>689</v>
      </c>
      <c r="D7" s="12">
        <v>1593.1869918699185</v>
      </c>
      <c r="E7" s="12">
        <v>0</v>
      </c>
      <c r="F7" s="12">
        <f t="shared" si="0"/>
        <v>1593.1869918699185</v>
      </c>
    </row>
    <row r="8" spans="1:6" x14ac:dyDescent="0.25">
      <c r="A8" s="5" t="s">
        <v>29</v>
      </c>
      <c r="B8" s="5" t="s">
        <v>30</v>
      </c>
      <c r="C8" s="2" t="s">
        <v>690</v>
      </c>
      <c r="D8" s="12">
        <v>7592011.1382113816</v>
      </c>
      <c r="E8" s="12">
        <v>-498280.1</v>
      </c>
      <c r="F8" s="12">
        <f t="shared" si="0"/>
        <v>7093731.038211382</v>
      </c>
    </row>
    <row r="9" spans="1:6" x14ac:dyDescent="0.25">
      <c r="A9" s="5" t="s">
        <v>29</v>
      </c>
      <c r="B9" s="5" t="s">
        <v>30</v>
      </c>
      <c r="C9" s="2" t="s">
        <v>691</v>
      </c>
      <c r="D9" s="12">
        <v>85172.365853658528</v>
      </c>
      <c r="E9" s="12">
        <v>-2625.33</v>
      </c>
      <c r="F9" s="12">
        <f t="shared" si="0"/>
        <v>82547.035853658526</v>
      </c>
    </row>
    <row r="10" spans="1:6" x14ac:dyDescent="0.25">
      <c r="A10" s="5" t="s">
        <v>70</v>
      </c>
      <c r="B10" s="5" t="s">
        <v>314</v>
      </c>
      <c r="C10" s="2" t="s">
        <v>692</v>
      </c>
      <c r="D10" s="12">
        <v>53766.926829268297</v>
      </c>
      <c r="E10" s="12">
        <v>-3363.13</v>
      </c>
      <c r="F10" s="12">
        <f t="shared" si="0"/>
        <v>50403.7968292683</v>
      </c>
    </row>
    <row r="11" spans="1:6" x14ac:dyDescent="0.25">
      <c r="A11" s="5" t="s">
        <v>253</v>
      </c>
      <c r="B11" s="5" t="s">
        <v>19</v>
      </c>
      <c r="C11" s="2" t="s">
        <v>693</v>
      </c>
      <c r="D11" s="12">
        <v>24030.796747967481</v>
      </c>
      <c r="E11" s="12">
        <v>367.92682926829269</v>
      </c>
      <c r="F11" s="12">
        <f t="shared" si="0"/>
        <v>24398.723577235774</v>
      </c>
    </row>
    <row r="12" spans="1:6" x14ac:dyDescent="0.25">
      <c r="A12" s="5" t="s">
        <v>9</v>
      </c>
      <c r="B12" s="5" t="s">
        <v>39</v>
      </c>
      <c r="C12" s="2" t="s">
        <v>694</v>
      </c>
      <c r="D12" s="12">
        <v>13031.073170731706</v>
      </c>
      <c r="E12" s="12">
        <v>0</v>
      </c>
      <c r="F12" s="12">
        <f t="shared" si="0"/>
        <v>13031.073170731706</v>
      </c>
    </row>
    <row r="13" spans="1:6" x14ac:dyDescent="0.25">
      <c r="A13" s="5" t="s">
        <v>70</v>
      </c>
      <c r="B13" s="5" t="s">
        <v>316</v>
      </c>
      <c r="C13" s="2" t="s">
        <v>695</v>
      </c>
      <c r="D13" s="12">
        <v>884683.50406504062</v>
      </c>
      <c r="E13" s="12">
        <v>2017.1138211382115</v>
      </c>
      <c r="F13" s="12">
        <f t="shared" si="0"/>
        <v>886700.61788617878</v>
      </c>
    </row>
    <row r="14" spans="1:6" x14ac:dyDescent="0.25">
      <c r="A14" s="5" t="s">
        <v>9</v>
      </c>
      <c r="B14" s="5" t="s">
        <v>12</v>
      </c>
      <c r="C14" s="2" t="s">
        <v>696</v>
      </c>
      <c r="D14" s="12">
        <v>11106.682926829268</v>
      </c>
      <c r="E14" s="12">
        <v>85.902439024390247</v>
      </c>
      <c r="F14" s="12">
        <f t="shared" si="0"/>
        <v>11192.585365853658</v>
      </c>
    </row>
    <row r="15" spans="1:6" x14ac:dyDescent="0.25">
      <c r="A15" s="5" t="s">
        <v>9</v>
      </c>
      <c r="B15" s="5" t="s">
        <v>12</v>
      </c>
      <c r="C15" s="2" t="s">
        <v>697</v>
      </c>
      <c r="D15" s="12">
        <v>50135.601626016265</v>
      </c>
      <c r="E15" s="12">
        <v>-519.24</v>
      </c>
      <c r="F15" s="12">
        <f t="shared" si="0"/>
        <v>49616.361626016267</v>
      </c>
    </row>
    <row r="16" spans="1:6" x14ac:dyDescent="0.25">
      <c r="A16" s="5" t="s">
        <v>9</v>
      </c>
      <c r="B16" s="5" t="s">
        <v>12</v>
      </c>
      <c r="C16" s="2" t="s">
        <v>698</v>
      </c>
      <c r="D16" s="12">
        <v>295798.8292682927</v>
      </c>
      <c r="E16" s="12">
        <v>3944.6097560975609</v>
      </c>
      <c r="F16" s="12">
        <f t="shared" si="0"/>
        <v>299743.43902439025</v>
      </c>
    </row>
    <row r="17" spans="1:6" x14ac:dyDescent="0.25">
      <c r="A17" s="5" t="s">
        <v>9</v>
      </c>
      <c r="B17" s="5" t="s">
        <v>16</v>
      </c>
      <c r="C17" s="2" t="s">
        <v>699</v>
      </c>
      <c r="D17" s="12">
        <v>2798.0487804878048</v>
      </c>
      <c r="E17" s="12">
        <v>-21.5</v>
      </c>
      <c r="F17" s="12">
        <f t="shared" si="0"/>
        <v>2776.5487804878048</v>
      </c>
    </row>
    <row r="18" spans="1:6" x14ac:dyDescent="0.25">
      <c r="A18" s="5" t="s">
        <v>9</v>
      </c>
      <c r="B18" s="5" t="s">
        <v>601</v>
      </c>
      <c r="C18" s="2" t="s">
        <v>700</v>
      </c>
      <c r="D18" s="12">
        <v>24647.357723577235</v>
      </c>
      <c r="E18" s="12">
        <v>-775.78</v>
      </c>
      <c r="F18" s="12">
        <f t="shared" si="0"/>
        <v>23871.577723577237</v>
      </c>
    </row>
    <row r="19" spans="1:6" x14ac:dyDescent="0.25">
      <c r="A19" s="5" t="s">
        <v>9</v>
      </c>
      <c r="B19" s="5" t="s">
        <v>601</v>
      </c>
      <c r="C19" s="2" t="s">
        <v>701</v>
      </c>
      <c r="D19" s="12">
        <v>3540.7642276422766</v>
      </c>
      <c r="E19" s="12">
        <v>68.731707317073173</v>
      </c>
      <c r="F19" s="12">
        <f t="shared" si="0"/>
        <v>3609.4959349593496</v>
      </c>
    </row>
    <row r="20" spans="1:6" s="182" customFormat="1" x14ac:dyDescent="0.25">
      <c r="A20" s="5" t="s">
        <v>9</v>
      </c>
      <c r="B20" s="5" t="s">
        <v>93</v>
      </c>
      <c r="C20" s="184">
        <v>435590934</v>
      </c>
      <c r="D20" s="12">
        <v>7695.7</v>
      </c>
      <c r="E20" s="12"/>
      <c r="F20" s="12">
        <f t="shared" si="0"/>
        <v>7695.7</v>
      </c>
    </row>
    <row r="21" spans="1:6" x14ac:dyDescent="0.25">
      <c r="A21" s="5" t="s">
        <v>24</v>
      </c>
      <c r="B21" s="5" t="s">
        <v>702</v>
      </c>
      <c r="C21" s="2" t="s">
        <v>703</v>
      </c>
      <c r="D21" s="12">
        <v>3007685.1300813006</v>
      </c>
      <c r="E21" s="12">
        <v>126445.66666666669</v>
      </c>
      <c r="F21" s="12">
        <f t="shared" si="0"/>
        <v>3134130.7967479671</v>
      </c>
    </row>
    <row r="22" spans="1:6" x14ac:dyDescent="0.25">
      <c r="A22" s="5" t="s">
        <v>24</v>
      </c>
      <c r="B22" s="5" t="s">
        <v>702</v>
      </c>
      <c r="C22" s="2" t="s">
        <v>704</v>
      </c>
      <c r="D22" s="12">
        <v>138266.8699186992</v>
      </c>
      <c r="E22" s="12">
        <v>-5099.12</v>
      </c>
      <c r="F22" s="12">
        <f t="shared" si="0"/>
        <v>133167.74991869921</v>
      </c>
    </row>
    <row r="23" spans="1:6" x14ac:dyDescent="0.25">
      <c r="A23" s="5" t="s">
        <v>24</v>
      </c>
      <c r="B23" s="5" t="s">
        <v>705</v>
      </c>
      <c r="C23" s="2" t="s">
        <v>706</v>
      </c>
      <c r="D23" s="12">
        <v>18120.252032520326</v>
      </c>
      <c r="E23" s="12">
        <v>-348.06</v>
      </c>
      <c r="F23" s="12">
        <f t="shared" si="0"/>
        <v>17772.192032520325</v>
      </c>
    </row>
    <row r="24" spans="1:6" x14ac:dyDescent="0.25">
      <c r="A24" s="5" t="s">
        <v>41</v>
      </c>
      <c r="B24" s="5" t="s">
        <v>251</v>
      </c>
      <c r="C24" s="2" t="s">
        <v>707</v>
      </c>
      <c r="D24" s="12">
        <v>42398.422764227638</v>
      </c>
      <c r="E24" s="12">
        <v>1059.8780487804879</v>
      </c>
      <c r="F24" s="12">
        <f t="shared" si="0"/>
        <v>43458.300813008129</v>
      </c>
    </row>
    <row r="25" spans="1:6" x14ac:dyDescent="0.25">
      <c r="A25" s="5" t="s">
        <v>41</v>
      </c>
      <c r="B25" s="5" t="s">
        <v>251</v>
      </c>
      <c r="C25" s="2" t="s">
        <v>708</v>
      </c>
      <c r="D25" s="12">
        <v>5190.959349593496</v>
      </c>
      <c r="E25" s="12">
        <v>205.95934959349594</v>
      </c>
      <c r="F25" s="12">
        <f t="shared" si="0"/>
        <v>5396.9186991869919</v>
      </c>
    </row>
    <row r="26" spans="1:6" x14ac:dyDescent="0.25">
      <c r="A26" s="5" t="s">
        <v>49</v>
      </c>
      <c r="B26" s="5" t="s">
        <v>603</v>
      </c>
      <c r="C26" s="2" t="s">
        <v>709</v>
      </c>
      <c r="D26" s="12">
        <v>3240.0243902439024</v>
      </c>
      <c r="E26" s="12">
        <v>-203.23</v>
      </c>
      <c r="F26" s="12">
        <f t="shared" si="0"/>
        <v>3036.7943902439024</v>
      </c>
    </row>
    <row r="27" spans="1:6" x14ac:dyDescent="0.25">
      <c r="A27" s="5" t="s">
        <v>49</v>
      </c>
      <c r="B27" s="5" t="s">
        <v>603</v>
      </c>
      <c r="C27" s="2" t="s">
        <v>710</v>
      </c>
      <c r="D27" s="12">
        <v>1895.178861788618</v>
      </c>
      <c r="E27" s="12">
        <v>0</v>
      </c>
      <c r="F27" s="12">
        <f t="shared" si="0"/>
        <v>1895.178861788618</v>
      </c>
    </row>
    <row r="28" spans="1:6" x14ac:dyDescent="0.25">
      <c r="A28" s="5" t="s">
        <v>49</v>
      </c>
      <c r="B28" s="5" t="s">
        <v>603</v>
      </c>
      <c r="C28" s="2" t="s">
        <v>711</v>
      </c>
      <c r="D28" s="12">
        <v>2013.6666666666667</v>
      </c>
      <c r="E28" s="12">
        <v>0</v>
      </c>
      <c r="F28" s="12">
        <f t="shared" si="0"/>
        <v>2013.6666666666667</v>
      </c>
    </row>
    <row r="29" spans="1:6" x14ac:dyDescent="0.25">
      <c r="A29" s="5" t="s">
        <v>49</v>
      </c>
      <c r="B29" s="5" t="s">
        <v>603</v>
      </c>
      <c r="C29" s="2" t="s">
        <v>712</v>
      </c>
      <c r="D29" s="12">
        <v>2668.0975609756101</v>
      </c>
      <c r="E29" s="12">
        <v>0</v>
      </c>
      <c r="F29" s="12">
        <f t="shared" si="0"/>
        <v>2668.0975609756101</v>
      </c>
    </row>
    <row r="30" spans="1:6" x14ac:dyDescent="0.25">
      <c r="A30" s="5" t="s">
        <v>49</v>
      </c>
      <c r="B30" s="5" t="s">
        <v>603</v>
      </c>
      <c r="C30" s="2" t="s">
        <v>713</v>
      </c>
      <c r="D30" s="12">
        <v>3885.6910569105689</v>
      </c>
      <c r="E30" s="12">
        <v>0</v>
      </c>
      <c r="F30" s="12">
        <f t="shared" si="0"/>
        <v>3885.6910569105689</v>
      </c>
    </row>
    <row r="31" spans="1:6" x14ac:dyDescent="0.25">
      <c r="A31" s="5" t="s">
        <v>49</v>
      </c>
      <c r="B31" s="5" t="s">
        <v>603</v>
      </c>
      <c r="C31" s="2" t="s">
        <v>714</v>
      </c>
      <c r="D31" s="12">
        <v>4520.292682926829</v>
      </c>
      <c r="E31" s="12">
        <v>0</v>
      </c>
      <c r="F31" s="12">
        <f t="shared" si="0"/>
        <v>4520.292682926829</v>
      </c>
    </row>
    <row r="32" spans="1:6" x14ac:dyDescent="0.25">
      <c r="A32" s="5" t="s">
        <v>49</v>
      </c>
      <c r="B32" s="5" t="s">
        <v>603</v>
      </c>
      <c r="C32" s="2" t="s">
        <v>715</v>
      </c>
      <c r="D32" s="12">
        <v>2706.6910569105694</v>
      </c>
      <c r="E32" s="12">
        <v>0</v>
      </c>
      <c r="F32" s="12">
        <f t="shared" si="0"/>
        <v>2706.6910569105694</v>
      </c>
    </row>
    <row r="33" spans="1:6" x14ac:dyDescent="0.25">
      <c r="A33" s="5" t="s">
        <v>49</v>
      </c>
      <c r="B33" s="5" t="s">
        <v>603</v>
      </c>
      <c r="C33" s="2" t="s">
        <v>716</v>
      </c>
      <c r="D33" s="12">
        <v>3161.6260162601629</v>
      </c>
      <c r="E33" s="12">
        <v>196.82113821138211</v>
      </c>
      <c r="F33" s="12">
        <f t="shared" si="0"/>
        <v>3358.4471544715452</v>
      </c>
    </row>
    <row r="34" spans="1:6" x14ac:dyDescent="0.25">
      <c r="A34" s="5" t="s">
        <v>49</v>
      </c>
      <c r="B34" s="5" t="s">
        <v>603</v>
      </c>
      <c r="C34" s="2" t="s">
        <v>717</v>
      </c>
      <c r="D34" s="12">
        <v>2171.9674796747968</v>
      </c>
      <c r="E34" s="12">
        <v>0</v>
      </c>
      <c r="F34" s="12">
        <f t="shared" si="0"/>
        <v>2171.9674796747968</v>
      </c>
    </row>
    <row r="35" spans="1:6" x14ac:dyDescent="0.25">
      <c r="A35" s="5" t="s">
        <v>49</v>
      </c>
      <c r="B35" s="5" t="s">
        <v>603</v>
      </c>
      <c r="C35" s="2" t="s">
        <v>718</v>
      </c>
      <c r="D35" s="12">
        <v>2043.9024390243903</v>
      </c>
      <c r="E35" s="12">
        <v>40.878048780487809</v>
      </c>
      <c r="F35" s="12">
        <f t="shared" si="0"/>
        <v>2084.7804878048782</v>
      </c>
    </row>
    <row r="36" spans="1:6" x14ac:dyDescent="0.25">
      <c r="A36" s="5" t="s">
        <v>49</v>
      </c>
      <c r="B36" s="5" t="s">
        <v>603</v>
      </c>
      <c r="C36" s="2" t="s">
        <v>719</v>
      </c>
      <c r="D36" s="12">
        <v>1957.6991869918697</v>
      </c>
      <c r="E36" s="12">
        <v>0</v>
      </c>
      <c r="F36" s="12">
        <f t="shared" si="0"/>
        <v>1957.6991869918697</v>
      </c>
    </row>
    <row r="37" spans="1:6" x14ac:dyDescent="0.25">
      <c r="A37" s="5" t="s">
        <v>49</v>
      </c>
      <c r="B37" s="5" t="s">
        <v>603</v>
      </c>
      <c r="C37" s="2" t="s">
        <v>720</v>
      </c>
      <c r="D37" s="12">
        <v>1611.9105691056911</v>
      </c>
      <c r="E37" s="12">
        <v>0</v>
      </c>
      <c r="F37" s="12">
        <f t="shared" si="0"/>
        <v>1611.9105691056911</v>
      </c>
    </row>
    <row r="38" spans="1:6" x14ac:dyDescent="0.25">
      <c r="A38" s="5" t="s">
        <v>49</v>
      </c>
      <c r="B38" s="5" t="s">
        <v>603</v>
      </c>
      <c r="C38" s="2" t="s">
        <v>721</v>
      </c>
      <c r="D38" s="12">
        <v>2890.8048780487807</v>
      </c>
      <c r="E38" s="12">
        <v>0</v>
      </c>
      <c r="F38" s="12">
        <f t="shared" si="0"/>
        <v>2890.8048780487807</v>
      </c>
    </row>
    <row r="39" spans="1:6" x14ac:dyDescent="0.25">
      <c r="A39" s="5" t="s">
        <v>49</v>
      </c>
      <c r="B39" s="5" t="s">
        <v>603</v>
      </c>
      <c r="C39" s="2" t="s">
        <v>722</v>
      </c>
      <c r="D39" s="12">
        <v>2949.2113821138214</v>
      </c>
      <c r="E39" s="12">
        <v>0</v>
      </c>
      <c r="F39" s="12">
        <f t="shared" si="0"/>
        <v>2949.2113821138214</v>
      </c>
    </row>
    <row r="40" spans="1:6" x14ac:dyDescent="0.25">
      <c r="A40" s="5" t="s">
        <v>49</v>
      </c>
      <c r="B40" s="5" t="s">
        <v>603</v>
      </c>
      <c r="C40" s="2" t="s">
        <v>723</v>
      </c>
      <c r="D40" s="12">
        <v>2063.5528455284552</v>
      </c>
      <c r="E40" s="12">
        <v>0</v>
      </c>
      <c r="F40" s="12">
        <f t="shared" si="0"/>
        <v>2063.5528455284552</v>
      </c>
    </row>
    <row r="41" spans="1:6" x14ac:dyDescent="0.25">
      <c r="A41" s="5" t="s">
        <v>49</v>
      </c>
      <c r="B41" s="5" t="s">
        <v>603</v>
      </c>
      <c r="C41" s="2" t="s">
        <v>724</v>
      </c>
      <c r="D41" s="12">
        <v>3502.146341463415</v>
      </c>
      <c r="E41" s="12">
        <v>0</v>
      </c>
      <c r="F41" s="12">
        <f t="shared" si="0"/>
        <v>3502.146341463415</v>
      </c>
    </row>
    <row r="42" spans="1:6" x14ac:dyDescent="0.25">
      <c r="A42" s="5" t="s">
        <v>49</v>
      </c>
      <c r="B42" s="5" t="s">
        <v>603</v>
      </c>
      <c r="C42" s="2" t="s">
        <v>725</v>
      </c>
      <c r="D42" s="12">
        <v>1266.3658536585367</v>
      </c>
      <c r="E42" s="12">
        <v>0</v>
      </c>
      <c r="F42" s="12">
        <f t="shared" si="0"/>
        <v>1266.3658536585367</v>
      </c>
    </row>
    <row r="43" spans="1:6" x14ac:dyDescent="0.25">
      <c r="A43" s="5" t="s">
        <v>70</v>
      </c>
      <c r="B43" s="5" t="s">
        <v>261</v>
      </c>
      <c r="C43" s="2" t="s">
        <v>726</v>
      </c>
      <c r="D43" s="12">
        <v>34134.455284552845</v>
      </c>
      <c r="E43" s="12">
        <v>-385.08</v>
      </c>
      <c r="F43" s="12">
        <f t="shared" si="0"/>
        <v>33749.375284552843</v>
      </c>
    </row>
    <row r="44" spans="1:6" x14ac:dyDescent="0.25">
      <c r="A44" s="5" t="s">
        <v>70</v>
      </c>
      <c r="B44" s="5" t="s">
        <v>261</v>
      </c>
      <c r="C44" s="2" t="s">
        <v>727</v>
      </c>
      <c r="D44" s="12">
        <v>8544.3089430894306</v>
      </c>
      <c r="E44" s="12">
        <v>-54.23</v>
      </c>
      <c r="F44" s="12">
        <f t="shared" si="0"/>
        <v>8490.078943089431</v>
      </c>
    </row>
    <row r="45" spans="1:6" x14ac:dyDescent="0.25">
      <c r="A45" s="5" t="s">
        <v>70</v>
      </c>
      <c r="B45" s="5" t="s">
        <v>261</v>
      </c>
      <c r="C45" s="2" t="s">
        <v>728</v>
      </c>
      <c r="D45" s="12">
        <v>18241.585365853662</v>
      </c>
      <c r="E45" s="12">
        <v>-228.56</v>
      </c>
      <c r="F45" s="12">
        <f t="shared" si="0"/>
        <v>18013.02536585366</v>
      </c>
    </row>
    <row r="46" spans="1:6" x14ac:dyDescent="0.25">
      <c r="A46" s="5" t="s">
        <v>70</v>
      </c>
      <c r="B46" s="5" t="s">
        <v>261</v>
      </c>
      <c r="C46" s="2" t="s">
        <v>729</v>
      </c>
      <c r="D46" s="12">
        <v>21160.91056910569</v>
      </c>
      <c r="E46" s="12">
        <v>-719.07</v>
      </c>
      <c r="F46" s="12">
        <f t="shared" si="0"/>
        <v>20441.840569105691</v>
      </c>
    </row>
    <row r="47" spans="1:6" x14ac:dyDescent="0.25">
      <c r="A47" s="5" t="s">
        <v>70</v>
      </c>
      <c r="B47" s="5" t="s">
        <v>261</v>
      </c>
      <c r="C47" s="2" t="s">
        <v>730</v>
      </c>
      <c r="D47" s="12">
        <v>3784.3983739837404</v>
      </c>
      <c r="E47" s="12">
        <v>375.01626016260161</v>
      </c>
      <c r="F47" s="12">
        <f t="shared" si="0"/>
        <v>4159.414634146342</v>
      </c>
    </row>
    <row r="48" spans="1:6" x14ac:dyDescent="0.25">
      <c r="A48" s="5" t="s">
        <v>70</v>
      </c>
      <c r="B48" s="5" t="s">
        <v>261</v>
      </c>
      <c r="C48" s="2" t="s">
        <v>731</v>
      </c>
      <c r="D48" s="12">
        <v>10418.235772357724</v>
      </c>
      <c r="E48" s="12">
        <v>-314.8</v>
      </c>
      <c r="F48" s="12">
        <f t="shared" si="0"/>
        <v>10103.435772357725</v>
      </c>
    </row>
    <row r="49" spans="1:6" x14ac:dyDescent="0.25">
      <c r="A49" s="5" t="s">
        <v>70</v>
      </c>
      <c r="B49" s="5" t="s">
        <v>261</v>
      </c>
      <c r="C49" s="2" t="s">
        <v>732</v>
      </c>
      <c r="D49" s="12">
        <v>16064.804878048781</v>
      </c>
      <c r="E49" s="12">
        <v>-36.51</v>
      </c>
      <c r="F49" s="12">
        <f t="shared" si="0"/>
        <v>16028.29487804878</v>
      </c>
    </row>
    <row r="50" spans="1:6" x14ac:dyDescent="0.25">
      <c r="A50" s="5" t="s">
        <v>70</v>
      </c>
      <c r="B50" s="5" t="s">
        <v>261</v>
      </c>
      <c r="C50" s="2" t="s">
        <v>733</v>
      </c>
      <c r="D50" s="12">
        <v>4184.9268292682927</v>
      </c>
      <c r="E50" s="12">
        <v>-225.01</v>
      </c>
      <c r="F50" s="12">
        <f t="shared" si="0"/>
        <v>3959.9168292682925</v>
      </c>
    </row>
    <row r="51" spans="1:6" x14ac:dyDescent="0.25">
      <c r="A51" s="5" t="s">
        <v>70</v>
      </c>
      <c r="B51" s="5" t="s">
        <v>261</v>
      </c>
      <c r="C51" s="2" t="s">
        <v>734</v>
      </c>
      <c r="D51" s="12">
        <v>9299.7642276422757</v>
      </c>
      <c r="E51" s="12">
        <v>-280.60000000000002</v>
      </c>
      <c r="F51" s="12">
        <f t="shared" si="0"/>
        <v>9019.1642276422754</v>
      </c>
    </row>
    <row r="52" spans="1:6" x14ac:dyDescent="0.25">
      <c r="A52" s="5" t="s">
        <v>70</v>
      </c>
      <c r="B52" s="5" t="s">
        <v>261</v>
      </c>
      <c r="C52" s="2" t="s">
        <v>735</v>
      </c>
      <c r="D52" s="12">
        <v>3049.227642276423</v>
      </c>
      <c r="E52" s="12">
        <v>59.1869918699187</v>
      </c>
      <c r="F52" s="12">
        <f t="shared" si="0"/>
        <v>3108.4146341463415</v>
      </c>
    </row>
    <row r="53" spans="1:6" x14ac:dyDescent="0.25">
      <c r="A53" s="5" t="s">
        <v>70</v>
      </c>
      <c r="B53" s="5" t="s">
        <v>261</v>
      </c>
      <c r="C53" s="2" t="s">
        <v>736</v>
      </c>
      <c r="D53" s="12">
        <v>8657.8373983739839</v>
      </c>
      <c r="E53" s="12">
        <v>155.52032520325204</v>
      </c>
      <c r="F53" s="12">
        <f t="shared" si="0"/>
        <v>8813.3577235772354</v>
      </c>
    </row>
    <row r="54" spans="1:6" x14ac:dyDescent="0.25">
      <c r="A54" s="5" t="s">
        <v>70</v>
      </c>
      <c r="B54" s="5" t="s">
        <v>261</v>
      </c>
      <c r="C54" s="2" t="s">
        <v>737</v>
      </c>
      <c r="D54" s="12">
        <v>9313.9837398373984</v>
      </c>
      <c r="E54" s="12">
        <v>107.43089430894308</v>
      </c>
      <c r="F54" s="12">
        <f t="shared" si="0"/>
        <v>9421.414634146342</v>
      </c>
    </row>
    <row r="55" spans="1:6" x14ac:dyDescent="0.25">
      <c r="A55" s="5" t="s">
        <v>70</v>
      </c>
      <c r="B55" s="5" t="s">
        <v>261</v>
      </c>
      <c r="C55" s="2" t="s">
        <v>738</v>
      </c>
      <c r="D55" s="12">
        <v>9554.3008130081307</v>
      </c>
      <c r="E55" s="12">
        <v>-76.069999999999993</v>
      </c>
      <c r="F55" s="12">
        <f t="shared" si="0"/>
        <v>9478.230813008131</v>
      </c>
    </row>
    <row r="56" spans="1:6" x14ac:dyDescent="0.25">
      <c r="A56" s="5" t="s">
        <v>70</v>
      </c>
      <c r="B56" s="5" t="s">
        <v>261</v>
      </c>
      <c r="C56" s="2" t="s">
        <v>739</v>
      </c>
      <c r="D56" s="12">
        <v>9084.7886178861791</v>
      </c>
      <c r="E56" s="12">
        <v>258.96747967479672</v>
      </c>
      <c r="F56" s="12">
        <f t="shared" si="0"/>
        <v>9343.7560975609758</v>
      </c>
    </row>
    <row r="57" spans="1:6" x14ac:dyDescent="0.25">
      <c r="A57" s="5" t="s">
        <v>70</v>
      </c>
      <c r="B57" s="5" t="s">
        <v>261</v>
      </c>
      <c r="C57" s="2" t="s">
        <v>740</v>
      </c>
      <c r="D57" s="12">
        <v>4904.9349593495936</v>
      </c>
      <c r="E57" s="12">
        <v>-118.33</v>
      </c>
      <c r="F57" s="12">
        <f t="shared" si="0"/>
        <v>4786.6049593495936</v>
      </c>
    </row>
    <row r="58" spans="1:6" x14ac:dyDescent="0.25">
      <c r="A58" s="5" t="s">
        <v>70</v>
      </c>
      <c r="B58" s="5" t="s">
        <v>261</v>
      </c>
      <c r="C58" s="2" t="s">
        <v>741</v>
      </c>
      <c r="D58" s="12">
        <v>6035.5934959349588</v>
      </c>
      <c r="E58" s="12">
        <v>492.09756097560972</v>
      </c>
      <c r="F58" s="12">
        <f t="shared" si="0"/>
        <v>6527.6910569105685</v>
      </c>
    </row>
    <row r="59" spans="1:6" x14ac:dyDescent="0.25">
      <c r="A59" s="5" t="s">
        <v>70</v>
      </c>
      <c r="B59" s="5" t="s">
        <v>261</v>
      </c>
      <c r="C59" s="2" t="s">
        <v>742</v>
      </c>
      <c r="D59" s="12">
        <v>5281.1382113821137</v>
      </c>
      <c r="E59" s="12">
        <v>102.52032520325203</v>
      </c>
      <c r="F59" s="12">
        <f t="shared" si="0"/>
        <v>5383.6585365853662</v>
      </c>
    </row>
    <row r="60" spans="1:6" x14ac:dyDescent="0.25">
      <c r="A60" s="5" t="s">
        <v>70</v>
      </c>
      <c r="B60" s="5" t="s">
        <v>261</v>
      </c>
      <c r="C60" s="2" t="s">
        <v>743</v>
      </c>
      <c r="D60" s="12">
        <v>8253.2601626016258</v>
      </c>
      <c r="E60" s="12">
        <v>-484.41</v>
      </c>
      <c r="F60" s="12">
        <f t="shared" si="0"/>
        <v>7768.8501626016259</v>
      </c>
    </row>
    <row r="61" spans="1:6" x14ac:dyDescent="0.25">
      <c r="A61" s="5" t="s">
        <v>70</v>
      </c>
      <c r="B61" s="5" t="s">
        <v>261</v>
      </c>
      <c r="C61" s="2" t="s">
        <v>744</v>
      </c>
      <c r="D61" s="12">
        <v>1690.4227642276421</v>
      </c>
      <c r="E61" s="12">
        <v>32.8130081300813</v>
      </c>
      <c r="F61" s="12">
        <f t="shared" si="0"/>
        <v>1723.2357723577234</v>
      </c>
    </row>
    <row r="62" spans="1:6" x14ac:dyDescent="0.25">
      <c r="A62" s="5" t="s">
        <v>70</v>
      </c>
      <c r="B62" s="5" t="s">
        <v>261</v>
      </c>
      <c r="C62" s="2" t="s">
        <v>745</v>
      </c>
      <c r="D62" s="12">
        <v>8087</v>
      </c>
      <c r="E62" s="12">
        <v>150.35772357723576</v>
      </c>
      <c r="F62" s="12">
        <f t="shared" si="0"/>
        <v>8237.3577235772354</v>
      </c>
    </row>
    <row r="63" spans="1:6" x14ac:dyDescent="0.25">
      <c r="A63" s="5" t="s">
        <v>70</v>
      </c>
      <c r="B63" s="5" t="s">
        <v>261</v>
      </c>
      <c r="C63" s="2" t="s">
        <v>746</v>
      </c>
      <c r="D63" s="12">
        <v>4151.4796747967475</v>
      </c>
      <c r="E63" s="12">
        <v>80.59349593495935</v>
      </c>
      <c r="F63" s="12">
        <f t="shared" si="0"/>
        <v>4232.0731707317073</v>
      </c>
    </row>
    <row r="64" spans="1:6" x14ac:dyDescent="0.25">
      <c r="A64" s="5" t="s">
        <v>70</v>
      </c>
      <c r="B64" s="5" t="s">
        <v>261</v>
      </c>
      <c r="C64" s="2" t="s">
        <v>747</v>
      </c>
      <c r="D64" s="12">
        <v>4334.0243902439024</v>
      </c>
      <c r="E64" s="12">
        <v>84.138211382113823</v>
      </c>
      <c r="F64" s="12">
        <f t="shared" si="0"/>
        <v>4418.1626016260161</v>
      </c>
    </row>
    <row r="65" spans="1:6" x14ac:dyDescent="0.25">
      <c r="A65" s="5" t="s">
        <v>70</v>
      </c>
      <c r="B65" s="5" t="s">
        <v>261</v>
      </c>
      <c r="C65" s="2" t="s">
        <v>748</v>
      </c>
      <c r="D65" s="12">
        <v>3283.4715447154472</v>
      </c>
      <c r="E65" s="12">
        <v>63.739837398373986</v>
      </c>
      <c r="F65" s="12">
        <f t="shared" si="0"/>
        <v>3347.2113821138209</v>
      </c>
    </row>
    <row r="66" spans="1:6" x14ac:dyDescent="0.25">
      <c r="A66" s="5" t="s">
        <v>70</v>
      </c>
      <c r="B66" s="5" t="s">
        <v>261</v>
      </c>
      <c r="C66" s="2" t="s">
        <v>749</v>
      </c>
      <c r="D66" s="12">
        <v>3128.3495934959351</v>
      </c>
      <c r="E66" s="12">
        <v>60.731707317073173</v>
      </c>
      <c r="F66" s="12">
        <f t="shared" si="0"/>
        <v>3189.0813008130081</v>
      </c>
    </row>
    <row r="67" spans="1:6" x14ac:dyDescent="0.25">
      <c r="A67" s="5" t="s">
        <v>70</v>
      </c>
      <c r="B67" s="5" t="s">
        <v>261</v>
      </c>
      <c r="C67" s="2" t="s">
        <v>750</v>
      </c>
      <c r="D67" s="12">
        <v>2452.9512195121952</v>
      </c>
      <c r="E67" s="12">
        <v>47.617886178861788</v>
      </c>
      <c r="F67" s="12">
        <f t="shared" si="0"/>
        <v>2500.5691056910568</v>
      </c>
    </row>
    <row r="68" spans="1:6" x14ac:dyDescent="0.25">
      <c r="A68" s="5" t="s">
        <v>70</v>
      </c>
      <c r="B68" s="5" t="s">
        <v>261</v>
      </c>
      <c r="C68" s="2" t="s">
        <v>751</v>
      </c>
      <c r="D68" s="12">
        <v>6687.585365853658</v>
      </c>
      <c r="E68" s="12">
        <v>129.82113821138213</v>
      </c>
      <c r="F68" s="12">
        <f t="shared" si="0"/>
        <v>6817.4065040650403</v>
      </c>
    </row>
    <row r="69" spans="1:6" x14ac:dyDescent="0.25">
      <c r="A69" s="5" t="s">
        <v>70</v>
      </c>
      <c r="B69" s="5" t="s">
        <v>261</v>
      </c>
      <c r="C69" s="2" t="s">
        <v>752</v>
      </c>
      <c r="D69" s="12">
        <v>15545.325203252032</v>
      </c>
      <c r="E69" s="12">
        <v>301.77235772357727</v>
      </c>
      <c r="F69" s="12">
        <f t="shared" si="0"/>
        <v>15847.09756097561</v>
      </c>
    </row>
    <row r="70" spans="1:6" x14ac:dyDescent="0.25">
      <c r="A70" s="5" t="s">
        <v>70</v>
      </c>
      <c r="B70" s="5" t="s">
        <v>261</v>
      </c>
      <c r="C70" s="2" t="s">
        <v>753</v>
      </c>
      <c r="D70" s="12">
        <v>1741.1138211382115</v>
      </c>
      <c r="E70" s="12">
        <v>-227.24</v>
      </c>
      <c r="F70" s="12">
        <f t="shared" ref="F70:F125" si="1">E70+D70</f>
        <v>1513.8738211382115</v>
      </c>
    </row>
    <row r="71" spans="1:6" x14ac:dyDescent="0.25">
      <c r="A71" s="5" t="s">
        <v>70</v>
      </c>
      <c r="B71" s="5" t="s">
        <v>261</v>
      </c>
      <c r="C71" s="2" t="s">
        <v>754</v>
      </c>
      <c r="D71" s="12">
        <v>4629.1138211382122</v>
      </c>
      <c r="E71" s="12">
        <v>-135.85</v>
      </c>
      <c r="F71" s="12">
        <f t="shared" si="1"/>
        <v>4493.2638211382118</v>
      </c>
    </row>
    <row r="72" spans="1:6" x14ac:dyDescent="0.25">
      <c r="A72" s="5" t="s">
        <v>70</v>
      </c>
      <c r="B72" s="5" t="s">
        <v>261</v>
      </c>
      <c r="C72" s="2" t="s">
        <v>755</v>
      </c>
      <c r="D72" s="12">
        <v>1142.8292682926831</v>
      </c>
      <c r="E72" s="12">
        <v>22.1869918699187</v>
      </c>
      <c r="F72" s="12">
        <f t="shared" si="1"/>
        <v>1165.0162601626018</v>
      </c>
    </row>
    <row r="73" spans="1:6" x14ac:dyDescent="0.25">
      <c r="A73" s="5" t="s">
        <v>70</v>
      </c>
      <c r="B73" s="5" t="s">
        <v>261</v>
      </c>
      <c r="C73" s="2" t="s">
        <v>756</v>
      </c>
      <c r="D73" s="12">
        <v>1681.30081300813</v>
      </c>
      <c r="E73" s="12">
        <v>32.634146341463413</v>
      </c>
      <c r="F73" s="12">
        <f t="shared" si="1"/>
        <v>1713.9349593495936</v>
      </c>
    </row>
    <row r="74" spans="1:6" x14ac:dyDescent="0.25">
      <c r="A74" s="5" t="s">
        <v>70</v>
      </c>
      <c r="B74" s="5" t="s">
        <v>261</v>
      </c>
      <c r="C74" s="2" t="s">
        <v>757</v>
      </c>
      <c r="D74" s="12">
        <v>3451.8292682926831</v>
      </c>
      <c r="E74" s="12">
        <v>67.00813008130082</v>
      </c>
      <c r="F74" s="12">
        <f t="shared" si="1"/>
        <v>3518.8373983739839</v>
      </c>
    </row>
    <row r="75" spans="1:6" x14ac:dyDescent="0.25">
      <c r="A75" s="5" t="s">
        <v>70</v>
      </c>
      <c r="B75" s="5" t="s">
        <v>261</v>
      </c>
      <c r="C75" s="2" t="s">
        <v>758</v>
      </c>
      <c r="D75" s="12">
        <v>6860.9674796747968</v>
      </c>
      <c r="E75" s="12">
        <v>163.01626016260161</v>
      </c>
      <c r="F75" s="12">
        <f t="shared" si="1"/>
        <v>7023.9837398373984</v>
      </c>
    </row>
    <row r="76" spans="1:6" x14ac:dyDescent="0.25">
      <c r="A76" s="5" t="s">
        <v>70</v>
      </c>
      <c r="B76" s="5" t="s">
        <v>261</v>
      </c>
      <c r="C76" s="2" t="s">
        <v>759</v>
      </c>
      <c r="D76" s="12">
        <v>4364.4390243902444</v>
      </c>
      <c r="E76" s="12">
        <v>454.99186991869919</v>
      </c>
      <c r="F76" s="12">
        <f t="shared" si="1"/>
        <v>4819.4308943089436</v>
      </c>
    </row>
    <row r="77" spans="1:6" x14ac:dyDescent="0.25">
      <c r="A77" s="5" t="s">
        <v>70</v>
      </c>
      <c r="B77" s="5" t="s">
        <v>261</v>
      </c>
      <c r="C77" s="2" t="s">
        <v>760</v>
      </c>
      <c r="D77" s="12">
        <v>4925.1869918699185</v>
      </c>
      <c r="E77" s="12">
        <v>-337.52</v>
      </c>
      <c r="F77" s="12">
        <f t="shared" si="1"/>
        <v>4587.666991869919</v>
      </c>
    </row>
    <row r="78" spans="1:6" x14ac:dyDescent="0.25">
      <c r="A78" s="5" t="s">
        <v>70</v>
      </c>
      <c r="B78" s="5" t="s">
        <v>261</v>
      </c>
      <c r="C78" s="2" t="s">
        <v>761</v>
      </c>
      <c r="D78" s="12">
        <v>3265.2195121951218</v>
      </c>
      <c r="E78" s="12">
        <v>-198.15</v>
      </c>
      <c r="F78" s="12">
        <f t="shared" si="1"/>
        <v>3067.0695121951217</v>
      </c>
    </row>
    <row r="79" spans="1:6" x14ac:dyDescent="0.25">
      <c r="A79" s="5" t="s">
        <v>70</v>
      </c>
      <c r="B79" s="5" t="s">
        <v>261</v>
      </c>
      <c r="C79" s="2" t="s">
        <v>762</v>
      </c>
      <c r="D79" s="12">
        <v>6865.0243902439024</v>
      </c>
      <c r="E79" s="12">
        <v>133.26829268292681</v>
      </c>
      <c r="F79" s="12">
        <f t="shared" si="1"/>
        <v>6998.292682926829</v>
      </c>
    </row>
    <row r="80" spans="1:6" x14ac:dyDescent="0.25">
      <c r="A80" s="5" t="s">
        <v>70</v>
      </c>
      <c r="B80" s="5" t="s">
        <v>261</v>
      </c>
      <c r="C80" s="2" t="s">
        <v>763</v>
      </c>
      <c r="D80" s="12">
        <v>1481.520325203252</v>
      </c>
      <c r="E80" s="12">
        <v>28.756097560975608</v>
      </c>
      <c r="F80" s="12">
        <f t="shared" si="1"/>
        <v>1510.2764227642276</v>
      </c>
    </row>
    <row r="81" spans="1:6" x14ac:dyDescent="0.25">
      <c r="A81" s="5" t="s">
        <v>70</v>
      </c>
      <c r="B81" s="5" t="s">
        <v>261</v>
      </c>
      <c r="C81" s="2" t="s">
        <v>764</v>
      </c>
      <c r="D81" s="12">
        <v>6913.7154471544727</v>
      </c>
      <c r="E81" s="12">
        <v>-214.15</v>
      </c>
      <c r="F81" s="12">
        <f t="shared" si="1"/>
        <v>6699.5654471544731</v>
      </c>
    </row>
    <row r="82" spans="1:6" x14ac:dyDescent="0.25">
      <c r="A82" s="5" t="s">
        <v>70</v>
      </c>
      <c r="B82" s="5" t="s">
        <v>261</v>
      </c>
      <c r="C82" s="2" t="s">
        <v>765</v>
      </c>
      <c r="D82" s="12">
        <v>7895.3252032520322</v>
      </c>
      <c r="E82" s="12">
        <v>153.26829268292684</v>
      </c>
      <c r="F82" s="12">
        <f t="shared" si="1"/>
        <v>8048.5934959349588</v>
      </c>
    </row>
    <row r="83" spans="1:6" x14ac:dyDescent="0.25">
      <c r="A83" s="5" t="s">
        <v>70</v>
      </c>
      <c r="B83" s="5" t="s">
        <v>261</v>
      </c>
      <c r="C83" s="2" t="s">
        <v>766</v>
      </c>
      <c r="D83" s="12">
        <v>3648.5284552845524</v>
      </c>
      <c r="E83" s="12">
        <v>70.829268292682926</v>
      </c>
      <c r="F83" s="12">
        <f t="shared" si="1"/>
        <v>3719.3577235772354</v>
      </c>
    </row>
    <row r="84" spans="1:6" x14ac:dyDescent="0.25">
      <c r="A84" s="5" t="s">
        <v>70</v>
      </c>
      <c r="B84" s="5" t="s">
        <v>261</v>
      </c>
      <c r="C84" s="2" t="s">
        <v>767</v>
      </c>
      <c r="D84" s="12">
        <v>4005.479674796748</v>
      </c>
      <c r="E84" s="12">
        <v>77.756097560975618</v>
      </c>
      <c r="F84" s="12">
        <f t="shared" si="1"/>
        <v>4083.2357723577238</v>
      </c>
    </row>
    <row r="85" spans="1:6" x14ac:dyDescent="0.25">
      <c r="A85" s="5" t="s">
        <v>70</v>
      </c>
      <c r="B85" s="5" t="s">
        <v>261</v>
      </c>
      <c r="C85" s="2" t="s">
        <v>768</v>
      </c>
      <c r="D85" s="12">
        <v>4688.9268292682927</v>
      </c>
      <c r="E85" s="12">
        <v>-222.2</v>
      </c>
      <c r="F85" s="12">
        <f t="shared" si="1"/>
        <v>4466.7268292682929</v>
      </c>
    </row>
    <row r="86" spans="1:6" x14ac:dyDescent="0.25">
      <c r="A86" s="5" t="s">
        <v>70</v>
      </c>
      <c r="B86" s="5" t="s">
        <v>261</v>
      </c>
      <c r="C86" s="2" t="s">
        <v>769</v>
      </c>
      <c r="D86" s="12">
        <v>4486.0813008130081</v>
      </c>
      <c r="E86" s="12">
        <v>-328.58</v>
      </c>
      <c r="F86" s="12">
        <f t="shared" si="1"/>
        <v>4157.5013008130081</v>
      </c>
    </row>
    <row r="87" spans="1:6" x14ac:dyDescent="0.25">
      <c r="A87" s="5" t="s">
        <v>70</v>
      </c>
      <c r="B87" s="5" t="s">
        <v>261</v>
      </c>
      <c r="C87" s="2" t="s">
        <v>770</v>
      </c>
      <c r="D87" s="12">
        <v>6813.333333333333</v>
      </c>
      <c r="E87" s="12">
        <v>-708.38</v>
      </c>
      <c r="F87" s="12">
        <f t="shared" si="1"/>
        <v>6104.9533333333329</v>
      </c>
    </row>
    <row r="88" spans="1:6" x14ac:dyDescent="0.25">
      <c r="A88" s="5" t="s">
        <v>70</v>
      </c>
      <c r="B88" s="5" t="s">
        <v>261</v>
      </c>
      <c r="C88" s="2" t="s">
        <v>771</v>
      </c>
      <c r="D88" s="12">
        <v>11862.195121951219</v>
      </c>
      <c r="E88" s="12">
        <v>230.27642276422765</v>
      </c>
      <c r="F88" s="12">
        <f t="shared" si="1"/>
        <v>12092.471544715447</v>
      </c>
    </row>
    <row r="89" spans="1:6" x14ac:dyDescent="0.25">
      <c r="A89" s="5" t="s">
        <v>70</v>
      </c>
      <c r="B89" s="5" t="s">
        <v>261</v>
      </c>
      <c r="C89" s="2" t="s">
        <v>772</v>
      </c>
      <c r="D89" s="12">
        <v>20851.642276422765</v>
      </c>
      <c r="E89" s="12">
        <v>-639.37</v>
      </c>
      <c r="F89" s="12">
        <f t="shared" si="1"/>
        <v>20212.272276422766</v>
      </c>
    </row>
    <row r="90" spans="1:6" x14ac:dyDescent="0.25">
      <c r="A90" s="5" t="s">
        <v>70</v>
      </c>
      <c r="B90" s="5" t="s">
        <v>261</v>
      </c>
      <c r="C90" s="2" t="s">
        <v>773</v>
      </c>
      <c r="D90" s="12">
        <v>3350.3821138211383</v>
      </c>
      <c r="E90" s="12">
        <v>65.040650406504071</v>
      </c>
      <c r="F90" s="12">
        <f t="shared" si="1"/>
        <v>3415.4227642276423</v>
      </c>
    </row>
    <row r="91" spans="1:6" x14ac:dyDescent="0.25">
      <c r="A91" s="5" t="s">
        <v>70</v>
      </c>
      <c r="B91" s="5" t="s">
        <v>261</v>
      </c>
      <c r="C91" s="2" t="s">
        <v>774</v>
      </c>
      <c r="D91" s="12">
        <v>2925.5040650406504</v>
      </c>
      <c r="E91" s="12">
        <v>56.788617886178855</v>
      </c>
      <c r="F91" s="12">
        <f t="shared" si="1"/>
        <v>2982.2926829268295</v>
      </c>
    </row>
    <row r="92" spans="1:6" x14ac:dyDescent="0.25">
      <c r="A92" s="5" t="s">
        <v>70</v>
      </c>
      <c r="B92" s="5" t="s">
        <v>261</v>
      </c>
      <c r="C92" s="2" t="s">
        <v>775</v>
      </c>
      <c r="D92" s="12">
        <v>10161.634146341463</v>
      </c>
      <c r="E92" s="12">
        <v>62.341463414634156</v>
      </c>
      <c r="F92" s="12">
        <f t="shared" si="1"/>
        <v>10223.975609756097</v>
      </c>
    </row>
    <row r="93" spans="1:6" x14ac:dyDescent="0.25">
      <c r="A93" s="5" t="s">
        <v>70</v>
      </c>
      <c r="B93" s="5" t="s">
        <v>261</v>
      </c>
      <c r="C93" s="2" t="s">
        <v>776</v>
      </c>
      <c r="D93" s="12">
        <v>1310.1382113821139</v>
      </c>
      <c r="E93" s="12">
        <v>165.82926829268294</v>
      </c>
      <c r="F93" s="12">
        <f t="shared" si="1"/>
        <v>1475.9674796747968</v>
      </c>
    </row>
    <row r="94" spans="1:6" x14ac:dyDescent="0.25">
      <c r="A94" s="5" t="s">
        <v>70</v>
      </c>
      <c r="B94" s="5" t="s">
        <v>261</v>
      </c>
      <c r="C94" s="2" t="s">
        <v>777</v>
      </c>
      <c r="D94" s="12">
        <v>4751.8211382113823</v>
      </c>
      <c r="E94" s="12">
        <v>92.243902439024382</v>
      </c>
      <c r="F94" s="12">
        <f t="shared" si="1"/>
        <v>4844.0650406504064</v>
      </c>
    </row>
    <row r="95" spans="1:6" x14ac:dyDescent="0.25">
      <c r="A95" s="5" t="s">
        <v>70</v>
      </c>
      <c r="B95" s="5" t="s">
        <v>261</v>
      </c>
      <c r="C95" s="2" t="s">
        <v>778</v>
      </c>
      <c r="D95" s="12">
        <v>1016.0731707317074</v>
      </c>
      <c r="E95" s="12">
        <v>19.72357723577236</v>
      </c>
      <c r="F95" s="12">
        <f t="shared" si="1"/>
        <v>1035.7967479674796</v>
      </c>
    </row>
    <row r="96" spans="1:6" x14ac:dyDescent="0.25">
      <c r="A96" s="5" t="s">
        <v>70</v>
      </c>
      <c r="B96" s="5" t="s">
        <v>261</v>
      </c>
      <c r="C96" s="2" t="s">
        <v>779</v>
      </c>
      <c r="D96" s="12">
        <v>1066.7804878048782</v>
      </c>
      <c r="E96" s="12">
        <v>20.707317073170731</v>
      </c>
      <c r="F96" s="12">
        <f t="shared" si="1"/>
        <v>1087.487804878049</v>
      </c>
    </row>
    <row r="97" spans="1:6" x14ac:dyDescent="0.25">
      <c r="A97" s="5" t="s">
        <v>70</v>
      </c>
      <c r="B97" s="5" t="s">
        <v>261</v>
      </c>
      <c r="C97" s="2" t="s">
        <v>780</v>
      </c>
      <c r="D97" s="12">
        <v>1177.30081300813</v>
      </c>
      <c r="E97" s="12">
        <v>-83.75</v>
      </c>
      <c r="F97" s="12">
        <f t="shared" si="1"/>
        <v>1093.55081300813</v>
      </c>
    </row>
    <row r="98" spans="1:6" x14ac:dyDescent="0.25">
      <c r="A98" s="5" t="s">
        <v>70</v>
      </c>
      <c r="B98" s="5" t="s">
        <v>261</v>
      </c>
      <c r="C98" s="2" t="s">
        <v>781</v>
      </c>
      <c r="D98" s="12">
        <v>424.88617886178861</v>
      </c>
      <c r="E98" s="12">
        <v>8.2520325203252032</v>
      </c>
      <c r="F98" s="12">
        <f t="shared" si="1"/>
        <v>433.13821138211381</v>
      </c>
    </row>
    <row r="99" spans="1:6" x14ac:dyDescent="0.25">
      <c r="A99" s="5" t="s">
        <v>70</v>
      </c>
      <c r="B99" s="5" t="s">
        <v>261</v>
      </c>
      <c r="C99" s="2" t="s">
        <v>782</v>
      </c>
      <c r="D99" s="12">
        <v>4451.6178861788612</v>
      </c>
      <c r="E99" s="12">
        <v>86.41463414634147</v>
      </c>
      <c r="F99" s="12">
        <f t="shared" si="1"/>
        <v>4538.0325203252023</v>
      </c>
    </row>
    <row r="100" spans="1:6" x14ac:dyDescent="0.25">
      <c r="A100" s="5" t="s">
        <v>70</v>
      </c>
      <c r="B100" s="5" t="s">
        <v>261</v>
      </c>
      <c r="C100" s="2" t="s">
        <v>783</v>
      </c>
      <c r="D100" s="12">
        <v>633.78048780487802</v>
      </c>
      <c r="E100" s="12">
        <v>12.300813008130081</v>
      </c>
      <c r="F100" s="12">
        <f t="shared" si="1"/>
        <v>646.08130081300806</v>
      </c>
    </row>
    <row r="101" spans="1:6" x14ac:dyDescent="0.25">
      <c r="A101" s="5" t="s">
        <v>70</v>
      </c>
      <c r="B101" s="5" t="s">
        <v>261</v>
      </c>
      <c r="C101" s="2" t="s">
        <v>784</v>
      </c>
      <c r="D101" s="12">
        <v>208.90243902439025</v>
      </c>
      <c r="E101" s="12">
        <v>4.0569105691056917</v>
      </c>
      <c r="F101" s="12">
        <f t="shared" si="1"/>
        <v>212.95934959349594</v>
      </c>
    </row>
    <row r="102" spans="1:6" x14ac:dyDescent="0.25">
      <c r="A102" s="5" t="s">
        <v>70</v>
      </c>
      <c r="B102" s="5" t="s">
        <v>261</v>
      </c>
      <c r="C102" s="2" t="s">
        <v>785</v>
      </c>
      <c r="D102" s="12">
        <v>79023.650406504064</v>
      </c>
      <c r="E102" s="12">
        <v>-1283.03</v>
      </c>
      <c r="F102" s="12">
        <f t="shared" si="1"/>
        <v>77740.620406504066</v>
      </c>
    </row>
    <row r="103" spans="1:6" x14ac:dyDescent="0.25">
      <c r="A103" s="5" t="s">
        <v>70</v>
      </c>
      <c r="B103" s="5" t="s">
        <v>261</v>
      </c>
      <c r="C103" s="2" t="s">
        <v>786</v>
      </c>
      <c r="D103" s="12">
        <v>4473.959349593496</v>
      </c>
      <c r="E103" s="12">
        <v>86.853658536585371</v>
      </c>
      <c r="F103" s="12">
        <f t="shared" si="1"/>
        <v>4560.8130081300815</v>
      </c>
    </row>
    <row r="104" spans="1:6" x14ac:dyDescent="0.25">
      <c r="A104" s="5" t="s">
        <v>70</v>
      </c>
      <c r="B104" s="5" t="s">
        <v>261</v>
      </c>
      <c r="C104" s="2" t="s">
        <v>787</v>
      </c>
      <c r="D104" s="12">
        <v>3154.6991869918702</v>
      </c>
      <c r="E104" s="12">
        <v>-200.3</v>
      </c>
      <c r="F104" s="12">
        <f t="shared" si="1"/>
        <v>2954.39918699187</v>
      </c>
    </row>
    <row r="105" spans="1:6" x14ac:dyDescent="0.25">
      <c r="A105" s="5" t="s">
        <v>70</v>
      </c>
      <c r="B105" s="5" t="s">
        <v>261</v>
      </c>
      <c r="C105" s="2" t="s">
        <v>788</v>
      </c>
      <c r="D105" s="12">
        <v>3238.8699186991871</v>
      </c>
      <c r="E105" s="12">
        <v>62.878048780487809</v>
      </c>
      <c r="F105" s="12">
        <f t="shared" si="1"/>
        <v>3301.747967479675</v>
      </c>
    </row>
    <row r="106" spans="1:6" x14ac:dyDescent="0.25">
      <c r="A106" s="5" t="s">
        <v>70</v>
      </c>
      <c r="B106" s="5" t="s">
        <v>261</v>
      </c>
      <c r="C106" s="2" t="s">
        <v>789</v>
      </c>
      <c r="D106" s="12">
        <v>4800.4634146341459</v>
      </c>
      <c r="E106" s="12">
        <v>-168.34</v>
      </c>
      <c r="F106" s="12">
        <f t="shared" si="1"/>
        <v>4632.1234146341458</v>
      </c>
    </row>
    <row r="107" spans="1:6" x14ac:dyDescent="0.25">
      <c r="A107" s="5" t="s">
        <v>70</v>
      </c>
      <c r="B107" s="5" t="s">
        <v>261</v>
      </c>
      <c r="C107" s="2" t="s">
        <v>790</v>
      </c>
      <c r="D107" s="12">
        <v>516.15447154471542</v>
      </c>
      <c r="E107" s="12">
        <v>10.016260162601627</v>
      </c>
      <c r="F107" s="12">
        <f t="shared" si="1"/>
        <v>526.17073170731703</v>
      </c>
    </row>
    <row r="108" spans="1:6" x14ac:dyDescent="0.25">
      <c r="A108" s="5" t="s">
        <v>41</v>
      </c>
      <c r="B108" s="5" t="s">
        <v>383</v>
      </c>
      <c r="C108" s="2" t="s">
        <v>791</v>
      </c>
      <c r="D108" s="12">
        <v>1167302.4634146341</v>
      </c>
      <c r="E108" s="12">
        <v>48782.626016260161</v>
      </c>
      <c r="F108" s="12">
        <f t="shared" si="1"/>
        <v>1216085.0894308942</v>
      </c>
    </row>
    <row r="109" spans="1:6" x14ac:dyDescent="0.25">
      <c r="A109" s="5" t="s">
        <v>9</v>
      </c>
      <c r="B109" s="5" t="s">
        <v>23</v>
      </c>
      <c r="C109" s="2" t="s">
        <v>594</v>
      </c>
      <c r="D109" s="12">
        <v>787.59995545160939</v>
      </c>
      <c r="E109" s="12">
        <v>0</v>
      </c>
      <c r="F109" s="12">
        <f t="shared" si="1"/>
        <v>787.59995545160939</v>
      </c>
    </row>
    <row r="110" spans="1:6" x14ac:dyDescent="0.25">
      <c r="A110" s="5" t="s">
        <v>9</v>
      </c>
      <c r="B110" s="5" t="s">
        <v>23</v>
      </c>
      <c r="C110" s="2" t="s">
        <v>593</v>
      </c>
      <c r="D110" s="12">
        <v>1364.6341463414635</v>
      </c>
      <c r="E110" s="12">
        <v>0</v>
      </c>
      <c r="F110" s="12">
        <f t="shared" si="1"/>
        <v>1364.6341463414635</v>
      </c>
    </row>
    <row r="111" spans="1:6" x14ac:dyDescent="0.25">
      <c r="A111" s="5" t="s">
        <v>9</v>
      </c>
      <c r="B111" s="5" t="s">
        <v>23</v>
      </c>
      <c r="C111" s="2" t="s">
        <v>599</v>
      </c>
      <c r="D111" s="12">
        <v>771.52845528455282</v>
      </c>
      <c r="E111" s="12">
        <v>0</v>
      </c>
      <c r="F111" s="12">
        <f t="shared" si="1"/>
        <v>771.52845528455282</v>
      </c>
    </row>
    <row r="112" spans="1:6" x14ac:dyDescent="0.25">
      <c r="A112" s="5" t="s">
        <v>9</v>
      </c>
      <c r="B112" s="5" t="s">
        <v>23</v>
      </c>
      <c r="C112" s="2" t="s">
        <v>589</v>
      </c>
      <c r="D112" s="12">
        <v>943.08943089430898</v>
      </c>
      <c r="E112" s="12">
        <v>0</v>
      </c>
      <c r="F112" s="12">
        <f t="shared" si="1"/>
        <v>943.08943089430898</v>
      </c>
    </row>
    <row r="113" spans="1:10" x14ac:dyDescent="0.25">
      <c r="A113" s="5" t="s">
        <v>9</v>
      </c>
      <c r="B113" s="5" t="s">
        <v>23</v>
      </c>
      <c r="C113" s="2" t="s">
        <v>600</v>
      </c>
      <c r="D113" s="12">
        <v>868.28455284552842</v>
      </c>
      <c r="E113" s="12">
        <v>0</v>
      </c>
      <c r="F113" s="12">
        <f t="shared" si="1"/>
        <v>868.28455284552842</v>
      </c>
    </row>
    <row r="114" spans="1:10" x14ac:dyDescent="0.25">
      <c r="A114" s="5" t="s">
        <v>9</v>
      </c>
      <c r="B114" s="5" t="s">
        <v>23</v>
      </c>
      <c r="C114" s="2" t="s">
        <v>397</v>
      </c>
      <c r="D114" s="12">
        <v>1192.1056910569105</v>
      </c>
      <c r="E114" s="12">
        <v>0</v>
      </c>
      <c r="F114" s="12">
        <f t="shared" si="1"/>
        <v>1192.1056910569105</v>
      </c>
    </row>
    <row r="115" spans="1:10" x14ac:dyDescent="0.25">
      <c r="A115" s="5" t="s">
        <v>9</v>
      </c>
      <c r="B115" s="5" t="s">
        <v>23</v>
      </c>
      <c r="C115" s="2">
        <v>109368301</v>
      </c>
      <c r="D115" s="12">
        <v>1045.5284552845528</v>
      </c>
      <c r="E115" s="12">
        <v>0</v>
      </c>
      <c r="F115" s="12">
        <f t="shared" si="1"/>
        <v>1045.5284552845528</v>
      </c>
    </row>
    <row r="116" spans="1:10" x14ac:dyDescent="0.25">
      <c r="A116" s="5" t="s">
        <v>9</v>
      </c>
      <c r="B116" s="5" t="s">
        <v>23</v>
      </c>
      <c r="C116" s="2" t="s">
        <v>590</v>
      </c>
      <c r="D116" s="12">
        <v>1160.9756097560976</v>
      </c>
      <c r="E116" s="12">
        <v>0</v>
      </c>
      <c r="F116" s="12">
        <f t="shared" si="1"/>
        <v>1160.9756097560976</v>
      </c>
    </row>
    <row r="117" spans="1:10" x14ac:dyDescent="0.25">
      <c r="A117" s="5" t="s">
        <v>9</v>
      </c>
      <c r="B117" s="5" t="s">
        <v>23</v>
      </c>
      <c r="C117" s="2" t="s">
        <v>588</v>
      </c>
      <c r="D117" s="12">
        <v>896.7479674796748</v>
      </c>
      <c r="E117" s="12">
        <v>0</v>
      </c>
      <c r="F117" s="12">
        <f t="shared" si="1"/>
        <v>896.7479674796748</v>
      </c>
    </row>
    <row r="118" spans="1:10" x14ac:dyDescent="0.25">
      <c r="A118" s="5" t="s">
        <v>9</v>
      </c>
      <c r="B118" s="5" t="s">
        <v>23</v>
      </c>
      <c r="C118" s="2" t="s">
        <v>596</v>
      </c>
      <c r="D118" s="12">
        <v>368.65575231094778</v>
      </c>
      <c r="E118" s="12">
        <v>0</v>
      </c>
      <c r="F118" s="12">
        <f t="shared" si="1"/>
        <v>368.65575231094778</v>
      </c>
    </row>
    <row r="119" spans="1:10" x14ac:dyDescent="0.25">
      <c r="A119" s="5" t="s">
        <v>9</v>
      </c>
      <c r="B119" s="5" t="s">
        <v>23</v>
      </c>
      <c r="C119" s="2" t="s">
        <v>604</v>
      </c>
      <c r="D119" s="12">
        <v>386.04878048780489</v>
      </c>
      <c r="E119" s="12">
        <v>0</v>
      </c>
      <c r="F119" s="12">
        <f t="shared" si="1"/>
        <v>386.04878048780489</v>
      </c>
    </row>
    <row r="120" spans="1:10" x14ac:dyDescent="0.25">
      <c r="A120" s="5" t="s">
        <v>9</v>
      </c>
      <c r="B120" s="5" t="s">
        <v>23</v>
      </c>
      <c r="C120" s="2" t="s">
        <v>598</v>
      </c>
      <c r="D120" s="12">
        <v>55.284552845528459</v>
      </c>
      <c r="E120" s="12">
        <v>0</v>
      </c>
      <c r="F120" s="12">
        <f t="shared" si="1"/>
        <v>55.284552845528459</v>
      </c>
    </row>
    <row r="121" spans="1:10" x14ac:dyDescent="0.25">
      <c r="A121" s="5" t="s">
        <v>9</v>
      </c>
      <c r="B121" s="5" t="s">
        <v>23</v>
      </c>
      <c r="C121" s="2" t="s">
        <v>587</v>
      </c>
      <c r="D121" s="12">
        <v>309.55284552845529</v>
      </c>
      <c r="E121" s="12">
        <v>0</v>
      </c>
      <c r="F121" s="12">
        <f t="shared" si="1"/>
        <v>309.55284552845529</v>
      </c>
    </row>
    <row r="122" spans="1:10" x14ac:dyDescent="0.25">
      <c r="A122" s="5" t="s">
        <v>9</v>
      </c>
      <c r="B122" s="5" t="s">
        <v>23</v>
      </c>
      <c r="C122" s="20">
        <v>2072500430283</v>
      </c>
      <c r="D122" s="12">
        <v>3175.0650406504064</v>
      </c>
      <c r="E122" s="12">
        <v>0</v>
      </c>
      <c r="F122" s="12">
        <f t="shared" si="1"/>
        <v>3175.0650406504064</v>
      </c>
    </row>
    <row r="123" spans="1:10" x14ac:dyDescent="0.25">
      <c r="A123" s="5" t="s">
        <v>253</v>
      </c>
      <c r="B123" s="5" t="s">
        <v>259</v>
      </c>
      <c r="C123" s="2" t="s">
        <v>792</v>
      </c>
      <c r="D123" s="12">
        <v>4495</v>
      </c>
      <c r="E123" s="12">
        <v>126.0650406504065</v>
      </c>
      <c r="F123" s="12">
        <f t="shared" si="1"/>
        <v>4621.0650406504064</v>
      </c>
    </row>
    <row r="124" spans="1:10" x14ac:dyDescent="0.25">
      <c r="A124" s="5" t="s">
        <v>9</v>
      </c>
      <c r="B124" s="5" t="s">
        <v>10</v>
      </c>
      <c r="C124" s="2" t="s">
        <v>793</v>
      </c>
      <c r="D124" s="12">
        <v>378.02</v>
      </c>
      <c r="E124" s="12">
        <v>0</v>
      </c>
      <c r="F124" s="12">
        <f t="shared" si="1"/>
        <v>378.02</v>
      </c>
    </row>
    <row r="125" spans="1:10" x14ac:dyDescent="0.25">
      <c r="A125" s="5" t="s">
        <v>46</v>
      </c>
      <c r="B125" s="5" t="s">
        <v>47</v>
      </c>
      <c r="C125" s="2" t="s">
        <v>794</v>
      </c>
      <c r="D125" s="12">
        <v>18008.943089430893</v>
      </c>
      <c r="E125" s="12"/>
      <c r="F125" s="12">
        <f t="shared" si="1"/>
        <v>18008.943089430893</v>
      </c>
    </row>
    <row r="127" spans="1:10" ht="30" x14ac:dyDescent="0.25">
      <c r="B127" s="7"/>
      <c r="C127" s="11" t="s">
        <v>88</v>
      </c>
      <c r="D127" s="11" t="s">
        <v>89</v>
      </c>
      <c r="E127" s="11" t="s">
        <v>90</v>
      </c>
      <c r="F127" s="19"/>
      <c r="G127" s="18"/>
      <c r="H127" s="18"/>
      <c r="I127" s="18"/>
      <c r="J127" s="18"/>
    </row>
    <row r="128" spans="1:10" x14ac:dyDescent="0.25">
      <c r="B128" s="7"/>
      <c r="C128" s="1" t="s">
        <v>91</v>
      </c>
      <c r="D128" s="1" t="s">
        <v>91</v>
      </c>
      <c r="E128" s="1" t="s">
        <v>91</v>
      </c>
      <c r="F128" s="19"/>
      <c r="G128" s="18"/>
      <c r="H128" s="18"/>
      <c r="I128" s="18"/>
      <c r="J128" s="18"/>
    </row>
    <row r="129" spans="2:10" x14ac:dyDescent="0.25">
      <c r="B129" s="3" t="s">
        <v>92</v>
      </c>
      <c r="C129" s="12">
        <f>SUM(D5:D125)</f>
        <v>24992811.72367524</v>
      </c>
      <c r="D129" s="12">
        <f>SUM(E5:E125)</f>
        <v>-1233674.6969105701</v>
      </c>
      <c r="E129" s="12">
        <f>SUM(F5:F125)</f>
        <v>23759137.026764683</v>
      </c>
      <c r="F129" s="9"/>
      <c r="G129" s="9"/>
      <c r="H129" s="9"/>
      <c r="I129" s="9"/>
      <c r="J129" s="9"/>
    </row>
    <row r="130" spans="2:10" x14ac:dyDescent="0.25">
      <c r="B130" s="7"/>
      <c r="C130" s="9"/>
      <c r="D130" s="9"/>
      <c r="E130" s="9"/>
      <c r="F130" s="9"/>
      <c r="G130" s="9"/>
      <c r="H130" s="9"/>
      <c r="I130" s="9"/>
      <c r="J130" s="9"/>
    </row>
  </sheetData>
  <autoFilter ref="A4:J125"/>
  <pageMargins left="0.7" right="0.7" top="0.75" bottom="0.75" header="0.3" footer="0.3"/>
  <ignoredErrors>
    <ignoredError sqref="C123:C125" numberStoredAsText="1"/>
  </ignoredErrors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30"/>
  <sheetViews>
    <sheetView topLeftCell="AI46" workbookViewId="0">
      <selection activeCell="AM46" sqref="AM1:AM1048576"/>
    </sheetView>
  </sheetViews>
  <sheetFormatPr defaultColWidth="14.85546875" defaultRowHeight="17.25" customHeight="1" x14ac:dyDescent="0.25"/>
  <cols>
    <col min="1" max="1" width="41.5703125" customWidth="1"/>
    <col min="2" max="2" width="22.28515625" customWidth="1"/>
    <col min="3" max="3" width="19.85546875" style="10" customWidth="1"/>
    <col min="4" max="4" width="14.85546875" style="113"/>
    <col min="5" max="5" width="14.85546875" style="105"/>
    <col min="6" max="6" width="14.85546875" style="110"/>
    <col min="7" max="7" width="14.85546875" style="105"/>
  </cols>
  <sheetData>
    <row r="1" spans="1:39" s="103" customFormat="1" ht="17.25" customHeight="1" x14ac:dyDescent="0.2">
      <c r="A1" s="30" t="s">
        <v>1</v>
      </c>
      <c r="B1" s="31" t="s">
        <v>2</v>
      </c>
      <c r="C1" s="102"/>
      <c r="D1" s="107"/>
      <c r="E1" s="34"/>
      <c r="F1" s="107"/>
      <c r="G1" s="34"/>
      <c r="H1" s="102"/>
      <c r="I1" s="102"/>
      <c r="J1" s="102"/>
      <c r="K1" s="102"/>
      <c r="L1" s="102"/>
      <c r="M1" s="102"/>
      <c r="N1" s="34"/>
      <c r="O1" s="102"/>
      <c r="P1" s="102"/>
      <c r="Q1" s="102"/>
      <c r="R1" s="102"/>
      <c r="S1" s="102"/>
      <c r="T1" s="102"/>
      <c r="U1" s="34"/>
      <c r="V1" s="102"/>
      <c r="W1" s="102"/>
      <c r="X1" s="102"/>
      <c r="Y1" s="102"/>
      <c r="Z1" s="102"/>
      <c r="AA1" s="102"/>
      <c r="AB1" s="34"/>
      <c r="AC1" s="102"/>
      <c r="AD1" s="102"/>
      <c r="AE1" s="102"/>
      <c r="AF1" s="102"/>
      <c r="AG1" s="102"/>
      <c r="AH1" s="102"/>
      <c r="AI1" s="34"/>
      <c r="AJ1" s="102"/>
      <c r="AK1" s="102"/>
      <c r="AL1" s="102"/>
    </row>
    <row r="2" spans="1:39" s="103" customFormat="1" ht="17.25" customHeight="1" x14ac:dyDescent="0.2">
      <c r="A2" s="30" t="s">
        <v>0</v>
      </c>
      <c r="B2" s="31">
        <v>2012</v>
      </c>
      <c r="C2" s="102"/>
      <c r="D2" s="107"/>
      <c r="E2" s="34"/>
      <c r="F2" s="107"/>
      <c r="G2" s="34"/>
      <c r="H2" s="102"/>
      <c r="I2" s="102"/>
      <c r="J2" s="102"/>
      <c r="K2" s="102"/>
      <c r="L2" s="102"/>
      <c r="M2" s="102"/>
      <c r="N2" s="34"/>
      <c r="O2" s="102"/>
      <c r="P2" s="102"/>
      <c r="Q2" s="102"/>
      <c r="R2" s="102"/>
      <c r="S2" s="102"/>
      <c r="T2" s="102"/>
      <c r="U2" s="34"/>
      <c r="V2" s="102"/>
      <c r="W2" s="102"/>
      <c r="X2" s="102"/>
      <c r="Y2" s="102"/>
      <c r="Z2" s="102"/>
      <c r="AA2" s="102"/>
      <c r="AB2" s="34"/>
      <c r="AC2" s="102"/>
      <c r="AD2" s="102"/>
      <c r="AE2" s="102"/>
      <c r="AF2" s="102"/>
      <c r="AG2" s="102"/>
      <c r="AH2" s="102"/>
      <c r="AI2" s="34"/>
      <c r="AJ2" s="102"/>
      <c r="AK2" s="102"/>
      <c r="AL2" s="102"/>
    </row>
    <row r="3" spans="1:39" s="103" customFormat="1" ht="17.25" customHeight="1" x14ac:dyDescent="0.2">
      <c r="A3" s="35"/>
      <c r="B3" s="35"/>
      <c r="C3" s="102"/>
      <c r="D3" s="282" t="s">
        <v>986</v>
      </c>
      <c r="E3" s="282"/>
      <c r="F3" s="282"/>
      <c r="G3" s="282"/>
      <c r="H3" s="282"/>
      <c r="I3" s="282"/>
      <c r="J3" s="283"/>
      <c r="K3" s="281" t="s">
        <v>987</v>
      </c>
      <c r="L3" s="282"/>
      <c r="M3" s="282"/>
      <c r="N3" s="282"/>
      <c r="O3" s="282"/>
      <c r="P3" s="282"/>
      <c r="Q3" s="283"/>
      <c r="R3" s="281" t="s">
        <v>988</v>
      </c>
      <c r="S3" s="282"/>
      <c r="T3" s="282"/>
      <c r="U3" s="282"/>
      <c r="V3" s="282"/>
      <c r="W3" s="282"/>
      <c r="X3" s="283"/>
      <c r="Y3" s="281" t="s">
        <v>989</v>
      </c>
      <c r="Z3" s="282"/>
      <c r="AA3" s="282"/>
      <c r="AB3" s="282"/>
      <c r="AC3" s="282"/>
      <c r="AD3" s="282"/>
      <c r="AE3" s="283"/>
      <c r="AF3" s="281" t="s">
        <v>990</v>
      </c>
      <c r="AG3" s="282"/>
      <c r="AH3" s="282"/>
      <c r="AI3" s="282"/>
      <c r="AJ3" s="282"/>
      <c r="AK3" s="282"/>
      <c r="AL3" s="282"/>
    </row>
    <row r="4" spans="1:39" s="103" customFormat="1" ht="17.25" customHeight="1" x14ac:dyDescent="0.2">
      <c r="A4" s="36" t="s">
        <v>963</v>
      </c>
      <c r="B4" s="37" t="s">
        <v>964</v>
      </c>
      <c r="C4" s="38" t="s">
        <v>965</v>
      </c>
      <c r="D4" s="108" t="s">
        <v>1002</v>
      </c>
      <c r="E4" s="104" t="s">
        <v>1003</v>
      </c>
      <c r="F4" s="108" t="s">
        <v>1004</v>
      </c>
      <c r="G4" s="104" t="s">
        <v>1005</v>
      </c>
      <c r="H4" s="38" t="s">
        <v>1006</v>
      </c>
      <c r="I4" s="38" t="s">
        <v>1007</v>
      </c>
      <c r="J4" s="38" t="s">
        <v>1008</v>
      </c>
      <c r="K4" s="38" t="s">
        <v>1002</v>
      </c>
      <c r="L4" s="38" t="s">
        <v>1003</v>
      </c>
      <c r="M4" s="38" t="s">
        <v>1004</v>
      </c>
      <c r="N4" s="38" t="s">
        <v>1005</v>
      </c>
      <c r="O4" s="38" t="s">
        <v>1006</v>
      </c>
      <c r="P4" s="38" t="s">
        <v>1007</v>
      </c>
      <c r="Q4" s="38" t="s">
        <v>1008</v>
      </c>
      <c r="R4" s="38" t="s">
        <v>1002</v>
      </c>
      <c r="S4" s="38" t="s">
        <v>1003</v>
      </c>
      <c r="T4" s="38" t="s">
        <v>1004</v>
      </c>
      <c r="U4" s="38" t="s">
        <v>1005</v>
      </c>
      <c r="V4" s="38" t="s">
        <v>1006</v>
      </c>
      <c r="W4" s="38" t="s">
        <v>1007</v>
      </c>
      <c r="X4" s="38" t="s">
        <v>1008</v>
      </c>
      <c r="Y4" s="38" t="s">
        <v>1002</v>
      </c>
      <c r="Z4" s="38" t="s">
        <v>1003</v>
      </c>
      <c r="AA4" s="38" t="s">
        <v>1004</v>
      </c>
      <c r="AB4" s="38" t="s">
        <v>1005</v>
      </c>
      <c r="AC4" s="38" t="s">
        <v>1006</v>
      </c>
      <c r="AD4" s="38" t="s">
        <v>1007</v>
      </c>
      <c r="AE4" s="38" t="s">
        <v>1008</v>
      </c>
      <c r="AF4" s="38" t="s">
        <v>1002</v>
      </c>
      <c r="AG4" s="38" t="s">
        <v>1003</v>
      </c>
      <c r="AH4" s="38" t="s">
        <v>1004</v>
      </c>
      <c r="AI4" s="38" t="s">
        <v>1005</v>
      </c>
      <c r="AJ4" s="38" t="s">
        <v>1006</v>
      </c>
      <c r="AK4" s="38" t="s">
        <v>1007</v>
      </c>
      <c r="AL4" s="38" t="s">
        <v>1008</v>
      </c>
    </row>
    <row r="5" spans="1:39" s="103" customFormat="1" ht="17.25" customHeight="1" x14ac:dyDescent="0.2">
      <c r="A5" s="39" t="s">
        <v>9</v>
      </c>
      <c r="B5" s="39" t="s">
        <v>1155</v>
      </c>
      <c r="C5" s="121" t="s">
        <v>699</v>
      </c>
      <c r="D5" s="109"/>
      <c r="E5" s="43"/>
      <c r="F5" s="109"/>
      <c r="G5" s="43"/>
      <c r="H5" s="41"/>
      <c r="I5" s="43"/>
      <c r="J5" s="41"/>
      <c r="K5" s="109">
        <v>1</v>
      </c>
      <c r="L5" s="43">
        <v>1900</v>
      </c>
      <c r="M5" s="109"/>
      <c r="N5" s="43"/>
      <c r="O5" s="41"/>
      <c r="P5" s="43"/>
      <c r="Q5" s="41"/>
      <c r="R5" s="109"/>
      <c r="S5" s="43"/>
      <c r="T5" s="109"/>
      <c r="U5" s="43"/>
      <c r="V5" s="41"/>
      <c r="W5" s="43"/>
      <c r="X5" s="41">
        <v>1</v>
      </c>
      <c r="Y5" s="109"/>
      <c r="Z5" s="43"/>
      <c r="AA5" s="109"/>
      <c r="AB5" s="43"/>
      <c r="AC5" s="41"/>
      <c r="AD5" s="43"/>
      <c r="AE5" s="41"/>
      <c r="AF5" s="109"/>
      <c r="AG5" s="43"/>
      <c r="AH5" s="109"/>
      <c r="AI5" s="43"/>
      <c r="AJ5" s="41"/>
      <c r="AK5" s="43"/>
      <c r="AL5" s="41"/>
      <c r="AM5" s="54"/>
    </row>
    <row r="6" spans="1:39" s="103" customFormat="1" ht="17.25" customHeight="1" x14ac:dyDescent="0.2">
      <c r="A6" s="39" t="s">
        <v>9</v>
      </c>
      <c r="B6" s="39" t="s">
        <v>973</v>
      </c>
      <c r="C6" s="121" t="s">
        <v>696</v>
      </c>
      <c r="D6" s="109"/>
      <c r="E6" s="43"/>
      <c r="F6" s="109"/>
      <c r="G6" s="43"/>
      <c r="H6" s="41"/>
      <c r="I6" s="43"/>
      <c r="J6" s="41"/>
      <c r="K6" s="109"/>
      <c r="L6" s="43"/>
      <c r="M6" s="109"/>
      <c r="N6" s="43"/>
      <c r="O6" s="41"/>
      <c r="P6" s="43"/>
      <c r="Q6" s="41"/>
      <c r="R6" s="109">
        <v>1</v>
      </c>
      <c r="S6" s="43">
        <v>3194</v>
      </c>
      <c r="T6" s="109"/>
      <c r="U6" s="43"/>
      <c r="V6" s="41"/>
      <c r="W6" s="43"/>
      <c r="X6" s="41">
        <v>5</v>
      </c>
      <c r="Y6" s="109"/>
      <c r="Z6" s="43"/>
      <c r="AA6" s="109"/>
      <c r="AB6" s="43"/>
      <c r="AC6" s="41"/>
      <c r="AD6" s="43"/>
      <c r="AE6" s="41"/>
      <c r="AF6" s="109"/>
      <c r="AG6" s="43"/>
      <c r="AH6" s="109"/>
      <c r="AI6" s="43"/>
      <c r="AJ6" s="41"/>
      <c r="AK6" s="43"/>
      <c r="AL6" s="41"/>
      <c r="AM6" s="54"/>
    </row>
    <row r="7" spans="1:39" s="103" customFormat="1" ht="17.25" customHeight="1" x14ac:dyDescent="0.2">
      <c r="A7" s="39" t="s">
        <v>70</v>
      </c>
      <c r="B7" s="39" t="s">
        <v>974</v>
      </c>
      <c r="C7" s="121" t="s">
        <v>692</v>
      </c>
      <c r="D7" s="109">
        <v>2</v>
      </c>
      <c r="E7" s="43">
        <v>12179.9</v>
      </c>
      <c r="F7" s="109"/>
      <c r="G7" s="43"/>
      <c r="H7" s="41"/>
      <c r="I7" s="43"/>
      <c r="J7" s="41">
        <v>2</v>
      </c>
      <c r="K7" s="109">
        <v>2</v>
      </c>
      <c r="L7" s="43">
        <v>3846</v>
      </c>
      <c r="M7" s="109"/>
      <c r="N7" s="43"/>
      <c r="O7" s="41"/>
      <c r="P7" s="43"/>
      <c r="Q7" s="41">
        <v>1</v>
      </c>
      <c r="R7" s="109">
        <v>2</v>
      </c>
      <c r="S7" s="43">
        <v>10786.58</v>
      </c>
      <c r="T7" s="109"/>
      <c r="U7" s="43"/>
      <c r="V7" s="41"/>
      <c r="W7" s="43"/>
      <c r="X7" s="41">
        <v>2</v>
      </c>
      <c r="Y7" s="109">
        <v>1</v>
      </c>
      <c r="Z7" s="43">
        <v>4089.44</v>
      </c>
      <c r="AA7" s="109"/>
      <c r="AB7" s="43"/>
      <c r="AC7" s="41"/>
      <c r="AD7" s="43"/>
      <c r="AE7" s="41"/>
      <c r="AF7" s="109"/>
      <c r="AG7" s="43"/>
      <c r="AH7" s="109"/>
      <c r="AI7" s="43"/>
      <c r="AJ7" s="41"/>
      <c r="AK7" s="43"/>
      <c r="AL7" s="41"/>
      <c r="AM7" s="54"/>
    </row>
    <row r="8" spans="1:39" s="103" customFormat="1" ht="17.25" customHeight="1" x14ac:dyDescent="0.2">
      <c r="A8" s="39" t="s">
        <v>70</v>
      </c>
      <c r="B8" s="39" t="s">
        <v>975</v>
      </c>
      <c r="C8" s="121" t="s">
        <v>695</v>
      </c>
      <c r="D8" s="109">
        <v>68</v>
      </c>
      <c r="E8" s="43">
        <v>73006.3</v>
      </c>
      <c r="F8" s="109"/>
      <c r="G8" s="43"/>
      <c r="H8" s="41"/>
      <c r="I8" s="43"/>
      <c r="J8" s="41">
        <v>8</v>
      </c>
      <c r="K8" s="109">
        <v>80</v>
      </c>
      <c r="L8" s="43">
        <v>154054.51</v>
      </c>
      <c r="M8" s="109"/>
      <c r="N8" s="43"/>
      <c r="O8" s="41">
        <v>2</v>
      </c>
      <c r="P8" s="43">
        <v>3318</v>
      </c>
      <c r="Q8" s="41">
        <v>15</v>
      </c>
      <c r="R8" s="109">
        <v>31</v>
      </c>
      <c r="S8" s="43">
        <v>143602.13</v>
      </c>
      <c r="T8" s="109">
        <v>1</v>
      </c>
      <c r="U8" s="43">
        <v>8779.49</v>
      </c>
      <c r="V8" s="41">
        <v>1</v>
      </c>
      <c r="W8" s="43">
        <v>244</v>
      </c>
      <c r="X8" s="41">
        <v>31</v>
      </c>
      <c r="Y8" s="109">
        <v>6</v>
      </c>
      <c r="Z8" s="43">
        <v>19446.099999999999</v>
      </c>
      <c r="AA8" s="109"/>
      <c r="AB8" s="43"/>
      <c r="AC8" s="41">
        <v>1</v>
      </c>
      <c r="AD8" s="43">
        <v>3192.15</v>
      </c>
      <c r="AE8" s="41"/>
      <c r="AF8" s="109">
        <v>5</v>
      </c>
      <c r="AG8" s="43">
        <v>85823.47</v>
      </c>
      <c r="AH8" s="109"/>
      <c r="AI8" s="43"/>
      <c r="AJ8" s="41"/>
      <c r="AK8" s="43"/>
      <c r="AL8" s="41"/>
      <c r="AM8" s="54"/>
    </row>
    <row r="9" spans="1:39" s="103" customFormat="1" ht="17.25" customHeight="1" x14ac:dyDescent="0.2">
      <c r="A9" s="39" t="s">
        <v>79</v>
      </c>
      <c r="B9" s="39" t="s">
        <v>976</v>
      </c>
      <c r="C9" s="121" t="s">
        <v>687</v>
      </c>
      <c r="D9" s="109">
        <v>233</v>
      </c>
      <c r="E9" s="43">
        <v>180964.88</v>
      </c>
      <c r="F9" s="109">
        <v>3</v>
      </c>
      <c r="G9" s="43">
        <v>67335.37</v>
      </c>
      <c r="H9" s="41">
        <v>1</v>
      </c>
      <c r="I9" s="43">
        <v>-1900</v>
      </c>
      <c r="J9" s="41">
        <v>69</v>
      </c>
      <c r="K9" s="109">
        <v>353</v>
      </c>
      <c r="L9" s="43">
        <v>712131.11</v>
      </c>
      <c r="M9" s="109"/>
      <c r="N9" s="43"/>
      <c r="O9" s="41"/>
      <c r="P9" s="43"/>
      <c r="Q9" s="41">
        <v>68</v>
      </c>
      <c r="R9" s="109">
        <v>118</v>
      </c>
      <c r="S9" s="43">
        <v>3667597.93</v>
      </c>
      <c r="T9" s="109">
        <v>2</v>
      </c>
      <c r="U9" s="43">
        <v>6282.38</v>
      </c>
      <c r="V9" s="41">
        <v>1</v>
      </c>
      <c r="W9" s="43">
        <v>0</v>
      </c>
      <c r="X9" s="41">
        <v>127</v>
      </c>
      <c r="Y9" s="109">
        <v>35</v>
      </c>
      <c r="Z9" s="43">
        <v>28228.83</v>
      </c>
      <c r="AA9" s="109"/>
      <c r="AB9" s="43"/>
      <c r="AC9" s="41"/>
      <c r="AD9" s="43"/>
      <c r="AE9" s="41">
        <v>2</v>
      </c>
      <c r="AF9" s="109">
        <v>18</v>
      </c>
      <c r="AG9" s="43">
        <v>184679.7</v>
      </c>
      <c r="AH9" s="109"/>
      <c r="AI9" s="43"/>
      <c r="AJ9" s="41"/>
      <c r="AK9" s="43"/>
      <c r="AL9" s="41"/>
      <c r="AM9" s="54"/>
    </row>
    <row r="10" spans="1:39" s="103" customFormat="1" ht="17.25" customHeight="1" x14ac:dyDescent="0.2">
      <c r="A10" s="39" t="s">
        <v>24</v>
      </c>
      <c r="B10" s="39" t="s">
        <v>977</v>
      </c>
      <c r="C10" s="121" t="s">
        <v>703</v>
      </c>
      <c r="D10" s="109">
        <v>295</v>
      </c>
      <c r="E10" s="43">
        <v>359017.08</v>
      </c>
      <c r="F10" s="109">
        <v>3</v>
      </c>
      <c r="G10" s="43">
        <v>24569.14</v>
      </c>
      <c r="H10" s="41">
        <v>1</v>
      </c>
      <c r="I10" s="43">
        <v>-442.16</v>
      </c>
      <c r="J10" s="41">
        <v>31</v>
      </c>
      <c r="K10" s="109">
        <v>115</v>
      </c>
      <c r="L10" s="43">
        <v>251232</v>
      </c>
      <c r="M10" s="109">
        <v>1</v>
      </c>
      <c r="N10" s="43">
        <v>4520</v>
      </c>
      <c r="O10" s="41"/>
      <c r="P10" s="43"/>
      <c r="Q10" s="41">
        <v>20</v>
      </c>
      <c r="R10" s="109">
        <v>48</v>
      </c>
      <c r="S10" s="43">
        <v>183241.71</v>
      </c>
      <c r="T10" s="109">
        <v>2</v>
      </c>
      <c r="U10" s="43">
        <v>80071.97</v>
      </c>
      <c r="V10" s="41"/>
      <c r="W10" s="43"/>
      <c r="X10" s="41">
        <v>58</v>
      </c>
      <c r="Y10" s="109">
        <v>24</v>
      </c>
      <c r="Z10" s="43">
        <v>49460.99</v>
      </c>
      <c r="AA10" s="109"/>
      <c r="AB10" s="43"/>
      <c r="AC10" s="41"/>
      <c r="AD10" s="43"/>
      <c r="AE10" s="41"/>
      <c r="AF10" s="109">
        <v>2</v>
      </c>
      <c r="AG10" s="43">
        <v>7161.11</v>
      </c>
      <c r="AH10" s="109">
        <v>1</v>
      </c>
      <c r="AI10" s="43">
        <v>4712.79</v>
      </c>
      <c r="AJ10" s="41"/>
      <c r="AK10" s="43"/>
      <c r="AL10" s="41"/>
      <c r="AM10" s="54"/>
    </row>
    <row r="11" spans="1:39" s="103" customFormat="1" ht="17.25" customHeight="1" x14ac:dyDescent="0.2">
      <c r="A11" s="39" t="s">
        <v>24</v>
      </c>
      <c r="B11" s="39" t="s">
        <v>977</v>
      </c>
      <c r="C11" s="121" t="s">
        <v>704</v>
      </c>
      <c r="D11" s="109"/>
      <c r="E11" s="43"/>
      <c r="F11" s="109"/>
      <c r="G11" s="43"/>
      <c r="H11" s="41"/>
      <c r="I11" s="43"/>
      <c r="J11" s="41"/>
      <c r="K11" s="109"/>
      <c r="L11" s="43"/>
      <c r="M11" s="109"/>
      <c r="N11" s="43"/>
      <c r="O11" s="41"/>
      <c r="P11" s="43"/>
      <c r="Q11" s="41"/>
      <c r="R11" s="109">
        <v>1</v>
      </c>
      <c r="S11" s="43">
        <v>2163.08</v>
      </c>
      <c r="T11" s="109"/>
      <c r="U11" s="43"/>
      <c r="V11" s="41"/>
      <c r="W11" s="43"/>
      <c r="X11" s="41">
        <v>1</v>
      </c>
      <c r="Y11" s="109"/>
      <c r="Z11" s="43"/>
      <c r="AA11" s="109"/>
      <c r="AB11" s="43"/>
      <c r="AC11" s="41"/>
      <c r="AD11" s="43"/>
      <c r="AE11" s="41"/>
      <c r="AF11" s="109"/>
      <c r="AG11" s="43"/>
      <c r="AH11" s="109"/>
      <c r="AI11" s="43"/>
      <c r="AJ11" s="41"/>
      <c r="AK11" s="43"/>
      <c r="AL11" s="41"/>
      <c r="AM11" s="54"/>
    </row>
    <row r="12" spans="1:39" s="103" customFormat="1" ht="17.25" customHeight="1" x14ac:dyDescent="0.2">
      <c r="A12" s="39" t="s">
        <v>24</v>
      </c>
      <c r="B12" s="39" t="s">
        <v>977</v>
      </c>
      <c r="C12" s="121" t="s">
        <v>706</v>
      </c>
      <c r="D12" s="109"/>
      <c r="E12" s="43"/>
      <c r="F12" s="109"/>
      <c r="G12" s="43"/>
      <c r="H12" s="41"/>
      <c r="I12" s="43"/>
      <c r="J12" s="41"/>
      <c r="K12" s="109"/>
      <c r="L12" s="43"/>
      <c r="M12" s="109"/>
      <c r="N12" s="43"/>
      <c r="O12" s="41"/>
      <c r="P12" s="43"/>
      <c r="Q12" s="41"/>
      <c r="R12" s="109"/>
      <c r="S12" s="43"/>
      <c r="T12" s="109"/>
      <c r="U12" s="43"/>
      <c r="V12" s="41">
        <v>1</v>
      </c>
      <c r="W12" s="43">
        <v>40000</v>
      </c>
      <c r="X12" s="41">
        <v>2</v>
      </c>
      <c r="Y12" s="109"/>
      <c r="Z12" s="43"/>
      <c r="AA12" s="109"/>
      <c r="AB12" s="43"/>
      <c r="AC12" s="41"/>
      <c r="AD12" s="43"/>
      <c r="AE12" s="41"/>
      <c r="AF12" s="109"/>
      <c r="AG12" s="43"/>
      <c r="AH12" s="109"/>
      <c r="AI12" s="43"/>
      <c r="AJ12" s="41"/>
      <c r="AK12" s="43"/>
      <c r="AL12" s="41"/>
      <c r="AM12" s="54"/>
    </row>
    <row r="13" spans="1:39" s="103" customFormat="1" ht="17.25" customHeight="1" x14ac:dyDescent="0.2">
      <c r="A13" s="39" t="s">
        <v>41</v>
      </c>
      <c r="B13" s="39" t="s">
        <v>978</v>
      </c>
      <c r="C13" s="121" t="s">
        <v>708</v>
      </c>
      <c r="D13" s="109">
        <v>2</v>
      </c>
      <c r="E13" s="43">
        <v>-2493.65</v>
      </c>
      <c r="F13" s="109"/>
      <c r="G13" s="43"/>
      <c r="H13" s="41"/>
      <c r="I13" s="43"/>
      <c r="J13" s="41"/>
      <c r="K13" s="109"/>
      <c r="L13" s="43"/>
      <c r="M13" s="109"/>
      <c r="N13" s="43"/>
      <c r="O13" s="41"/>
      <c r="P13" s="43"/>
      <c r="Q13" s="41"/>
      <c r="R13" s="109"/>
      <c r="S13" s="43"/>
      <c r="T13" s="109"/>
      <c r="U13" s="43"/>
      <c r="V13" s="41"/>
      <c r="W13" s="43"/>
      <c r="X13" s="41"/>
      <c r="Y13" s="109"/>
      <c r="Z13" s="43"/>
      <c r="AA13" s="109"/>
      <c r="AB13" s="43"/>
      <c r="AC13" s="41"/>
      <c r="AD13" s="43"/>
      <c r="AE13" s="41"/>
      <c r="AF13" s="109"/>
      <c r="AG13" s="43"/>
      <c r="AH13" s="109"/>
      <c r="AI13" s="43"/>
      <c r="AJ13" s="41"/>
      <c r="AK13" s="43"/>
      <c r="AL13" s="41"/>
      <c r="AM13" s="54"/>
    </row>
    <row r="14" spans="1:39" s="103" customFormat="1" ht="17.25" customHeight="1" x14ac:dyDescent="0.2">
      <c r="A14" s="39" t="s">
        <v>41</v>
      </c>
      <c r="B14" s="39" t="s">
        <v>978</v>
      </c>
      <c r="C14" s="121" t="s">
        <v>707</v>
      </c>
      <c r="D14" s="109">
        <v>3</v>
      </c>
      <c r="E14" s="43">
        <v>11196.55</v>
      </c>
      <c r="F14" s="109"/>
      <c r="G14" s="43"/>
      <c r="H14" s="41"/>
      <c r="I14" s="43"/>
      <c r="J14" s="41">
        <v>1</v>
      </c>
      <c r="K14" s="109">
        <v>2</v>
      </c>
      <c r="L14" s="43">
        <v>5459</v>
      </c>
      <c r="M14" s="109"/>
      <c r="N14" s="43"/>
      <c r="O14" s="41"/>
      <c r="P14" s="43"/>
      <c r="Q14" s="41"/>
      <c r="R14" s="109">
        <v>2</v>
      </c>
      <c r="S14" s="43">
        <v>15734.88</v>
      </c>
      <c r="T14" s="109"/>
      <c r="U14" s="43"/>
      <c r="V14" s="41"/>
      <c r="W14" s="43"/>
      <c r="X14" s="41"/>
      <c r="Y14" s="109"/>
      <c r="Z14" s="43"/>
      <c r="AA14" s="109"/>
      <c r="AB14" s="43"/>
      <c r="AC14" s="41"/>
      <c r="AD14" s="43"/>
      <c r="AE14" s="41"/>
      <c r="AF14" s="109"/>
      <c r="AG14" s="43"/>
      <c r="AH14" s="109"/>
      <c r="AI14" s="43"/>
      <c r="AJ14" s="41"/>
      <c r="AK14" s="43"/>
      <c r="AL14" s="41"/>
      <c r="AM14" s="54"/>
    </row>
    <row r="15" spans="1:39" s="103" customFormat="1" ht="17.25" customHeight="1" x14ac:dyDescent="0.2">
      <c r="A15" s="39" t="s">
        <v>29</v>
      </c>
      <c r="B15" s="39" t="s">
        <v>979</v>
      </c>
      <c r="C15" s="121" t="s">
        <v>690</v>
      </c>
      <c r="D15" s="109">
        <v>1244</v>
      </c>
      <c r="E15" s="43">
        <v>3182014.91</v>
      </c>
      <c r="F15" s="109">
        <v>23</v>
      </c>
      <c r="G15" s="43">
        <v>131675.99</v>
      </c>
      <c r="H15" s="41">
        <v>1</v>
      </c>
      <c r="I15" s="43">
        <v>537.41</v>
      </c>
      <c r="J15" s="41">
        <v>171</v>
      </c>
      <c r="K15" s="109">
        <v>591</v>
      </c>
      <c r="L15" s="43">
        <v>1332427.04</v>
      </c>
      <c r="M15" s="109">
        <v>2</v>
      </c>
      <c r="N15" s="43">
        <v>13572.5</v>
      </c>
      <c r="O15" s="41">
        <v>2</v>
      </c>
      <c r="P15" s="43">
        <v>1900</v>
      </c>
      <c r="Q15" s="41">
        <v>107</v>
      </c>
      <c r="R15" s="109">
        <v>274</v>
      </c>
      <c r="S15" s="43">
        <v>3225249.74</v>
      </c>
      <c r="T15" s="109">
        <v>5</v>
      </c>
      <c r="U15" s="43">
        <v>409904.1</v>
      </c>
      <c r="V15" s="41">
        <v>1</v>
      </c>
      <c r="W15" s="43">
        <v>0</v>
      </c>
      <c r="X15" s="41">
        <v>405</v>
      </c>
      <c r="Y15" s="109">
        <v>143</v>
      </c>
      <c r="Z15" s="43">
        <v>539708.46</v>
      </c>
      <c r="AA15" s="109"/>
      <c r="AB15" s="43"/>
      <c r="AC15" s="41"/>
      <c r="AD15" s="43"/>
      <c r="AE15" s="41">
        <v>1</v>
      </c>
      <c r="AF15" s="109">
        <v>58</v>
      </c>
      <c r="AG15" s="43">
        <v>472575.47</v>
      </c>
      <c r="AH15" s="109">
        <v>2</v>
      </c>
      <c r="AI15" s="43">
        <v>73908.62</v>
      </c>
      <c r="AJ15" s="41">
        <v>2</v>
      </c>
      <c r="AK15" s="43">
        <v>-299.41000000000003</v>
      </c>
      <c r="AL15" s="41"/>
      <c r="AM15" s="54"/>
    </row>
    <row r="16" spans="1:39" s="103" customFormat="1" ht="17.25" customHeight="1" x14ac:dyDescent="0.2">
      <c r="A16" s="39" t="s">
        <v>29</v>
      </c>
      <c r="B16" s="39" t="s">
        <v>979</v>
      </c>
      <c r="C16" s="121" t="s">
        <v>691</v>
      </c>
      <c r="D16" s="109">
        <v>2</v>
      </c>
      <c r="E16" s="43">
        <v>-2319.7399999999998</v>
      </c>
      <c r="F16" s="109"/>
      <c r="G16" s="43"/>
      <c r="H16" s="41"/>
      <c r="I16" s="43"/>
      <c r="J16" s="41"/>
      <c r="K16" s="109">
        <v>2</v>
      </c>
      <c r="L16" s="43">
        <v>5700</v>
      </c>
      <c r="M16" s="109"/>
      <c r="N16" s="43"/>
      <c r="O16" s="41"/>
      <c r="P16" s="43"/>
      <c r="Q16" s="41"/>
      <c r="R16" s="109"/>
      <c r="S16" s="43"/>
      <c r="T16" s="109"/>
      <c r="U16" s="43"/>
      <c r="V16" s="41"/>
      <c r="W16" s="43"/>
      <c r="X16" s="41"/>
      <c r="Y16" s="109"/>
      <c r="Z16" s="43"/>
      <c r="AA16" s="109"/>
      <c r="AB16" s="43"/>
      <c r="AC16" s="41"/>
      <c r="AD16" s="43"/>
      <c r="AE16" s="41"/>
      <c r="AF16" s="109"/>
      <c r="AG16" s="43"/>
      <c r="AH16" s="109"/>
      <c r="AI16" s="43"/>
      <c r="AJ16" s="41"/>
      <c r="AK16" s="43"/>
      <c r="AL16" s="41"/>
      <c r="AM16" s="54"/>
    </row>
    <row r="17" spans="1:39" s="103" customFormat="1" ht="17.25" customHeight="1" x14ac:dyDescent="0.2">
      <c r="A17" s="39" t="s">
        <v>79</v>
      </c>
      <c r="B17" s="39" t="s">
        <v>976</v>
      </c>
      <c r="C17" s="121" t="s">
        <v>688</v>
      </c>
      <c r="D17" s="109">
        <v>953</v>
      </c>
      <c r="E17" s="43">
        <v>2397357.64</v>
      </c>
      <c r="F17" s="109">
        <v>10</v>
      </c>
      <c r="G17" s="43">
        <v>2313.8000000000002</v>
      </c>
      <c r="H17" s="41">
        <v>2</v>
      </c>
      <c r="I17" s="43">
        <v>2155.84</v>
      </c>
      <c r="J17" s="41">
        <v>120</v>
      </c>
      <c r="K17" s="109">
        <v>213</v>
      </c>
      <c r="L17" s="43">
        <v>469748.93</v>
      </c>
      <c r="M17" s="109">
        <v>1</v>
      </c>
      <c r="N17" s="43">
        <v>2563</v>
      </c>
      <c r="O17" s="41"/>
      <c r="P17" s="43"/>
      <c r="Q17" s="41">
        <v>43</v>
      </c>
      <c r="R17" s="109">
        <v>150</v>
      </c>
      <c r="S17" s="43">
        <v>3155419.16</v>
      </c>
      <c r="T17" s="109">
        <v>3</v>
      </c>
      <c r="U17" s="43">
        <v>482584.31</v>
      </c>
      <c r="V17" s="41">
        <v>2</v>
      </c>
      <c r="W17" s="43">
        <v>0</v>
      </c>
      <c r="X17" s="41">
        <v>334</v>
      </c>
      <c r="Y17" s="109">
        <v>85</v>
      </c>
      <c r="Z17" s="43">
        <v>325880.43</v>
      </c>
      <c r="AA17" s="109"/>
      <c r="AB17" s="43"/>
      <c r="AC17" s="41"/>
      <c r="AD17" s="43"/>
      <c r="AE17" s="41"/>
      <c r="AF17" s="109">
        <v>30</v>
      </c>
      <c r="AG17" s="43">
        <v>223157.74</v>
      </c>
      <c r="AH17" s="109">
        <v>3</v>
      </c>
      <c r="AI17" s="43">
        <v>27473.91</v>
      </c>
      <c r="AJ17" s="41">
        <v>4</v>
      </c>
      <c r="AK17" s="43">
        <v>2287.75</v>
      </c>
      <c r="AL17" s="41"/>
      <c r="AM17" s="54"/>
    </row>
    <row r="18" spans="1:39" s="103" customFormat="1" ht="17.25" customHeight="1" x14ac:dyDescent="0.2">
      <c r="A18" s="39" t="s">
        <v>9</v>
      </c>
      <c r="B18" s="39" t="s">
        <v>973</v>
      </c>
      <c r="C18" s="121" t="s">
        <v>698</v>
      </c>
      <c r="D18" s="109">
        <v>33</v>
      </c>
      <c r="E18" s="43">
        <v>10540.23</v>
      </c>
      <c r="F18" s="109"/>
      <c r="G18" s="43"/>
      <c r="H18" s="41"/>
      <c r="I18" s="43"/>
      <c r="J18" s="41">
        <v>1</v>
      </c>
      <c r="K18" s="109">
        <v>19</v>
      </c>
      <c r="L18" s="43">
        <v>37736.5</v>
      </c>
      <c r="M18" s="109"/>
      <c r="N18" s="43"/>
      <c r="O18" s="41"/>
      <c r="P18" s="43"/>
      <c r="Q18" s="41">
        <v>2</v>
      </c>
      <c r="R18" s="109">
        <v>6</v>
      </c>
      <c r="S18" s="43">
        <v>54455.17</v>
      </c>
      <c r="T18" s="109"/>
      <c r="U18" s="43"/>
      <c r="V18" s="41"/>
      <c r="W18" s="43"/>
      <c r="X18" s="41">
        <v>8</v>
      </c>
      <c r="Y18" s="109">
        <v>3</v>
      </c>
      <c r="Z18" s="43">
        <v>4610.93</v>
      </c>
      <c r="AA18" s="109"/>
      <c r="AB18" s="43"/>
      <c r="AC18" s="41"/>
      <c r="AD18" s="43"/>
      <c r="AE18" s="41"/>
      <c r="AF18" s="109"/>
      <c r="AG18" s="43"/>
      <c r="AH18" s="109"/>
      <c r="AI18" s="43"/>
      <c r="AJ18" s="41"/>
      <c r="AK18" s="43"/>
      <c r="AL18" s="41"/>
      <c r="AM18" s="54"/>
    </row>
    <row r="19" spans="1:39" s="192" customFormat="1" ht="17.25" customHeight="1" x14ac:dyDescent="0.2">
      <c r="A19" s="39" t="s">
        <v>46</v>
      </c>
      <c r="B19" s="39" t="s">
        <v>47</v>
      </c>
      <c r="C19" s="121" t="s">
        <v>794</v>
      </c>
      <c r="D19" s="109"/>
      <c r="E19" s="43"/>
      <c r="F19" s="109"/>
      <c r="G19" s="43"/>
      <c r="H19" s="41"/>
      <c r="I19" s="43"/>
      <c r="J19" s="41"/>
      <c r="K19" s="109"/>
      <c r="L19" s="43"/>
      <c r="M19" s="109"/>
      <c r="N19" s="43"/>
      <c r="O19" s="41"/>
      <c r="P19" s="43"/>
      <c r="Q19" s="41"/>
      <c r="R19" s="109"/>
      <c r="S19" s="43"/>
      <c r="T19" s="109"/>
      <c r="U19" s="43"/>
      <c r="V19" s="41"/>
      <c r="W19" s="43"/>
      <c r="X19" s="41">
        <v>1</v>
      </c>
      <c r="Y19" s="109"/>
      <c r="Z19" s="43"/>
      <c r="AA19" s="109"/>
      <c r="AB19" s="43"/>
      <c r="AC19" s="41"/>
      <c r="AD19" s="43"/>
      <c r="AE19" s="41"/>
      <c r="AF19" s="109"/>
      <c r="AG19" s="43"/>
      <c r="AH19" s="109"/>
      <c r="AI19" s="43"/>
      <c r="AJ19" s="41"/>
      <c r="AK19" s="43"/>
      <c r="AL19" s="41"/>
      <c r="AM19" s="54"/>
    </row>
    <row r="20" spans="1:39" s="103" customFormat="1" ht="17.25" customHeight="1" x14ac:dyDescent="0.2">
      <c r="A20" s="39" t="s">
        <v>70</v>
      </c>
      <c r="B20" s="39" t="s">
        <v>982</v>
      </c>
      <c r="C20" s="121" t="s">
        <v>726</v>
      </c>
      <c r="D20" s="109">
        <v>2</v>
      </c>
      <c r="E20" s="43">
        <v>-2730.43</v>
      </c>
      <c r="F20" s="109"/>
      <c r="G20" s="43"/>
      <c r="H20" s="41"/>
      <c r="I20" s="43"/>
      <c r="J20" s="41"/>
      <c r="K20" s="109">
        <v>11</v>
      </c>
      <c r="L20" s="43">
        <v>29942.6</v>
      </c>
      <c r="M20" s="109"/>
      <c r="N20" s="43"/>
      <c r="O20" s="41"/>
      <c r="P20" s="43"/>
      <c r="Q20" s="41">
        <v>1</v>
      </c>
      <c r="R20" s="109">
        <v>5</v>
      </c>
      <c r="S20" s="43">
        <v>183960.24</v>
      </c>
      <c r="T20" s="109"/>
      <c r="U20" s="43"/>
      <c r="V20" s="41"/>
      <c r="W20" s="43"/>
      <c r="X20" s="41">
        <v>2</v>
      </c>
      <c r="Y20" s="109">
        <v>1</v>
      </c>
      <c r="Z20" s="43">
        <v>1594.9</v>
      </c>
      <c r="AA20" s="109"/>
      <c r="AB20" s="43"/>
      <c r="AC20" s="41"/>
      <c r="AD20" s="43"/>
      <c r="AE20" s="41"/>
      <c r="AF20" s="109">
        <v>1</v>
      </c>
      <c r="AG20" s="43">
        <v>3099.39</v>
      </c>
      <c r="AH20" s="109"/>
      <c r="AI20" s="43"/>
      <c r="AJ20" s="41"/>
      <c r="AK20" s="43"/>
      <c r="AL20" s="41"/>
      <c r="AM20" s="54"/>
    </row>
    <row r="21" spans="1:39" s="103" customFormat="1" ht="17.25" customHeight="1" x14ac:dyDescent="0.2">
      <c r="A21" s="39" t="s">
        <v>70</v>
      </c>
      <c r="B21" s="39" t="s">
        <v>982</v>
      </c>
      <c r="C21" s="121" t="s">
        <v>728</v>
      </c>
      <c r="D21" s="109"/>
      <c r="E21" s="43"/>
      <c r="F21" s="109"/>
      <c r="G21" s="43"/>
      <c r="H21" s="41"/>
      <c r="I21" s="43"/>
      <c r="J21" s="41">
        <v>1</v>
      </c>
      <c r="K21" s="109">
        <v>4</v>
      </c>
      <c r="L21" s="43">
        <v>9582.5</v>
      </c>
      <c r="M21" s="109"/>
      <c r="N21" s="43"/>
      <c r="O21" s="41"/>
      <c r="P21" s="43"/>
      <c r="Q21" s="41"/>
      <c r="R21" s="109"/>
      <c r="S21" s="43"/>
      <c r="T21" s="109"/>
      <c r="U21" s="43"/>
      <c r="V21" s="41"/>
      <c r="W21" s="43"/>
      <c r="X21" s="41">
        <v>1</v>
      </c>
      <c r="Y21" s="109"/>
      <c r="Z21" s="43"/>
      <c r="AA21" s="109"/>
      <c r="AB21" s="43"/>
      <c r="AC21" s="41"/>
      <c r="AD21" s="43"/>
      <c r="AE21" s="41"/>
      <c r="AF21" s="109"/>
      <c r="AG21" s="43"/>
      <c r="AH21" s="109"/>
      <c r="AI21" s="43"/>
      <c r="AJ21" s="41"/>
      <c r="AK21" s="43"/>
      <c r="AL21" s="41"/>
      <c r="AM21" s="54"/>
    </row>
    <row r="22" spans="1:39" s="103" customFormat="1" ht="17.25" customHeight="1" x14ac:dyDescent="0.2">
      <c r="A22" s="39" t="s">
        <v>70</v>
      </c>
      <c r="B22" s="39" t="s">
        <v>982</v>
      </c>
      <c r="C22" s="121" t="s">
        <v>729</v>
      </c>
      <c r="D22" s="109">
        <v>2</v>
      </c>
      <c r="E22" s="43">
        <v>-1425.03</v>
      </c>
      <c r="F22" s="109"/>
      <c r="G22" s="43"/>
      <c r="H22" s="41"/>
      <c r="I22" s="43"/>
      <c r="J22" s="41"/>
      <c r="K22" s="109">
        <v>1</v>
      </c>
      <c r="L22" s="43">
        <v>3430</v>
      </c>
      <c r="M22" s="109"/>
      <c r="N22" s="43"/>
      <c r="O22" s="41"/>
      <c r="P22" s="43"/>
      <c r="Q22" s="41"/>
      <c r="R22" s="109">
        <v>2</v>
      </c>
      <c r="S22" s="43">
        <v>32993.089999999997</v>
      </c>
      <c r="T22" s="109"/>
      <c r="U22" s="43"/>
      <c r="V22" s="41"/>
      <c r="W22" s="43"/>
      <c r="X22" s="41"/>
      <c r="Y22" s="109">
        <v>1</v>
      </c>
      <c r="Z22" s="43">
        <v>776.05</v>
      </c>
      <c r="AA22" s="109"/>
      <c r="AB22" s="43"/>
      <c r="AC22" s="41"/>
      <c r="AD22" s="43"/>
      <c r="AE22" s="41"/>
      <c r="AF22" s="109"/>
      <c r="AG22" s="43"/>
      <c r="AH22" s="109"/>
      <c r="AI22" s="43"/>
      <c r="AJ22" s="41"/>
      <c r="AK22" s="43"/>
      <c r="AL22" s="41"/>
      <c r="AM22" s="54"/>
    </row>
    <row r="23" spans="1:39" s="103" customFormat="1" ht="17.25" customHeight="1" x14ac:dyDescent="0.2">
      <c r="A23" s="39" t="s">
        <v>70</v>
      </c>
      <c r="B23" s="39" t="s">
        <v>982</v>
      </c>
      <c r="C23" s="121" t="s">
        <v>731</v>
      </c>
      <c r="D23" s="109"/>
      <c r="E23" s="43"/>
      <c r="F23" s="109"/>
      <c r="G23" s="43"/>
      <c r="H23" s="41"/>
      <c r="I23" s="43"/>
      <c r="J23" s="41"/>
      <c r="K23" s="109">
        <v>1</v>
      </c>
      <c r="L23" s="43">
        <v>1659</v>
      </c>
      <c r="M23" s="109"/>
      <c r="N23" s="43"/>
      <c r="O23" s="41"/>
      <c r="P23" s="43"/>
      <c r="Q23" s="41"/>
      <c r="R23" s="109"/>
      <c r="S23" s="43"/>
      <c r="T23" s="109"/>
      <c r="U23" s="43"/>
      <c r="V23" s="41"/>
      <c r="W23" s="43"/>
      <c r="X23" s="41"/>
      <c r="Y23" s="109"/>
      <c r="Z23" s="43"/>
      <c r="AA23" s="109"/>
      <c r="AB23" s="43"/>
      <c r="AC23" s="41"/>
      <c r="AD23" s="43"/>
      <c r="AE23" s="41"/>
      <c r="AF23" s="109"/>
      <c r="AG23" s="43"/>
      <c r="AH23" s="109"/>
      <c r="AI23" s="43"/>
      <c r="AJ23" s="41"/>
      <c r="AK23" s="43"/>
      <c r="AL23" s="41"/>
      <c r="AM23" s="54"/>
    </row>
    <row r="24" spans="1:39" s="103" customFormat="1" ht="17.25" customHeight="1" x14ac:dyDescent="0.2">
      <c r="A24" s="39" t="s">
        <v>70</v>
      </c>
      <c r="B24" s="39" t="s">
        <v>982</v>
      </c>
      <c r="C24" s="121" t="s">
        <v>732</v>
      </c>
      <c r="D24" s="109">
        <v>1</v>
      </c>
      <c r="E24" s="43">
        <v>-1217.72</v>
      </c>
      <c r="F24" s="109"/>
      <c r="G24" s="43"/>
      <c r="H24" s="41"/>
      <c r="I24" s="43"/>
      <c r="J24" s="41">
        <v>2</v>
      </c>
      <c r="K24" s="109">
        <v>1</v>
      </c>
      <c r="L24" s="43">
        <v>1900</v>
      </c>
      <c r="M24" s="109"/>
      <c r="N24" s="43"/>
      <c r="O24" s="41"/>
      <c r="P24" s="43"/>
      <c r="Q24" s="41"/>
      <c r="R24" s="109">
        <v>1</v>
      </c>
      <c r="S24" s="43">
        <v>10878.14</v>
      </c>
      <c r="T24" s="109"/>
      <c r="U24" s="43"/>
      <c r="V24" s="41"/>
      <c r="W24" s="43"/>
      <c r="X24" s="41"/>
      <c r="Y24" s="109"/>
      <c r="Z24" s="43"/>
      <c r="AA24" s="109"/>
      <c r="AB24" s="43"/>
      <c r="AC24" s="41"/>
      <c r="AD24" s="43"/>
      <c r="AE24" s="41"/>
      <c r="AF24" s="109"/>
      <c r="AG24" s="43"/>
      <c r="AH24" s="109"/>
      <c r="AI24" s="43"/>
      <c r="AJ24" s="41"/>
      <c r="AK24" s="43"/>
      <c r="AL24" s="41"/>
      <c r="AM24" s="54"/>
    </row>
    <row r="25" spans="1:39" s="103" customFormat="1" ht="17.25" customHeight="1" x14ac:dyDescent="0.2">
      <c r="A25" s="39" t="s">
        <v>70</v>
      </c>
      <c r="B25" s="39" t="s">
        <v>982</v>
      </c>
      <c r="C25" s="121" t="s">
        <v>733</v>
      </c>
      <c r="D25" s="109">
        <v>1</v>
      </c>
      <c r="E25" s="43">
        <v>-1457.24</v>
      </c>
      <c r="F25" s="109"/>
      <c r="G25" s="43"/>
      <c r="H25" s="41"/>
      <c r="I25" s="43"/>
      <c r="J25" s="41"/>
      <c r="K25" s="109"/>
      <c r="L25" s="43"/>
      <c r="M25" s="109"/>
      <c r="N25" s="43"/>
      <c r="O25" s="41"/>
      <c r="P25" s="43"/>
      <c r="Q25" s="41"/>
      <c r="R25" s="109"/>
      <c r="S25" s="43"/>
      <c r="T25" s="109"/>
      <c r="U25" s="43"/>
      <c r="V25" s="41"/>
      <c r="W25" s="43"/>
      <c r="X25" s="41"/>
      <c r="Y25" s="109"/>
      <c r="Z25" s="43"/>
      <c r="AA25" s="109"/>
      <c r="AB25" s="43"/>
      <c r="AC25" s="41"/>
      <c r="AD25" s="43"/>
      <c r="AE25" s="41"/>
      <c r="AF25" s="109"/>
      <c r="AG25" s="43"/>
      <c r="AH25" s="109"/>
      <c r="AI25" s="43"/>
      <c r="AJ25" s="41"/>
      <c r="AK25" s="43"/>
      <c r="AL25" s="41"/>
      <c r="AM25" s="54"/>
    </row>
    <row r="26" spans="1:39" s="103" customFormat="1" ht="17.25" customHeight="1" x14ac:dyDescent="0.2">
      <c r="A26" s="39" t="s">
        <v>70</v>
      </c>
      <c r="B26" s="39" t="s">
        <v>982</v>
      </c>
      <c r="C26" s="121" t="s">
        <v>734</v>
      </c>
      <c r="D26" s="109">
        <v>3</v>
      </c>
      <c r="E26" s="43">
        <v>3277.9</v>
      </c>
      <c r="F26" s="109"/>
      <c r="G26" s="43"/>
      <c r="H26" s="41"/>
      <c r="I26" s="43"/>
      <c r="J26" s="41"/>
      <c r="K26" s="109"/>
      <c r="L26" s="43"/>
      <c r="M26" s="109"/>
      <c r="N26" s="43"/>
      <c r="O26" s="41"/>
      <c r="P26" s="43"/>
      <c r="Q26" s="41"/>
      <c r="R26" s="109">
        <v>1</v>
      </c>
      <c r="S26" s="43">
        <v>810</v>
      </c>
      <c r="T26" s="109"/>
      <c r="U26" s="43"/>
      <c r="V26" s="41"/>
      <c r="W26" s="43"/>
      <c r="X26" s="41"/>
      <c r="Y26" s="109"/>
      <c r="Z26" s="43"/>
      <c r="AA26" s="109"/>
      <c r="AB26" s="43"/>
      <c r="AC26" s="41"/>
      <c r="AD26" s="43"/>
      <c r="AE26" s="41"/>
      <c r="AF26" s="109"/>
      <c r="AG26" s="43"/>
      <c r="AH26" s="109"/>
      <c r="AI26" s="43"/>
      <c r="AJ26" s="41"/>
      <c r="AK26" s="43"/>
      <c r="AL26" s="41"/>
      <c r="AM26" s="54"/>
    </row>
    <row r="27" spans="1:39" s="103" customFormat="1" ht="17.25" customHeight="1" x14ac:dyDescent="0.2">
      <c r="A27" s="39" t="s">
        <v>70</v>
      </c>
      <c r="B27" s="39" t="s">
        <v>982</v>
      </c>
      <c r="C27" s="121" t="s">
        <v>736</v>
      </c>
      <c r="D27" s="109">
        <v>2</v>
      </c>
      <c r="E27" s="43">
        <v>-1790.63</v>
      </c>
      <c r="F27" s="109"/>
      <c r="G27" s="43"/>
      <c r="H27" s="41"/>
      <c r="I27" s="43"/>
      <c r="J27" s="41"/>
      <c r="K27" s="109">
        <v>2</v>
      </c>
      <c r="L27" s="43">
        <v>3800</v>
      </c>
      <c r="M27" s="109"/>
      <c r="N27" s="43"/>
      <c r="O27" s="41"/>
      <c r="P27" s="43"/>
      <c r="Q27" s="41"/>
      <c r="R27" s="109"/>
      <c r="S27" s="43"/>
      <c r="T27" s="109"/>
      <c r="U27" s="43"/>
      <c r="V27" s="41"/>
      <c r="W27" s="43"/>
      <c r="X27" s="41"/>
      <c r="Y27" s="109"/>
      <c r="Z27" s="43"/>
      <c r="AA27" s="109"/>
      <c r="AB27" s="43"/>
      <c r="AC27" s="41"/>
      <c r="AD27" s="43"/>
      <c r="AE27" s="41"/>
      <c r="AF27" s="109"/>
      <c r="AG27" s="43"/>
      <c r="AH27" s="109"/>
      <c r="AI27" s="43"/>
      <c r="AJ27" s="41"/>
      <c r="AK27" s="43"/>
      <c r="AL27" s="41"/>
      <c r="AM27" s="54"/>
    </row>
    <row r="28" spans="1:39" s="103" customFormat="1" ht="17.25" customHeight="1" x14ac:dyDescent="0.2">
      <c r="A28" s="39" t="s">
        <v>70</v>
      </c>
      <c r="B28" s="39" t="s">
        <v>982</v>
      </c>
      <c r="C28" s="121" t="s">
        <v>737</v>
      </c>
      <c r="D28" s="109">
        <v>1</v>
      </c>
      <c r="E28" s="43">
        <v>-1203.08</v>
      </c>
      <c r="F28" s="109"/>
      <c r="G28" s="43"/>
      <c r="H28" s="41"/>
      <c r="I28" s="43"/>
      <c r="J28" s="41"/>
      <c r="K28" s="109"/>
      <c r="L28" s="43"/>
      <c r="M28" s="109"/>
      <c r="N28" s="43"/>
      <c r="O28" s="41"/>
      <c r="P28" s="43"/>
      <c r="Q28" s="41"/>
      <c r="R28" s="109"/>
      <c r="S28" s="43"/>
      <c r="T28" s="109"/>
      <c r="U28" s="43"/>
      <c r="V28" s="41"/>
      <c r="W28" s="43"/>
      <c r="X28" s="41">
        <v>1</v>
      </c>
      <c r="Y28" s="109"/>
      <c r="Z28" s="43"/>
      <c r="AA28" s="109"/>
      <c r="AB28" s="43"/>
      <c r="AC28" s="41"/>
      <c r="AD28" s="43"/>
      <c r="AE28" s="41"/>
      <c r="AF28" s="109"/>
      <c r="AG28" s="43"/>
      <c r="AH28" s="109"/>
      <c r="AI28" s="43"/>
      <c r="AJ28" s="41"/>
      <c r="AK28" s="43"/>
      <c r="AL28" s="41"/>
      <c r="AM28" s="54"/>
    </row>
    <row r="29" spans="1:39" s="103" customFormat="1" ht="17.25" customHeight="1" x14ac:dyDescent="0.2">
      <c r="A29" s="39" t="s">
        <v>70</v>
      </c>
      <c r="B29" s="39" t="s">
        <v>982</v>
      </c>
      <c r="C29" s="121" t="s">
        <v>738</v>
      </c>
      <c r="D29" s="109"/>
      <c r="E29" s="43"/>
      <c r="F29" s="109"/>
      <c r="G29" s="43"/>
      <c r="H29" s="41"/>
      <c r="I29" s="43"/>
      <c r="J29" s="41"/>
      <c r="K29" s="109">
        <v>1</v>
      </c>
      <c r="L29" s="43">
        <v>829.5</v>
      </c>
      <c r="M29" s="109"/>
      <c r="N29" s="43"/>
      <c r="O29" s="41"/>
      <c r="P29" s="43"/>
      <c r="Q29" s="41"/>
      <c r="R29" s="109"/>
      <c r="S29" s="43"/>
      <c r="T29" s="109"/>
      <c r="U29" s="43"/>
      <c r="V29" s="41"/>
      <c r="W29" s="43"/>
      <c r="X29" s="41"/>
      <c r="Y29" s="109"/>
      <c r="Z29" s="43"/>
      <c r="AA29" s="109"/>
      <c r="AB29" s="43"/>
      <c r="AC29" s="41"/>
      <c r="AD29" s="43"/>
      <c r="AE29" s="41"/>
      <c r="AF29" s="109"/>
      <c r="AG29" s="43"/>
      <c r="AH29" s="109"/>
      <c r="AI29" s="43"/>
      <c r="AJ29" s="41"/>
      <c r="AK29" s="43"/>
      <c r="AL29" s="41"/>
      <c r="AM29" s="54"/>
    </row>
    <row r="30" spans="1:39" s="103" customFormat="1" ht="17.25" customHeight="1" x14ac:dyDescent="0.2">
      <c r="A30" s="39" t="s">
        <v>70</v>
      </c>
      <c r="B30" s="39" t="s">
        <v>982</v>
      </c>
      <c r="C30" s="121" t="s">
        <v>739</v>
      </c>
      <c r="D30" s="109">
        <v>1</v>
      </c>
      <c r="E30" s="43">
        <v>132.18</v>
      </c>
      <c r="F30" s="109"/>
      <c r="G30" s="43"/>
      <c r="H30" s="41"/>
      <c r="I30" s="43"/>
      <c r="J30" s="41"/>
      <c r="K30" s="109">
        <v>1</v>
      </c>
      <c r="L30" s="43">
        <v>1900</v>
      </c>
      <c r="M30" s="109"/>
      <c r="N30" s="43"/>
      <c r="O30" s="41"/>
      <c r="P30" s="43"/>
      <c r="Q30" s="41"/>
      <c r="R30" s="109"/>
      <c r="S30" s="43"/>
      <c r="T30" s="109"/>
      <c r="U30" s="43"/>
      <c r="V30" s="41"/>
      <c r="W30" s="43"/>
      <c r="X30" s="41"/>
      <c r="Y30" s="109"/>
      <c r="Z30" s="43"/>
      <c r="AA30" s="109"/>
      <c r="AB30" s="43"/>
      <c r="AC30" s="41"/>
      <c r="AD30" s="43"/>
      <c r="AE30" s="41"/>
      <c r="AF30" s="109"/>
      <c r="AG30" s="43"/>
      <c r="AH30" s="109"/>
      <c r="AI30" s="43"/>
      <c r="AJ30" s="41"/>
      <c r="AK30" s="43"/>
      <c r="AL30" s="41"/>
      <c r="AM30" s="54"/>
    </row>
    <row r="31" spans="1:39" s="103" customFormat="1" ht="17.25" customHeight="1" x14ac:dyDescent="0.2">
      <c r="A31" s="39" t="s">
        <v>70</v>
      </c>
      <c r="B31" s="39" t="s">
        <v>982</v>
      </c>
      <c r="C31" s="121" t="s">
        <v>740</v>
      </c>
      <c r="D31" s="109"/>
      <c r="E31" s="43"/>
      <c r="F31" s="109"/>
      <c r="G31" s="43"/>
      <c r="H31" s="41"/>
      <c r="I31" s="43"/>
      <c r="J31" s="41"/>
      <c r="K31" s="109"/>
      <c r="L31" s="43"/>
      <c r="M31" s="109"/>
      <c r="N31" s="43"/>
      <c r="O31" s="41"/>
      <c r="P31" s="43"/>
      <c r="Q31" s="41"/>
      <c r="R31" s="109"/>
      <c r="S31" s="43"/>
      <c r="T31" s="109"/>
      <c r="U31" s="43"/>
      <c r="V31" s="41"/>
      <c r="W31" s="43"/>
      <c r="X31" s="41">
        <v>1</v>
      </c>
      <c r="Y31" s="109"/>
      <c r="Z31" s="43"/>
      <c r="AA31" s="109"/>
      <c r="AB31" s="43"/>
      <c r="AC31" s="41"/>
      <c r="AD31" s="43"/>
      <c r="AE31" s="41"/>
      <c r="AF31" s="109"/>
      <c r="AG31" s="43"/>
      <c r="AH31" s="109"/>
      <c r="AI31" s="43"/>
      <c r="AJ31" s="41"/>
      <c r="AK31" s="43"/>
      <c r="AL31" s="41"/>
      <c r="AM31" s="54"/>
    </row>
    <row r="32" spans="1:39" s="103" customFormat="1" ht="17.25" customHeight="1" x14ac:dyDescent="0.2">
      <c r="A32" s="39" t="s">
        <v>70</v>
      </c>
      <c r="B32" s="39" t="s">
        <v>982</v>
      </c>
      <c r="C32" s="121" t="s">
        <v>741</v>
      </c>
      <c r="D32" s="109">
        <v>1</v>
      </c>
      <c r="E32" s="43">
        <v>-1751.82</v>
      </c>
      <c r="F32" s="109"/>
      <c r="G32" s="43"/>
      <c r="H32" s="41"/>
      <c r="I32" s="43"/>
      <c r="J32" s="41"/>
      <c r="K32" s="109"/>
      <c r="L32" s="43"/>
      <c r="M32" s="109"/>
      <c r="N32" s="43"/>
      <c r="O32" s="41"/>
      <c r="P32" s="43"/>
      <c r="Q32" s="41">
        <v>1</v>
      </c>
      <c r="R32" s="109"/>
      <c r="S32" s="43"/>
      <c r="T32" s="109"/>
      <c r="U32" s="43"/>
      <c r="V32" s="41"/>
      <c r="W32" s="43"/>
      <c r="X32" s="41"/>
      <c r="Y32" s="109"/>
      <c r="Z32" s="43"/>
      <c r="AA32" s="109"/>
      <c r="AB32" s="43"/>
      <c r="AC32" s="41"/>
      <c r="AD32" s="43"/>
      <c r="AE32" s="41"/>
      <c r="AF32" s="109"/>
      <c r="AG32" s="43"/>
      <c r="AH32" s="109"/>
      <c r="AI32" s="43"/>
      <c r="AJ32" s="41"/>
      <c r="AK32" s="43"/>
      <c r="AL32" s="41"/>
      <c r="AM32" s="54"/>
    </row>
    <row r="33" spans="1:39" s="103" customFormat="1" ht="17.25" customHeight="1" x14ac:dyDescent="0.2">
      <c r="A33" s="39" t="s">
        <v>70</v>
      </c>
      <c r="B33" s="39" t="s">
        <v>982</v>
      </c>
      <c r="C33" s="121" t="s">
        <v>742</v>
      </c>
      <c r="D33" s="109">
        <v>1</v>
      </c>
      <c r="E33" s="43">
        <v>-345.98</v>
      </c>
      <c r="F33" s="109"/>
      <c r="G33" s="43"/>
      <c r="H33" s="41"/>
      <c r="I33" s="43"/>
      <c r="J33" s="41"/>
      <c r="K33" s="109"/>
      <c r="L33" s="43"/>
      <c r="M33" s="109"/>
      <c r="N33" s="43"/>
      <c r="O33" s="41"/>
      <c r="P33" s="43"/>
      <c r="Q33" s="41"/>
      <c r="R33" s="109"/>
      <c r="S33" s="43"/>
      <c r="T33" s="109"/>
      <c r="U33" s="43"/>
      <c r="V33" s="41"/>
      <c r="W33" s="43"/>
      <c r="X33" s="41"/>
      <c r="Y33" s="109"/>
      <c r="Z33" s="43"/>
      <c r="AA33" s="109"/>
      <c r="AB33" s="43"/>
      <c r="AC33" s="41"/>
      <c r="AD33" s="43"/>
      <c r="AE33" s="41"/>
      <c r="AF33" s="109"/>
      <c r="AG33" s="43"/>
      <c r="AH33" s="109"/>
      <c r="AI33" s="43"/>
      <c r="AJ33" s="41"/>
      <c r="AK33" s="43"/>
      <c r="AL33" s="41"/>
      <c r="AM33" s="54"/>
    </row>
    <row r="34" spans="1:39" s="103" customFormat="1" ht="17.25" customHeight="1" x14ac:dyDescent="0.2">
      <c r="A34" s="39" t="s">
        <v>70</v>
      </c>
      <c r="B34" s="39" t="s">
        <v>982</v>
      </c>
      <c r="C34" s="121" t="s">
        <v>743</v>
      </c>
      <c r="D34" s="109">
        <v>1</v>
      </c>
      <c r="E34" s="43">
        <v>-560.65</v>
      </c>
      <c r="F34" s="109"/>
      <c r="G34" s="43"/>
      <c r="H34" s="41"/>
      <c r="I34" s="43"/>
      <c r="J34" s="41"/>
      <c r="K34" s="109"/>
      <c r="L34" s="43"/>
      <c r="M34" s="109"/>
      <c r="N34" s="43"/>
      <c r="O34" s="41"/>
      <c r="P34" s="43"/>
      <c r="Q34" s="41"/>
      <c r="R34" s="109"/>
      <c r="S34" s="43"/>
      <c r="T34" s="109"/>
      <c r="U34" s="43"/>
      <c r="V34" s="41"/>
      <c r="W34" s="43"/>
      <c r="X34" s="41"/>
      <c r="Y34" s="109"/>
      <c r="Z34" s="43"/>
      <c r="AA34" s="109"/>
      <c r="AB34" s="43"/>
      <c r="AC34" s="41"/>
      <c r="AD34" s="43"/>
      <c r="AE34" s="41"/>
      <c r="AF34" s="109"/>
      <c r="AG34" s="43"/>
      <c r="AH34" s="109"/>
      <c r="AI34" s="43"/>
      <c r="AJ34" s="41"/>
      <c r="AK34" s="43"/>
      <c r="AL34" s="41"/>
      <c r="AM34" s="54"/>
    </row>
    <row r="35" spans="1:39" s="103" customFormat="1" ht="17.25" customHeight="1" x14ac:dyDescent="0.2">
      <c r="A35" s="39" t="s">
        <v>70</v>
      </c>
      <c r="B35" s="39" t="s">
        <v>982</v>
      </c>
      <c r="C35" s="121" t="s">
        <v>745</v>
      </c>
      <c r="D35" s="109">
        <v>1</v>
      </c>
      <c r="E35" s="43">
        <v>-472.49</v>
      </c>
      <c r="F35" s="109"/>
      <c r="G35" s="43"/>
      <c r="H35" s="41"/>
      <c r="I35" s="43"/>
      <c r="J35" s="41"/>
      <c r="K35" s="109">
        <v>1</v>
      </c>
      <c r="L35" s="43">
        <v>2187</v>
      </c>
      <c r="M35" s="109"/>
      <c r="N35" s="43"/>
      <c r="O35" s="41"/>
      <c r="P35" s="43"/>
      <c r="Q35" s="41"/>
      <c r="R35" s="109"/>
      <c r="S35" s="43"/>
      <c r="T35" s="109"/>
      <c r="U35" s="43"/>
      <c r="V35" s="41"/>
      <c r="W35" s="43"/>
      <c r="X35" s="41"/>
      <c r="Y35" s="109"/>
      <c r="Z35" s="43"/>
      <c r="AA35" s="109"/>
      <c r="AB35" s="43"/>
      <c r="AC35" s="41"/>
      <c r="AD35" s="43"/>
      <c r="AE35" s="41"/>
      <c r="AF35" s="109"/>
      <c r="AG35" s="43"/>
      <c r="AH35" s="109"/>
      <c r="AI35" s="43"/>
      <c r="AJ35" s="41"/>
      <c r="AK35" s="43"/>
      <c r="AL35" s="41"/>
      <c r="AM35" s="54"/>
    </row>
    <row r="36" spans="1:39" s="103" customFormat="1" ht="17.25" customHeight="1" x14ac:dyDescent="0.2">
      <c r="A36" s="39" t="s">
        <v>70</v>
      </c>
      <c r="B36" s="39" t="s">
        <v>982</v>
      </c>
      <c r="C36" s="121" t="s">
        <v>747</v>
      </c>
      <c r="D36" s="109"/>
      <c r="E36" s="43"/>
      <c r="F36" s="109"/>
      <c r="G36" s="43"/>
      <c r="H36" s="41"/>
      <c r="I36" s="43"/>
      <c r="J36" s="41">
        <v>1</v>
      </c>
      <c r="K36" s="109"/>
      <c r="L36" s="43"/>
      <c r="M36" s="109"/>
      <c r="N36" s="43"/>
      <c r="O36" s="41"/>
      <c r="P36" s="43"/>
      <c r="Q36" s="41"/>
      <c r="R36" s="109"/>
      <c r="S36" s="43"/>
      <c r="T36" s="109"/>
      <c r="U36" s="43"/>
      <c r="V36" s="41"/>
      <c r="W36" s="43"/>
      <c r="X36" s="41"/>
      <c r="Y36" s="109"/>
      <c r="Z36" s="43"/>
      <c r="AA36" s="109"/>
      <c r="AB36" s="43"/>
      <c r="AC36" s="41"/>
      <c r="AD36" s="43"/>
      <c r="AE36" s="41"/>
      <c r="AF36" s="109"/>
      <c r="AG36" s="43"/>
      <c r="AH36" s="109"/>
      <c r="AI36" s="43"/>
      <c r="AJ36" s="41"/>
      <c r="AK36" s="43"/>
      <c r="AL36" s="41"/>
      <c r="AM36" s="54"/>
    </row>
    <row r="37" spans="1:39" s="103" customFormat="1" ht="17.25" customHeight="1" x14ac:dyDescent="0.2">
      <c r="A37" s="39" t="s">
        <v>70</v>
      </c>
      <c r="B37" s="39" t="s">
        <v>982</v>
      </c>
      <c r="C37" s="121" t="s">
        <v>748</v>
      </c>
      <c r="D37" s="109"/>
      <c r="E37" s="43"/>
      <c r="F37" s="109"/>
      <c r="G37" s="43"/>
      <c r="H37" s="41"/>
      <c r="I37" s="43"/>
      <c r="J37" s="41"/>
      <c r="K37" s="109"/>
      <c r="L37" s="43"/>
      <c r="M37" s="109"/>
      <c r="N37" s="43"/>
      <c r="O37" s="41"/>
      <c r="P37" s="43"/>
      <c r="Q37" s="41"/>
      <c r="R37" s="109"/>
      <c r="S37" s="43"/>
      <c r="T37" s="109"/>
      <c r="U37" s="43"/>
      <c r="V37" s="41"/>
      <c r="W37" s="43"/>
      <c r="X37" s="41"/>
      <c r="Y37" s="109"/>
      <c r="Z37" s="43"/>
      <c r="AA37" s="109"/>
      <c r="AB37" s="43"/>
      <c r="AC37" s="41"/>
      <c r="AD37" s="43"/>
      <c r="AE37" s="41"/>
      <c r="AF37" s="109">
        <v>1</v>
      </c>
      <c r="AG37" s="43">
        <v>888.16</v>
      </c>
      <c r="AH37" s="109"/>
      <c r="AI37" s="43"/>
      <c r="AJ37" s="41"/>
      <c r="AK37" s="43"/>
      <c r="AL37" s="41"/>
      <c r="AM37" s="54"/>
    </row>
    <row r="38" spans="1:39" s="103" customFormat="1" ht="17.25" customHeight="1" x14ac:dyDescent="0.2">
      <c r="A38" s="39" t="s">
        <v>70</v>
      </c>
      <c r="B38" s="39" t="s">
        <v>982</v>
      </c>
      <c r="C38" s="121" t="s">
        <v>752</v>
      </c>
      <c r="D38" s="109">
        <v>1</v>
      </c>
      <c r="E38" s="43">
        <v>-1134.03</v>
      </c>
      <c r="F38" s="109"/>
      <c r="G38" s="43"/>
      <c r="H38" s="41"/>
      <c r="I38" s="43"/>
      <c r="J38" s="41"/>
      <c r="K38" s="109">
        <v>4</v>
      </c>
      <c r="L38" s="43">
        <v>7600</v>
      </c>
      <c r="M38" s="109"/>
      <c r="N38" s="43"/>
      <c r="O38" s="41"/>
      <c r="P38" s="43"/>
      <c r="Q38" s="41"/>
      <c r="R38" s="109">
        <v>1</v>
      </c>
      <c r="S38" s="43">
        <v>788</v>
      </c>
      <c r="T38" s="109"/>
      <c r="U38" s="43"/>
      <c r="V38" s="41"/>
      <c r="W38" s="43"/>
      <c r="X38" s="41"/>
      <c r="Y38" s="109"/>
      <c r="Z38" s="43"/>
      <c r="AA38" s="109"/>
      <c r="AB38" s="43"/>
      <c r="AC38" s="41"/>
      <c r="AD38" s="43"/>
      <c r="AE38" s="41"/>
      <c r="AF38" s="109"/>
      <c r="AG38" s="43"/>
      <c r="AH38" s="109"/>
      <c r="AI38" s="43"/>
      <c r="AJ38" s="41"/>
      <c r="AK38" s="43"/>
      <c r="AL38" s="41"/>
      <c r="AM38" s="54"/>
    </row>
    <row r="39" spans="1:39" s="103" customFormat="1" ht="17.25" customHeight="1" x14ac:dyDescent="0.2">
      <c r="A39" s="39" t="s">
        <v>70</v>
      </c>
      <c r="B39" s="39" t="s">
        <v>982</v>
      </c>
      <c r="C39" s="121" t="s">
        <v>758</v>
      </c>
      <c r="D39" s="109">
        <v>1</v>
      </c>
      <c r="E39" s="43">
        <v>-20.399999999999999</v>
      </c>
      <c r="F39" s="109"/>
      <c r="G39" s="43"/>
      <c r="H39" s="41"/>
      <c r="I39" s="43"/>
      <c r="J39" s="41"/>
      <c r="K39" s="109"/>
      <c r="L39" s="43"/>
      <c r="M39" s="109"/>
      <c r="N39" s="43"/>
      <c r="O39" s="41"/>
      <c r="P39" s="43"/>
      <c r="Q39" s="41"/>
      <c r="R39" s="109"/>
      <c r="S39" s="43"/>
      <c r="T39" s="109"/>
      <c r="U39" s="43"/>
      <c r="V39" s="41"/>
      <c r="W39" s="43"/>
      <c r="X39" s="41"/>
      <c r="Y39" s="109"/>
      <c r="Z39" s="43"/>
      <c r="AA39" s="109"/>
      <c r="AB39" s="43"/>
      <c r="AC39" s="41"/>
      <c r="AD39" s="43"/>
      <c r="AE39" s="41"/>
      <c r="AF39" s="109"/>
      <c r="AG39" s="43"/>
      <c r="AH39" s="109"/>
      <c r="AI39" s="43"/>
      <c r="AJ39" s="41"/>
      <c r="AK39" s="43"/>
      <c r="AL39" s="41"/>
      <c r="AM39" s="54"/>
    </row>
    <row r="40" spans="1:39" s="103" customFormat="1" ht="17.25" customHeight="1" x14ac:dyDescent="0.2">
      <c r="A40" s="39" t="s">
        <v>70</v>
      </c>
      <c r="B40" s="39" t="s">
        <v>982</v>
      </c>
      <c r="C40" s="121" t="s">
        <v>759</v>
      </c>
      <c r="D40" s="109">
        <v>1</v>
      </c>
      <c r="E40" s="43">
        <v>-974.76</v>
      </c>
      <c r="F40" s="109"/>
      <c r="G40" s="43"/>
      <c r="H40" s="41"/>
      <c r="I40" s="43"/>
      <c r="J40" s="41"/>
      <c r="K40" s="109"/>
      <c r="L40" s="43"/>
      <c r="M40" s="109"/>
      <c r="N40" s="43"/>
      <c r="O40" s="41"/>
      <c r="P40" s="43"/>
      <c r="Q40" s="41"/>
      <c r="R40" s="109"/>
      <c r="S40" s="43"/>
      <c r="T40" s="109"/>
      <c r="U40" s="43"/>
      <c r="V40" s="41"/>
      <c r="W40" s="43"/>
      <c r="X40" s="41">
        <v>1</v>
      </c>
      <c r="Y40" s="109"/>
      <c r="Z40" s="43"/>
      <c r="AA40" s="109"/>
      <c r="AB40" s="43"/>
      <c r="AC40" s="41"/>
      <c r="AD40" s="43"/>
      <c r="AE40" s="41"/>
      <c r="AF40" s="109"/>
      <c r="AG40" s="43"/>
      <c r="AH40" s="109"/>
      <c r="AI40" s="43"/>
      <c r="AJ40" s="41"/>
      <c r="AK40" s="43"/>
      <c r="AL40" s="41"/>
      <c r="AM40" s="54"/>
    </row>
    <row r="41" spans="1:39" s="103" customFormat="1" ht="17.25" customHeight="1" x14ac:dyDescent="0.2">
      <c r="A41" s="39" t="s">
        <v>70</v>
      </c>
      <c r="B41" s="39" t="s">
        <v>982</v>
      </c>
      <c r="C41" s="121" t="s">
        <v>760</v>
      </c>
      <c r="D41" s="109"/>
      <c r="E41" s="43"/>
      <c r="F41" s="109"/>
      <c r="G41" s="43"/>
      <c r="H41" s="41"/>
      <c r="I41" s="43"/>
      <c r="J41" s="41"/>
      <c r="K41" s="109"/>
      <c r="L41" s="43"/>
      <c r="M41" s="109"/>
      <c r="N41" s="43"/>
      <c r="O41" s="41"/>
      <c r="P41" s="43"/>
      <c r="Q41" s="41"/>
      <c r="R41" s="109"/>
      <c r="S41" s="43"/>
      <c r="T41" s="109"/>
      <c r="U41" s="43"/>
      <c r="V41" s="41"/>
      <c r="W41" s="43"/>
      <c r="X41" s="41"/>
      <c r="Y41" s="109"/>
      <c r="Z41" s="43"/>
      <c r="AA41" s="109"/>
      <c r="AB41" s="43"/>
      <c r="AC41" s="41"/>
      <c r="AD41" s="43"/>
      <c r="AE41" s="41"/>
      <c r="AF41" s="109">
        <v>1</v>
      </c>
      <c r="AG41" s="43">
        <v>3127.18</v>
      </c>
      <c r="AH41" s="109"/>
      <c r="AI41" s="43"/>
      <c r="AJ41" s="41"/>
      <c r="AK41" s="43"/>
      <c r="AL41" s="41"/>
      <c r="AM41" s="54"/>
    </row>
    <row r="42" spans="1:39" s="103" customFormat="1" ht="17.25" customHeight="1" x14ac:dyDescent="0.2">
      <c r="A42" s="39" t="s">
        <v>70</v>
      </c>
      <c r="B42" s="39" t="s">
        <v>982</v>
      </c>
      <c r="C42" s="121" t="s">
        <v>762</v>
      </c>
      <c r="D42" s="109">
        <v>2</v>
      </c>
      <c r="E42" s="43">
        <v>2349.0500000000002</v>
      </c>
      <c r="F42" s="109"/>
      <c r="G42" s="43"/>
      <c r="H42" s="41"/>
      <c r="I42" s="43"/>
      <c r="J42" s="41"/>
      <c r="K42" s="109">
        <v>1</v>
      </c>
      <c r="L42" s="43">
        <v>1659</v>
      </c>
      <c r="M42" s="109"/>
      <c r="N42" s="43"/>
      <c r="O42" s="41"/>
      <c r="P42" s="43"/>
      <c r="Q42" s="41"/>
      <c r="R42" s="109"/>
      <c r="S42" s="43"/>
      <c r="T42" s="109"/>
      <c r="U42" s="43"/>
      <c r="V42" s="41"/>
      <c r="W42" s="43"/>
      <c r="X42" s="41"/>
      <c r="Y42" s="109"/>
      <c r="Z42" s="43"/>
      <c r="AA42" s="109"/>
      <c r="AB42" s="43"/>
      <c r="AC42" s="41"/>
      <c r="AD42" s="43"/>
      <c r="AE42" s="41"/>
      <c r="AF42" s="109"/>
      <c r="AG42" s="43"/>
      <c r="AH42" s="109"/>
      <c r="AI42" s="43"/>
      <c r="AJ42" s="41"/>
      <c r="AK42" s="43"/>
      <c r="AL42" s="41"/>
      <c r="AM42" s="54"/>
    </row>
    <row r="43" spans="1:39" s="103" customFormat="1" ht="17.25" customHeight="1" x14ac:dyDescent="0.2">
      <c r="A43" s="39" t="s">
        <v>70</v>
      </c>
      <c r="B43" s="39" t="s">
        <v>982</v>
      </c>
      <c r="C43" s="121" t="s">
        <v>764</v>
      </c>
      <c r="D43" s="109"/>
      <c r="E43" s="43"/>
      <c r="F43" s="109"/>
      <c r="G43" s="43"/>
      <c r="H43" s="41"/>
      <c r="I43" s="43"/>
      <c r="J43" s="41"/>
      <c r="K43" s="109"/>
      <c r="L43" s="43"/>
      <c r="M43" s="109"/>
      <c r="N43" s="43"/>
      <c r="O43" s="41"/>
      <c r="P43" s="43"/>
      <c r="Q43" s="41"/>
      <c r="R43" s="109"/>
      <c r="S43" s="43"/>
      <c r="T43" s="109"/>
      <c r="U43" s="43"/>
      <c r="V43" s="41"/>
      <c r="W43" s="43"/>
      <c r="X43" s="41">
        <v>1</v>
      </c>
      <c r="Y43" s="109"/>
      <c r="Z43" s="43"/>
      <c r="AA43" s="109"/>
      <c r="AB43" s="43"/>
      <c r="AC43" s="41"/>
      <c r="AD43" s="43"/>
      <c r="AE43" s="41"/>
      <c r="AF43" s="109"/>
      <c r="AG43" s="43"/>
      <c r="AH43" s="109"/>
      <c r="AI43" s="43"/>
      <c r="AJ43" s="41"/>
      <c r="AK43" s="43"/>
      <c r="AL43" s="41"/>
      <c r="AM43" s="54"/>
    </row>
    <row r="44" spans="1:39" s="103" customFormat="1" ht="17.25" customHeight="1" x14ac:dyDescent="0.2">
      <c r="A44" s="39" t="s">
        <v>70</v>
      </c>
      <c r="B44" s="39" t="s">
        <v>982</v>
      </c>
      <c r="C44" s="121" t="s">
        <v>765</v>
      </c>
      <c r="D44" s="109">
        <v>4</v>
      </c>
      <c r="E44" s="43">
        <v>614.32000000000005</v>
      </c>
      <c r="F44" s="109"/>
      <c r="G44" s="43"/>
      <c r="H44" s="41"/>
      <c r="I44" s="43"/>
      <c r="J44" s="41"/>
      <c r="K44" s="109">
        <v>1</v>
      </c>
      <c r="L44" s="43">
        <v>2187</v>
      </c>
      <c r="M44" s="109"/>
      <c r="N44" s="43"/>
      <c r="O44" s="41"/>
      <c r="P44" s="43"/>
      <c r="Q44" s="41"/>
      <c r="R44" s="109"/>
      <c r="S44" s="43"/>
      <c r="T44" s="109"/>
      <c r="U44" s="43"/>
      <c r="V44" s="41"/>
      <c r="W44" s="43"/>
      <c r="X44" s="41"/>
      <c r="Y44" s="109"/>
      <c r="Z44" s="43"/>
      <c r="AA44" s="109"/>
      <c r="AB44" s="43"/>
      <c r="AC44" s="41"/>
      <c r="AD44" s="43"/>
      <c r="AE44" s="41"/>
      <c r="AF44" s="109"/>
      <c r="AG44" s="43"/>
      <c r="AH44" s="109"/>
      <c r="AI44" s="43"/>
      <c r="AJ44" s="41"/>
      <c r="AK44" s="43"/>
      <c r="AL44" s="41"/>
      <c r="AM44" s="54"/>
    </row>
    <row r="45" spans="1:39" s="103" customFormat="1" ht="17.25" customHeight="1" x14ac:dyDescent="0.2">
      <c r="A45" s="39" t="s">
        <v>70</v>
      </c>
      <c r="B45" s="39" t="s">
        <v>982</v>
      </c>
      <c r="C45" s="121" t="s">
        <v>768</v>
      </c>
      <c r="D45" s="109">
        <v>1</v>
      </c>
      <c r="E45" s="43">
        <v>106.73</v>
      </c>
      <c r="F45" s="109"/>
      <c r="G45" s="43"/>
      <c r="H45" s="41"/>
      <c r="I45" s="43"/>
      <c r="J45" s="41"/>
      <c r="K45" s="109"/>
      <c r="L45" s="43"/>
      <c r="M45" s="109"/>
      <c r="N45" s="43"/>
      <c r="O45" s="41"/>
      <c r="P45" s="43"/>
      <c r="Q45" s="41"/>
      <c r="R45" s="109"/>
      <c r="S45" s="43"/>
      <c r="T45" s="109"/>
      <c r="U45" s="43"/>
      <c r="V45" s="41"/>
      <c r="W45" s="43"/>
      <c r="X45" s="41"/>
      <c r="Y45" s="109"/>
      <c r="Z45" s="43"/>
      <c r="AA45" s="109"/>
      <c r="AB45" s="43"/>
      <c r="AC45" s="41"/>
      <c r="AD45" s="43"/>
      <c r="AE45" s="41"/>
      <c r="AF45" s="109"/>
      <c r="AG45" s="43"/>
      <c r="AH45" s="109"/>
      <c r="AI45" s="43"/>
      <c r="AJ45" s="41"/>
      <c r="AK45" s="43"/>
      <c r="AL45" s="41"/>
      <c r="AM45" s="54"/>
    </row>
    <row r="46" spans="1:39" s="103" customFormat="1" ht="17.25" customHeight="1" x14ac:dyDescent="0.2">
      <c r="A46" s="39" t="s">
        <v>70</v>
      </c>
      <c r="B46" s="39" t="s">
        <v>982</v>
      </c>
      <c r="C46" s="121" t="s">
        <v>771</v>
      </c>
      <c r="D46" s="109">
        <v>2</v>
      </c>
      <c r="E46" s="43">
        <v>-738.75</v>
      </c>
      <c r="F46" s="109"/>
      <c r="G46" s="43"/>
      <c r="H46" s="41"/>
      <c r="I46" s="43"/>
      <c r="J46" s="41"/>
      <c r="K46" s="109">
        <v>3</v>
      </c>
      <c r="L46" s="43">
        <v>8302</v>
      </c>
      <c r="M46" s="109"/>
      <c r="N46" s="43"/>
      <c r="O46" s="41"/>
      <c r="P46" s="43"/>
      <c r="Q46" s="41"/>
      <c r="R46" s="109"/>
      <c r="S46" s="43"/>
      <c r="T46" s="109"/>
      <c r="U46" s="43"/>
      <c r="V46" s="41"/>
      <c r="W46" s="43"/>
      <c r="X46" s="41"/>
      <c r="Y46" s="109">
        <v>1</v>
      </c>
      <c r="Z46" s="43">
        <v>563.04999999999995</v>
      </c>
      <c r="AA46" s="109"/>
      <c r="AB46" s="43"/>
      <c r="AC46" s="41"/>
      <c r="AD46" s="43"/>
      <c r="AE46" s="41"/>
      <c r="AF46" s="109"/>
      <c r="AG46" s="43"/>
      <c r="AH46" s="109"/>
      <c r="AI46" s="43"/>
      <c r="AJ46" s="41"/>
      <c r="AK46" s="43"/>
      <c r="AL46" s="41"/>
      <c r="AM46" s="54"/>
    </row>
    <row r="47" spans="1:39" s="103" customFormat="1" ht="17.25" customHeight="1" x14ac:dyDescent="0.2">
      <c r="A47" s="39" t="s">
        <v>70</v>
      </c>
      <c r="B47" s="39" t="s">
        <v>982</v>
      </c>
      <c r="C47" s="121" t="s">
        <v>772</v>
      </c>
      <c r="D47" s="109"/>
      <c r="E47" s="43"/>
      <c r="F47" s="109"/>
      <c r="G47" s="43"/>
      <c r="H47" s="41"/>
      <c r="I47" s="43"/>
      <c r="J47" s="41">
        <v>1</v>
      </c>
      <c r="K47" s="109">
        <v>2</v>
      </c>
      <c r="L47" s="43">
        <v>5089</v>
      </c>
      <c r="M47" s="109"/>
      <c r="N47" s="43"/>
      <c r="O47" s="41"/>
      <c r="P47" s="43"/>
      <c r="Q47" s="41"/>
      <c r="R47" s="109"/>
      <c r="S47" s="43"/>
      <c r="T47" s="109"/>
      <c r="U47" s="43"/>
      <c r="V47" s="41"/>
      <c r="W47" s="43"/>
      <c r="X47" s="41"/>
      <c r="Y47" s="109">
        <v>1</v>
      </c>
      <c r="Z47" s="43">
        <v>58.81</v>
      </c>
      <c r="AA47" s="109"/>
      <c r="AB47" s="43"/>
      <c r="AC47" s="41"/>
      <c r="AD47" s="43"/>
      <c r="AE47" s="41"/>
      <c r="AF47" s="109">
        <v>1</v>
      </c>
      <c r="AG47" s="43">
        <v>2447.96</v>
      </c>
      <c r="AH47" s="109"/>
      <c r="AI47" s="43"/>
      <c r="AJ47" s="41"/>
      <c r="AK47" s="43"/>
      <c r="AL47" s="41"/>
      <c r="AM47" s="54"/>
    </row>
    <row r="48" spans="1:39" s="103" customFormat="1" ht="17.25" customHeight="1" x14ac:dyDescent="0.2">
      <c r="A48" s="39" t="s">
        <v>70</v>
      </c>
      <c r="B48" s="39" t="s">
        <v>982</v>
      </c>
      <c r="C48" s="121" t="s">
        <v>773</v>
      </c>
      <c r="D48" s="109">
        <v>1</v>
      </c>
      <c r="E48" s="43">
        <v>-71.040000000000006</v>
      </c>
      <c r="F48" s="109"/>
      <c r="G48" s="43"/>
      <c r="H48" s="41"/>
      <c r="I48" s="43"/>
      <c r="J48" s="41"/>
      <c r="K48" s="109">
        <v>1</v>
      </c>
      <c r="L48" s="43">
        <v>2187</v>
      </c>
      <c r="M48" s="109"/>
      <c r="N48" s="43"/>
      <c r="O48" s="41"/>
      <c r="P48" s="43"/>
      <c r="Q48" s="41"/>
      <c r="R48" s="109"/>
      <c r="S48" s="43"/>
      <c r="T48" s="109"/>
      <c r="U48" s="43"/>
      <c r="V48" s="41"/>
      <c r="W48" s="43"/>
      <c r="X48" s="41"/>
      <c r="Y48" s="109"/>
      <c r="Z48" s="43"/>
      <c r="AA48" s="109"/>
      <c r="AB48" s="43"/>
      <c r="AC48" s="41"/>
      <c r="AD48" s="43"/>
      <c r="AE48" s="41"/>
      <c r="AF48" s="109"/>
      <c r="AG48" s="43"/>
      <c r="AH48" s="109"/>
      <c r="AI48" s="43"/>
      <c r="AJ48" s="41"/>
      <c r="AK48" s="43"/>
      <c r="AL48" s="41"/>
      <c r="AM48" s="54"/>
    </row>
    <row r="49" spans="1:52" s="103" customFormat="1" ht="17.25" customHeight="1" x14ac:dyDescent="0.2">
      <c r="A49" s="39" t="s">
        <v>70</v>
      </c>
      <c r="B49" s="39" t="s">
        <v>982</v>
      </c>
      <c r="C49" s="121" t="s">
        <v>775</v>
      </c>
      <c r="D49" s="109">
        <v>1</v>
      </c>
      <c r="E49" s="43">
        <v>-574.48</v>
      </c>
      <c r="F49" s="109"/>
      <c r="G49" s="43"/>
      <c r="H49" s="41"/>
      <c r="I49" s="43"/>
      <c r="J49" s="41"/>
      <c r="K49" s="109"/>
      <c r="L49" s="43"/>
      <c r="M49" s="109"/>
      <c r="N49" s="43"/>
      <c r="O49" s="41"/>
      <c r="P49" s="43"/>
      <c r="Q49" s="41"/>
      <c r="R49" s="109"/>
      <c r="S49" s="43"/>
      <c r="T49" s="109"/>
      <c r="U49" s="43"/>
      <c r="V49" s="41"/>
      <c r="W49" s="43"/>
      <c r="X49" s="41"/>
      <c r="Y49" s="109"/>
      <c r="Z49" s="43"/>
      <c r="AA49" s="109"/>
      <c r="AB49" s="43"/>
      <c r="AC49" s="41"/>
      <c r="AD49" s="43"/>
      <c r="AE49" s="41"/>
      <c r="AF49" s="109"/>
      <c r="AG49" s="43"/>
      <c r="AH49" s="109"/>
      <c r="AI49" s="43"/>
      <c r="AJ49" s="41"/>
      <c r="AK49" s="43"/>
      <c r="AL49" s="41"/>
      <c r="AM49" s="54"/>
    </row>
    <row r="50" spans="1:52" s="103" customFormat="1" ht="17.25" customHeight="1" x14ac:dyDescent="0.2">
      <c r="A50" s="39" t="s">
        <v>70</v>
      </c>
      <c r="B50" s="39" t="s">
        <v>982</v>
      </c>
      <c r="C50" s="121" t="s">
        <v>776</v>
      </c>
      <c r="D50" s="109"/>
      <c r="E50" s="43"/>
      <c r="F50" s="109"/>
      <c r="G50" s="43"/>
      <c r="H50" s="41"/>
      <c r="I50" s="43"/>
      <c r="J50" s="41"/>
      <c r="K50" s="109">
        <v>1</v>
      </c>
      <c r="L50" s="43">
        <v>1900</v>
      </c>
      <c r="M50" s="109"/>
      <c r="N50" s="43"/>
      <c r="O50" s="41"/>
      <c r="P50" s="43"/>
      <c r="Q50" s="41"/>
      <c r="R50" s="109"/>
      <c r="S50" s="43"/>
      <c r="T50" s="109"/>
      <c r="U50" s="43"/>
      <c r="V50" s="41"/>
      <c r="W50" s="43"/>
      <c r="X50" s="41"/>
      <c r="Y50" s="109"/>
      <c r="Z50" s="43"/>
      <c r="AA50" s="109"/>
      <c r="AB50" s="43"/>
      <c r="AC50" s="41"/>
      <c r="AD50" s="43"/>
      <c r="AE50" s="41"/>
      <c r="AF50" s="109"/>
      <c r="AG50" s="43"/>
      <c r="AH50" s="109"/>
      <c r="AI50" s="43"/>
      <c r="AJ50" s="41"/>
      <c r="AK50" s="43"/>
      <c r="AL50" s="41"/>
      <c r="AM50" s="54"/>
    </row>
    <row r="51" spans="1:52" s="103" customFormat="1" ht="17.25" customHeight="1" x14ac:dyDescent="0.2">
      <c r="A51" s="39" t="s">
        <v>70</v>
      </c>
      <c r="B51" s="39" t="s">
        <v>982</v>
      </c>
      <c r="C51" s="121" t="s">
        <v>777</v>
      </c>
      <c r="D51" s="109"/>
      <c r="E51" s="43"/>
      <c r="F51" s="109"/>
      <c r="G51" s="43"/>
      <c r="H51" s="41"/>
      <c r="I51" s="43"/>
      <c r="J51" s="41"/>
      <c r="K51" s="109">
        <v>1</v>
      </c>
      <c r="L51" s="43">
        <v>1900</v>
      </c>
      <c r="M51" s="109"/>
      <c r="N51" s="43"/>
      <c r="O51" s="41"/>
      <c r="P51" s="43"/>
      <c r="Q51" s="41"/>
      <c r="R51" s="109"/>
      <c r="S51" s="43"/>
      <c r="T51" s="109"/>
      <c r="U51" s="43"/>
      <c r="V51" s="41"/>
      <c r="W51" s="43"/>
      <c r="X51" s="41"/>
      <c r="Y51" s="109"/>
      <c r="Z51" s="43"/>
      <c r="AA51" s="109"/>
      <c r="AB51" s="43"/>
      <c r="AC51" s="41"/>
      <c r="AD51" s="43"/>
      <c r="AE51" s="41"/>
      <c r="AF51" s="109"/>
      <c r="AG51" s="43"/>
      <c r="AH51" s="109"/>
      <c r="AI51" s="43"/>
      <c r="AJ51" s="41"/>
      <c r="AK51" s="43"/>
      <c r="AL51" s="41"/>
      <c r="AM51" s="54"/>
    </row>
    <row r="52" spans="1:52" s="103" customFormat="1" ht="17.25" customHeight="1" x14ac:dyDescent="0.2">
      <c r="A52" s="39" t="s">
        <v>70</v>
      </c>
      <c r="B52" s="39" t="s">
        <v>982</v>
      </c>
      <c r="C52" s="121" t="s">
        <v>778</v>
      </c>
      <c r="D52" s="109"/>
      <c r="E52" s="43"/>
      <c r="F52" s="109"/>
      <c r="G52" s="43"/>
      <c r="H52" s="41"/>
      <c r="I52" s="43"/>
      <c r="J52" s="41"/>
      <c r="K52" s="109">
        <v>1</v>
      </c>
      <c r="L52" s="43">
        <v>1900</v>
      </c>
      <c r="M52" s="109"/>
      <c r="N52" s="43"/>
      <c r="O52" s="41"/>
      <c r="P52" s="43"/>
      <c r="Q52" s="41"/>
      <c r="R52" s="109"/>
      <c r="S52" s="43"/>
      <c r="T52" s="109"/>
      <c r="U52" s="43"/>
      <c r="V52" s="41"/>
      <c r="W52" s="43"/>
      <c r="X52" s="41"/>
      <c r="Y52" s="109"/>
      <c r="Z52" s="43"/>
      <c r="AA52" s="109"/>
      <c r="AB52" s="43"/>
      <c r="AC52" s="41"/>
      <c r="AD52" s="43"/>
      <c r="AE52" s="41"/>
      <c r="AF52" s="109"/>
      <c r="AG52" s="43"/>
      <c r="AH52" s="109"/>
      <c r="AI52" s="43"/>
      <c r="AJ52" s="41"/>
      <c r="AK52" s="43"/>
      <c r="AL52" s="41"/>
      <c r="AM52" s="54"/>
    </row>
    <row r="53" spans="1:52" s="103" customFormat="1" ht="17.25" customHeight="1" x14ac:dyDescent="0.2">
      <c r="A53" s="39" t="s">
        <v>70</v>
      </c>
      <c r="B53" s="39" t="s">
        <v>982</v>
      </c>
      <c r="C53" s="121" t="s">
        <v>781</v>
      </c>
      <c r="D53" s="109"/>
      <c r="E53" s="43"/>
      <c r="F53" s="109"/>
      <c r="G53" s="43"/>
      <c r="H53" s="41"/>
      <c r="I53" s="43"/>
      <c r="J53" s="41"/>
      <c r="K53" s="109">
        <v>1</v>
      </c>
      <c r="L53" s="43">
        <v>1900</v>
      </c>
      <c r="M53" s="109"/>
      <c r="N53" s="43"/>
      <c r="O53" s="41"/>
      <c r="P53" s="43"/>
      <c r="Q53" s="41"/>
      <c r="R53" s="109"/>
      <c r="S53" s="43"/>
      <c r="T53" s="109"/>
      <c r="U53" s="43"/>
      <c r="V53" s="41"/>
      <c r="W53" s="43"/>
      <c r="X53" s="41"/>
      <c r="Y53" s="109"/>
      <c r="Z53" s="43"/>
      <c r="AA53" s="109"/>
      <c r="AB53" s="43"/>
      <c r="AC53" s="41"/>
      <c r="AD53" s="43"/>
      <c r="AE53" s="41"/>
      <c r="AF53" s="109"/>
      <c r="AG53" s="43"/>
      <c r="AH53" s="109"/>
      <c r="AI53" s="43"/>
      <c r="AJ53" s="41"/>
      <c r="AK53" s="43"/>
      <c r="AL53" s="41"/>
      <c r="AM53" s="54"/>
    </row>
    <row r="54" spans="1:52" s="103" customFormat="1" ht="17.25" customHeight="1" x14ac:dyDescent="0.2">
      <c r="A54" s="39" t="s">
        <v>70</v>
      </c>
      <c r="B54" s="39" t="s">
        <v>982</v>
      </c>
      <c r="C54" s="121" t="s">
        <v>782</v>
      </c>
      <c r="D54" s="109"/>
      <c r="E54" s="43"/>
      <c r="F54" s="109"/>
      <c r="G54" s="43"/>
      <c r="H54" s="41"/>
      <c r="I54" s="43"/>
      <c r="J54" s="41"/>
      <c r="K54" s="109">
        <v>2</v>
      </c>
      <c r="L54" s="43">
        <v>3800</v>
      </c>
      <c r="M54" s="109"/>
      <c r="N54" s="43"/>
      <c r="O54" s="41"/>
      <c r="P54" s="43"/>
      <c r="Q54" s="41"/>
      <c r="R54" s="109"/>
      <c r="S54" s="43"/>
      <c r="T54" s="109"/>
      <c r="U54" s="43"/>
      <c r="V54" s="41"/>
      <c r="W54" s="43"/>
      <c r="X54" s="41"/>
      <c r="Y54" s="109"/>
      <c r="Z54" s="43"/>
      <c r="AA54" s="109"/>
      <c r="AB54" s="43"/>
      <c r="AC54" s="41"/>
      <c r="AD54" s="43"/>
      <c r="AE54" s="41"/>
      <c r="AF54" s="109"/>
      <c r="AG54" s="43"/>
      <c r="AH54" s="109"/>
      <c r="AI54" s="43"/>
      <c r="AJ54" s="41"/>
      <c r="AK54" s="43"/>
      <c r="AL54" s="41"/>
      <c r="AM54" s="54"/>
    </row>
    <row r="55" spans="1:52" s="103" customFormat="1" ht="17.25" customHeight="1" x14ac:dyDescent="0.2">
      <c r="A55" s="39" t="s">
        <v>70</v>
      </c>
      <c r="B55" s="39" t="s">
        <v>982</v>
      </c>
      <c r="C55" s="121" t="s">
        <v>785</v>
      </c>
      <c r="D55" s="109">
        <v>12</v>
      </c>
      <c r="E55" s="43">
        <v>-8035.15</v>
      </c>
      <c r="F55" s="109"/>
      <c r="G55" s="43"/>
      <c r="H55" s="41"/>
      <c r="I55" s="43"/>
      <c r="J55" s="41">
        <v>1</v>
      </c>
      <c r="K55" s="109">
        <v>7</v>
      </c>
      <c r="L55" s="43">
        <v>17961</v>
      </c>
      <c r="M55" s="109"/>
      <c r="N55" s="43"/>
      <c r="O55" s="41"/>
      <c r="P55" s="43"/>
      <c r="Q55" s="41">
        <v>1</v>
      </c>
      <c r="R55" s="109">
        <v>7</v>
      </c>
      <c r="S55" s="43">
        <v>19671.740000000002</v>
      </c>
      <c r="T55" s="109"/>
      <c r="U55" s="43"/>
      <c r="V55" s="41"/>
      <c r="W55" s="43"/>
      <c r="X55" s="41">
        <v>1</v>
      </c>
      <c r="Y55" s="109">
        <v>4</v>
      </c>
      <c r="Z55" s="43">
        <v>12870</v>
      </c>
      <c r="AA55" s="109"/>
      <c r="AB55" s="43"/>
      <c r="AC55" s="41"/>
      <c r="AD55" s="43"/>
      <c r="AE55" s="41"/>
      <c r="AF55" s="109"/>
      <c r="AG55" s="43"/>
      <c r="AH55" s="109"/>
      <c r="AI55" s="43"/>
      <c r="AJ55" s="41"/>
      <c r="AK55" s="43"/>
      <c r="AL55" s="41"/>
      <c r="AM55" s="54"/>
    </row>
    <row r="56" spans="1:52" s="103" customFormat="1" ht="17.25" customHeight="1" x14ac:dyDescent="0.2">
      <c r="A56" s="39" t="s">
        <v>70</v>
      </c>
      <c r="B56" s="39" t="s">
        <v>982</v>
      </c>
      <c r="C56" s="121" t="s">
        <v>786</v>
      </c>
      <c r="D56" s="109">
        <v>1</v>
      </c>
      <c r="E56" s="43">
        <v>81.3</v>
      </c>
      <c r="F56" s="109"/>
      <c r="G56" s="43"/>
      <c r="H56" s="41"/>
      <c r="I56" s="43"/>
      <c r="J56" s="41"/>
      <c r="K56" s="109">
        <v>1</v>
      </c>
      <c r="L56" s="43">
        <v>1900</v>
      </c>
      <c r="M56" s="109"/>
      <c r="N56" s="43"/>
      <c r="O56" s="41"/>
      <c r="P56" s="43"/>
      <c r="Q56" s="41"/>
      <c r="R56" s="109"/>
      <c r="S56" s="43"/>
      <c r="T56" s="109"/>
      <c r="U56" s="43"/>
      <c r="V56" s="41"/>
      <c r="W56" s="43"/>
      <c r="X56" s="41"/>
      <c r="Y56" s="109"/>
      <c r="Z56" s="43"/>
      <c r="AA56" s="109"/>
      <c r="AB56" s="43"/>
      <c r="AC56" s="41"/>
      <c r="AD56" s="43"/>
      <c r="AE56" s="41"/>
      <c r="AF56" s="109"/>
      <c r="AG56" s="43"/>
      <c r="AH56" s="109"/>
      <c r="AI56" s="43"/>
      <c r="AJ56" s="41"/>
      <c r="AK56" s="43"/>
      <c r="AL56" s="41"/>
      <c r="AM56" s="54"/>
    </row>
    <row r="57" spans="1:52" s="103" customFormat="1" ht="17.25" customHeight="1" x14ac:dyDescent="0.2">
      <c r="A57" s="39" t="s">
        <v>18</v>
      </c>
      <c r="B57" s="39" t="s">
        <v>980</v>
      </c>
      <c r="C57" s="121" t="s">
        <v>693</v>
      </c>
      <c r="D57" s="109">
        <v>1</v>
      </c>
      <c r="E57" s="43">
        <v>1267.81</v>
      </c>
      <c r="F57" s="109"/>
      <c r="G57" s="43"/>
      <c r="H57" s="41"/>
      <c r="I57" s="43"/>
      <c r="J57" s="41"/>
      <c r="K57" s="109">
        <v>1</v>
      </c>
      <c r="L57" s="43">
        <v>1900</v>
      </c>
      <c r="M57" s="109"/>
      <c r="N57" s="43"/>
      <c r="O57" s="41"/>
      <c r="P57" s="43"/>
      <c r="Q57" s="41"/>
      <c r="R57" s="109"/>
      <c r="S57" s="43"/>
      <c r="T57" s="109"/>
      <c r="U57" s="43"/>
      <c r="V57" s="41"/>
      <c r="W57" s="43"/>
      <c r="X57" s="41"/>
      <c r="Y57" s="109"/>
      <c r="Z57" s="43"/>
      <c r="AA57" s="109"/>
      <c r="AB57" s="43"/>
      <c r="AC57" s="41"/>
      <c r="AD57" s="43"/>
      <c r="AE57" s="41"/>
      <c r="AF57" s="109"/>
      <c r="AG57" s="43"/>
      <c r="AH57" s="109"/>
      <c r="AI57" s="43"/>
      <c r="AJ57" s="41"/>
      <c r="AK57" s="43"/>
      <c r="AL57" s="41"/>
      <c r="AM57" s="54"/>
    </row>
    <row r="58" spans="1:52" s="103" customFormat="1" ht="17.25" customHeight="1" x14ac:dyDescent="0.2">
      <c r="A58" s="39" t="s">
        <v>9</v>
      </c>
      <c r="B58" s="39" t="s">
        <v>1156</v>
      </c>
      <c r="C58" s="121" t="s">
        <v>700</v>
      </c>
      <c r="D58" s="109"/>
      <c r="E58" s="43"/>
      <c r="F58" s="109"/>
      <c r="G58" s="43"/>
      <c r="H58" s="41"/>
      <c r="I58" s="43"/>
      <c r="J58" s="41">
        <v>2</v>
      </c>
      <c r="K58" s="109"/>
      <c r="L58" s="43"/>
      <c r="M58" s="109"/>
      <c r="N58" s="43"/>
      <c r="O58" s="41"/>
      <c r="P58" s="43"/>
      <c r="Q58" s="41"/>
      <c r="R58" s="109"/>
      <c r="S58" s="43"/>
      <c r="T58" s="109"/>
      <c r="U58" s="43"/>
      <c r="V58" s="41"/>
      <c r="W58" s="43"/>
      <c r="X58" s="41"/>
      <c r="Y58" s="109"/>
      <c r="Z58" s="43"/>
      <c r="AA58" s="109"/>
      <c r="AB58" s="43"/>
      <c r="AC58" s="41"/>
      <c r="AD58" s="43"/>
      <c r="AE58" s="41"/>
      <c r="AF58" s="109"/>
      <c r="AG58" s="43"/>
      <c r="AH58" s="109"/>
      <c r="AI58" s="43"/>
      <c r="AJ58" s="41"/>
      <c r="AK58" s="43"/>
      <c r="AL58" s="41"/>
      <c r="AM58" s="54"/>
    </row>
    <row r="59" spans="1:52" s="103" customFormat="1" ht="17.25" customHeight="1" x14ac:dyDescent="0.2">
      <c r="A59" s="39" t="s">
        <v>9</v>
      </c>
      <c r="B59" s="39" t="s">
        <v>981</v>
      </c>
      <c r="C59" s="121" t="s">
        <v>694</v>
      </c>
      <c r="D59" s="109"/>
      <c r="E59" s="43"/>
      <c r="F59" s="109"/>
      <c r="G59" s="43"/>
      <c r="H59" s="41"/>
      <c r="I59" s="43"/>
      <c r="J59" s="41"/>
      <c r="K59" s="109">
        <v>1</v>
      </c>
      <c r="L59" s="43">
        <v>1900</v>
      </c>
      <c r="M59" s="109"/>
      <c r="N59" s="43"/>
      <c r="O59" s="41"/>
      <c r="P59" s="43"/>
      <c r="Q59" s="41"/>
      <c r="R59" s="109"/>
      <c r="S59" s="43"/>
      <c r="T59" s="109"/>
      <c r="U59" s="43"/>
      <c r="V59" s="41"/>
      <c r="W59" s="43"/>
      <c r="X59" s="41"/>
      <c r="Y59" s="109"/>
      <c r="Z59" s="43"/>
      <c r="AA59" s="109"/>
      <c r="AB59" s="43"/>
      <c r="AC59" s="41"/>
      <c r="AD59" s="43"/>
      <c r="AE59" s="41"/>
      <c r="AF59" s="109"/>
      <c r="AG59" s="43"/>
      <c r="AH59" s="109"/>
      <c r="AI59" s="43"/>
      <c r="AJ59" s="41"/>
      <c r="AK59" s="43"/>
      <c r="AL59" s="41"/>
      <c r="AM59" s="54"/>
    </row>
    <row r="60" spans="1:52" s="103" customFormat="1" ht="17.25" customHeight="1" x14ac:dyDescent="0.2">
      <c r="A60" s="39" t="s">
        <v>70</v>
      </c>
      <c r="B60" s="39" t="s">
        <v>982</v>
      </c>
      <c r="C60" s="121" t="s">
        <v>788</v>
      </c>
      <c r="D60" s="109">
        <v>1</v>
      </c>
      <c r="E60" s="43">
        <v>1584.83</v>
      </c>
      <c r="F60" s="109"/>
      <c r="G60" s="43"/>
      <c r="H60" s="41"/>
      <c r="I60" s="43"/>
      <c r="J60" s="41"/>
      <c r="K60" s="109"/>
      <c r="L60" s="43"/>
      <c r="M60" s="109"/>
      <c r="N60" s="43"/>
      <c r="O60" s="41"/>
      <c r="P60" s="43"/>
      <c r="Q60" s="41"/>
      <c r="R60" s="109"/>
      <c r="S60" s="43"/>
      <c r="T60" s="109"/>
      <c r="U60" s="43"/>
      <c r="V60" s="41"/>
      <c r="W60" s="43"/>
      <c r="X60" s="41"/>
      <c r="Y60" s="109"/>
      <c r="Z60" s="43"/>
      <c r="AA60" s="109"/>
      <c r="AB60" s="43"/>
      <c r="AC60" s="41"/>
      <c r="AD60" s="43"/>
      <c r="AE60" s="41"/>
      <c r="AF60" s="109"/>
      <c r="AG60" s="43"/>
      <c r="AH60" s="109"/>
      <c r="AI60" s="43"/>
      <c r="AJ60" s="41"/>
      <c r="AK60" s="43"/>
      <c r="AL60" s="41"/>
      <c r="AM60" s="54"/>
    </row>
    <row r="61" spans="1:52" s="103" customFormat="1" ht="17.25" customHeight="1" x14ac:dyDescent="0.2">
      <c r="A61" s="39" t="s">
        <v>70</v>
      </c>
      <c r="B61" s="39" t="s">
        <v>982</v>
      </c>
      <c r="C61" s="121" t="s">
        <v>789</v>
      </c>
      <c r="D61" s="109"/>
      <c r="E61" s="43"/>
      <c r="F61" s="109"/>
      <c r="G61" s="43"/>
      <c r="H61" s="41"/>
      <c r="I61" s="43"/>
      <c r="J61" s="41"/>
      <c r="K61" s="109"/>
      <c r="L61" s="43"/>
      <c r="M61" s="109"/>
      <c r="N61" s="43"/>
      <c r="O61" s="41"/>
      <c r="P61" s="43"/>
      <c r="Q61" s="41"/>
      <c r="R61" s="109"/>
      <c r="S61" s="43"/>
      <c r="T61" s="109"/>
      <c r="U61" s="43"/>
      <c r="V61" s="41"/>
      <c r="W61" s="43"/>
      <c r="X61" s="41">
        <v>1</v>
      </c>
      <c r="Y61" s="109"/>
      <c r="Z61" s="43"/>
      <c r="AA61" s="109"/>
      <c r="AB61" s="43"/>
      <c r="AC61" s="41"/>
      <c r="AD61" s="43"/>
      <c r="AE61" s="41"/>
      <c r="AF61" s="109"/>
      <c r="AG61" s="43"/>
      <c r="AH61" s="109"/>
      <c r="AI61" s="43"/>
      <c r="AJ61" s="41"/>
      <c r="AK61" s="43"/>
      <c r="AL61" s="41"/>
      <c r="AM61" s="54"/>
    </row>
    <row r="62" spans="1:52" s="103" customFormat="1" ht="17.25" customHeight="1" x14ac:dyDescent="0.2">
      <c r="A62" s="39" t="s">
        <v>41</v>
      </c>
      <c r="B62" s="39" t="s">
        <v>383</v>
      </c>
      <c r="C62" s="121" t="s">
        <v>791</v>
      </c>
      <c r="D62" s="109">
        <v>46</v>
      </c>
      <c r="E62" s="43">
        <v>22021.72</v>
      </c>
      <c r="F62" s="109"/>
      <c r="G62" s="43"/>
      <c r="H62" s="41"/>
      <c r="I62" s="43"/>
      <c r="J62" s="41">
        <v>1</v>
      </c>
      <c r="K62" s="109">
        <v>51</v>
      </c>
      <c r="L62" s="43">
        <v>102192.5</v>
      </c>
      <c r="M62" s="109"/>
      <c r="N62" s="43"/>
      <c r="O62" s="41"/>
      <c r="P62" s="43"/>
      <c r="Q62" s="41">
        <v>10</v>
      </c>
      <c r="R62" s="109">
        <v>9</v>
      </c>
      <c r="S62" s="43">
        <v>15379.07</v>
      </c>
      <c r="T62" s="109"/>
      <c r="U62" s="43"/>
      <c r="V62" s="41"/>
      <c r="W62" s="43"/>
      <c r="X62" s="41">
        <v>4</v>
      </c>
      <c r="Y62" s="109">
        <v>6</v>
      </c>
      <c r="Z62" s="43">
        <v>12795.49</v>
      </c>
      <c r="AA62" s="109"/>
      <c r="AB62" s="43"/>
      <c r="AC62" s="41"/>
      <c r="AD62" s="43"/>
      <c r="AE62" s="41"/>
      <c r="AF62" s="109">
        <v>1</v>
      </c>
      <c r="AG62" s="43">
        <v>2557.4699999999998</v>
      </c>
      <c r="AH62" s="109"/>
      <c r="AI62" s="43"/>
      <c r="AJ62" s="41"/>
      <c r="AK62" s="43"/>
      <c r="AL62" s="41"/>
      <c r="AM62" s="54"/>
    </row>
    <row r="63" spans="1:52" ht="17.25" customHeight="1" x14ac:dyDescent="0.25">
      <c r="K63" s="113"/>
      <c r="L63" s="105"/>
      <c r="M63" s="110"/>
      <c r="N63" s="105"/>
      <c r="O63" s="89"/>
      <c r="P63" s="89"/>
      <c r="Q63" s="89"/>
      <c r="R63" s="113"/>
      <c r="S63" s="105"/>
      <c r="T63" s="110"/>
      <c r="U63" s="105"/>
      <c r="V63" s="89"/>
      <c r="W63" s="89"/>
      <c r="X63" s="89"/>
      <c r="Y63" s="113"/>
      <c r="Z63" s="105"/>
      <c r="AA63" s="110"/>
      <c r="AB63" s="105"/>
      <c r="AC63" s="89"/>
      <c r="AD63" s="89"/>
      <c r="AE63" s="89"/>
      <c r="AF63" s="113"/>
      <c r="AG63" s="105"/>
      <c r="AH63" s="110"/>
      <c r="AI63" s="105"/>
      <c r="AJ63" s="89"/>
      <c r="AK63" s="89"/>
      <c r="AL63" s="89"/>
    </row>
    <row r="64" spans="1:52" ht="17.25" customHeight="1" x14ac:dyDescent="0.25">
      <c r="A64" s="100"/>
      <c r="C64" s="122" t="s">
        <v>985</v>
      </c>
      <c r="D64" s="111">
        <f t="shared" ref="D64:AL64" si="0">SUM(D5:D62)</f>
        <v>2927</v>
      </c>
      <c r="E64" s="47">
        <f t="shared" si="0"/>
        <v>6228396.2599999979</v>
      </c>
      <c r="F64" s="111">
        <f t="shared" si="0"/>
        <v>39</v>
      </c>
      <c r="G64" s="47">
        <f t="shared" si="0"/>
        <v>225894.3</v>
      </c>
      <c r="H64" s="41">
        <f t="shared" si="0"/>
        <v>5</v>
      </c>
      <c r="I64" s="43">
        <f t="shared" si="0"/>
        <v>351.09000000000015</v>
      </c>
      <c r="J64" s="41">
        <f t="shared" si="0"/>
        <v>412</v>
      </c>
      <c r="K64" s="111">
        <f t="shared" si="0"/>
        <v>1480</v>
      </c>
      <c r="L64" s="47">
        <f t="shared" si="0"/>
        <v>3193743.1900000004</v>
      </c>
      <c r="M64" s="111">
        <f t="shared" si="0"/>
        <v>4</v>
      </c>
      <c r="N64" s="47">
        <f t="shared" si="0"/>
        <v>20655.5</v>
      </c>
      <c r="O64" s="41">
        <f t="shared" si="0"/>
        <v>4</v>
      </c>
      <c r="P64" s="43">
        <f t="shared" si="0"/>
        <v>5218</v>
      </c>
      <c r="Q64" s="41">
        <f t="shared" si="0"/>
        <v>269</v>
      </c>
      <c r="R64" s="111">
        <f t="shared" si="0"/>
        <v>659</v>
      </c>
      <c r="S64" s="47">
        <f t="shared" si="0"/>
        <v>10725924.660000002</v>
      </c>
      <c r="T64" s="111">
        <f t="shared" si="0"/>
        <v>13</v>
      </c>
      <c r="U64" s="47">
        <f t="shared" si="0"/>
        <v>987622.25</v>
      </c>
      <c r="V64" s="41">
        <f t="shared" si="0"/>
        <v>6</v>
      </c>
      <c r="W64" s="43">
        <f t="shared" si="0"/>
        <v>40244</v>
      </c>
      <c r="X64" s="41">
        <f t="shared" si="0"/>
        <v>988</v>
      </c>
      <c r="Y64" s="111">
        <f t="shared" si="0"/>
        <v>311</v>
      </c>
      <c r="Z64" s="47">
        <f t="shared" si="0"/>
        <v>1000083.4800000002</v>
      </c>
      <c r="AA64" s="111">
        <f t="shared" si="0"/>
        <v>0</v>
      </c>
      <c r="AB64" s="47">
        <f t="shared" si="0"/>
        <v>0</v>
      </c>
      <c r="AC64" s="41">
        <f t="shared" si="0"/>
        <v>1</v>
      </c>
      <c r="AD64" s="43">
        <f t="shared" si="0"/>
        <v>3192.15</v>
      </c>
      <c r="AE64" s="41">
        <f t="shared" si="0"/>
        <v>3</v>
      </c>
      <c r="AF64" s="111">
        <f t="shared" si="0"/>
        <v>118</v>
      </c>
      <c r="AG64" s="47">
        <f t="shared" si="0"/>
        <v>985517.65</v>
      </c>
      <c r="AH64" s="111">
        <f t="shared" si="0"/>
        <v>6</v>
      </c>
      <c r="AI64" s="47">
        <f t="shared" si="0"/>
        <v>106095.31999999999</v>
      </c>
      <c r="AJ64" s="41">
        <f t="shared" si="0"/>
        <v>6</v>
      </c>
      <c r="AK64" s="43">
        <f t="shared" si="0"/>
        <v>1988.34</v>
      </c>
      <c r="AL64" s="41">
        <f t="shared" si="0"/>
        <v>0</v>
      </c>
      <c r="AM64" s="97"/>
      <c r="AN64" s="89"/>
      <c r="AO64" s="89"/>
      <c r="AP64" s="89"/>
      <c r="AQ64" s="89"/>
      <c r="AR64" s="89"/>
      <c r="AS64" s="89"/>
      <c r="AT64" s="89"/>
      <c r="AU64" s="89"/>
      <c r="AV64" s="89"/>
      <c r="AW64" s="89"/>
      <c r="AX64" s="89"/>
      <c r="AY64" s="89"/>
      <c r="AZ64" s="89"/>
    </row>
    <row r="65" spans="1:52" ht="17.25" customHeight="1" x14ac:dyDescent="0.25">
      <c r="A65" s="89"/>
      <c r="B65" s="89"/>
      <c r="D65" s="112"/>
      <c r="E65" s="106"/>
      <c r="G65" s="114"/>
      <c r="H65" s="89"/>
      <c r="I65" s="89"/>
      <c r="J65" s="89"/>
      <c r="K65" s="89"/>
      <c r="L65" s="101"/>
      <c r="M65" s="89"/>
      <c r="N65" s="95"/>
      <c r="O65" s="89"/>
      <c r="P65" s="89"/>
      <c r="Q65" s="89"/>
      <c r="R65" s="99"/>
      <c r="S65" s="98"/>
      <c r="T65" s="91"/>
      <c r="U65" s="92"/>
      <c r="V65" s="93"/>
      <c r="W65" s="92"/>
      <c r="X65" s="99"/>
      <c r="Y65" s="94"/>
      <c r="Z65" s="92"/>
      <c r="AA65" s="91"/>
      <c r="AB65" s="92"/>
      <c r="AC65" s="93"/>
      <c r="AD65" s="92"/>
      <c r="AE65" s="94"/>
      <c r="AF65" s="94"/>
      <c r="AG65" s="92"/>
      <c r="AH65" s="91"/>
      <c r="AI65" s="92"/>
      <c r="AJ65" s="93"/>
      <c r="AK65" s="92"/>
      <c r="AL65" s="94"/>
      <c r="AM65" s="97"/>
      <c r="AN65" s="89"/>
      <c r="AO65" s="89"/>
      <c r="AP65" s="89"/>
      <c r="AQ65" s="89"/>
      <c r="AR65" s="89"/>
      <c r="AS65" s="89"/>
      <c r="AT65" s="89"/>
      <c r="AU65" s="89"/>
      <c r="AV65" s="89"/>
      <c r="AW65" s="89"/>
      <c r="AX65" s="89"/>
      <c r="AY65" s="89"/>
      <c r="AZ65" s="89"/>
    </row>
    <row r="66" spans="1:52" s="103" customFormat="1" ht="17.25" customHeight="1" x14ac:dyDescent="0.2">
      <c r="B66" s="48"/>
      <c r="C66" s="284" t="s">
        <v>986</v>
      </c>
      <c r="D66" s="285"/>
      <c r="E66" s="284" t="s">
        <v>987</v>
      </c>
      <c r="F66" s="285"/>
      <c r="G66" s="284" t="s">
        <v>988</v>
      </c>
      <c r="H66" s="285"/>
      <c r="I66" s="284" t="s">
        <v>989</v>
      </c>
      <c r="J66" s="285"/>
      <c r="K66" s="284" t="s">
        <v>990</v>
      </c>
      <c r="L66" s="285"/>
      <c r="M66" s="286" t="s">
        <v>991</v>
      </c>
      <c r="N66" s="287"/>
    </row>
    <row r="67" spans="1:52" s="103" customFormat="1" ht="17.25" customHeight="1" x14ac:dyDescent="0.2">
      <c r="B67" s="48" t="s">
        <v>992</v>
      </c>
      <c r="C67" s="49" t="s">
        <v>993</v>
      </c>
      <c r="D67" s="49" t="s">
        <v>994</v>
      </c>
      <c r="E67" s="49" t="s">
        <v>993</v>
      </c>
      <c r="F67" s="49" t="s">
        <v>994</v>
      </c>
      <c r="G67" s="49" t="s">
        <v>993</v>
      </c>
      <c r="H67" s="49" t="s">
        <v>994</v>
      </c>
      <c r="I67" s="49" t="s">
        <v>993</v>
      </c>
      <c r="J67" s="49" t="s">
        <v>994</v>
      </c>
      <c r="K67" s="49" t="s">
        <v>993</v>
      </c>
      <c r="L67" s="49" t="s">
        <v>994</v>
      </c>
      <c r="M67" s="49" t="s">
        <v>993</v>
      </c>
      <c r="N67" s="49" t="s">
        <v>994</v>
      </c>
    </row>
    <row r="68" spans="1:52" s="103" customFormat="1" ht="17.25" customHeight="1" x14ac:dyDescent="0.2">
      <c r="B68" s="50" t="s">
        <v>995</v>
      </c>
      <c r="C68" s="51">
        <f>D64+F64+H64+J64</f>
        <v>3383</v>
      </c>
      <c r="D68" s="52">
        <f>E64+G64+I64</f>
        <v>6454641.6499999976</v>
      </c>
      <c r="E68" s="51">
        <f>M64+O64+Q64+K64</f>
        <v>1757</v>
      </c>
      <c r="F68" s="52">
        <f>L64+N64+P64</f>
        <v>3219616.6900000004</v>
      </c>
      <c r="G68" s="51">
        <f>R64+T64+V64+X64</f>
        <v>1666</v>
      </c>
      <c r="H68" s="52">
        <f>S64+U64+W64</f>
        <v>11753790.910000002</v>
      </c>
      <c r="I68" s="51">
        <f>Y64+AA64+AC64+AE64</f>
        <v>315</v>
      </c>
      <c r="J68" s="52">
        <f>Z64+AB64+AD64</f>
        <v>1003275.6300000002</v>
      </c>
      <c r="K68" s="51">
        <f>AF64+AH64+AJ64+AL64</f>
        <v>130</v>
      </c>
      <c r="L68" s="52">
        <f>AI64+AG64+AK64</f>
        <v>1093601.31</v>
      </c>
      <c r="M68" s="51">
        <f>C68+E68+G68+I68+K68</f>
        <v>7251</v>
      </c>
      <c r="N68" s="52">
        <f>L68+J68+H68+F68+D68</f>
        <v>23524926.190000001</v>
      </c>
      <c r="P68" s="53"/>
      <c r="Q68" s="54"/>
    </row>
    <row r="69" spans="1:52" s="103" customFormat="1" ht="17.25" customHeight="1" x14ac:dyDescent="0.2">
      <c r="B69" s="50" t="s">
        <v>996</v>
      </c>
      <c r="C69" s="51">
        <f>H64</f>
        <v>5</v>
      </c>
      <c r="D69" s="52">
        <f>I64</f>
        <v>351.09000000000015</v>
      </c>
      <c r="E69" s="51">
        <f>O64</f>
        <v>4</v>
      </c>
      <c r="F69" s="52">
        <f>P64</f>
        <v>5218</v>
      </c>
      <c r="G69" s="51">
        <f>V64</f>
        <v>6</v>
      </c>
      <c r="H69" s="51">
        <f>W64</f>
        <v>40244</v>
      </c>
      <c r="I69" s="55">
        <f>AC64</f>
        <v>1</v>
      </c>
      <c r="J69" s="55">
        <f>AD64</f>
        <v>3192.15</v>
      </c>
      <c r="K69" s="55">
        <f>AJ64</f>
        <v>6</v>
      </c>
      <c r="L69" s="55">
        <f>AK64</f>
        <v>1988.34</v>
      </c>
      <c r="M69" s="51">
        <f>C69+E69+G69+I69+K69</f>
        <v>22</v>
      </c>
      <c r="N69" s="52">
        <f>L69+J69+H69+F69+D69</f>
        <v>50993.58</v>
      </c>
    </row>
    <row r="70" spans="1:52" s="103" customFormat="1" ht="17.25" customHeight="1" x14ac:dyDescent="0.2">
      <c r="B70" s="50" t="s">
        <v>997</v>
      </c>
      <c r="C70" s="51">
        <f>D64+F64</f>
        <v>2966</v>
      </c>
      <c r="D70" s="52">
        <f>E64+G64</f>
        <v>6454290.5599999977</v>
      </c>
      <c r="E70" s="51">
        <f>K64+M64</f>
        <v>1484</v>
      </c>
      <c r="F70" s="52">
        <f>L64+N64</f>
        <v>3214398.6900000004</v>
      </c>
      <c r="G70" s="51">
        <f>R64+T64</f>
        <v>672</v>
      </c>
      <c r="H70" s="51">
        <f>S64+U64</f>
        <v>11713546.910000002</v>
      </c>
      <c r="I70" s="55">
        <f>Y64+AA64</f>
        <v>311</v>
      </c>
      <c r="J70" s="52">
        <f>AB64+Z64</f>
        <v>1000083.4800000002</v>
      </c>
      <c r="K70" s="55">
        <f>AH64+AF64</f>
        <v>124</v>
      </c>
      <c r="L70" s="52">
        <f>AG64+AI64</f>
        <v>1091612.97</v>
      </c>
      <c r="M70" s="51">
        <f t="shared" ref="M70" si="1">C70+E70+G70+I70+K70</f>
        <v>5557</v>
      </c>
      <c r="N70" s="52">
        <f t="shared" ref="N70:N71" si="2">L70+J70+H70+F70+D70</f>
        <v>23473932.610000003</v>
      </c>
    </row>
    <row r="71" spans="1:52" s="103" customFormat="1" ht="17.25" customHeight="1" x14ac:dyDescent="0.2">
      <c r="B71" s="50" t="s">
        <v>998</v>
      </c>
      <c r="C71" s="51">
        <f>C70+C69</f>
        <v>2971</v>
      </c>
      <c r="D71" s="52">
        <f t="shared" ref="D71:M71" si="3">D70+D69</f>
        <v>6454641.6499999976</v>
      </c>
      <c r="E71" s="51">
        <f t="shared" si="3"/>
        <v>1488</v>
      </c>
      <c r="F71" s="52">
        <f t="shared" si="3"/>
        <v>3219616.6900000004</v>
      </c>
      <c r="G71" s="51">
        <f t="shared" si="3"/>
        <v>678</v>
      </c>
      <c r="H71" s="51">
        <f t="shared" si="3"/>
        <v>11753790.910000002</v>
      </c>
      <c r="I71" s="55">
        <f t="shared" si="3"/>
        <v>312</v>
      </c>
      <c r="J71" s="52">
        <f t="shared" si="3"/>
        <v>1003275.6300000002</v>
      </c>
      <c r="K71" s="55">
        <f t="shared" si="3"/>
        <v>130</v>
      </c>
      <c r="L71" s="52">
        <f t="shared" si="3"/>
        <v>1093601.31</v>
      </c>
      <c r="M71" s="51">
        <f t="shared" si="3"/>
        <v>5579</v>
      </c>
      <c r="N71" s="52">
        <f t="shared" si="2"/>
        <v>23524926.190000001</v>
      </c>
      <c r="P71" s="124"/>
    </row>
    <row r="72" spans="1:52" ht="17.25" customHeight="1" x14ac:dyDescent="0.25">
      <c r="A72" s="89"/>
      <c r="B72" s="89"/>
      <c r="H72" s="89"/>
      <c r="I72" s="89"/>
      <c r="J72" s="89"/>
      <c r="K72" s="89"/>
      <c r="L72" s="89"/>
      <c r="M72" s="89"/>
      <c r="N72" s="89"/>
      <c r="O72" s="103"/>
      <c r="P72" s="125"/>
      <c r="Q72" s="89"/>
      <c r="R72" s="89"/>
      <c r="S72" s="96"/>
      <c r="T72" s="89"/>
      <c r="U72" s="96"/>
      <c r="V72" s="89"/>
      <c r="W72" s="96"/>
      <c r="X72" s="89"/>
      <c r="Y72" s="89"/>
      <c r="Z72" s="96"/>
      <c r="AA72" s="89"/>
      <c r="AB72" s="96"/>
      <c r="AC72" s="89"/>
      <c r="AD72" s="96"/>
      <c r="AE72" s="89"/>
      <c r="AF72" s="89"/>
      <c r="AG72" s="89"/>
      <c r="AH72" s="89"/>
      <c r="AI72" s="89"/>
      <c r="AJ72" s="89"/>
      <c r="AK72" s="89"/>
      <c r="AL72" s="89"/>
      <c r="AM72" s="89"/>
    </row>
    <row r="73" spans="1:52" ht="17.25" customHeight="1" x14ac:dyDescent="0.25">
      <c r="A73" s="89"/>
      <c r="B73" s="89"/>
      <c r="D73" s="102"/>
      <c r="E73" s="34"/>
      <c r="H73" s="89"/>
      <c r="I73" s="89"/>
      <c r="J73" s="89"/>
      <c r="K73" s="89"/>
      <c r="L73" s="89"/>
      <c r="M73" s="89"/>
      <c r="N73" s="89"/>
      <c r="O73" s="89"/>
      <c r="P73" s="89"/>
      <c r="Q73" s="89"/>
      <c r="R73" s="89"/>
      <c r="S73" s="96"/>
      <c r="T73" s="89"/>
      <c r="U73" s="96"/>
      <c r="V73" s="89"/>
      <c r="W73" s="96"/>
      <c r="X73" s="89"/>
      <c r="Y73" s="89"/>
      <c r="Z73" s="96"/>
      <c r="AA73" s="89"/>
      <c r="AB73" s="96"/>
      <c r="AC73" s="89"/>
      <c r="AD73" s="96"/>
      <c r="AE73" s="89"/>
      <c r="AF73" s="89"/>
      <c r="AG73" s="89"/>
      <c r="AH73" s="89"/>
      <c r="AI73" s="89"/>
      <c r="AJ73" s="89"/>
      <c r="AK73" s="89"/>
      <c r="AL73" s="89"/>
      <c r="AM73" s="89"/>
    </row>
    <row r="74" spans="1:52" ht="17.25" customHeight="1" x14ac:dyDescent="0.25">
      <c r="A74" s="89"/>
      <c r="B74" s="89"/>
      <c r="D74" s="102"/>
      <c r="H74" s="89"/>
      <c r="I74" s="89"/>
      <c r="J74" s="89"/>
      <c r="K74" s="89"/>
      <c r="L74" s="89"/>
      <c r="M74" s="89"/>
      <c r="N74" s="89"/>
      <c r="O74" s="89"/>
      <c r="P74" s="89"/>
      <c r="Q74" s="89"/>
      <c r="R74" s="89"/>
      <c r="S74" s="96"/>
      <c r="T74" s="89"/>
      <c r="U74" s="96"/>
      <c r="V74" s="89"/>
      <c r="W74" s="96"/>
      <c r="X74" s="89"/>
      <c r="Y74" s="89"/>
      <c r="Z74" s="96"/>
      <c r="AA74" s="89"/>
      <c r="AB74" s="96"/>
      <c r="AC74" s="89"/>
      <c r="AD74" s="96"/>
      <c r="AE74" s="89"/>
      <c r="AF74" s="89"/>
      <c r="AG74" s="89"/>
      <c r="AH74" s="89"/>
      <c r="AI74" s="89"/>
      <c r="AJ74" s="89"/>
      <c r="AK74" s="89"/>
      <c r="AL74" s="89"/>
      <c r="AM74" s="89"/>
    </row>
    <row r="75" spans="1:52" ht="17.25" customHeight="1" x14ac:dyDescent="0.25">
      <c r="A75" s="89"/>
      <c r="B75" s="89"/>
      <c r="D75" s="102"/>
      <c r="H75" s="89"/>
      <c r="I75" s="89"/>
      <c r="J75" s="89"/>
      <c r="K75" s="89"/>
      <c r="L75" s="89"/>
      <c r="M75" s="89"/>
      <c r="N75" s="89"/>
      <c r="O75" s="89"/>
      <c r="P75" s="89"/>
      <c r="Q75" s="89"/>
      <c r="R75" s="89"/>
      <c r="S75" s="96"/>
      <c r="T75" s="89"/>
      <c r="U75" s="96"/>
      <c r="V75" s="89"/>
      <c r="W75" s="96"/>
      <c r="X75" s="89"/>
      <c r="Y75" s="89"/>
      <c r="Z75" s="96"/>
      <c r="AA75" s="89"/>
      <c r="AB75" s="96"/>
      <c r="AC75" s="89"/>
      <c r="AD75" s="96"/>
      <c r="AE75" s="89"/>
      <c r="AF75" s="89"/>
      <c r="AG75" s="89"/>
      <c r="AH75" s="89"/>
      <c r="AI75" s="89"/>
      <c r="AJ75" s="89"/>
      <c r="AK75" s="89"/>
      <c r="AL75" s="89"/>
      <c r="AM75" s="89"/>
    </row>
    <row r="76" spans="1:52" ht="17.25" customHeight="1" x14ac:dyDescent="0.25">
      <c r="A76" s="89"/>
      <c r="B76" s="89"/>
      <c r="D76" s="102"/>
      <c r="G76" s="114"/>
      <c r="H76" s="89"/>
      <c r="I76" s="89"/>
      <c r="J76" s="89"/>
      <c r="K76" s="89"/>
      <c r="L76" s="89"/>
      <c r="M76" s="89"/>
      <c r="N76" s="89"/>
      <c r="O76" s="89"/>
      <c r="P76" s="89"/>
      <c r="Q76" s="89"/>
      <c r="R76" s="89"/>
      <c r="S76" s="96"/>
      <c r="T76" s="89"/>
      <c r="U76" s="96"/>
      <c r="V76" s="89"/>
      <c r="W76" s="96"/>
      <c r="X76" s="89"/>
      <c r="Y76" s="89"/>
      <c r="Z76" s="96"/>
      <c r="AA76" s="89"/>
      <c r="AB76" s="96"/>
      <c r="AC76" s="89"/>
      <c r="AD76" s="96"/>
      <c r="AE76" s="89"/>
      <c r="AF76" s="89"/>
      <c r="AG76" s="89"/>
      <c r="AH76" s="89"/>
      <c r="AI76" s="89"/>
      <c r="AJ76" s="89"/>
      <c r="AK76" s="89"/>
      <c r="AL76" s="89"/>
      <c r="AM76" s="89"/>
    </row>
    <row r="77" spans="1:52" ht="17.25" customHeight="1" x14ac:dyDescent="0.25">
      <c r="A77" s="89"/>
      <c r="B77" s="89"/>
      <c r="D77" s="102"/>
      <c r="H77" s="89"/>
      <c r="I77" s="89"/>
      <c r="J77" s="89"/>
      <c r="K77" s="89"/>
      <c r="L77" s="89"/>
      <c r="M77" s="89"/>
      <c r="N77" s="89"/>
      <c r="O77" s="89"/>
      <c r="P77" s="89"/>
      <c r="Q77" s="89"/>
      <c r="R77" s="89"/>
      <c r="S77" s="96"/>
      <c r="T77" s="89"/>
      <c r="U77" s="96"/>
      <c r="V77" s="89"/>
      <c r="W77" s="96"/>
      <c r="X77" s="89"/>
      <c r="Y77" s="89"/>
      <c r="Z77" s="96"/>
      <c r="AA77" s="89"/>
      <c r="AB77" s="96"/>
      <c r="AC77" s="89"/>
      <c r="AD77" s="96"/>
      <c r="AE77" s="89"/>
      <c r="AF77" s="89"/>
      <c r="AG77" s="89"/>
      <c r="AH77" s="89"/>
      <c r="AI77" s="89"/>
      <c r="AJ77" s="89"/>
      <c r="AK77" s="89"/>
      <c r="AL77" s="89"/>
      <c r="AM77" s="89"/>
    </row>
    <row r="78" spans="1:52" ht="17.25" customHeight="1" x14ac:dyDescent="0.25">
      <c r="A78" s="89"/>
      <c r="B78" s="89"/>
      <c r="D78" s="102"/>
      <c r="H78" s="89"/>
      <c r="I78" s="89"/>
      <c r="J78" s="89"/>
      <c r="K78" s="89"/>
      <c r="L78" s="89"/>
      <c r="M78" s="89"/>
      <c r="N78" s="89"/>
      <c r="O78" s="89"/>
      <c r="P78" s="89"/>
      <c r="Q78" s="89"/>
      <c r="R78" s="89"/>
      <c r="S78" s="96"/>
      <c r="T78" s="89"/>
      <c r="U78" s="96"/>
      <c r="V78" s="89"/>
      <c r="W78" s="96"/>
      <c r="X78" s="89"/>
      <c r="Y78" s="89"/>
      <c r="Z78" s="96"/>
      <c r="AA78" s="89"/>
      <c r="AB78" s="96"/>
      <c r="AC78" s="89"/>
      <c r="AD78" s="96"/>
      <c r="AE78" s="89"/>
      <c r="AF78" s="89"/>
      <c r="AG78" s="89"/>
      <c r="AH78" s="89"/>
      <c r="AI78" s="89"/>
      <c r="AJ78" s="89"/>
      <c r="AK78" s="89"/>
      <c r="AL78" s="89"/>
      <c r="AM78" s="89"/>
    </row>
    <row r="79" spans="1:52" ht="17.25" customHeight="1" x14ac:dyDescent="0.25">
      <c r="A79" s="89"/>
      <c r="B79" s="89"/>
      <c r="D79" s="102"/>
      <c r="H79" s="89"/>
      <c r="I79" s="89"/>
      <c r="J79" s="89"/>
      <c r="K79" s="89"/>
      <c r="L79" s="89"/>
      <c r="M79" s="89"/>
      <c r="N79" s="89"/>
      <c r="O79" s="89"/>
      <c r="P79" s="89"/>
      <c r="Q79" s="89"/>
      <c r="R79" s="89"/>
      <c r="S79" s="96"/>
      <c r="T79" s="89"/>
      <c r="U79" s="96"/>
      <c r="V79" s="89"/>
      <c r="W79" s="96"/>
      <c r="X79" s="89"/>
      <c r="Y79" s="89"/>
      <c r="Z79" s="96"/>
      <c r="AA79" s="89"/>
      <c r="AB79" s="96"/>
      <c r="AC79" s="89"/>
      <c r="AD79" s="96"/>
      <c r="AE79" s="89"/>
      <c r="AF79" s="89"/>
      <c r="AG79" s="89"/>
      <c r="AH79" s="89"/>
      <c r="AI79" s="89"/>
      <c r="AJ79" s="89"/>
      <c r="AK79" s="89"/>
      <c r="AL79" s="89"/>
      <c r="AM79" s="89"/>
    </row>
    <row r="80" spans="1:52" ht="17.25" customHeight="1" x14ac:dyDescent="0.25">
      <c r="A80" s="89"/>
      <c r="B80" s="89"/>
      <c r="D80" s="102"/>
      <c r="H80" s="89"/>
      <c r="I80" s="89"/>
      <c r="J80" s="89"/>
      <c r="K80" s="89"/>
      <c r="L80" s="89"/>
      <c r="M80" s="89"/>
      <c r="N80" s="89"/>
      <c r="O80" s="89"/>
      <c r="P80" s="89"/>
      <c r="Q80" s="89"/>
      <c r="R80" s="89"/>
      <c r="S80" s="96"/>
      <c r="T80" s="89"/>
      <c r="U80" s="96"/>
      <c r="V80" s="89"/>
      <c r="W80" s="96"/>
      <c r="X80" s="89"/>
      <c r="Y80" s="89"/>
      <c r="Z80" s="96"/>
      <c r="AA80" s="89"/>
      <c r="AB80" s="96"/>
      <c r="AC80" s="89"/>
      <c r="AD80" s="96"/>
      <c r="AE80" s="89"/>
      <c r="AF80" s="89"/>
      <c r="AG80" s="89"/>
      <c r="AH80" s="89"/>
      <c r="AI80" s="89"/>
      <c r="AJ80" s="89"/>
      <c r="AK80" s="89"/>
      <c r="AL80" s="89"/>
      <c r="AM80" s="89"/>
    </row>
    <row r="81" spans="4:4" ht="17.25" customHeight="1" x14ac:dyDescent="0.25">
      <c r="D81" s="102"/>
    </row>
    <row r="82" spans="4:4" ht="17.25" customHeight="1" x14ac:dyDescent="0.25">
      <c r="D82" s="102"/>
    </row>
    <row r="83" spans="4:4" ht="17.25" customHeight="1" x14ac:dyDescent="0.25">
      <c r="D83" s="102"/>
    </row>
    <row r="84" spans="4:4" ht="17.25" customHeight="1" x14ac:dyDescent="0.25">
      <c r="D84" s="102"/>
    </row>
    <row r="85" spans="4:4" ht="17.25" customHeight="1" x14ac:dyDescent="0.25">
      <c r="D85" s="102"/>
    </row>
    <row r="86" spans="4:4" ht="17.25" customHeight="1" x14ac:dyDescent="0.25">
      <c r="D86" s="102"/>
    </row>
    <row r="87" spans="4:4" ht="17.25" customHeight="1" x14ac:dyDescent="0.25">
      <c r="D87" s="102"/>
    </row>
    <row r="88" spans="4:4" ht="17.25" customHeight="1" x14ac:dyDescent="0.25">
      <c r="D88" s="102"/>
    </row>
    <row r="89" spans="4:4" ht="17.25" customHeight="1" x14ac:dyDescent="0.25">
      <c r="D89" s="102"/>
    </row>
    <row r="90" spans="4:4" ht="17.25" customHeight="1" x14ac:dyDescent="0.25">
      <c r="D90" s="102"/>
    </row>
    <row r="91" spans="4:4" ht="17.25" customHeight="1" x14ac:dyDescent="0.25">
      <c r="D91" s="102"/>
    </row>
    <row r="92" spans="4:4" ht="17.25" customHeight="1" x14ac:dyDescent="0.25">
      <c r="D92" s="102"/>
    </row>
    <row r="93" spans="4:4" ht="17.25" customHeight="1" x14ac:dyDescent="0.25">
      <c r="D93" s="102"/>
    </row>
    <row r="94" spans="4:4" ht="17.25" customHeight="1" x14ac:dyDescent="0.25">
      <c r="D94" s="102"/>
    </row>
    <row r="95" spans="4:4" ht="17.25" customHeight="1" x14ac:dyDescent="0.25">
      <c r="D95" s="102"/>
    </row>
    <row r="96" spans="4:4" ht="17.25" customHeight="1" x14ac:dyDescent="0.25">
      <c r="D96" s="102"/>
    </row>
    <row r="97" spans="4:4" ht="17.25" customHeight="1" x14ac:dyDescent="0.25">
      <c r="D97" s="102"/>
    </row>
    <row r="98" spans="4:4" ht="17.25" customHeight="1" x14ac:dyDescent="0.25">
      <c r="D98" s="102"/>
    </row>
    <row r="99" spans="4:4" ht="17.25" customHeight="1" x14ac:dyDescent="0.25">
      <c r="D99" s="102"/>
    </row>
    <row r="100" spans="4:4" ht="17.25" customHeight="1" x14ac:dyDescent="0.25">
      <c r="D100" s="102"/>
    </row>
    <row r="101" spans="4:4" ht="17.25" customHeight="1" x14ac:dyDescent="0.25">
      <c r="D101" s="102"/>
    </row>
    <row r="102" spans="4:4" ht="17.25" customHeight="1" x14ac:dyDescent="0.25">
      <c r="D102" s="102"/>
    </row>
    <row r="103" spans="4:4" ht="17.25" customHeight="1" x14ac:dyDescent="0.25">
      <c r="D103" s="102"/>
    </row>
    <row r="104" spans="4:4" ht="17.25" customHeight="1" x14ac:dyDescent="0.25">
      <c r="D104" s="102"/>
    </row>
    <row r="105" spans="4:4" ht="17.25" customHeight="1" x14ac:dyDescent="0.25">
      <c r="D105" s="102"/>
    </row>
    <row r="106" spans="4:4" ht="17.25" customHeight="1" x14ac:dyDescent="0.25">
      <c r="D106" s="102"/>
    </row>
    <row r="107" spans="4:4" ht="17.25" customHeight="1" x14ac:dyDescent="0.25">
      <c r="D107" s="102"/>
    </row>
    <row r="108" spans="4:4" ht="17.25" customHeight="1" x14ac:dyDescent="0.25">
      <c r="D108" s="102"/>
    </row>
    <row r="109" spans="4:4" ht="17.25" customHeight="1" x14ac:dyDescent="0.25">
      <c r="D109" s="102"/>
    </row>
    <row r="110" spans="4:4" ht="17.25" customHeight="1" x14ac:dyDescent="0.25">
      <c r="D110" s="102"/>
    </row>
    <row r="111" spans="4:4" ht="17.25" customHeight="1" x14ac:dyDescent="0.25">
      <c r="D111" s="102"/>
    </row>
    <row r="112" spans="4:4" ht="17.25" customHeight="1" x14ac:dyDescent="0.25">
      <c r="D112" s="102"/>
    </row>
    <row r="113" spans="4:4" ht="17.25" customHeight="1" x14ac:dyDescent="0.25">
      <c r="D113" s="102"/>
    </row>
    <row r="114" spans="4:4" ht="17.25" customHeight="1" x14ac:dyDescent="0.25">
      <c r="D114" s="102"/>
    </row>
    <row r="115" spans="4:4" ht="17.25" customHeight="1" x14ac:dyDescent="0.25">
      <c r="D115" s="102"/>
    </row>
    <row r="116" spans="4:4" ht="17.25" customHeight="1" x14ac:dyDescent="0.25">
      <c r="D116" s="102"/>
    </row>
    <row r="117" spans="4:4" ht="17.25" customHeight="1" x14ac:dyDescent="0.25">
      <c r="D117" s="102"/>
    </row>
    <row r="118" spans="4:4" ht="17.25" customHeight="1" x14ac:dyDescent="0.25">
      <c r="D118" s="102"/>
    </row>
    <row r="119" spans="4:4" ht="17.25" customHeight="1" x14ac:dyDescent="0.25">
      <c r="D119" s="102"/>
    </row>
    <row r="120" spans="4:4" ht="17.25" customHeight="1" x14ac:dyDescent="0.25">
      <c r="D120" s="102"/>
    </row>
    <row r="121" spans="4:4" ht="17.25" customHeight="1" x14ac:dyDescent="0.25">
      <c r="D121" s="102"/>
    </row>
    <row r="122" spans="4:4" ht="17.25" customHeight="1" x14ac:dyDescent="0.25">
      <c r="D122" s="102"/>
    </row>
    <row r="123" spans="4:4" ht="17.25" customHeight="1" x14ac:dyDescent="0.25">
      <c r="D123" s="102"/>
    </row>
    <row r="124" spans="4:4" ht="17.25" customHeight="1" x14ac:dyDescent="0.25">
      <c r="D124" s="102"/>
    </row>
    <row r="125" spans="4:4" ht="17.25" customHeight="1" x14ac:dyDescent="0.25">
      <c r="D125" s="102"/>
    </row>
    <row r="126" spans="4:4" ht="17.25" customHeight="1" x14ac:dyDescent="0.25">
      <c r="D126" s="102"/>
    </row>
    <row r="127" spans="4:4" ht="17.25" customHeight="1" x14ac:dyDescent="0.25">
      <c r="D127" s="102"/>
    </row>
    <row r="128" spans="4:4" ht="17.25" customHeight="1" x14ac:dyDescent="0.25">
      <c r="D128" s="102"/>
    </row>
    <row r="129" spans="4:4" ht="17.25" customHeight="1" x14ac:dyDescent="0.25">
      <c r="D129" s="102"/>
    </row>
    <row r="130" spans="4:4" ht="17.25" customHeight="1" x14ac:dyDescent="0.25">
      <c r="D130" s="102"/>
    </row>
  </sheetData>
  <autoFilter ref="A1:AM62"/>
  <mergeCells count="11">
    <mergeCell ref="M66:N66"/>
    <mergeCell ref="C66:D66"/>
    <mergeCell ref="E66:F66"/>
    <mergeCell ref="G66:H66"/>
    <mergeCell ref="I66:J66"/>
    <mergeCell ref="K66:L66"/>
    <mergeCell ref="D3:J3"/>
    <mergeCell ref="K3:Q3"/>
    <mergeCell ref="R3:X3"/>
    <mergeCell ref="Y3:AE3"/>
    <mergeCell ref="AF3:AL3"/>
  </mergeCells>
  <pageMargins left="0.7" right="0.7" top="0.75" bottom="0.75" header="0.3" footer="0.3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"/>
  <sheetViews>
    <sheetView topLeftCell="A22" workbookViewId="0">
      <selection activeCell="K13" sqref="K1:K1048576"/>
    </sheetView>
  </sheetViews>
  <sheetFormatPr defaultRowHeight="12.75" x14ac:dyDescent="0.2"/>
  <cols>
    <col min="1" max="1" width="52" style="66" bestFit="1" customWidth="1"/>
    <col min="2" max="2" width="42.5703125" style="66" customWidth="1"/>
    <col min="3" max="3" width="15.140625" style="66" bestFit="1" customWidth="1"/>
    <col min="4" max="4" width="12.5703125" style="66" bestFit="1" customWidth="1"/>
    <col min="5" max="5" width="13.7109375" style="66" bestFit="1" customWidth="1"/>
    <col min="6" max="6" width="16.28515625" style="66" bestFit="1" customWidth="1"/>
    <col min="7" max="7" width="16" style="66" bestFit="1" customWidth="1"/>
    <col min="8" max="8" width="12.42578125" style="66" bestFit="1" customWidth="1"/>
    <col min="9" max="9" width="12.140625" style="66" bestFit="1" customWidth="1"/>
    <col min="10" max="10" width="13.140625" style="66" bestFit="1" customWidth="1"/>
    <col min="11" max="11" width="38.42578125" style="66" bestFit="1" customWidth="1"/>
    <col min="12" max="16384" width="9.140625" style="66"/>
  </cols>
  <sheetData>
    <row r="1" spans="1:11" s="63" customFormat="1" x14ac:dyDescent="0.25">
      <c r="A1" s="38" t="s">
        <v>999</v>
      </c>
      <c r="B1" s="59" t="s">
        <v>1000</v>
      </c>
      <c r="C1" s="60"/>
      <c r="D1" s="60"/>
      <c r="E1" s="61"/>
      <c r="F1" s="62"/>
      <c r="G1" s="61"/>
      <c r="H1" s="61"/>
      <c r="I1" s="62"/>
    </row>
    <row r="2" spans="1:11" s="63" customFormat="1" x14ac:dyDescent="0.25">
      <c r="A2" s="38" t="s">
        <v>1001</v>
      </c>
      <c r="B2" s="59">
        <v>2012</v>
      </c>
      <c r="C2" s="60"/>
      <c r="D2" s="60"/>
      <c r="E2" s="61"/>
      <c r="F2" s="62"/>
      <c r="G2" s="61"/>
      <c r="H2" s="61"/>
      <c r="I2" s="62"/>
    </row>
    <row r="3" spans="1:11" s="63" customFormat="1" x14ac:dyDescent="0.25">
      <c r="A3" s="64"/>
      <c r="B3" s="64"/>
      <c r="C3" s="64"/>
      <c r="D3" s="65"/>
      <c r="E3" s="65"/>
      <c r="F3" s="65"/>
      <c r="G3" s="65"/>
      <c r="H3" s="65"/>
      <c r="I3" s="65"/>
    </row>
    <row r="4" spans="1:11" ht="25.5" x14ac:dyDescent="0.2">
      <c r="A4" s="38" t="s">
        <v>963</v>
      </c>
      <c r="B4" s="38" t="s">
        <v>964</v>
      </c>
      <c r="C4" s="38" t="s">
        <v>965</v>
      </c>
      <c r="D4" s="38" t="s">
        <v>1002</v>
      </c>
      <c r="E4" s="38" t="s">
        <v>1003</v>
      </c>
      <c r="F4" s="38" t="s">
        <v>1004</v>
      </c>
      <c r="G4" s="38" t="s">
        <v>1005</v>
      </c>
      <c r="H4" s="38" t="s">
        <v>1006</v>
      </c>
      <c r="I4" s="38" t="s">
        <v>1007</v>
      </c>
      <c r="J4" s="38" t="s">
        <v>1008</v>
      </c>
    </row>
    <row r="5" spans="1:11" ht="60" x14ac:dyDescent="0.2">
      <c r="A5" s="81" t="s">
        <v>70</v>
      </c>
      <c r="B5" s="82" t="s">
        <v>974</v>
      </c>
      <c r="C5" s="83" t="s">
        <v>692</v>
      </c>
      <c r="D5" s="84">
        <v>2</v>
      </c>
      <c r="E5" s="134">
        <v>1280</v>
      </c>
      <c r="F5" s="84"/>
      <c r="G5" s="84"/>
      <c r="H5" s="84"/>
      <c r="I5" s="85"/>
      <c r="J5" s="84">
        <v>1</v>
      </c>
      <c r="K5" s="128"/>
    </row>
    <row r="6" spans="1:11" ht="45" x14ac:dyDescent="0.2">
      <c r="A6" s="81" t="s">
        <v>70</v>
      </c>
      <c r="B6" s="82" t="s">
        <v>975</v>
      </c>
      <c r="C6" s="83" t="s">
        <v>695</v>
      </c>
      <c r="D6" s="84">
        <v>31</v>
      </c>
      <c r="E6" s="134">
        <v>16665</v>
      </c>
      <c r="F6" s="84"/>
      <c r="G6" s="84"/>
      <c r="H6" s="84"/>
      <c r="I6" s="85"/>
      <c r="J6" s="84">
        <v>25</v>
      </c>
      <c r="K6" s="128"/>
    </row>
    <row r="7" spans="1:11" ht="30" x14ac:dyDescent="0.2">
      <c r="A7" s="81" t="s">
        <v>79</v>
      </c>
      <c r="B7" s="82" t="s">
        <v>976</v>
      </c>
      <c r="C7" s="83" t="s">
        <v>687</v>
      </c>
      <c r="D7" s="84">
        <v>371</v>
      </c>
      <c r="E7" s="134">
        <v>232350</v>
      </c>
      <c r="F7" s="84"/>
      <c r="G7" s="84"/>
      <c r="H7" s="84"/>
      <c r="I7" s="85"/>
      <c r="J7" s="84">
        <v>44</v>
      </c>
      <c r="K7" s="128"/>
    </row>
    <row r="8" spans="1:11" ht="15" x14ac:dyDescent="0.2">
      <c r="A8" s="81" t="s">
        <v>24</v>
      </c>
      <c r="B8" s="82" t="s">
        <v>977</v>
      </c>
      <c r="C8" s="83" t="s">
        <v>703</v>
      </c>
      <c r="D8" s="84">
        <v>224</v>
      </c>
      <c r="E8" s="134">
        <v>131504</v>
      </c>
      <c r="F8" s="84"/>
      <c r="G8" s="84"/>
      <c r="H8" s="84"/>
      <c r="I8" s="85"/>
      <c r="J8" s="84">
        <v>20</v>
      </c>
      <c r="K8" s="128"/>
    </row>
    <row r="9" spans="1:11" ht="90" x14ac:dyDescent="0.2">
      <c r="A9" s="81" t="s">
        <v>41</v>
      </c>
      <c r="B9" s="82" t="s">
        <v>978</v>
      </c>
      <c r="C9" s="83" t="s">
        <v>707</v>
      </c>
      <c r="D9" s="84">
        <v>7</v>
      </c>
      <c r="E9" s="134">
        <v>4510</v>
      </c>
      <c r="F9" s="84"/>
      <c r="G9" s="84"/>
      <c r="H9" s="84"/>
      <c r="I9" s="85"/>
      <c r="J9" s="84"/>
      <c r="K9" s="128"/>
    </row>
    <row r="10" spans="1:11" ht="60" x14ac:dyDescent="0.2">
      <c r="A10" s="81" t="s">
        <v>29</v>
      </c>
      <c r="B10" s="82" t="s">
        <v>979</v>
      </c>
      <c r="C10" s="83" t="s">
        <v>690</v>
      </c>
      <c r="D10" s="84">
        <v>572</v>
      </c>
      <c r="E10" s="134">
        <v>347701.71</v>
      </c>
      <c r="F10" s="84"/>
      <c r="G10" s="84"/>
      <c r="H10" s="84"/>
      <c r="I10" s="85"/>
      <c r="J10" s="84">
        <v>71</v>
      </c>
      <c r="K10" s="128"/>
    </row>
    <row r="11" spans="1:11" ht="60" x14ac:dyDescent="0.2">
      <c r="A11" s="81" t="s">
        <v>29</v>
      </c>
      <c r="B11" s="82" t="s">
        <v>979</v>
      </c>
      <c r="C11" s="83" t="s">
        <v>691</v>
      </c>
      <c r="D11" s="84">
        <v>1</v>
      </c>
      <c r="E11" s="134">
        <v>788</v>
      </c>
      <c r="F11" s="84"/>
      <c r="G11" s="84"/>
      <c r="H11" s="84"/>
      <c r="I11" s="85"/>
      <c r="J11" s="84"/>
      <c r="K11" s="128"/>
    </row>
    <row r="12" spans="1:11" ht="30" x14ac:dyDescent="0.2">
      <c r="A12" s="81" t="s">
        <v>79</v>
      </c>
      <c r="B12" s="82" t="s">
        <v>976</v>
      </c>
      <c r="C12" s="83" t="s">
        <v>688</v>
      </c>
      <c r="D12" s="84">
        <v>565</v>
      </c>
      <c r="E12" s="134">
        <v>313513</v>
      </c>
      <c r="F12" s="84"/>
      <c r="G12" s="84"/>
      <c r="H12" s="84"/>
      <c r="I12" s="85"/>
      <c r="J12" s="84">
        <v>53</v>
      </c>
      <c r="K12" s="128"/>
    </row>
    <row r="13" spans="1:11" ht="30" x14ac:dyDescent="0.2">
      <c r="A13" s="81" t="s">
        <v>9</v>
      </c>
      <c r="B13" s="82" t="s">
        <v>973</v>
      </c>
      <c r="C13" s="83" t="s">
        <v>698</v>
      </c>
      <c r="D13" s="84">
        <v>4</v>
      </c>
      <c r="E13" s="134">
        <v>1583</v>
      </c>
      <c r="F13" s="84"/>
      <c r="G13" s="84"/>
      <c r="H13" s="84"/>
      <c r="I13" s="85"/>
      <c r="J13" s="84"/>
      <c r="K13" s="128"/>
    </row>
    <row r="14" spans="1:11" ht="75" x14ac:dyDescent="0.2">
      <c r="A14" s="81" t="s">
        <v>70</v>
      </c>
      <c r="B14" s="82" t="s">
        <v>982</v>
      </c>
      <c r="C14" s="83" t="s">
        <v>740</v>
      </c>
      <c r="D14" s="84">
        <v>1</v>
      </c>
      <c r="E14" s="134">
        <v>485</v>
      </c>
      <c r="F14" s="84"/>
      <c r="G14" s="84"/>
      <c r="H14" s="84"/>
      <c r="I14" s="85"/>
      <c r="J14" s="84"/>
      <c r="K14" s="128"/>
    </row>
    <row r="15" spans="1:11" ht="75" x14ac:dyDescent="0.2">
      <c r="A15" s="81" t="s">
        <v>70</v>
      </c>
      <c r="B15" s="82" t="s">
        <v>982</v>
      </c>
      <c r="C15" s="83" t="s">
        <v>759</v>
      </c>
      <c r="D15" s="84"/>
      <c r="E15" s="134"/>
      <c r="F15" s="84"/>
      <c r="G15" s="84"/>
      <c r="H15" s="84"/>
      <c r="I15" s="85"/>
      <c r="J15" s="84">
        <v>1</v>
      </c>
      <c r="K15" s="128"/>
    </row>
    <row r="16" spans="1:11" ht="75" x14ac:dyDescent="0.2">
      <c r="A16" s="81" t="s">
        <v>70</v>
      </c>
      <c r="B16" s="82" t="s">
        <v>982</v>
      </c>
      <c r="C16" s="83" t="s">
        <v>770</v>
      </c>
      <c r="D16" s="84">
        <v>1</v>
      </c>
      <c r="E16" s="134">
        <v>49</v>
      </c>
      <c r="F16" s="84"/>
      <c r="G16" s="84"/>
      <c r="H16" s="84"/>
      <c r="I16" s="85"/>
      <c r="J16" s="84"/>
      <c r="K16" s="128"/>
    </row>
    <row r="17" spans="1:11" ht="75" x14ac:dyDescent="0.2">
      <c r="A17" s="81" t="s">
        <v>70</v>
      </c>
      <c r="B17" s="82" t="s">
        <v>982</v>
      </c>
      <c r="C17" s="83" t="s">
        <v>786</v>
      </c>
      <c r="D17" s="84">
        <v>1</v>
      </c>
      <c r="E17" s="134">
        <v>551</v>
      </c>
      <c r="F17" s="84"/>
      <c r="G17" s="84"/>
      <c r="H17" s="84"/>
      <c r="I17" s="85"/>
      <c r="J17" s="84"/>
      <c r="K17" s="128"/>
    </row>
    <row r="18" spans="1:11" ht="30" x14ac:dyDescent="0.2">
      <c r="A18" s="81" t="s">
        <v>41</v>
      </c>
      <c r="B18" s="82" t="s">
        <v>383</v>
      </c>
      <c r="C18" s="83" t="s">
        <v>791</v>
      </c>
      <c r="D18" s="84">
        <v>64</v>
      </c>
      <c r="E18" s="134">
        <v>30749</v>
      </c>
      <c r="F18" s="84"/>
      <c r="G18" s="84"/>
      <c r="H18" s="84"/>
      <c r="I18" s="85"/>
      <c r="J18" s="84">
        <v>2</v>
      </c>
      <c r="K18" s="128"/>
    </row>
    <row r="19" spans="1:11" x14ac:dyDescent="0.2">
      <c r="D19" s="73"/>
      <c r="E19" s="135"/>
      <c r="F19" s="73"/>
      <c r="G19" s="73"/>
      <c r="H19" s="73"/>
      <c r="I19" s="73"/>
      <c r="J19" s="73"/>
    </row>
    <row r="20" spans="1:11" x14ac:dyDescent="0.2">
      <c r="C20" s="74" t="s">
        <v>991</v>
      </c>
      <c r="D20" s="75">
        <f t="shared" ref="D20:J20" si="0">+SUM(D5:D18)</f>
        <v>1844</v>
      </c>
      <c r="E20" s="76">
        <f t="shared" si="0"/>
        <v>1081728.71</v>
      </c>
      <c r="F20" s="75">
        <f t="shared" si="0"/>
        <v>0</v>
      </c>
      <c r="G20" s="76">
        <f t="shared" si="0"/>
        <v>0</v>
      </c>
      <c r="H20" s="75">
        <f t="shared" si="0"/>
        <v>0</v>
      </c>
      <c r="I20" s="76">
        <f t="shared" si="0"/>
        <v>0</v>
      </c>
      <c r="J20" s="75">
        <f t="shared" si="0"/>
        <v>217</v>
      </c>
      <c r="K20" s="128"/>
    </row>
    <row r="23" spans="1:11" x14ac:dyDescent="0.2">
      <c r="B23" s="77" t="s">
        <v>992</v>
      </c>
      <c r="C23" s="78" t="s">
        <v>993</v>
      </c>
      <c r="D23" s="30" t="s">
        <v>994</v>
      </c>
    </row>
    <row r="24" spans="1:11" ht="25.5" x14ac:dyDescent="0.2">
      <c r="B24" s="79" t="s">
        <v>995</v>
      </c>
      <c r="C24" s="55">
        <f>+D20+F20+H20+J20</f>
        <v>2061</v>
      </c>
      <c r="D24" s="52">
        <f>+E20+G20+I20</f>
        <v>1081728.71</v>
      </c>
    </row>
    <row r="25" spans="1:11" x14ac:dyDescent="0.2">
      <c r="B25" s="79" t="s">
        <v>996</v>
      </c>
      <c r="C25" s="55">
        <f>H20</f>
        <v>0</v>
      </c>
      <c r="D25" s="52">
        <f>I20</f>
        <v>0</v>
      </c>
    </row>
    <row r="26" spans="1:11" x14ac:dyDescent="0.2">
      <c r="B26" s="79" t="s">
        <v>997</v>
      </c>
      <c r="C26" s="55">
        <f>D20+F20</f>
        <v>1844</v>
      </c>
      <c r="D26" s="52">
        <f>+E20+G20</f>
        <v>1081728.71</v>
      </c>
    </row>
    <row r="27" spans="1:11" x14ac:dyDescent="0.2">
      <c r="B27" s="79" t="s">
        <v>998</v>
      </c>
      <c r="C27" s="55">
        <f>+C25+C26</f>
        <v>1844</v>
      </c>
      <c r="D27" s="52">
        <f>+D25+D26</f>
        <v>1081728.71</v>
      </c>
      <c r="E27" s="103"/>
      <c r="F27" s="124"/>
    </row>
    <row r="28" spans="1:11" x14ac:dyDescent="0.2">
      <c r="E28" s="103"/>
      <c r="F28" s="125"/>
    </row>
  </sheetData>
  <conditionalFormatting sqref="B1:B2">
    <cfRule type="cellIs" dxfId="61" priority="19" stopIfTrue="1" operator="equal">
      <formula>"&lt;&gt;"""""</formula>
    </cfRule>
  </conditionalFormatting>
  <conditionalFormatting sqref="F5:J5">
    <cfRule type="cellIs" dxfId="60" priority="18" stopIfTrue="1" operator="equal">
      <formula>"&lt;&gt;"""""</formula>
    </cfRule>
  </conditionalFormatting>
  <conditionalFormatting sqref="B5">
    <cfRule type="cellIs" dxfId="59" priority="17" stopIfTrue="1" operator="equal">
      <formula>"&lt;&gt;"""""</formula>
    </cfRule>
  </conditionalFormatting>
  <conditionalFormatting sqref="J5">
    <cfRule type="cellIs" dxfId="58" priority="16" stopIfTrue="1" operator="equal">
      <formula>"&lt;&gt;"""""</formula>
    </cfRule>
  </conditionalFormatting>
  <conditionalFormatting sqref="I5">
    <cfRule type="cellIs" dxfId="57" priority="15" stopIfTrue="1" operator="equal">
      <formula>"&lt;&gt;"""""</formula>
    </cfRule>
  </conditionalFormatting>
  <conditionalFormatting sqref="C5">
    <cfRule type="cellIs" dxfId="56" priority="14" stopIfTrue="1" operator="equal">
      <formula>"&lt;&gt;"""""</formula>
    </cfRule>
  </conditionalFormatting>
  <conditionalFormatting sqref="F6:J18">
    <cfRule type="cellIs" dxfId="55" priority="13" stopIfTrue="1" operator="equal">
      <formula>"&lt;&gt;"""""</formula>
    </cfRule>
  </conditionalFormatting>
  <conditionalFormatting sqref="B6:B18">
    <cfRule type="cellIs" dxfId="54" priority="12" stopIfTrue="1" operator="equal">
      <formula>"&lt;&gt;"""""</formula>
    </cfRule>
  </conditionalFormatting>
  <conditionalFormatting sqref="C20">
    <cfRule type="cellIs" dxfId="53" priority="8" stopIfTrue="1" operator="equal">
      <formula>"&lt;&gt;"""""</formula>
    </cfRule>
  </conditionalFormatting>
  <conditionalFormatting sqref="J6:J18">
    <cfRule type="cellIs" dxfId="52" priority="11" stopIfTrue="1" operator="equal">
      <formula>"&lt;&gt;"""""</formula>
    </cfRule>
  </conditionalFormatting>
  <conditionalFormatting sqref="I6:I18">
    <cfRule type="cellIs" dxfId="51" priority="10" stopIfTrue="1" operator="equal">
      <formula>"&lt;&gt;"""""</formula>
    </cfRule>
  </conditionalFormatting>
  <conditionalFormatting sqref="C6:C18">
    <cfRule type="cellIs" dxfId="50" priority="9" stopIfTrue="1" operator="equal">
      <formula>"&lt;&gt;"""""</formula>
    </cfRule>
  </conditionalFormatting>
  <conditionalFormatting sqref="G5">
    <cfRule type="cellIs" dxfId="49" priority="2" stopIfTrue="1" operator="equal">
      <formula>"&lt;&gt;"""""</formula>
    </cfRule>
  </conditionalFormatting>
  <conditionalFormatting sqref="G6:G18">
    <cfRule type="cellIs" dxfId="48" priority="1" stopIfTrue="1" operator="equal">
      <formula>"&lt;&gt;"""""</formula>
    </cfRule>
  </conditionalFormatting>
  <conditionalFormatting sqref="D20:J20">
    <cfRule type="cellIs" dxfId="47" priority="7" stopIfTrue="1" operator="equal">
      <formula>"&lt;&gt;"""""</formula>
    </cfRule>
  </conditionalFormatting>
  <conditionalFormatting sqref="E5">
    <cfRule type="cellIs" dxfId="46" priority="6" stopIfTrue="1" operator="equal">
      <formula>"&lt;&gt;"""""</formula>
    </cfRule>
  </conditionalFormatting>
  <conditionalFormatting sqref="D5">
    <cfRule type="cellIs" dxfId="45" priority="5" stopIfTrue="1" operator="equal">
      <formula>"&lt;&gt;"""""</formula>
    </cfRule>
  </conditionalFormatting>
  <conditionalFormatting sqref="E6:E18">
    <cfRule type="cellIs" dxfId="44" priority="4" stopIfTrue="1" operator="equal">
      <formula>"&lt;&gt;"""""</formula>
    </cfRule>
  </conditionalFormatting>
  <conditionalFormatting sqref="D6:D18">
    <cfRule type="cellIs" dxfId="43" priority="3" stopIfTrue="1" operator="equal">
      <formula>"&lt;&gt;"""""</formula>
    </cfRule>
  </conditionalFormatting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7"/>
  <sheetViews>
    <sheetView topLeftCell="A70" workbookViewId="0">
      <selection activeCell="D93" sqref="D93"/>
    </sheetView>
  </sheetViews>
  <sheetFormatPr defaultRowHeight="15" x14ac:dyDescent="0.25"/>
  <cols>
    <col min="1" max="1" width="73" style="29" bestFit="1" customWidth="1"/>
    <col min="2" max="2" width="19.140625" style="29" customWidth="1"/>
    <col min="3" max="3" width="14" style="89" customWidth="1"/>
    <col min="4" max="4" width="14.28515625" style="29" customWidth="1"/>
    <col min="5" max="5" width="12.42578125" style="29" customWidth="1"/>
    <col min="6" max="6" width="11.7109375" style="29" customWidth="1"/>
    <col min="7" max="7" width="15.28515625" style="29" customWidth="1"/>
    <col min="8" max="16384" width="9.140625" style="29"/>
  </cols>
  <sheetData>
    <row r="1" spans="1:7" s="89" customFormat="1" ht="16.5" x14ac:dyDescent="0.35">
      <c r="A1" s="1" t="s">
        <v>0</v>
      </c>
      <c r="B1" s="15">
        <v>2018</v>
      </c>
      <c r="C1" s="10"/>
      <c r="D1" s="10"/>
      <c r="E1" s="10"/>
      <c r="F1" s="10"/>
      <c r="G1" s="10"/>
    </row>
    <row r="2" spans="1:7" s="89" customFormat="1" x14ac:dyDescent="0.25">
      <c r="A2" s="1" t="s">
        <v>1</v>
      </c>
      <c r="B2" s="59" t="s">
        <v>95</v>
      </c>
      <c r="C2" s="10"/>
      <c r="D2" s="10"/>
      <c r="E2" s="10"/>
      <c r="F2" s="10"/>
      <c r="G2" s="10"/>
    </row>
    <row r="3" spans="1:7" s="89" customFormat="1" x14ac:dyDescent="0.25">
      <c r="D3" s="10"/>
      <c r="E3" s="10"/>
      <c r="F3" s="10"/>
      <c r="G3" s="10"/>
    </row>
    <row r="4" spans="1:7" s="89" customFormat="1" ht="30" x14ac:dyDescent="0.25">
      <c r="A4" s="1" t="s">
        <v>3</v>
      </c>
      <c r="B4" s="1" t="s">
        <v>4</v>
      </c>
      <c r="C4" s="1" t="s">
        <v>1358</v>
      </c>
      <c r="D4" s="1" t="s">
        <v>5</v>
      </c>
      <c r="E4" s="1" t="s">
        <v>6</v>
      </c>
      <c r="F4" s="1" t="s">
        <v>7</v>
      </c>
      <c r="G4" s="1" t="s">
        <v>8</v>
      </c>
    </row>
    <row r="5" spans="1:7" s="89" customFormat="1" x14ac:dyDescent="0.25">
      <c r="A5" s="5" t="s">
        <v>9</v>
      </c>
      <c r="B5" s="5" t="s">
        <v>93</v>
      </c>
      <c r="C5" s="90">
        <v>2018</v>
      </c>
      <c r="D5" s="90" t="s">
        <v>1359</v>
      </c>
      <c r="E5" s="12">
        <v>138.28</v>
      </c>
      <c r="F5" s="12"/>
      <c r="G5" s="12">
        <f>SUM(E5:F5)</f>
        <v>138.28</v>
      </c>
    </row>
    <row r="6" spans="1:7" s="89" customFormat="1" x14ac:dyDescent="0.25">
      <c r="A6" s="5" t="s">
        <v>9</v>
      </c>
      <c r="B6" s="5" t="s">
        <v>93</v>
      </c>
      <c r="C6" s="90">
        <v>2018</v>
      </c>
      <c r="D6" s="90">
        <v>162115993</v>
      </c>
      <c r="E6" s="12">
        <v>634.55999999999995</v>
      </c>
      <c r="F6" s="12"/>
      <c r="G6" s="12">
        <f t="shared" ref="G6:G69" si="0">SUM(E6:F6)</f>
        <v>634.55999999999995</v>
      </c>
    </row>
    <row r="7" spans="1:7" s="89" customFormat="1" x14ac:dyDescent="0.25">
      <c r="A7" s="5" t="s">
        <v>79</v>
      </c>
      <c r="B7" s="5" t="s">
        <v>80</v>
      </c>
      <c r="C7" s="90" t="s">
        <v>1278</v>
      </c>
      <c r="D7" s="90" t="s">
        <v>1055</v>
      </c>
      <c r="E7" s="12">
        <v>97320.08</v>
      </c>
      <c r="F7" s="12">
        <v>-3134.92</v>
      </c>
      <c r="G7" s="12">
        <f t="shared" si="0"/>
        <v>94185.16</v>
      </c>
    </row>
    <row r="8" spans="1:7" s="89" customFormat="1" x14ac:dyDescent="0.25">
      <c r="A8" s="5" t="s">
        <v>79</v>
      </c>
      <c r="B8" s="5" t="s">
        <v>80</v>
      </c>
      <c r="C8" s="90" t="s">
        <v>1278</v>
      </c>
      <c r="D8" s="90" t="s">
        <v>1057</v>
      </c>
      <c r="E8" s="12">
        <v>89982.34</v>
      </c>
      <c r="F8" s="12">
        <v>-2284.2199999999998</v>
      </c>
      <c r="G8" s="12">
        <f t="shared" si="0"/>
        <v>87698.12</v>
      </c>
    </row>
    <row r="9" spans="1:7" s="89" customFormat="1" x14ac:dyDescent="0.25">
      <c r="A9" s="5" t="s">
        <v>1182</v>
      </c>
      <c r="B9" s="5" t="s">
        <v>1183</v>
      </c>
      <c r="C9" s="90" t="s">
        <v>1278</v>
      </c>
      <c r="D9" s="90" t="s">
        <v>1360</v>
      </c>
      <c r="E9" s="12">
        <v>86.64</v>
      </c>
      <c r="F9" s="12">
        <v>0</v>
      </c>
      <c r="G9" s="12">
        <f t="shared" si="0"/>
        <v>86.64</v>
      </c>
    </row>
    <row r="10" spans="1:7" s="89" customFormat="1" x14ac:dyDescent="0.25">
      <c r="A10" s="5" t="s">
        <v>70</v>
      </c>
      <c r="B10" s="5" t="s">
        <v>210</v>
      </c>
      <c r="C10" s="90" t="s">
        <v>1278</v>
      </c>
      <c r="D10" s="90" t="s">
        <v>1361</v>
      </c>
      <c r="E10" s="12">
        <v>9862.5170731707331</v>
      </c>
      <c r="F10" s="12">
        <v>-272.10498630137005</v>
      </c>
      <c r="G10" s="12">
        <f t="shared" si="0"/>
        <v>9590.4120868693626</v>
      </c>
    </row>
    <row r="11" spans="1:7" s="89" customFormat="1" x14ac:dyDescent="0.25">
      <c r="A11" s="5" t="s">
        <v>70</v>
      </c>
      <c r="B11" s="5" t="s">
        <v>1227</v>
      </c>
      <c r="C11" s="90" t="s">
        <v>1278</v>
      </c>
      <c r="D11" s="90" t="s">
        <v>1362</v>
      </c>
      <c r="E11" s="12">
        <v>2252.6439024390247</v>
      </c>
      <c r="F11" s="12">
        <v>11.12</v>
      </c>
      <c r="G11" s="12">
        <f t="shared" si="0"/>
        <v>2263.7639024390246</v>
      </c>
    </row>
    <row r="12" spans="1:7" s="89" customFormat="1" x14ac:dyDescent="0.25">
      <c r="A12" s="5" t="s">
        <v>70</v>
      </c>
      <c r="B12" s="5" t="s">
        <v>1175</v>
      </c>
      <c r="C12" s="90" t="s">
        <v>1278</v>
      </c>
      <c r="D12" s="90" t="s">
        <v>1062</v>
      </c>
      <c r="E12" s="12">
        <v>24649.082926829273</v>
      </c>
      <c r="F12" s="12">
        <v>-245.72</v>
      </c>
      <c r="G12" s="12">
        <f t="shared" si="0"/>
        <v>24403.362926829272</v>
      </c>
    </row>
    <row r="13" spans="1:7" s="89" customFormat="1" x14ac:dyDescent="0.25">
      <c r="A13" s="5" t="s">
        <v>67</v>
      </c>
      <c r="B13" s="5" t="s">
        <v>68</v>
      </c>
      <c r="C13" s="90" t="s">
        <v>1278</v>
      </c>
      <c r="D13" s="90" t="s">
        <v>1363</v>
      </c>
      <c r="E13" s="12">
        <v>43.32</v>
      </c>
      <c r="F13" s="12">
        <v>0</v>
      </c>
      <c r="G13" s="12">
        <f t="shared" si="0"/>
        <v>43.32</v>
      </c>
    </row>
    <row r="14" spans="1:7" s="89" customFormat="1" x14ac:dyDescent="0.25">
      <c r="A14" s="5" t="s">
        <v>9</v>
      </c>
      <c r="B14" s="5" t="s">
        <v>16</v>
      </c>
      <c r="C14" s="90" t="s">
        <v>1278</v>
      </c>
      <c r="D14" s="90" t="s">
        <v>1364</v>
      </c>
      <c r="E14" s="12">
        <v>144.4</v>
      </c>
      <c r="F14" s="12">
        <v>0</v>
      </c>
      <c r="G14" s="12">
        <f t="shared" si="0"/>
        <v>144.4</v>
      </c>
    </row>
    <row r="15" spans="1:7" s="89" customFormat="1" x14ac:dyDescent="0.25">
      <c r="A15" s="5" t="s">
        <v>9</v>
      </c>
      <c r="B15" s="5" t="s">
        <v>36</v>
      </c>
      <c r="C15" s="90" t="s">
        <v>1278</v>
      </c>
      <c r="D15" s="90" t="s">
        <v>1365</v>
      </c>
      <c r="E15" s="12">
        <v>361</v>
      </c>
      <c r="F15" s="12">
        <v>0</v>
      </c>
      <c r="G15" s="12">
        <f t="shared" si="0"/>
        <v>361</v>
      </c>
    </row>
    <row r="16" spans="1:7" s="89" customFormat="1" x14ac:dyDescent="0.25">
      <c r="A16" s="5" t="s">
        <v>9</v>
      </c>
      <c r="B16" s="5" t="s">
        <v>36</v>
      </c>
      <c r="C16" s="90" t="s">
        <v>1278</v>
      </c>
      <c r="D16" s="90" t="s">
        <v>1366</v>
      </c>
      <c r="E16" s="12">
        <v>180.5</v>
      </c>
      <c r="F16" s="12">
        <v>6.606794520547945</v>
      </c>
      <c r="G16" s="12">
        <f t="shared" si="0"/>
        <v>187.10679452054794</v>
      </c>
    </row>
    <row r="17" spans="1:7" s="89" customFormat="1" x14ac:dyDescent="0.25">
      <c r="A17" s="5" t="s">
        <v>9</v>
      </c>
      <c r="B17" s="5" t="s">
        <v>39</v>
      </c>
      <c r="C17" s="90" t="s">
        <v>1278</v>
      </c>
      <c r="D17" s="90" t="s">
        <v>1367</v>
      </c>
      <c r="E17" s="12">
        <v>296.01951219512199</v>
      </c>
      <c r="F17" s="12">
        <v>0</v>
      </c>
      <c r="G17" s="12">
        <f t="shared" si="0"/>
        <v>296.01951219512199</v>
      </c>
    </row>
    <row r="18" spans="1:7" s="89" customFormat="1" x14ac:dyDescent="0.25">
      <c r="A18" s="5" t="s">
        <v>9</v>
      </c>
      <c r="B18" s="5" t="s">
        <v>10</v>
      </c>
      <c r="C18" s="90" t="s">
        <v>1278</v>
      </c>
      <c r="D18" s="90" t="s">
        <v>1368</v>
      </c>
      <c r="E18" s="12">
        <v>14.439024390243905</v>
      </c>
      <c r="F18" s="12">
        <v>0</v>
      </c>
      <c r="G18" s="12">
        <f t="shared" si="0"/>
        <v>14.439024390243905</v>
      </c>
    </row>
    <row r="19" spans="1:7" s="89" customFormat="1" x14ac:dyDescent="0.25">
      <c r="A19" s="5" t="s">
        <v>9</v>
      </c>
      <c r="B19" s="5" t="s">
        <v>1179</v>
      </c>
      <c r="C19" s="90" t="s">
        <v>1278</v>
      </c>
      <c r="D19" s="90" t="s">
        <v>1369</v>
      </c>
      <c r="E19" s="12">
        <v>245.48</v>
      </c>
      <c r="F19" s="12">
        <v>0</v>
      </c>
      <c r="G19" s="12">
        <f t="shared" si="0"/>
        <v>245.48</v>
      </c>
    </row>
    <row r="20" spans="1:7" s="89" customFormat="1" x14ac:dyDescent="0.25">
      <c r="A20" s="5" t="s">
        <v>24</v>
      </c>
      <c r="B20" s="5" t="s">
        <v>25</v>
      </c>
      <c r="C20" s="90" t="s">
        <v>1278</v>
      </c>
      <c r="D20" s="90" t="s">
        <v>1061</v>
      </c>
      <c r="E20" s="12">
        <v>72207.22</v>
      </c>
      <c r="F20" s="12">
        <v>498.18</v>
      </c>
      <c r="G20" s="12">
        <f t="shared" si="0"/>
        <v>72705.399999999994</v>
      </c>
    </row>
    <row r="21" spans="1:7" s="89" customFormat="1" x14ac:dyDescent="0.25">
      <c r="A21" s="5" t="s">
        <v>24</v>
      </c>
      <c r="B21" s="5" t="s">
        <v>25</v>
      </c>
      <c r="C21" s="90" t="s">
        <v>1278</v>
      </c>
      <c r="D21" s="90" t="s">
        <v>1059</v>
      </c>
      <c r="E21" s="12">
        <v>17039.2</v>
      </c>
      <c r="F21" s="12">
        <v>114.6</v>
      </c>
      <c r="G21" s="12">
        <f t="shared" si="0"/>
        <v>17153.8</v>
      </c>
    </row>
    <row r="22" spans="1:7" s="89" customFormat="1" x14ac:dyDescent="0.25">
      <c r="A22" s="5" t="s">
        <v>29</v>
      </c>
      <c r="B22" s="5" t="s">
        <v>30</v>
      </c>
      <c r="C22" s="90" t="s">
        <v>1278</v>
      </c>
      <c r="D22" s="90" t="s">
        <v>1066</v>
      </c>
      <c r="E22" s="12">
        <v>162760.46</v>
      </c>
      <c r="F22" s="12">
        <v>-217.72</v>
      </c>
      <c r="G22" s="12">
        <f t="shared" si="0"/>
        <v>162542.74</v>
      </c>
    </row>
    <row r="23" spans="1:7" s="89" customFormat="1" x14ac:dyDescent="0.25">
      <c r="A23" s="5" t="s">
        <v>1182</v>
      </c>
      <c r="B23" s="5" t="s">
        <v>1183</v>
      </c>
      <c r="C23" s="90" t="s">
        <v>1278</v>
      </c>
      <c r="D23" s="90" t="s">
        <v>1064</v>
      </c>
      <c r="E23" s="12">
        <v>1285.1600000000001</v>
      </c>
      <c r="F23" s="12">
        <v>2.35</v>
      </c>
      <c r="G23" s="12">
        <f t="shared" si="0"/>
        <v>1287.51</v>
      </c>
    </row>
    <row r="24" spans="1:7" s="89" customFormat="1" x14ac:dyDescent="0.25">
      <c r="A24" s="5" t="s">
        <v>18</v>
      </c>
      <c r="B24" s="5" t="s">
        <v>19</v>
      </c>
      <c r="C24" s="90" t="s">
        <v>1278</v>
      </c>
      <c r="D24" s="90" t="s">
        <v>1370</v>
      </c>
      <c r="E24" s="12">
        <v>700.34</v>
      </c>
      <c r="F24" s="12">
        <v>4.2699999999999996</v>
      </c>
      <c r="G24" s="12">
        <f t="shared" si="0"/>
        <v>704.61</v>
      </c>
    </row>
    <row r="25" spans="1:7" s="89" customFormat="1" x14ac:dyDescent="0.25">
      <c r="A25" s="5" t="s">
        <v>18</v>
      </c>
      <c r="B25" s="5" t="s">
        <v>259</v>
      </c>
      <c r="C25" s="90" t="s">
        <v>1278</v>
      </c>
      <c r="D25" s="90" t="s">
        <v>1371</v>
      </c>
      <c r="E25" s="12">
        <v>223.82</v>
      </c>
      <c r="F25" s="12">
        <v>0</v>
      </c>
      <c r="G25" s="12">
        <f t="shared" si="0"/>
        <v>223.82</v>
      </c>
    </row>
    <row r="26" spans="1:7" s="89" customFormat="1" x14ac:dyDescent="0.25">
      <c r="A26" s="5" t="s">
        <v>106</v>
      </c>
      <c r="B26" s="5" t="s">
        <v>107</v>
      </c>
      <c r="C26" s="90" t="s">
        <v>1278</v>
      </c>
      <c r="D26" s="90" t="s">
        <v>1372</v>
      </c>
      <c r="E26" s="12">
        <v>43.32</v>
      </c>
      <c r="F26" s="12">
        <v>0</v>
      </c>
      <c r="G26" s="12">
        <f t="shared" si="0"/>
        <v>43.32</v>
      </c>
    </row>
    <row r="27" spans="1:7" s="89" customFormat="1" x14ac:dyDescent="0.25">
      <c r="A27" s="5" t="s">
        <v>49</v>
      </c>
      <c r="B27" s="5" t="s">
        <v>111</v>
      </c>
      <c r="C27" s="90" t="s">
        <v>1278</v>
      </c>
      <c r="D27" s="90" t="s">
        <v>1373</v>
      </c>
      <c r="E27" s="12">
        <v>36.1</v>
      </c>
      <c r="F27" s="12">
        <v>0</v>
      </c>
      <c r="G27" s="12">
        <f t="shared" si="0"/>
        <v>36.1</v>
      </c>
    </row>
    <row r="28" spans="1:7" s="89" customFormat="1" x14ac:dyDescent="0.25">
      <c r="A28" s="5" t="s">
        <v>49</v>
      </c>
      <c r="B28" s="5" t="s">
        <v>113</v>
      </c>
      <c r="C28" s="90" t="s">
        <v>1278</v>
      </c>
      <c r="D28" s="90" t="s">
        <v>1374</v>
      </c>
      <c r="E28" s="12">
        <v>43.32</v>
      </c>
      <c r="F28" s="12">
        <v>0</v>
      </c>
      <c r="G28" s="12">
        <f t="shared" si="0"/>
        <v>43.32</v>
      </c>
    </row>
    <row r="29" spans="1:7" s="89" customFormat="1" x14ac:dyDescent="0.25">
      <c r="A29" s="5" t="s">
        <v>49</v>
      </c>
      <c r="B29" s="5" t="s">
        <v>115</v>
      </c>
      <c r="C29" s="90" t="s">
        <v>1278</v>
      </c>
      <c r="D29" s="90" t="s">
        <v>1375</v>
      </c>
      <c r="E29" s="12">
        <v>57.76</v>
      </c>
      <c r="F29" s="12">
        <v>0</v>
      </c>
      <c r="G29" s="12">
        <f t="shared" si="0"/>
        <v>57.76</v>
      </c>
    </row>
    <row r="30" spans="1:7" s="89" customFormat="1" x14ac:dyDescent="0.25">
      <c r="A30" s="5" t="s">
        <v>49</v>
      </c>
      <c r="B30" s="5" t="s">
        <v>117</v>
      </c>
      <c r="C30" s="90" t="s">
        <v>1278</v>
      </c>
      <c r="D30" s="90" t="s">
        <v>1376</v>
      </c>
      <c r="E30" s="12">
        <v>57.76</v>
      </c>
      <c r="F30" s="12">
        <v>0</v>
      </c>
      <c r="G30" s="12">
        <f t="shared" si="0"/>
        <v>57.76</v>
      </c>
    </row>
    <row r="31" spans="1:7" s="89" customFormat="1" x14ac:dyDescent="0.25">
      <c r="A31" s="5" t="s">
        <v>49</v>
      </c>
      <c r="B31" s="5" t="s">
        <v>119</v>
      </c>
      <c r="C31" s="90" t="s">
        <v>1278</v>
      </c>
      <c r="D31" s="90" t="s">
        <v>1377</v>
      </c>
      <c r="E31" s="12">
        <v>79.42</v>
      </c>
      <c r="F31" s="12">
        <v>0</v>
      </c>
      <c r="G31" s="12">
        <f t="shared" si="0"/>
        <v>79.42</v>
      </c>
    </row>
    <row r="32" spans="1:7" s="89" customFormat="1" x14ac:dyDescent="0.25">
      <c r="A32" s="5" t="s">
        <v>49</v>
      </c>
      <c r="B32" s="5" t="s">
        <v>121</v>
      </c>
      <c r="C32" s="90" t="s">
        <v>1278</v>
      </c>
      <c r="D32" s="90" t="s">
        <v>1378</v>
      </c>
      <c r="E32" s="12">
        <v>166.06</v>
      </c>
      <c r="F32" s="12">
        <v>0</v>
      </c>
      <c r="G32" s="12">
        <f t="shared" si="0"/>
        <v>166.06</v>
      </c>
    </row>
    <row r="33" spans="1:7" s="89" customFormat="1" x14ac:dyDescent="0.25">
      <c r="A33" s="5" t="s">
        <v>49</v>
      </c>
      <c r="B33" s="5" t="s">
        <v>123</v>
      </c>
      <c r="C33" s="90" t="s">
        <v>1278</v>
      </c>
      <c r="D33" s="90" t="s">
        <v>1379</v>
      </c>
      <c r="E33" s="12">
        <v>64.98</v>
      </c>
      <c r="F33" s="12">
        <v>0</v>
      </c>
      <c r="G33" s="12">
        <f t="shared" si="0"/>
        <v>64.98</v>
      </c>
    </row>
    <row r="34" spans="1:7" s="89" customFormat="1" x14ac:dyDescent="0.25">
      <c r="A34" s="5" t="s">
        <v>49</v>
      </c>
      <c r="B34" s="5" t="s">
        <v>125</v>
      </c>
      <c r="C34" s="90" t="s">
        <v>1278</v>
      </c>
      <c r="D34" s="90" t="s">
        <v>1380</v>
      </c>
      <c r="E34" s="12">
        <v>36.1</v>
      </c>
      <c r="F34" s="12">
        <v>0</v>
      </c>
      <c r="G34" s="12">
        <f t="shared" si="0"/>
        <v>36.1</v>
      </c>
    </row>
    <row r="35" spans="1:7" s="89" customFormat="1" x14ac:dyDescent="0.25">
      <c r="A35" s="5" t="s">
        <v>49</v>
      </c>
      <c r="B35" s="5" t="s">
        <v>127</v>
      </c>
      <c r="C35" s="90" t="s">
        <v>1278</v>
      </c>
      <c r="D35" s="90" t="s">
        <v>1381</v>
      </c>
      <c r="E35" s="12">
        <v>64.98</v>
      </c>
      <c r="F35" s="12">
        <v>0</v>
      </c>
      <c r="G35" s="12">
        <f t="shared" si="0"/>
        <v>64.98</v>
      </c>
    </row>
    <row r="36" spans="1:7" s="89" customFormat="1" x14ac:dyDescent="0.25">
      <c r="A36" s="5" t="s">
        <v>49</v>
      </c>
      <c r="B36" s="5" t="s">
        <v>129</v>
      </c>
      <c r="C36" s="90" t="s">
        <v>1278</v>
      </c>
      <c r="D36" s="90" t="s">
        <v>1382</v>
      </c>
      <c r="E36" s="12">
        <v>50.54</v>
      </c>
      <c r="F36" s="12">
        <v>0</v>
      </c>
      <c r="G36" s="12">
        <f t="shared" si="0"/>
        <v>50.54</v>
      </c>
    </row>
    <row r="37" spans="1:7" s="89" customFormat="1" x14ac:dyDescent="0.25">
      <c r="A37" s="5" t="s">
        <v>49</v>
      </c>
      <c r="B37" s="5" t="s">
        <v>131</v>
      </c>
      <c r="C37" s="90" t="s">
        <v>1278</v>
      </c>
      <c r="D37" s="90" t="s">
        <v>1383</v>
      </c>
      <c r="E37" s="12">
        <v>64.98</v>
      </c>
      <c r="F37" s="12">
        <v>0</v>
      </c>
      <c r="G37" s="12">
        <f t="shared" si="0"/>
        <v>64.98</v>
      </c>
    </row>
    <row r="38" spans="1:7" s="89" customFormat="1" x14ac:dyDescent="0.25">
      <c r="A38" s="5" t="s">
        <v>49</v>
      </c>
      <c r="B38" s="5" t="s">
        <v>133</v>
      </c>
      <c r="C38" s="90" t="s">
        <v>1278</v>
      </c>
      <c r="D38" s="90" t="s">
        <v>1384</v>
      </c>
      <c r="E38" s="12">
        <v>28.88</v>
      </c>
      <c r="F38" s="12">
        <v>0</v>
      </c>
      <c r="G38" s="12">
        <f t="shared" si="0"/>
        <v>28.88</v>
      </c>
    </row>
    <row r="39" spans="1:7" s="89" customFormat="1" x14ac:dyDescent="0.25">
      <c r="A39" s="5" t="s">
        <v>49</v>
      </c>
      <c r="B39" s="5" t="s">
        <v>135</v>
      </c>
      <c r="C39" s="90" t="s">
        <v>1278</v>
      </c>
      <c r="D39" s="90" t="s">
        <v>1385</v>
      </c>
      <c r="E39" s="12">
        <v>64.98</v>
      </c>
      <c r="F39" s="12">
        <v>0</v>
      </c>
      <c r="G39" s="12">
        <f t="shared" si="0"/>
        <v>64.98</v>
      </c>
    </row>
    <row r="40" spans="1:7" s="89" customFormat="1" x14ac:dyDescent="0.25">
      <c r="A40" s="5" t="s">
        <v>49</v>
      </c>
      <c r="B40" s="5" t="s">
        <v>137</v>
      </c>
      <c r="C40" s="90" t="s">
        <v>1278</v>
      </c>
      <c r="D40" s="90" t="s">
        <v>1386</v>
      </c>
      <c r="E40" s="12">
        <v>50.54</v>
      </c>
      <c r="F40" s="12">
        <v>0</v>
      </c>
      <c r="G40" s="12">
        <f t="shared" si="0"/>
        <v>50.54</v>
      </c>
    </row>
    <row r="41" spans="1:7" s="89" customFormat="1" x14ac:dyDescent="0.25">
      <c r="A41" s="5" t="s">
        <v>49</v>
      </c>
      <c r="B41" s="5" t="s">
        <v>139</v>
      </c>
      <c r="C41" s="90" t="s">
        <v>1278</v>
      </c>
      <c r="D41" s="90" t="s">
        <v>1387</v>
      </c>
      <c r="E41" s="12">
        <v>43.32</v>
      </c>
      <c r="F41" s="12">
        <v>0</v>
      </c>
      <c r="G41" s="12">
        <f t="shared" si="0"/>
        <v>43.32</v>
      </c>
    </row>
    <row r="42" spans="1:7" s="89" customFormat="1" x14ac:dyDescent="0.25">
      <c r="A42" s="5" t="s">
        <v>49</v>
      </c>
      <c r="B42" s="5" t="s">
        <v>141</v>
      </c>
      <c r="C42" s="90" t="s">
        <v>1278</v>
      </c>
      <c r="D42" s="90" t="s">
        <v>1388</v>
      </c>
      <c r="E42" s="12">
        <v>72.2</v>
      </c>
      <c r="F42" s="12">
        <v>0</v>
      </c>
      <c r="G42" s="12">
        <f t="shared" si="0"/>
        <v>72.2</v>
      </c>
    </row>
    <row r="43" spans="1:7" s="89" customFormat="1" x14ac:dyDescent="0.25">
      <c r="A43" s="5" t="s">
        <v>24</v>
      </c>
      <c r="B43" s="5" t="s">
        <v>25</v>
      </c>
      <c r="C43" s="90" t="s">
        <v>1324</v>
      </c>
      <c r="D43" s="90" t="s">
        <v>1325</v>
      </c>
      <c r="E43" s="12">
        <v>112534.02</v>
      </c>
      <c r="F43" s="12">
        <v>-134.96</v>
      </c>
      <c r="G43" s="12">
        <f t="shared" si="0"/>
        <v>112399.06</v>
      </c>
    </row>
    <row r="44" spans="1:7" s="89" customFormat="1" x14ac:dyDescent="0.25">
      <c r="A44" s="5" t="s">
        <v>24</v>
      </c>
      <c r="B44" s="5" t="s">
        <v>25</v>
      </c>
      <c r="C44" s="90" t="s">
        <v>1324</v>
      </c>
      <c r="D44" s="90" t="s">
        <v>1326</v>
      </c>
      <c r="E44" s="12">
        <v>12263.48</v>
      </c>
      <c r="F44" s="12">
        <v>-296.45999999999998</v>
      </c>
      <c r="G44" s="12">
        <f t="shared" si="0"/>
        <v>11967.02</v>
      </c>
    </row>
    <row r="45" spans="1:7" s="89" customFormat="1" x14ac:dyDescent="0.25">
      <c r="A45" s="5" t="s">
        <v>24</v>
      </c>
      <c r="B45" s="5" t="s">
        <v>25</v>
      </c>
      <c r="C45" s="90" t="s">
        <v>1324</v>
      </c>
      <c r="D45" s="90" t="s">
        <v>1327</v>
      </c>
      <c r="E45" s="12">
        <v>14054.6</v>
      </c>
      <c r="F45" s="12">
        <v>-193.38</v>
      </c>
      <c r="G45" s="12">
        <f t="shared" si="0"/>
        <v>13861.220000000001</v>
      </c>
    </row>
    <row r="46" spans="1:7" s="89" customFormat="1" x14ac:dyDescent="0.25">
      <c r="A46" s="5" t="s">
        <v>79</v>
      </c>
      <c r="B46" s="5" t="s">
        <v>80</v>
      </c>
      <c r="C46" s="90" t="s">
        <v>1324</v>
      </c>
      <c r="D46" s="90" t="s">
        <v>1328</v>
      </c>
      <c r="E46" s="12">
        <v>126522.11024657535</v>
      </c>
      <c r="F46" s="12">
        <v>-5676.94</v>
      </c>
      <c r="G46" s="12">
        <f t="shared" si="0"/>
        <v>120845.17024657535</v>
      </c>
    </row>
    <row r="47" spans="1:7" s="89" customFormat="1" x14ac:dyDescent="0.25">
      <c r="A47" s="5" t="s">
        <v>79</v>
      </c>
      <c r="B47" s="5" t="s">
        <v>80</v>
      </c>
      <c r="C47" s="90" t="s">
        <v>1324</v>
      </c>
      <c r="D47" s="90" t="s">
        <v>1329</v>
      </c>
      <c r="E47" s="12">
        <v>135880.97</v>
      </c>
      <c r="F47" s="12">
        <v>-6188.75</v>
      </c>
      <c r="G47" s="12">
        <f t="shared" si="0"/>
        <v>129692.22</v>
      </c>
    </row>
    <row r="48" spans="1:7" s="89" customFormat="1" x14ac:dyDescent="0.25">
      <c r="A48" s="5" t="s">
        <v>1182</v>
      </c>
      <c r="B48" s="5" t="s">
        <v>1183</v>
      </c>
      <c r="C48" s="90" t="s">
        <v>1324</v>
      </c>
      <c r="D48" s="90">
        <v>700941</v>
      </c>
      <c r="E48" s="12">
        <v>98.82</v>
      </c>
      <c r="F48" s="12">
        <v>32.94</v>
      </c>
      <c r="G48" s="12">
        <f t="shared" si="0"/>
        <v>131.76</v>
      </c>
    </row>
    <row r="49" spans="1:7" s="89" customFormat="1" x14ac:dyDescent="0.25">
      <c r="A49" s="5" t="s">
        <v>70</v>
      </c>
      <c r="B49" s="5" t="s">
        <v>210</v>
      </c>
      <c r="C49" s="90" t="s">
        <v>1324</v>
      </c>
      <c r="D49" s="90" t="s">
        <v>1330</v>
      </c>
      <c r="E49" s="12">
        <v>14855.94</v>
      </c>
      <c r="F49" s="12">
        <v>-21.17</v>
      </c>
      <c r="G49" s="12">
        <f t="shared" si="0"/>
        <v>14834.77</v>
      </c>
    </row>
    <row r="50" spans="1:7" s="89" customFormat="1" x14ac:dyDescent="0.25">
      <c r="A50" s="5" t="s">
        <v>70</v>
      </c>
      <c r="B50" s="5" t="s">
        <v>1175</v>
      </c>
      <c r="C50" s="90" t="s">
        <v>1324</v>
      </c>
      <c r="D50" s="90" t="s">
        <v>1331</v>
      </c>
      <c r="E50" s="12">
        <v>39155.42</v>
      </c>
      <c r="F50" s="12">
        <v>416.6</v>
      </c>
      <c r="G50" s="12">
        <f t="shared" si="0"/>
        <v>39572.019999999997</v>
      </c>
    </row>
    <row r="51" spans="1:7" s="89" customFormat="1" x14ac:dyDescent="0.25">
      <c r="A51" s="5" t="s">
        <v>70</v>
      </c>
      <c r="B51" s="5" t="s">
        <v>1227</v>
      </c>
      <c r="C51" s="90" t="s">
        <v>1324</v>
      </c>
      <c r="D51" s="90" t="s">
        <v>1332</v>
      </c>
      <c r="E51" s="12">
        <v>3326.94</v>
      </c>
      <c r="F51" s="12">
        <v>140.29</v>
      </c>
      <c r="G51" s="12">
        <f t="shared" si="0"/>
        <v>3467.23</v>
      </c>
    </row>
    <row r="52" spans="1:7" s="89" customFormat="1" x14ac:dyDescent="0.25">
      <c r="A52" s="5" t="s">
        <v>67</v>
      </c>
      <c r="B52" s="5" t="s">
        <v>68</v>
      </c>
      <c r="C52" s="90" t="s">
        <v>1324</v>
      </c>
      <c r="D52" s="90">
        <v>700910</v>
      </c>
      <c r="E52" s="12">
        <v>65.88</v>
      </c>
      <c r="F52" s="12"/>
      <c r="G52" s="12">
        <f t="shared" si="0"/>
        <v>65.88</v>
      </c>
    </row>
    <row r="53" spans="1:7" s="89" customFormat="1" x14ac:dyDescent="0.25">
      <c r="A53" s="5" t="s">
        <v>9</v>
      </c>
      <c r="B53" s="5" t="s">
        <v>166</v>
      </c>
      <c r="C53" s="90" t="s">
        <v>1324</v>
      </c>
      <c r="D53" s="90">
        <v>700940</v>
      </c>
      <c r="E53" s="12">
        <v>10738.44</v>
      </c>
      <c r="F53" s="12">
        <v>-10738.44</v>
      </c>
      <c r="G53" s="12">
        <f t="shared" si="0"/>
        <v>0</v>
      </c>
    </row>
    <row r="54" spans="1:7" s="89" customFormat="1" x14ac:dyDescent="0.25">
      <c r="A54" s="5" t="s">
        <v>9</v>
      </c>
      <c r="B54" s="5" t="s">
        <v>166</v>
      </c>
      <c r="C54" s="90" t="s">
        <v>1324</v>
      </c>
      <c r="D54" s="90">
        <v>700934</v>
      </c>
      <c r="E54" s="12">
        <v>6478.2</v>
      </c>
      <c r="F54" s="12">
        <v>-6478.2</v>
      </c>
      <c r="G54" s="12">
        <f t="shared" si="0"/>
        <v>0</v>
      </c>
    </row>
    <row r="55" spans="1:7" s="89" customFormat="1" x14ac:dyDescent="0.25">
      <c r="A55" s="5" t="s">
        <v>9</v>
      </c>
      <c r="B55" s="5" t="s">
        <v>166</v>
      </c>
      <c r="C55" s="90" t="s">
        <v>1324</v>
      </c>
      <c r="D55" s="90">
        <v>700933</v>
      </c>
      <c r="E55" s="12">
        <v>406.26</v>
      </c>
      <c r="F55" s="12">
        <v>-406.26</v>
      </c>
      <c r="G55" s="12">
        <f t="shared" si="0"/>
        <v>0</v>
      </c>
    </row>
    <row r="56" spans="1:7" s="89" customFormat="1" x14ac:dyDescent="0.25">
      <c r="A56" s="5" t="s">
        <v>9</v>
      </c>
      <c r="B56" s="5" t="s">
        <v>16</v>
      </c>
      <c r="C56" s="90" t="s">
        <v>1324</v>
      </c>
      <c r="D56" s="90" t="s">
        <v>1333</v>
      </c>
      <c r="E56" s="12">
        <v>153.72</v>
      </c>
      <c r="F56" s="12">
        <v>0</v>
      </c>
      <c r="G56" s="12">
        <f t="shared" si="0"/>
        <v>153.72</v>
      </c>
    </row>
    <row r="57" spans="1:7" s="89" customFormat="1" x14ac:dyDescent="0.25">
      <c r="A57" s="5" t="s">
        <v>9</v>
      </c>
      <c r="B57" s="5" t="s">
        <v>36</v>
      </c>
      <c r="C57" s="90" t="s">
        <v>1324</v>
      </c>
      <c r="D57" s="90" t="s">
        <v>1334</v>
      </c>
      <c r="E57" s="12">
        <v>318.42</v>
      </c>
      <c r="F57" s="12">
        <v>0</v>
      </c>
      <c r="G57" s="12">
        <f t="shared" si="0"/>
        <v>318.42</v>
      </c>
    </row>
    <row r="58" spans="1:7" s="89" customFormat="1" x14ac:dyDescent="0.25">
      <c r="A58" s="5" t="s">
        <v>9</v>
      </c>
      <c r="B58" s="5" t="s">
        <v>36</v>
      </c>
      <c r="C58" s="90" t="s">
        <v>1324</v>
      </c>
      <c r="D58" s="90" t="s">
        <v>1335</v>
      </c>
      <c r="E58" s="12">
        <v>549</v>
      </c>
      <c r="F58" s="12">
        <v>0</v>
      </c>
      <c r="G58" s="12">
        <f t="shared" si="0"/>
        <v>549</v>
      </c>
    </row>
    <row r="59" spans="1:7" s="89" customFormat="1" x14ac:dyDescent="0.25">
      <c r="A59" s="5" t="s">
        <v>9</v>
      </c>
      <c r="B59" s="5" t="s">
        <v>39</v>
      </c>
      <c r="C59" s="90" t="s">
        <v>1324</v>
      </c>
      <c r="D59" s="90" t="s">
        <v>1336</v>
      </c>
      <c r="E59" s="12">
        <v>450.18</v>
      </c>
      <c r="F59" s="12">
        <v>0</v>
      </c>
      <c r="G59" s="12">
        <f t="shared" si="0"/>
        <v>450.18</v>
      </c>
    </row>
    <row r="60" spans="1:7" s="89" customFormat="1" x14ac:dyDescent="0.25">
      <c r="A60" s="5" t="s">
        <v>9</v>
      </c>
      <c r="B60" s="5" t="s">
        <v>10</v>
      </c>
      <c r="C60" s="90" t="s">
        <v>1324</v>
      </c>
      <c r="D60" s="90">
        <v>701000</v>
      </c>
      <c r="E60" s="12">
        <v>21.96</v>
      </c>
      <c r="F60" s="12">
        <v>0</v>
      </c>
      <c r="G60" s="12">
        <f t="shared" si="0"/>
        <v>21.96</v>
      </c>
    </row>
    <row r="61" spans="1:7" s="89" customFormat="1" x14ac:dyDescent="0.25">
      <c r="A61" s="5" t="s">
        <v>9</v>
      </c>
      <c r="B61" s="5" t="s">
        <v>1179</v>
      </c>
      <c r="C61" s="90" t="s">
        <v>1324</v>
      </c>
      <c r="D61" s="90" t="s">
        <v>1337</v>
      </c>
      <c r="E61" s="12">
        <v>373.32</v>
      </c>
      <c r="F61" s="12">
        <v>-10.98</v>
      </c>
      <c r="G61" s="12">
        <f t="shared" si="0"/>
        <v>362.34</v>
      </c>
    </row>
    <row r="62" spans="1:7" s="89" customFormat="1" x14ac:dyDescent="0.25">
      <c r="A62" s="5" t="s">
        <v>29</v>
      </c>
      <c r="B62" s="5" t="s">
        <v>30</v>
      </c>
      <c r="C62" s="90" t="s">
        <v>1324</v>
      </c>
      <c r="D62" s="90" t="s">
        <v>1338</v>
      </c>
      <c r="E62" s="12">
        <v>238507.56</v>
      </c>
      <c r="F62" s="12">
        <v>4293.4399999999996</v>
      </c>
      <c r="G62" s="12">
        <f t="shared" si="0"/>
        <v>242801</v>
      </c>
    </row>
    <row r="63" spans="1:7" s="89" customFormat="1" x14ac:dyDescent="0.25">
      <c r="A63" s="5" t="s">
        <v>29</v>
      </c>
      <c r="B63" s="5" t="s">
        <v>30</v>
      </c>
      <c r="C63" s="90" t="s">
        <v>1324</v>
      </c>
      <c r="D63" s="90" t="s">
        <v>1389</v>
      </c>
      <c r="E63" s="12">
        <v>22018</v>
      </c>
      <c r="F63" s="12">
        <v>0</v>
      </c>
      <c r="G63" s="12">
        <f t="shared" si="0"/>
        <v>22018</v>
      </c>
    </row>
    <row r="64" spans="1:7" s="89" customFormat="1" x14ac:dyDescent="0.25">
      <c r="A64" s="5" t="s">
        <v>1182</v>
      </c>
      <c r="B64" s="5" t="s">
        <v>1183</v>
      </c>
      <c r="C64" s="90" t="s">
        <v>1324</v>
      </c>
      <c r="D64" s="90">
        <v>700939</v>
      </c>
      <c r="E64" s="12">
        <v>1987.38</v>
      </c>
      <c r="F64" s="12">
        <v>-12.71</v>
      </c>
      <c r="G64" s="12">
        <f t="shared" si="0"/>
        <v>1974.67</v>
      </c>
    </row>
    <row r="65" spans="1:7" s="89" customFormat="1" x14ac:dyDescent="0.25">
      <c r="A65" s="5" t="s">
        <v>18</v>
      </c>
      <c r="B65" s="5" t="s">
        <v>19</v>
      </c>
      <c r="C65" s="90" t="s">
        <v>1324</v>
      </c>
      <c r="D65" s="90" t="s">
        <v>1339</v>
      </c>
      <c r="E65" s="12">
        <v>977.22</v>
      </c>
      <c r="F65" s="12">
        <v>16.440000000000001</v>
      </c>
      <c r="G65" s="12">
        <f t="shared" si="0"/>
        <v>993.66000000000008</v>
      </c>
    </row>
    <row r="66" spans="1:7" s="89" customFormat="1" x14ac:dyDescent="0.25">
      <c r="A66" s="5" t="s">
        <v>18</v>
      </c>
      <c r="B66" s="5" t="s">
        <v>259</v>
      </c>
      <c r="C66" s="90" t="s">
        <v>1324</v>
      </c>
      <c r="D66" s="90" t="s">
        <v>1340</v>
      </c>
      <c r="E66" s="12">
        <v>329.4</v>
      </c>
      <c r="F66" s="12">
        <v>0</v>
      </c>
      <c r="G66" s="12">
        <f t="shared" si="0"/>
        <v>329.4</v>
      </c>
    </row>
    <row r="67" spans="1:7" s="89" customFormat="1" x14ac:dyDescent="0.25">
      <c r="A67" s="5" t="s">
        <v>106</v>
      </c>
      <c r="B67" s="5" t="s">
        <v>107</v>
      </c>
      <c r="C67" s="90" t="s">
        <v>1324</v>
      </c>
      <c r="D67" s="90" t="s">
        <v>1390</v>
      </c>
      <c r="E67" s="12">
        <v>65.94</v>
      </c>
      <c r="F67" s="12">
        <v>0</v>
      </c>
      <c r="G67" s="12">
        <f t="shared" si="0"/>
        <v>65.94</v>
      </c>
    </row>
    <row r="68" spans="1:7" s="89" customFormat="1" x14ac:dyDescent="0.25">
      <c r="A68" s="5" t="s">
        <v>49</v>
      </c>
      <c r="B68" s="5" t="s">
        <v>111</v>
      </c>
      <c r="C68" s="90" t="s">
        <v>1324</v>
      </c>
      <c r="D68" s="90" t="s">
        <v>1341</v>
      </c>
      <c r="E68" s="12">
        <v>54.9</v>
      </c>
      <c r="F68" s="12">
        <v>0</v>
      </c>
      <c r="G68" s="12">
        <f t="shared" si="0"/>
        <v>54.9</v>
      </c>
    </row>
    <row r="69" spans="1:7" s="89" customFormat="1" x14ac:dyDescent="0.25">
      <c r="A69" s="5" t="s">
        <v>49</v>
      </c>
      <c r="B69" s="5" t="s">
        <v>113</v>
      </c>
      <c r="C69" s="90" t="s">
        <v>1324</v>
      </c>
      <c r="D69" s="90" t="s">
        <v>1342</v>
      </c>
      <c r="E69" s="12">
        <v>65.88</v>
      </c>
      <c r="F69" s="12">
        <v>0</v>
      </c>
      <c r="G69" s="12">
        <f t="shared" si="0"/>
        <v>65.88</v>
      </c>
    </row>
    <row r="70" spans="1:7" s="89" customFormat="1" x14ac:dyDescent="0.25">
      <c r="A70" s="5" t="s">
        <v>49</v>
      </c>
      <c r="B70" s="5" t="s">
        <v>115</v>
      </c>
      <c r="C70" s="90" t="s">
        <v>1324</v>
      </c>
      <c r="D70" s="90" t="s">
        <v>1343</v>
      </c>
      <c r="E70" s="12">
        <v>87.84</v>
      </c>
      <c r="F70" s="12">
        <v>0</v>
      </c>
      <c r="G70" s="12">
        <f t="shared" ref="G70:G83" si="1">SUM(E70:F70)</f>
        <v>87.84</v>
      </c>
    </row>
    <row r="71" spans="1:7" s="89" customFormat="1" x14ac:dyDescent="0.25">
      <c r="A71" s="5" t="s">
        <v>49</v>
      </c>
      <c r="B71" s="5" t="s">
        <v>117</v>
      </c>
      <c r="C71" s="90" t="s">
        <v>1324</v>
      </c>
      <c r="D71" s="90" t="s">
        <v>1344</v>
      </c>
      <c r="E71" s="12">
        <v>87.84</v>
      </c>
      <c r="F71" s="12">
        <v>0</v>
      </c>
      <c r="G71" s="12">
        <f t="shared" si="1"/>
        <v>87.84</v>
      </c>
    </row>
    <row r="72" spans="1:7" s="89" customFormat="1" x14ac:dyDescent="0.25">
      <c r="A72" s="5" t="s">
        <v>49</v>
      </c>
      <c r="B72" s="5" t="s">
        <v>119</v>
      </c>
      <c r="C72" s="90" t="s">
        <v>1324</v>
      </c>
      <c r="D72" s="90" t="s">
        <v>1345</v>
      </c>
      <c r="E72" s="12">
        <v>120.78</v>
      </c>
      <c r="F72" s="12">
        <v>0</v>
      </c>
      <c r="G72" s="12">
        <f t="shared" si="1"/>
        <v>120.78</v>
      </c>
    </row>
    <row r="73" spans="1:7" s="89" customFormat="1" x14ac:dyDescent="0.25">
      <c r="A73" s="5" t="s">
        <v>49</v>
      </c>
      <c r="B73" s="5" t="s">
        <v>121</v>
      </c>
      <c r="C73" s="90" t="s">
        <v>1324</v>
      </c>
      <c r="D73" s="90" t="s">
        <v>1346</v>
      </c>
      <c r="E73" s="12">
        <v>252.54</v>
      </c>
      <c r="F73" s="12">
        <v>0</v>
      </c>
      <c r="G73" s="12">
        <f t="shared" si="1"/>
        <v>252.54</v>
      </c>
    </row>
    <row r="74" spans="1:7" s="89" customFormat="1" x14ac:dyDescent="0.25">
      <c r="A74" s="5" t="s">
        <v>49</v>
      </c>
      <c r="B74" s="5" t="s">
        <v>123</v>
      </c>
      <c r="C74" s="90" t="s">
        <v>1324</v>
      </c>
      <c r="D74" s="90" t="s">
        <v>1347</v>
      </c>
      <c r="E74" s="12">
        <v>98.82</v>
      </c>
      <c r="F74" s="12">
        <v>0</v>
      </c>
      <c r="G74" s="12">
        <f t="shared" si="1"/>
        <v>98.82</v>
      </c>
    </row>
    <row r="75" spans="1:7" s="89" customFormat="1" x14ac:dyDescent="0.25">
      <c r="A75" s="5" t="s">
        <v>49</v>
      </c>
      <c r="B75" s="5" t="s">
        <v>125</v>
      </c>
      <c r="C75" s="90" t="s">
        <v>1324</v>
      </c>
      <c r="D75" s="90" t="s">
        <v>1348</v>
      </c>
      <c r="E75" s="12">
        <v>54.9</v>
      </c>
      <c r="F75" s="12">
        <v>0</v>
      </c>
      <c r="G75" s="12">
        <f t="shared" si="1"/>
        <v>54.9</v>
      </c>
    </row>
    <row r="76" spans="1:7" s="89" customFormat="1" x14ac:dyDescent="0.25">
      <c r="A76" s="5" t="s">
        <v>49</v>
      </c>
      <c r="B76" s="5" t="s">
        <v>127</v>
      </c>
      <c r="C76" s="90" t="s">
        <v>1324</v>
      </c>
      <c r="D76" s="90" t="s">
        <v>1349</v>
      </c>
      <c r="E76" s="12">
        <v>98.82</v>
      </c>
      <c r="F76" s="12">
        <v>0</v>
      </c>
      <c r="G76" s="12">
        <f t="shared" si="1"/>
        <v>98.82</v>
      </c>
    </row>
    <row r="77" spans="1:7" s="89" customFormat="1" x14ac:dyDescent="0.25">
      <c r="A77" s="5" t="s">
        <v>49</v>
      </c>
      <c r="B77" s="5" t="s">
        <v>129</v>
      </c>
      <c r="C77" s="90" t="s">
        <v>1324</v>
      </c>
      <c r="D77" s="90" t="s">
        <v>1350</v>
      </c>
      <c r="E77" s="12">
        <v>76.86</v>
      </c>
      <c r="F77" s="12">
        <v>0</v>
      </c>
      <c r="G77" s="12">
        <f t="shared" si="1"/>
        <v>76.86</v>
      </c>
    </row>
    <row r="78" spans="1:7" s="89" customFormat="1" x14ac:dyDescent="0.25">
      <c r="A78" s="5" t="s">
        <v>49</v>
      </c>
      <c r="B78" s="5" t="s">
        <v>131</v>
      </c>
      <c r="C78" s="90" t="s">
        <v>1324</v>
      </c>
      <c r="D78" s="90" t="s">
        <v>1351</v>
      </c>
      <c r="E78" s="12">
        <v>98.82</v>
      </c>
      <c r="F78" s="12">
        <v>0</v>
      </c>
      <c r="G78" s="12">
        <f t="shared" si="1"/>
        <v>98.82</v>
      </c>
    </row>
    <row r="79" spans="1:7" s="89" customFormat="1" x14ac:dyDescent="0.25">
      <c r="A79" s="5" t="s">
        <v>49</v>
      </c>
      <c r="B79" s="5" t="s">
        <v>133</v>
      </c>
      <c r="C79" s="90" t="s">
        <v>1324</v>
      </c>
      <c r="D79" s="90" t="s">
        <v>1352</v>
      </c>
      <c r="E79" s="12">
        <v>43.92</v>
      </c>
      <c r="F79" s="12">
        <v>0</v>
      </c>
      <c r="G79" s="12">
        <f t="shared" si="1"/>
        <v>43.92</v>
      </c>
    </row>
    <row r="80" spans="1:7" s="89" customFormat="1" x14ac:dyDescent="0.25">
      <c r="A80" s="5" t="s">
        <v>49</v>
      </c>
      <c r="B80" s="5" t="s">
        <v>135</v>
      </c>
      <c r="C80" s="90" t="s">
        <v>1324</v>
      </c>
      <c r="D80" s="90" t="s">
        <v>1353</v>
      </c>
      <c r="E80" s="12">
        <v>98.82</v>
      </c>
      <c r="F80" s="12">
        <v>0</v>
      </c>
      <c r="G80" s="12">
        <f t="shared" si="1"/>
        <v>98.82</v>
      </c>
    </row>
    <row r="81" spans="1:7" s="89" customFormat="1" x14ac:dyDescent="0.25">
      <c r="A81" s="5" t="s">
        <v>49</v>
      </c>
      <c r="B81" s="5" t="s">
        <v>137</v>
      </c>
      <c r="C81" s="90" t="s">
        <v>1324</v>
      </c>
      <c r="D81" s="90" t="s">
        <v>1354</v>
      </c>
      <c r="E81" s="12">
        <v>76.86</v>
      </c>
      <c r="F81" s="12">
        <v>0</v>
      </c>
      <c r="G81" s="12">
        <f t="shared" si="1"/>
        <v>76.86</v>
      </c>
    </row>
    <row r="82" spans="1:7" s="89" customFormat="1" x14ac:dyDescent="0.25">
      <c r="A82" s="5" t="s">
        <v>49</v>
      </c>
      <c r="B82" s="5" t="s">
        <v>139</v>
      </c>
      <c r="C82" s="90" t="s">
        <v>1324</v>
      </c>
      <c r="D82" s="90" t="s">
        <v>1355</v>
      </c>
      <c r="E82" s="12">
        <v>65.88</v>
      </c>
      <c r="F82" s="12">
        <v>0</v>
      </c>
      <c r="G82" s="12">
        <f t="shared" si="1"/>
        <v>65.88</v>
      </c>
    </row>
    <row r="83" spans="1:7" s="89" customFormat="1" x14ac:dyDescent="0.25">
      <c r="A83" s="5" t="s">
        <v>49</v>
      </c>
      <c r="B83" s="5" t="s">
        <v>141</v>
      </c>
      <c r="C83" s="90" t="s">
        <v>1324</v>
      </c>
      <c r="D83" s="90" t="s">
        <v>1356</v>
      </c>
      <c r="E83" s="12">
        <v>109.8</v>
      </c>
      <c r="F83" s="12">
        <v>0</v>
      </c>
      <c r="G83" s="12">
        <f t="shared" si="1"/>
        <v>109.8</v>
      </c>
    </row>
    <row r="84" spans="1:7" x14ac:dyDescent="0.25">
      <c r="G84" s="24"/>
    </row>
    <row r="85" spans="1:7" ht="30" x14ac:dyDescent="0.25">
      <c r="D85" s="7"/>
      <c r="E85" s="11" t="s">
        <v>88</v>
      </c>
      <c r="F85" s="11" t="s">
        <v>89</v>
      </c>
      <c r="G85" s="11" t="s">
        <v>90</v>
      </c>
    </row>
    <row r="86" spans="1:7" x14ac:dyDescent="0.25">
      <c r="D86" s="7"/>
      <c r="E86" s="1" t="s">
        <v>91</v>
      </c>
      <c r="F86" s="1" t="s">
        <v>91</v>
      </c>
      <c r="G86" s="1" t="s">
        <v>91</v>
      </c>
    </row>
    <row r="87" spans="1:7" x14ac:dyDescent="0.25">
      <c r="D87" s="3" t="s">
        <v>92</v>
      </c>
      <c r="E87" s="12">
        <f>SUM(E5:E83)</f>
        <v>1225079.2026855992</v>
      </c>
      <c r="F87" s="12">
        <f t="shared" ref="F87:G87" si="2">SUM(F5:F83)</f>
        <v>-30776.098191780824</v>
      </c>
      <c r="G87" s="12">
        <f t="shared" si="2"/>
        <v>1194303.1044938189</v>
      </c>
    </row>
  </sheetData>
  <autoFilter ref="A4:G83"/>
  <conditionalFormatting sqref="B2">
    <cfRule type="cellIs" dxfId="416" priority="1" stopIfTrue="1" operator="equal">
      <formula>"&lt;&gt;"""""</formula>
    </cfRule>
  </conditionalFormatting>
  <pageMargins left="0.7" right="0.7" top="0.75" bottom="0.75" header="0.3" footer="0.3"/>
  <pageSetup paperSize="9" orientation="portrait" r:id="rId1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1"/>
  <sheetViews>
    <sheetView showGridLines="0" topLeftCell="A88" workbookViewId="0">
      <selection activeCell="A111" sqref="A111:XFD112"/>
    </sheetView>
  </sheetViews>
  <sheetFormatPr defaultRowHeight="15" x14ac:dyDescent="0.25"/>
  <cols>
    <col min="1" max="2" width="73.7109375" style="26" customWidth="1"/>
    <col min="3" max="3" width="18.7109375" style="10" customWidth="1"/>
    <col min="4" max="4" width="20.140625" style="10" customWidth="1"/>
    <col min="5" max="5" width="20" style="10" customWidth="1"/>
    <col min="6" max="6" width="18.7109375" style="10" customWidth="1"/>
    <col min="7" max="11" width="18.7109375" style="26" customWidth="1"/>
    <col min="12" max="12" width="9.140625" style="26"/>
    <col min="13" max="13" width="45.7109375" style="26" customWidth="1"/>
    <col min="14" max="21" width="18.7109375" style="26" customWidth="1"/>
    <col min="22" max="16384" width="9.140625" style="26"/>
  </cols>
  <sheetData>
    <row r="1" spans="1:6" x14ac:dyDescent="0.25">
      <c r="A1" s="183" t="s">
        <v>0</v>
      </c>
      <c r="B1" s="184">
        <v>2012</v>
      </c>
    </row>
    <row r="2" spans="1:6" x14ac:dyDescent="0.25">
      <c r="A2" s="183" t="s">
        <v>1</v>
      </c>
      <c r="B2" s="184" t="s">
        <v>95</v>
      </c>
    </row>
    <row r="4" spans="1:6" x14ac:dyDescent="0.25">
      <c r="A4" s="1" t="s">
        <v>3</v>
      </c>
      <c r="B4" s="1" t="s">
        <v>4</v>
      </c>
      <c r="C4" s="1" t="s">
        <v>5</v>
      </c>
      <c r="D4" s="1" t="s">
        <v>6</v>
      </c>
      <c r="E4" s="1" t="s">
        <v>7</v>
      </c>
      <c r="F4" s="1" t="s">
        <v>8</v>
      </c>
    </row>
    <row r="5" spans="1:6" x14ac:dyDescent="0.25">
      <c r="A5" s="5" t="s">
        <v>79</v>
      </c>
      <c r="B5" s="5" t="s">
        <v>686</v>
      </c>
      <c r="C5" s="2" t="s">
        <v>795</v>
      </c>
      <c r="D5" s="12">
        <v>546624.9658536585</v>
      </c>
      <c r="E5" s="12">
        <v>-40147.71</v>
      </c>
      <c r="F5" s="12">
        <f>SUM(D5:E5)</f>
        <v>506477.25585365848</v>
      </c>
    </row>
    <row r="6" spans="1:6" x14ac:dyDescent="0.25">
      <c r="A6" s="5" t="s">
        <v>79</v>
      </c>
      <c r="B6" s="5" t="s">
        <v>686</v>
      </c>
      <c r="C6" s="2" t="s">
        <v>796</v>
      </c>
      <c r="D6" s="12">
        <v>570248.91707317077</v>
      </c>
      <c r="E6" s="12">
        <v>-58121.27</v>
      </c>
      <c r="F6" s="12">
        <f t="shared" ref="F6:F69" si="0">SUM(D6:E6)</f>
        <v>512127.64707317075</v>
      </c>
    </row>
    <row r="7" spans="1:6" x14ac:dyDescent="0.25">
      <c r="A7" s="5" t="s">
        <v>67</v>
      </c>
      <c r="B7" s="5" t="s">
        <v>68</v>
      </c>
      <c r="C7" s="2" t="s">
        <v>797</v>
      </c>
      <c r="D7" s="12">
        <v>122.5268292682927</v>
      </c>
      <c r="E7" s="12">
        <v>0</v>
      </c>
      <c r="F7" s="12">
        <f t="shared" si="0"/>
        <v>122.5268292682927</v>
      </c>
    </row>
    <row r="8" spans="1:6" x14ac:dyDescent="0.25">
      <c r="A8" s="5" t="s">
        <v>106</v>
      </c>
      <c r="B8" s="5" t="s">
        <v>106</v>
      </c>
      <c r="C8" s="2" t="s">
        <v>798</v>
      </c>
      <c r="D8" s="12">
        <v>347.14146341463419</v>
      </c>
      <c r="E8" s="12">
        <v>0</v>
      </c>
      <c r="F8" s="12">
        <f t="shared" si="0"/>
        <v>347.14146341463419</v>
      </c>
    </row>
    <row r="9" spans="1:6" x14ac:dyDescent="0.25">
      <c r="A9" s="5" t="s">
        <v>29</v>
      </c>
      <c r="B9" s="5" t="s">
        <v>30</v>
      </c>
      <c r="C9" s="2" t="s">
        <v>799</v>
      </c>
      <c r="D9" s="12">
        <v>517401.96097560984</v>
      </c>
      <c r="E9" s="12">
        <v>-42724.82</v>
      </c>
      <c r="F9" s="12">
        <f t="shared" si="0"/>
        <v>474677.14097560983</v>
      </c>
    </row>
    <row r="10" spans="1:6" x14ac:dyDescent="0.25">
      <c r="A10" s="5" t="s">
        <v>29</v>
      </c>
      <c r="B10" s="5" t="s">
        <v>30</v>
      </c>
      <c r="C10" s="2" t="s">
        <v>800</v>
      </c>
      <c r="D10" s="12">
        <v>5717.6</v>
      </c>
      <c r="E10" s="12">
        <v>0</v>
      </c>
      <c r="F10" s="12">
        <f t="shared" si="0"/>
        <v>5717.6</v>
      </c>
    </row>
    <row r="11" spans="1:6" s="182" customFormat="1" x14ac:dyDescent="0.25">
      <c r="A11" s="5" t="s">
        <v>9</v>
      </c>
      <c r="B11" s="5" t="s">
        <v>93</v>
      </c>
      <c r="C11" s="184">
        <v>435590934</v>
      </c>
      <c r="D11" s="12">
        <v>765.85</v>
      </c>
      <c r="E11" s="12"/>
      <c r="F11" s="12">
        <f t="shared" si="0"/>
        <v>765.85</v>
      </c>
    </row>
    <row r="12" spans="1:6" x14ac:dyDescent="0.25">
      <c r="A12" s="5" t="s">
        <v>70</v>
      </c>
      <c r="B12" s="5" t="s">
        <v>314</v>
      </c>
      <c r="C12" s="2" t="s">
        <v>801</v>
      </c>
      <c r="D12" s="12">
        <v>2575.1317073170735</v>
      </c>
      <c r="E12" s="12">
        <v>-226.98</v>
      </c>
      <c r="F12" s="12">
        <f t="shared" si="0"/>
        <v>2348.1517073170735</v>
      </c>
    </row>
    <row r="13" spans="1:6" x14ac:dyDescent="0.25">
      <c r="A13" s="5" t="s">
        <v>253</v>
      </c>
      <c r="B13" s="5" t="s">
        <v>19</v>
      </c>
      <c r="C13" s="2" t="s">
        <v>802</v>
      </c>
      <c r="D13" s="12">
        <v>1817.3853658536586</v>
      </c>
      <c r="E13" s="12">
        <v>31.902439024390251</v>
      </c>
      <c r="F13" s="12">
        <f t="shared" si="0"/>
        <v>1849.287804878049</v>
      </c>
    </row>
    <row r="14" spans="1:6" x14ac:dyDescent="0.25">
      <c r="A14" s="5" t="s">
        <v>9</v>
      </c>
      <c r="B14" s="5" t="s">
        <v>39</v>
      </c>
      <c r="C14" s="2" t="s">
        <v>803</v>
      </c>
      <c r="D14" s="12">
        <v>939.32682926829273</v>
      </c>
      <c r="E14" s="12">
        <v>0</v>
      </c>
      <c r="F14" s="12">
        <f t="shared" si="0"/>
        <v>939.32682926829273</v>
      </c>
    </row>
    <row r="15" spans="1:6" x14ac:dyDescent="0.25">
      <c r="A15" s="5" t="s">
        <v>70</v>
      </c>
      <c r="B15" s="5" t="s">
        <v>316</v>
      </c>
      <c r="C15" s="2" t="s">
        <v>804</v>
      </c>
      <c r="D15" s="12">
        <v>72268.800000000017</v>
      </c>
      <c r="E15" s="12">
        <v>-1098.32</v>
      </c>
      <c r="F15" s="12">
        <f t="shared" si="0"/>
        <v>71170.48000000001</v>
      </c>
    </row>
    <row r="16" spans="1:6" x14ac:dyDescent="0.25">
      <c r="A16" s="5" t="s">
        <v>9</v>
      </c>
      <c r="B16" s="5" t="s">
        <v>16</v>
      </c>
      <c r="C16" s="2" t="s">
        <v>805</v>
      </c>
      <c r="D16" s="12">
        <v>735.12195121951231</v>
      </c>
      <c r="E16" s="12">
        <v>-54.44</v>
      </c>
      <c r="F16" s="12">
        <f t="shared" si="0"/>
        <v>680.68195121951226</v>
      </c>
    </row>
    <row r="17" spans="1:6" x14ac:dyDescent="0.25">
      <c r="A17" s="5" t="s">
        <v>9</v>
      </c>
      <c r="B17" s="5" t="s">
        <v>601</v>
      </c>
      <c r="C17" s="2" t="s">
        <v>806</v>
      </c>
      <c r="D17" s="12">
        <v>1735.7073170731708</v>
      </c>
      <c r="E17" s="12">
        <v>-95.6</v>
      </c>
      <c r="F17" s="12">
        <f t="shared" si="0"/>
        <v>1640.1073170731709</v>
      </c>
    </row>
    <row r="18" spans="1:6" x14ac:dyDescent="0.25">
      <c r="A18" s="5" t="s">
        <v>9</v>
      </c>
      <c r="B18" s="5" t="s">
        <v>601</v>
      </c>
      <c r="C18" s="2" t="s">
        <v>807</v>
      </c>
      <c r="D18" s="12">
        <v>347.14146341463419</v>
      </c>
      <c r="E18" s="12">
        <v>0</v>
      </c>
      <c r="F18" s="12">
        <f t="shared" si="0"/>
        <v>347.14146341463419</v>
      </c>
    </row>
    <row r="19" spans="1:6" x14ac:dyDescent="0.25">
      <c r="A19" s="5" t="s">
        <v>24</v>
      </c>
      <c r="B19" s="5" t="s">
        <v>705</v>
      </c>
      <c r="C19" s="2" t="s">
        <v>808</v>
      </c>
      <c r="D19" s="12">
        <v>24565.258536585367</v>
      </c>
      <c r="E19" s="12">
        <v>-639.58000000000004</v>
      </c>
      <c r="F19" s="12">
        <f t="shared" si="0"/>
        <v>23925.678536585365</v>
      </c>
    </row>
    <row r="20" spans="1:6" x14ac:dyDescent="0.25">
      <c r="A20" s="5" t="s">
        <v>24</v>
      </c>
      <c r="B20" s="5" t="s">
        <v>291</v>
      </c>
      <c r="C20" s="2" t="s">
        <v>809</v>
      </c>
      <c r="D20" s="12">
        <v>25137.024390243907</v>
      </c>
      <c r="E20" s="12">
        <v>-583.14</v>
      </c>
      <c r="F20" s="12">
        <f t="shared" si="0"/>
        <v>24553.884390243908</v>
      </c>
    </row>
    <row r="21" spans="1:6" x14ac:dyDescent="0.25">
      <c r="A21" s="5" t="s">
        <v>41</v>
      </c>
      <c r="B21" s="5" t="s">
        <v>251</v>
      </c>
      <c r="C21" s="2" t="s">
        <v>810</v>
      </c>
      <c r="D21" s="12">
        <v>3673.1609756097564</v>
      </c>
      <c r="E21" s="12">
        <v>94.009756097560981</v>
      </c>
      <c r="F21" s="12">
        <f t="shared" si="0"/>
        <v>3767.1707317073174</v>
      </c>
    </row>
    <row r="22" spans="1:6" x14ac:dyDescent="0.25">
      <c r="A22" s="5" t="s">
        <v>41</v>
      </c>
      <c r="B22" s="5" t="s">
        <v>251</v>
      </c>
      <c r="C22" s="2" t="s">
        <v>811</v>
      </c>
      <c r="D22" s="12">
        <v>347.14146341463419</v>
      </c>
      <c r="E22" s="12">
        <v>7.1219512195121952</v>
      </c>
      <c r="F22" s="12">
        <f t="shared" si="0"/>
        <v>354.26341463414639</v>
      </c>
    </row>
    <row r="23" spans="1:6" x14ac:dyDescent="0.25">
      <c r="A23" s="5" t="s">
        <v>49</v>
      </c>
      <c r="B23" s="5" t="s">
        <v>603</v>
      </c>
      <c r="C23" s="2" t="s">
        <v>812</v>
      </c>
      <c r="D23" s="12">
        <v>391.44390243902444</v>
      </c>
      <c r="E23" s="12">
        <v>-24.47</v>
      </c>
      <c r="F23" s="12">
        <f t="shared" si="0"/>
        <v>366.97390243902441</v>
      </c>
    </row>
    <row r="24" spans="1:6" x14ac:dyDescent="0.25">
      <c r="A24" s="5" t="s">
        <v>49</v>
      </c>
      <c r="B24" s="5" t="s">
        <v>603</v>
      </c>
      <c r="C24" s="2" t="s">
        <v>813</v>
      </c>
      <c r="D24" s="12">
        <v>228.34146341463418</v>
      </c>
      <c r="E24" s="12">
        <v>0</v>
      </c>
      <c r="F24" s="12">
        <f t="shared" si="0"/>
        <v>228.34146341463418</v>
      </c>
    </row>
    <row r="25" spans="1:6" x14ac:dyDescent="0.25">
      <c r="A25" s="5" t="s">
        <v>49</v>
      </c>
      <c r="B25" s="5" t="s">
        <v>603</v>
      </c>
      <c r="C25" s="2" t="s">
        <v>814</v>
      </c>
      <c r="D25" s="12">
        <v>260.96585365853662</v>
      </c>
      <c r="E25" s="12">
        <v>0</v>
      </c>
      <c r="F25" s="12">
        <f t="shared" si="0"/>
        <v>260.96585365853662</v>
      </c>
    </row>
    <row r="26" spans="1:6" x14ac:dyDescent="0.25">
      <c r="A26" s="5" t="s">
        <v>49</v>
      </c>
      <c r="B26" s="5" t="s">
        <v>603</v>
      </c>
      <c r="C26" s="2" t="s">
        <v>815</v>
      </c>
      <c r="D26" s="12">
        <v>293.58048780487809</v>
      </c>
      <c r="E26" s="12">
        <v>0</v>
      </c>
      <c r="F26" s="12">
        <f t="shared" si="0"/>
        <v>293.58048780487809</v>
      </c>
    </row>
    <row r="27" spans="1:6" x14ac:dyDescent="0.25">
      <c r="A27" s="5" t="s">
        <v>49</v>
      </c>
      <c r="B27" s="5" t="s">
        <v>603</v>
      </c>
      <c r="C27" s="2" t="s">
        <v>816</v>
      </c>
      <c r="D27" s="12">
        <v>489.30731707317079</v>
      </c>
      <c r="E27" s="12">
        <v>0</v>
      </c>
      <c r="F27" s="12">
        <f t="shared" si="0"/>
        <v>489.30731707317079</v>
      </c>
    </row>
    <row r="28" spans="1:6" x14ac:dyDescent="0.25">
      <c r="A28" s="5" t="s">
        <v>49</v>
      </c>
      <c r="B28" s="5" t="s">
        <v>603</v>
      </c>
      <c r="C28" s="2" t="s">
        <v>817</v>
      </c>
      <c r="D28" s="12">
        <v>554.54634146341471</v>
      </c>
      <c r="E28" s="12">
        <v>0</v>
      </c>
      <c r="F28" s="12">
        <f t="shared" si="0"/>
        <v>554.54634146341471</v>
      </c>
    </row>
    <row r="29" spans="1:6" x14ac:dyDescent="0.25">
      <c r="A29" s="5" t="s">
        <v>49</v>
      </c>
      <c r="B29" s="5" t="s">
        <v>603</v>
      </c>
      <c r="C29" s="2" t="s">
        <v>818</v>
      </c>
      <c r="D29" s="12">
        <v>215.60000000000002</v>
      </c>
      <c r="E29" s="12">
        <v>0</v>
      </c>
      <c r="F29" s="12">
        <f t="shared" si="0"/>
        <v>215.60000000000002</v>
      </c>
    </row>
    <row r="30" spans="1:6" x14ac:dyDescent="0.25">
      <c r="A30" s="5" t="s">
        <v>49</v>
      </c>
      <c r="B30" s="5" t="s">
        <v>603</v>
      </c>
      <c r="C30" s="2" t="s">
        <v>819</v>
      </c>
      <c r="D30" s="12">
        <v>391.44390243902444</v>
      </c>
      <c r="E30" s="12">
        <v>24.46829268292683</v>
      </c>
      <c r="F30" s="12">
        <f t="shared" si="0"/>
        <v>415.9121951219513</v>
      </c>
    </row>
    <row r="31" spans="1:6" x14ac:dyDescent="0.25">
      <c r="A31" s="5" t="s">
        <v>49</v>
      </c>
      <c r="B31" s="5" t="s">
        <v>603</v>
      </c>
      <c r="C31" s="2" t="s">
        <v>820</v>
      </c>
      <c r="D31" s="12">
        <v>228.38048780487807</v>
      </c>
      <c r="E31" s="12">
        <v>0</v>
      </c>
      <c r="F31" s="12">
        <f t="shared" si="0"/>
        <v>228.38048780487807</v>
      </c>
    </row>
    <row r="32" spans="1:6" x14ac:dyDescent="0.25">
      <c r="A32" s="5" t="s">
        <v>49</v>
      </c>
      <c r="B32" s="5" t="s">
        <v>603</v>
      </c>
      <c r="C32" s="2" t="s">
        <v>821</v>
      </c>
      <c r="D32" s="12">
        <v>260.96585365853662</v>
      </c>
      <c r="E32" s="12">
        <v>2.7219512195121953</v>
      </c>
      <c r="F32" s="12">
        <f t="shared" si="0"/>
        <v>263.68780487804884</v>
      </c>
    </row>
    <row r="33" spans="1:6" x14ac:dyDescent="0.25">
      <c r="A33" s="5" t="s">
        <v>49</v>
      </c>
      <c r="B33" s="5" t="s">
        <v>603</v>
      </c>
      <c r="C33" s="2" t="s">
        <v>822</v>
      </c>
      <c r="D33" s="12">
        <v>391.44390243902444</v>
      </c>
      <c r="E33" s="12">
        <v>0</v>
      </c>
      <c r="F33" s="12">
        <f t="shared" si="0"/>
        <v>391.44390243902444</v>
      </c>
    </row>
    <row r="34" spans="1:6" x14ac:dyDescent="0.25">
      <c r="A34" s="5" t="s">
        <v>49</v>
      </c>
      <c r="B34" s="5" t="s">
        <v>603</v>
      </c>
      <c r="C34" s="2" t="s">
        <v>823</v>
      </c>
      <c r="D34" s="12">
        <v>195.7268292682927</v>
      </c>
      <c r="E34" s="12">
        <v>0</v>
      </c>
      <c r="F34" s="12">
        <f t="shared" si="0"/>
        <v>195.7268292682927</v>
      </c>
    </row>
    <row r="35" spans="1:6" x14ac:dyDescent="0.25">
      <c r="A35" s="5" t="s">
        <v>49</v>
      </c>
      <c r="B35" s="5" t="s">
        <v>603</v>
      </c>
      <c r="C35" s="2" t="s">
        <v>824</v>
      </c>
      <c r="D35" s="12">
        <v>358.82926829268297</v>
      </c>
      <c r="E35" s="12">
        <v>0</v>
      </c>
      <c r="F35" s="12">
        <f t="shared" si="0"/>
        <v>358.82926829268297</v>
      </c>
    </row>
    <row r="36" spans="1:6" x14ac:dyDescent="0.25">
      <c r="A36" s="5" t="s">
        <v>49</v>
      </c>
      <c r="B36" s="5" t="s">
        <v>603</v>
      </c>
      <c r="C36" s="2" t="s">
        <v>825</v>
      </c>
      <c r="D36" s="12">
        <v>326.20487804878053</v>
      </c>
      <c r="E36" s="12">
        <v>0</v>
      </c>
      <c r="F36" s="12">
        <f t="shared" si="0"/>
        <v>326.20487804878053</v>
      </c>
    </row>
    <row r="37" spans="1:6" x14ac:dyDescent="0.25">
      <c r="A37" s="5" t="s">
        <v>49</v>
      </c>
      <c r="B37" s="5" t="s">
        <v>603</v>
      </c>
      <c r="C37" s="2" t="s">
        <v>826</v>
      </c>
      <c r="D37" s="12">
        <v>228.34146341463418</v>
      </c>
      <c r="E37" s="12">
        <v>0</v>
      </c>
      <c r="F37" s="12">
        <f t="shared" si="0"/>
        <v>228.34146341463418</v>
      </c>
    </row>
    <row r="38" spans="1:6" x14ac:dyDescent="0.25">
      <c r="A38" s="5" t="s">
        <v>49</v>
      </c>
      <c r="B38" s="5" t="s">
        <v>603</v>
      </c>
      <c r="C38" s="2" t="s">
        <v>827</v>
      </c>
      <c r="D38" s="12">
        <v>391.44390243902444</v>
      </c>
      <c r="E38" s="12">
        <v>0</v>
      </c>
      <c r="F38" s="12">
        <f t="shared" si="0"/>
        <v>391.44390243902444</v>
      </c>
    </row>
    <row r="39" spans="1:6" x14ac:dyDescent="0.25">
      <c r="A39" s="5" t="s">
        <v>49</v>
      </c>
      <c r="B39" s="5" t="s">
        <v>603</v>
      </c>
      <c r="C39" s="2" t="s">
        <v>828</v>
      </c>
      <c r="D39" s="12">
        <v>163.10243902439026</v>
      </c>
      <c r="E39" s="12">
        <v>0</v>
      </c>
      <c r="F39" s="12">
        <f t="shared" si="0"/>
        <v>163.10243902439026</v>
      </c>
    </row>
    <row r="40" spans="1:6" x14ac:dyDescent="0.25">
      <c r="A40" s="5" t="s">
        <v>70</v>
      </c>
      <c r="B40" s="5" t="s">
        <v>261</v>
      </c>
      <c r="C40" s="2" t="s">
        <v>829</v>
      </c>
      <c r="D40" s="12">
        <v>1683.7853658536587</v>
      </c>
      <c r="E40" s="12">
        <v>-50.94</v>
      </c>
      <c r="F40" s="12">
        <f t="shared" si="0"/>
        <v>1632.8453658536587</v>
      </c>
    </row>
    <row r="41" spans="1:6" x14ac:dyDescent="0.25">
      <c r="A41" s="5" t="s">
        <v>70</v>
      </c>
      <c r="B41" s="5" t="s">
        <v>261</v>
      </c>
      <c r="C41" s="2" t="s">
        <v>830</v>
      </c>
      <c r="D41" s="12">
        <v>506.2439024390244</v>
      </c>
      <c r="E41" s="12">
        <v>-11.3</v>
      </c>
      <c r="F41" s="12">
        <f t="shared" si="0"/>
        <v>494.94390243902438</v>
      </c>
    </row>
    <row r="42" spans="1:6" x14ac:dyDescent="0.25">
      <c r="A42" s="5" t="s">
        <v>70</v>
      </c>
      <c r="B42" s="5" t="s">
        <v>261</v>
      </c>
      <c r="C42" s="2" t="s">
        <v>831</v>
      </c>
      <c r="D42" s="12">
        <v>1087.1414634146342</v>
      </c>
      <c r="E42" s="12">
        <v>-33.58</v>
      </c>
      <c r="F42" s="12">
        <f t="shared" si="0"/>
        <v>1053.5614634146343</v>
      </c>
    </row>
    <row r="43" spans="1:6" x14ac:dyDescent="0.25">
      <c r="A43" s="5" t="s">
        <v>70</v>
      </c>
      <c r="B43" s="5" t="s">
        <v>261</v>
      </c>
      <c r="C43" s="2" t="s">
        <v>832</v>
      </c>
      <c r="D43" s="12">
        <v>1084.8000000000002</v>
      </c>
      <c r="E43" s="12">
        <v>-54.24</v>
      </c>
      <c r="F43" s="12">
        <f t="shared" si="0"/>
        <v>1030.5600000000002</v>
      </c>
    </row>
    <row r="44" spans="1:6" x14ac:dyDescent="0.25">
      <c r="A44" s="5" t="s">
        <v>70</v>
      </c>
      <c r="B44" s="5" t="s">
        <v>261</v>
      </c>
      <c r="C44" s="2" t="s">
        <v>833</v>
      </c>
      <c r="D44" s="12">
        <v>253.1219512195122</v>
      </c>
      <c r="E44" s="12">
        <v>15.600000000000001</v>
      </c>
      <c r="F44" s="12">
        <f t="shared" si="0"/>
        <v>268.72195121951222</v>
      </c>
    </row>
    <row r="45" spans="1:6" x14ac:dyDescent="0.25">
      <c r="A45" s="5" t="s">
        <v>70</v>
      </c>
      <c r="B45" s="5" t="s">
        <v>261</v>
      </c>
      <c r="C45" s="2" t="s">
        <v>834</v>
      </c>
      <c r="D45" s="12">
        <v>561.04390243902446</v>
      </c>
      <c r="E45" s="12">
        <v>-25.06</v>
      </c>
      <c r="F45" s="12">
        <f t="shared" si="0"/>
        <v>535.98390243902452</v>
      </c>
    </row>
    <row r="46" spans="1:6" x14ac:dyDescent="0.25">
      <c r="A46" s="5" t="s">
        <v>70</v>
      </c>
      <c r="B46" s="5" t="s">
        <v>261</v>
      </c>
      <c r="C46" s="2" t="s">
        <v>835</v>
      </c>
      <c r="D46" s="12">
        <v>906.61463414634147</v>
      </c>
      <c r="E46" s="12">
        <v>-18.079999999999998</v>
      </c>
      <c r="F46" s="12">
        <f t="shared" si="0"/>
        <v>888.53463414634143</v>
      </c>
    </row>
    <row r="47" spans="1:6" x14ac:dyDescent="0.25">
      <c r="A47" s="5" t="s">
        <v>70</v>
      </c>
      <c r="B47" s="5" t="s">
        <v>261</v>
      </c>
      <c r="C47" s="2" t="s">
        <v>836</v>
      </c>
      <c r="D47" s="12">
        <v>254.24390243902442</v>
      </c>
      <c r="E47" s="12">
        <v>-12.68</v>
      </c>
      <c r="F47" s="12">
        <f t="shared" si="0"/>
        <v>241.56390243902442</v>
      </c>
    </row>
    <row r="48" spans="1:6" x14ac:dyDescent="0.25">
      <c r="A48" s="5" t="s">
        <v>70</v>
      </c>
      <c r="B48" s="5" t="s">
        <v>261</v>
      </c>
      <c r="C48" s="2" t="s">
        <v>837</v>
      </c>
      <c r="D48" s="12">
        <v>618.1853658536586</v>
      </c>
      <c r="E48" s="12">
        <v>-30.86</v>
      </c>
      <c r="F48" s="12">
        <f t="shared" si="0"/>
        <v>587.32536585365858</v>
      </c>
    </row>
    <row r="49" spans="1:6" x14ac:dyDescent="0.25">
      <c r="A49" s="5" t="s">
        <v>70</v>
      </c>
      <c r="B49" s="5" t="s">
        <v>261</v>
      </c>
      <c r="C49" s="2" t="s">
        <v>838</v>
      </c>
      <c r="D49" s="12">
        <v>216.96585365853659</v>
      </c>
      <c r="E49" s="12">
        <v>0</v>
      </c>
      <c r="F49" s="12">
        <f t="shared" si="0"/>
        <v>216.96585365853659</v>
      </c>
    </row>
    <row r="50" spans="1:6" x14ac:dyDescent="0.25">
      <c r="A50" s="5" t="s">
        <v>70</v>
      </c>
      <c r="B50" s="5" t="s">
        <v>261</v>
      </c>
      <c r="C50" s="2" t="s">
        <v>839</v>
      </c>
      <c r="D50" s="12">
        <v>614.72195121951233</v>
      </c>
      <c r="E50" s="12">
        <v>0</v>
      </c>
      <c r="F50" s="12">
        <f t="shared" si="0"/>
        <v>614.72195121951233</v>
      </c>
    </row>
    <row r="51" spans="1:6" x14ac:dyDescent="0.25">
      <c r="A51" s="5" t="s">
        <v>70</v>
      </c>
      <c r="B51" s="5" t="s">
        <v>261</v>
      </c>
      <c r="C51" s="2" t="s">
        <v>840</v>
      </c>
      <c r="D51" s="12">
        <v>526.66341463414642</v>
      </c>
      <c r="E51" s="12">
        <v>-2.02</v>
      </c>
      <c r="F51" s="12">
        <f t="shared" si="0"/>
        <v>524.64341463414644</v>
      </c>
    </row>
    <row r="52" spans="1:6" x14ac:dyDescent="0.25">
      <c r="A52" s="5" t="s">
        <v>70</v>
      </c>
      <c r="B52" s="5" t="s">
        <v>261</v>
      </c>
      <c r="C52" s="2" t="s">
        <v>841</v>
      </c>
      <c r="D52" s="12">
        <v>632.80000000000007</v>
      </c>
      <c r="E52" s="12">
        <v>-18.079999999999998</v>
      </c>
      <c r="F52" s="12">
        <f t="shared" si="0"/>
        <v>614.72</v>
      </c>
    </row>
    <row r="53" spans="1:6" x14ac:dyDescent="0.25">
      <c r="A53" s="5" t="s">
        <v>70</v>
      </c>
      <c r="B53" s="5" t="s">
        <v>261</v>
      </c>
      <c r="C53" s="2" t="s">
        <v>842</v>
      </c>
      <c r="D53" s="12">
        <v>651.44390243902444</v>
      </c>
      <c r="E53" s="12">
        <v>4.2634146341463417</v>
      </c>
      <c r="F53" s="12">
        <f t="shared" si="0"/>
        <v>655.70731707317077</v>
      </c>
    </row>
    <row r="54" spans="1:6" x14ac:dyDescent="0.25">
      <c r="A54" s="5" t="s">
        <v>70</v>
      </c>
      <c r="B54" s="5" t="s">
        <v>261</v>
      </c>
      <c r="C54" s="2" t="s">
        <v>843</v>
      </c>
      <c r="D54" s="12">
        <v>452.00000000000006</v>
      </c>
      <c r="E54" s="12">
        <v>-10.94</v>
      </c>
      <c r="F54" s="12">
        <f t="shared" si="0"/>
        <v>441.06000000000006</v>
      </c>
    </row>
    <row r="55" spans="1:6" x14ac:dyDescent="0.25">
      <c r="A55" s="5" t="s">
        <v>70</v>
      </c>
      <c r="B55" s="5" t="s">
        <v>261</v>
      </c>
      <c r="C55" s="2" t="s">
        <v>844</v>
      </c>
      <c r="D55" s="12">
        <v>415.84390243902442</v>
      </c>
      <c r="E55" s="12">
        <v>15.600000000000001</v>
      </c>
      <c r="F55" s="12">
        <f t="shared" si="0"/>
        <v>431.44390243902444</v>
      </c>
    </row>
    <row r="56" spans="1:6" x14ac:dyDescent="0.25">
      <c r="A56" s="5" t="s">
        <v>70</v>
      </c>
      <c r="B56" s="5" t="s">
        <v>261</v>
      </c>
      <c r="C56" s="2" t="s">
        <v>845</v>
      </c>
      <c r="D56" s="12">
        <v>361.6</v>
      </c>
      <c r="E56" s="12">
        <v>0</v>
      </c>
      <c r="F56" s="12">
        <f t="shared" si="0"/>
        <v>361.6</v>
      </c>
    </row>
    <row r="57" spans="1:6" x14ac:dyDescent="0.25">
      <c r="A57" s="5" t="s">
        <v>70</v>
      </c>
      <c r="B57" s="5" t="s">
        <v>261</v>
      </c>
      <c r="C57" s="2" t="s">
        <v>846</v>
      </c>
      <c r="D57" s="12">
        <v>418.18536585365854</v>
      </c>
      <c r="E57" s="12">
        <v>-38.5</v>
      </c>
      <c r="F57" s="12">
        <f t="shared" si="0"/>
        <v>379.68536585365854</v>
      </c>
    </row>
    <row r="58" spans="1:6" x14ac:dyDescent="0.25">
      <c r="A58" s="5" t="s">
        <v>70</v>
      </c>
      <c r="B58" s="5" t="s">
        <v>261</v>
      </c>
      <c r="C58" s="2" t="s">
        <v>847</v>
      </c>
      <c r="D58" s="12">
        <v>126.56585365853658</v>
      </c>
      <c r="E58" s="12">
        <v>0</v>
      </c>
      <c r="F58" s="12">
        <f t="shared" si="0"/>
        <v>126.56585365853658</v>
      </c>
    </row>
    <row r="59" spans="1:6" x14ac:dyDescent="0.25">
      <c r="A59" s="5" t="s">
        <v>70</v>
      </c>
      <c r="B59" s="5" t="s">
        <v>261</v>
      </c>
      <c r="C59" s="2" t="s">
        <v>848</v>
      </c>
      <c r="D59" s="12">
        <v>560.48780487804879</v>
      </c>
      <c r="E59" s="12">
        <v>0</v>
      </c>
      <c r="F59" s="12">
        <f t="shared" si="0"/>
        <v>560.48780487804879</v>
      </c>
    </row>
    <row r="60" spans="1:6" x14ac:dyDescent="0.25">
      <c r="A60" s="5" t="s">
        <v>70</v>
      </c>
      <c r="B60" s="5" t="s">
        <v>261</v>
      </c>
      <c r="C60" s="2" t="s">
        <v>849</v>
      </c>
      <c r="D60" s="12">
        <v>289.2878048780488</v>
      </c>
      <c r="E60" s="12">
        <v>0</v>
      </c>
      <c r="F60" s="12">
        <f t="shared" si="0"/>
        <v>289.2878048780488</v>
      </c>
    </row>
    <row r="61" spans="1:6" x14ac:dyDescent="0.25">
      <c r="A61" s="5" t="s">
        <v>70</v>
      </c>
      <c r="B61" s="5" t="s">
        <v>261</v>
      </c>
      <c r="C61" s="2" t="s">
        <v>850</v>
      </c>
      <c r="D61" s="12">
        <v>325.44390243902438</v>
      </c>
      <c r="E61" s="12">
        <v>0</v>
      </c>
      <c r="F61" s="12">
        <f t="shared" si="0"/>
        <v>325.44390243902438</v>
      </c>
    </row>
    <row r="62" spans="1:6" x14ac:dyDescent="0.25">
      <c r="A62" s="5" t="s">
        <v>70</v>
      </c>
      <c r="B62" s="5" t="s">
        <v>261</v>
      </c>
      <c r="C62" s="2" t="s">
        <v>851</v>
      </c>
      <c r="D62" s="12">
        <v>216.96585365853659</v>
      </c>
      <c r="E62" s="12">
        <v>0</v>
      </c>
      <c r="F62" s="12">
        <f t="shared" si="0"/>
        <v>216.96585365853659</v>
      </c>
    </row>
    <row r="63" spans="1:6" x14ac:dyDescent="0.25">
      <c r="A63" s="5" t="s">
        <v>70</v>
      </c>
      <c r="B63" s="5" t="s">
        <v>261</v>
      </c>
      <c r="C63" s="2" t="s">
        <v>852</v>
      </c>
      <c r="D63" s="12">
        <v>216.96585365853659</v>
      </c>
      <c r="E63" s="12">
        <v>0</v>
      </c>
      <c r="F63" s="12">
        <f t="shared" si="0"/>
        <v>216.96585365853659</v>
      </c>
    </row>
    <row r="64" spans="1:6" x14ac:dyDescent="0.25">
      <c r="A64" s="5" t="s">
        <v>70</v>
      </c>
      <c r="B64" s="5" t="s">
        <v>261</v>
      </c>
      <c r="C64" s="2" t="s">
        <v>853</v>
      </c>
      <c r="D64" s="12">
        <v>180.8</v>
      </c>
      <c r="E64" s="12">
        <v>0</v>
      </c>
      <c r="F64" s="12">
        <f t="shared" si="0"/>
        <v>180.8</v>
      </c>
    </row>
    <row r="65" spans="1:6" x14ac:dyDescent="0.25">
      <c r="A65" s="5" t="s">
        <v>70</v>
      </c>
      <c r="B65" s="5" t="s">
        <v>261</v>
      </c>
      <c r="C65" s="2" t="s">
        <v>854</v>
      </c>
      <c r="D65" s="12">
        <v>343.52195121951223</v>
      </c>
      <c r="E65" s="12">
        <v>0</v>
      </c>
      <c r="F65" s="12">
        <f t="shared" si="0"/>
        <v>343.52195121951223</v>
      </c>
    </row>
    <row r="66" spans="1:6" x14ac:dyDescent="0.25">
      <c r="A66" s="5" t="s">
        <v>70</v>
      </c>
      <c r="B66" s="5" t="s">
        <v>261</v>
      </c>
      <c r="C66" s="2" t="s">
        <v>855</v>
      </c>
      <c r="D66" s="12">
        <v>1014.8292682926831</v>
      </c>
      <c r="E66" s="12">
        <v>1.4439024390243904</v>
      </c>
      <c r="F66" s="12">
        <f t="shared" si="0"/>
        <v>1016.2731707317075</v>
      </c>
    </row>
    <row r="67" spans="1:6" x14ac:dyDescent="0.25">
      <c r="A67" s="5" t="s">
        <v>70</v>
      </c>
      <c r="B67" s="5" t="s">
        <v>261</v>
      </c>
      <c r="C67" s="2" t="s">
        <v>856</v>
      </c>
      <c r="D67" s="12">
        <v>126.56585365853658</v>
      </c>
      <c r="E67" s="12">
        <v>-18.079999999999998</v>
      </c>
      <c r="F67" s="12">
        <f t="shared" si="0"/>
        <v>108.48585365853658</v>
      </c>
    </row>
    <row r="68" spans="1:6" x14ac:dyDescent="0.25">
      <c r="A68" s="5" t="s">
        <v>70</v>
      </c>
      <c r="B68" s="5" t="s">
        <v>261</v>
      </c>
      <c r="C68" s="2" t="s">
        <v>857</v>
      </c>
      <c r="D68" s="12">
        <v>289.2878048780488</v>
      </c>
      <c r="E68" s="12">
        <v>-11.6</v>
      </c>
      <c r="F68" s="12">
        <f t="shared" si="0"/>
        <v>277.68780487804878</v>
      </c>
    </row>
    <row r="69" spans="1:6" x14ac:dyDescent="0.25">
      <c r="A69" s="5" t="s">
        <v>70</v>
      </c>
      <c r="B69" s="5" t="s">
        <v>261</v>
      </c>
      <c r="C69" s="2" t="s">
        <v>858</v>
      </c>
      <c r="D69" s="12">
        <v>90.4</v>
      </c>
      <c r="E69" s="12">
        <v>0</v>
      </c>
      <c r="F69" s="12">
        <f t="shared" si="0"/>
        <v>90.4</v>
      </c>
    </row>
    <row r="70" spans="1:6" x14ac:dyDescent="0.25">
      <c r="A70" s="5" t="s">
        <v>70</v>
      </c>
      <c r="B70" s="5" t="s">
        <v>261</v>
      </c>
      <c r="C70" s="2" t="s">
        <v>859</v>
      </c>
      <c r="D70" s="12">
        <v>108.48780487804879</v>
      </c>
      <c r="E70" s="12">
        <v>0</v>
      </c>
      <c r="F70" s="12">
        <f t="shared" ref="F70:F106" si="1">SUM(D70:E70)</f>
        <v>108.48780487804879</v>
      </c>
    </row>
    <row r="71" spans="1:6" x14ac:dyDescent="0.25">
      <c r="A71" s="5" t="s">
        <v>70</v>
      </c>
      <c r="B71" s="5" t="s">
        <v>261</v>
      </c>
      <c r="C71" s="2" t="s">
        <v>860</v>
      </c>
      <c r="D71" s="12">
        <v>235.04390243902441</v>
      </c>
      <c r="E71" s="12">
        <v>0</v>
      </c>
      <c r="F71" s="12">
        <f t="shared" si="1"/>
        <v>235.04390243902441</v>
      </c>
    </row>
    <row r="72" spans="1:6" x14ac:dyDescent="0.25">
      <c r="A72" s="5" t="s">
        <v>70</v>
      </c>
      <c r="B72" s="5" t="s">
        <v>261</v>
      </c>
      <c r="C72" s="2" t="s">
        <v>861</v>
      </c>
      <c r="D72" s="12">
        <v>415.84390243902442</v>
      </c>
      <c r="E72" s="12">
        <v>2.0390243902439025</v>
      </c>
      <c r="F72" s="12">
        <f t="shared" si="1"/>
        <v>417.88292682926834</v>
      </c>
    </row>
    <row r="73" spans="1:6" x14ac:dyDescent="0.25">
      <c r="A73" s="5" t="s">
        <v>70</v>
      </c>
      <c r="B73" s="5" t="s">
        <v>261</v>
      </c>
      <c r="C73" s="2" t="s">
        <v>862</v>
      </c>
      <c r="D73" s="12">
        <v>289.2878048780488</v>
      </c>
      <c r="E73" s="12">
        <v>15.404878048780489</v>
      </c>
      <c r="F73" s="12">
        <f t="shared" si="1"/>
        <v>304.69268292682932</v>
      </c>
    </row>
    <row r="74" spans="1:6" x14ac:dyDescent="0.25">
      <c r="A74" s="5" t="s">
        <v>70</v>
      </c>
      <c r="B74" s="5" t="s">
        <v>261</v>
      </c>
      <c r="C74" s="2" t="s">
        <v>863</v>
      </c>
      <c r="D74" s="12">
        <v>307.92195121951221</v>
      </c>
      <c r="E74" s="12">
        <v>-18.079999999999998</v>
      </c>
      <c r="F74" s="12">
        <f t="shared" si="1"/>
        <v>289.84195121951223</v>
      </c>
    </row>
    <row r="75" spans="1:6" x14ac:dyDescent="0.25">
      <c r="A75" s="5" t="s">
        <v>70</v>
      </c>
      <c r="B75" s="5" t="s">
        <v>261</v>
      </c>
      <c r="C75" s="2" t="s">
        <v>864</v>
      </c>
      <c r="D75" s="12">
        <v>216.96585365853659</v>
      </c>
      <c r="E75" s="12">
        <v>-18.079999999999998</v>
      </c>
      <c r="F75" s="12">
        <f t="shared" si="1"/>
        <v>198.88585365853658</v>
      </c>
    </row>
    <row r="76" spans="1:6" x14ac:dyDescent="0.25">
      <c r="A76" s="5" t="s">
        <v>70</v>
      </c>
      <c r="B76" s="5" t="s">
        <v>261</v>
      </c>
      <c r="C76" s="2" t="s">
        <v>865</v>
      </c>
      <c r="D76" s="12">
        <v>352.56585365853664</v>
      </c>
      <c r="E76" s="12">
        <v>18.078048780487809</v>
      </c>
      <c r="F76" s="12">
        <f t="shared" si="1"/>
        <v>370.64390243902443</v>
      </c>
    </row>
    <row r="77" spans="1:6" x14ac:dyDescent="0.25">
      <c r="A77" s="5" t="s">
        <v>70</v>
      </c>
      <c r="B77" s="5" t="s">
        <v>261</v>
      </c>
      <c r="C77" s="2" t="s">
        <v>866</v>
      </c>
      <c r="D77" s="12">
        <v>108.48780487804879</v>
      </c>
      <c r="E77" s="12">
        <v>0</v>
      </c>
      <c r="F77" s="12">
        <f t="shared" si="1"/>
        <v>108.48780487804879</v>
      </c>
    </row>
    <row r="78" spans="1:6" x14ac:dyDescent="0.25">
      <c r="A78" s="5" t="s">
        <v>70</v>
      </c>
      <c r="B78" s="5" t="s">
        <v>261</v>
      </c>
      <c r="C78" s="2" t="s">
        <v>867</v>
      </c>
      <c r="D78" s="12">
        <v>397.76585365853663</v>
      </c>
      <c r="E78" s="12">
        <v>-18.079999999999998</v>
      </c>
      <c r="F78" s="12">
        <f t="shared" si="1"/>
        <v>379.68585365853664</v>
      </c>
    </row>
    <row r="79" spans="1:6" x14ac:dyDescent="0.25">
      <c r="A79" s="5" t="s">
        <v>70</v>
      </c>
      <c r="B79" s="5" t="s">
        <v>261</v>
      </c>
      <c r="C79" s="2" t="s">
        <v>868</v>
      </c>
      <c r="D79" s="12">
        <v>506.2439024390244</v>
      </c>
      <c r="E79" s="12">
        <v>0</v>
      </c>
      <c r="F79" s="12">
        <f t="shared" si="1"/>
        <v>506.2439024390244</v>
      </c>
    </row>
    <row r="80" spans="1:6" x14ac:dyDescent="0.25">
      <c r="A80" s="5" t="s">
        <v>70</v>
      </c>
      <c r="B80" s="5" t="s">
        <v>261</v>
      </c>
      <c r="C80" s="2" t="s">
        <v>869</v>
      </c>
      <c r="D80" s="12">
        <v>253.1219512195122</v>
      </c>
      <c r="E80" s="12">
        <v>0</v>
      </c>
      <c r="F80" s="12">
        <f t="shared" si="1"/>
        <v>253.1219512195122</v>
      </c>
    </row>
    <row r="81" spans="1:6" x14ac:dyDescent="0.25">
      <c r="A81" s="5" t="s">
        <v>70</v>
      </c>
      <c r="B81" s="5" t="s">
        <v>261</v>
      </c>
      <c r="C81" s="2" t="s">
        <v>870</v>
      </c>
      <c r="D81" s="12">
        <v>271.20000000000005</v>
      </c>
      <c r="E81" s="12">
        <v>0</v>
      </c>
      <c r="F81" s="12">
        <f t="shared" si="1"/>
        <v>271.20000000000005</v>
      </c>
    </row>
    <row r="82" spans="1:6" x14ac:dyDescent="0.25">
      <c r="A82" s="5" t="s">
        <v>70</v>
      </c>
      <c r="B82" s="5" t="s">
        <v>261</v>
      </c>
      <c r="C82" s="2" t="s">
        <v>871</v>
      </c>
      <c r="D82" s="12">
        <v>271.20000000000005</v>
      </c>
      <c r="E82" s="12">
        <v>-18.079999999999998</v>
      </c>
      <c r="F82" s="12">
        <f t="shared" si="1"/>
        <v>253.12000000000006</v>
      </c>
    </row>
    <row r="83" spans="1:6" x14ac:dyDescent="0.25">
      <c r="A83" s="5" t="s">
        <v>70</v>
      </c>
      <c r="B83" s="5" t="s">
        <v>261</v>
      </c>
      <c r="C83" s="2" t="s">
        <v>872</v>
      </c>
      <c r="D83" s="12">
        <v>253.1219512195122</v>
      </c>
      <c r="E83" s="12">
        <v>-17.34</v>
      </c>
      <c r="F83" s="12">
        <f t="shared" si="1"/>
        <v>235.78195121951219</v>
      </c>
    </row>
    <row r="84" spans="1:6" x14ac:dyDescent="0.25">
      <c r="A84" s="5" t="s">
        <v>70</v>
      </c>
      <c r="B84" s="5" t="s">
        <v>261</v>
      </c>
      <c r="C84" s="2" t="s">
        <v>873</v>
      </c>
      <c r="D84" s="12">
        <v>433.92195121951221</v>
      </c>
      <c r="E84" s="12">
        <v>-35.06</v>
      </c>
      <c r="F84" s="12">
        <f t="shared" si="1"/>
        <v>398.86195121951221</v>
      </c>
    </row>
    <row r="85" spans="1:6" x14ac:dyDescent="0.25">
      <c r="A85" s="5" t="s">
        <v>70</v>
      </c>
      <c r="B85" s="5" t="s">
        <v>261</v>
      </c>
      <c r="C85" s="2" t="s">
        <v>874</v>
      </c>
      <c r="D85" s="12">
        <v>650.88780487804877</v>
      </c>
      <c r="E85" s="12">
        <v>0</v>
      </c>
      <c r="F85" s="12">
        <f t="shared" si="1"/>
        <v>650.88780487804877</v>
      </c>
    </row>
    <row r="86" spans="1:6" x14ac:dyDescent="0.25">
      <c r="A86" s="5" t="s">
        <v>70</v>
      </c>
      <c r="B86" s="5" t="s">
        <v>261</v>
      </c>
      <c r="C86" s="2" t="s">
        <v>875</v>
      </c>
      <c r="D86" s="12">
        <v>1048.6439024390245</v>
      </c>
      <c r="E86" s="12">
        <v>-54.2</v>
      </c>
      <c r="F86" s="12">
        <f t="shared" si="1"/>
        <v>994.44390243902444</v>
      </c>
    </row>
    <row r="87" spans="1:6" x14ac:dyDescent="0.25">
      <c r="A87" s="5" t="s">
        <v>70</v>
      </c>
      <c r="B87" s="5" t="s">
        <v>261</v>
      </c>
      <c r="C87" s="2" t="s">
        <v>876</v>
      </c>
      <c r="D87" s="12">
        <v>216.96585365853659</v>
      </c>
      <c r="E87" s="12">
        <v>0</v>
      </c>
      <c r="F87" s="12">
        <f t="shared" si="1"/>
        <v>216.96585365853659</v>
      </c>
    </row>
    <row r="88" spans="1:6" x14ac:dyDescent="0.25">
      <c r="A88" s="5" t="s">
        <v>70</v>
      </c>
      <c r="B88" s="5" t="s">
        <v>261</v>
      </c>
      <c r="C88" s="2" t="s">
        <v>877</v>
      </c>
      <c r="D88" s="12">
        <v>198.8878048780488</v>
      </c>
      <c r="E88" s="12">
        <v>0</v>
      </c>
      <c r="F88" s="12">
        <f t="shared" si="1"/>
        <v>198.8878048780488</v>
      </c>
    </row>
    <row r="89" spans="1:6" x14ac:dyDescent="0.25">
      <c r="A89" s="5" t="s">
        <v>70</v>
      </c>
      <c r="B89" s="5" t="s">
        <v>261</v>
      </c>
      <c r="C89" s="2" t="s">
        <v>878</v>
      </c>
      <c r="D89" s="12">
        <v>506.2439024390244</v>
      </c>
      <c r="E89" s="12">
        <v>-5.54</v>
      </c>
      <c r="F89" s="12">
        <f t="shared" si="1"/>
        <v>500.70390243902438</v>
      </c>
    </row>
    <row r="90" spans="1:6" x14ac:dyDescent="0.25">
      <c r="A90" s="5" t="s">
        <v>70</v>
      </c>
      <c r="B90" s="5" t="s">
        <v>261</v>
      </c>
      <c r="C90" s="2" t="s">
        <v>879</v>
      </c>
      <c r="D90" s="12">
        <v>90.4</v>
      </c>
      <c r="E90" s="12">
        <v>9.5609756097560989</v>
      </c>
      <c r="F90" s="12">
        <f t="shared" si="1"/>
        <v>99.960975609756105</v>
      </c>
    </row>
    <row r="91" spans="1:6" x14ac:dyDescent="0.25">
      <c r="A91" s="5" t="s">
        <v>70</v>
      </c>
      <c r="B91" s="5" t="s">
        <v>261</v>
      </c>
      <c r="C91" s="2" t="s">
        <v>880</v>
      </c>
      <c r="D91" s="12">
        <v>379.68780487804884</v>
      </c>
      <c r="E91" s="12">
        <v>0</v>
      </c>
      <c r="F91" s="12">
        <f t="shared" si="1"/>
        <v>379.68780487804884</v>
      </c>
    </row>
    <row r="92" spans="1:6" x14ac:dyDescent="0.25">
      <c r="A92" s="5" t="s">
        <v>70</v>
      </c>
      <c r="B92" s="5" t="s">
        <v>261</v>
      </c>
      <c r="C92" s="2" t="s">
        <v>881</v>
      </c>
      <c r="D92" s="12">
        <v>72.321951219512201</v>
      </c>
      <c r="E92" s="12">
        <v>0</v>
      </c>
      <c r="F92" s="12">
        <f t="shared" si="1"/>
        <v>72.321951219512201</v>
      </c>
    </row>
    <row r="93" spans="1:6" x14ac:dyDescent="0.25">
      <c r="A93" s="5" t="s">
        <v>70</v>
      </c>
      <c r="B93" s="5" t="s">
        <v>261</v>
      </c>
      <c r="C93" s="2" t="s">
        <v>882</v>
      </c>
      <c r="D93" s="12">
        <v>72.321951219512201</v>
      </c>
      <c r="E93" s="12">
        <v>0</v>
      </c>
      <c r="F93" s="12">
        <f t="shared" si="1"/>
        <v>72.321951219512201</v>
      </c>
    </row>
    <row r="94" spans="1:6" x14ac:dyDescent="0.25">
      <c r="A94" s="5" t="s">
        <v>70</v>
      </c>
      <c r="B94" s="5" t="s">
        <v>261</v>
      </c>
      <c r="C94" s="2" t="s">
        <v>883</v>
      </c>
      <c r="D94" s="12">
        <v>90.4</v>
      </c>
      <c r="E94" s="12">
        <v>-8.92</v>
      </c>
      <c r="F94" s="12">
        <f t="shared" si="1"/>
        <v>81.48</v>
      </c>
    </row>
    <row r="95" spans="1:6" x14ac:dyDescent="0.25">
      <c r="A95" s="5" t="s">
        <v>70</v>
      </c>
      <c r="B95" s="5" t="s">
        <v>261</v>
      </c>
      <c r="C95" s="2" t="s">
        <v>884</v>
      </c>
      <c r="D95" s="12">
        <v>18.087804878048782</v>
      </c>
      <c r="E95" s="12">
        <v>0</v>
      </c>
      <c r="F95" s="12">
        <f t="shared" si="1"/>
        <v>18.087804878048782</v>
      </c>
    </row>
    <row r="96" spans="1:6" x14ac:dyDescent="0.25">
      <c r="A96" s="5" t="s">
        <v>70</v>
      </c>
      <c r="B96" s="5" t="s">
        <v>261</v>
      </c>
      <c r="C96" s="2" t="s">
        <v>885</v>
      </c>
      <c r="D96" s="12">
        <v>253.1219512195122</v>
      </c>
      <c r="E96" s="12">
        <v>0</v>
      </c>
      <c r="F96" s="12">
        <f t="shared" si="1"/>
        <v>253.1219512195122</v>
      </c>
    </row>
    <row r="97" spans="1:10" x14ac:dyDescent="0.25">
      <c r="A97" s="5" t="s">
        <v>70</v>
      </c>
      <c r="B97" s="5" t="s">
        <v>261</v>
      </c>
      <c r="C97" s="2" t="s">
        <v>886</v>
      </c>
      <c r="D97" s="12">
        <v>36.165853658536591</v>
      </c>
      <c r="E97" s="12">
        <v>0</v>
      </c>
      <c r="F97" s="12">
        <f t="shared" si="1"/>
        <v>36.165853658536591</v>
      </c>
    </row>
    <row r="98" spans="1:10" x14ac:dyDescent="0.25">
      <c r="A98" s="5" t="s">
        <v>70</v>
      </c>
      <c r="B98" s="5" t="s">
        <v>261</v>
      </c>
      <c r="C98" s="2" t="s">
        <v>887</v>
      </c>
      <c r="D98" s="12">
        <v>18.087804878048782</v>
      </c>
      <c r="E98" s="12">
        <v>0</v>
      </c>
      <c r="F98" s="12">
        <f t="shared" si="1"/>
        <v>18.087804878048782</v>
      </c>
    </row>
    <row r="99" spans="1:10" x14ac:dyDescent="0.25">
      <c r="A99" s="5" t="s">
        <v>70</v>
      </c>
      <c r="B99" s="5" t="s">
        <v>261</v>
      </c>
      <c r="C99" s="2" t="s">
        <v>888</v>
      </c>
      <c r="D99" s="12">
        <v>3661.1219512195125</v>
      </c>
      <c r="E99" s="12">
        <v>-144.22</v>
      </c>
      <c r="F99" s="12">
        <f t="shared" si="1"/>
        <v>3516.9019512195127</v>
      </c>
    </row>
    <row r="100" spans="1:10" x14ac:dyDescent="0.25">
      <c r="A100" s="5" t="s">
        <v>70</v>
      </c>
      <c r="B100" s="5" t="s">
        <v>261</v>
      </c>
      <c r="C100" s="2" t="s">
        <v>889</v>
      </c>
      <c r="D100" s="12">
        <v>307.36585365853665</v>
      </c>
      <c r="E100" s="12">
        <v>0</v>
      </c>
      <c r="F100" s="12">
        <f t="shared" si="1"/>
        <v>307.36585365853665</v>
      </c>
    </row>
    <row r="101" spans="1:10" x14ac:dyDescent="0.25">
      <c r="A101" s="5" t="s">
        <v>70</v>
      </c>
      <c r="B101" s="5" t="s">
        <v>261</v>
      </c>
      <c r="C101" s="2" t="s">
        <v>890</v>
      </c>
      <c r="D101" s="12">
        <v>198.8878048780488</v>
      </c>
      <c r="E101" s="12">
        <v>-18.079999999999998</v>
      </c>
      <c r="F101" s="12">
        <f t="shared" si="1"/>
        <v>180.80780487804878</v>
      </c>
    </row>
    <row r="102" spans="1:10" x14ac:dyDescent="0.25">
      <c r="A102" s="5" t="s">
        <v>70</v>
      </c>
      <c r="B102" s="5" t="s">
        <v>261</v>
      </c>
      <c r="C102" s="2" t="s">
        <v>891</v>
      </c>
      <c r="D102" s="12">
        <v>235.04390243902441</v>
      </c>
      <c r="E102" s="12">
        <v>0</v>
      </c>
      <c r="F102" s="12">
        <f t="shared" si="1"/>
        <v>235.04390243902441</v>
      </c>
    </row>
    <row r="103" spans="1:10" x14ac:dyDescent="0.25">
      <c r="A103" s="5" t="s">
        <v>70</v>
      </c>
      <c r="B103" s="5" t="s">
        <v>261</v>
      </c>
      <c r="C103" s="2" t="s">
        <v>892</v>
      </c>
      <c r="D103" s="12">
        <v>325.44390243902438</v>
      </c>
      <c r="E103" s="12">
        <v>-18.079999999999998</v>
      </c>
      <c r="F103" s="12">
        <f t="shared" si="1"/>
        <v>307.3639024390244</v>
      </c>
    </row>
    <row r="104" spans="1:10" x14ac:dyDescent="0.25">
      <c r="A104" s="5" t="s">
        <v>70</v>
      </c>
      <c r="B104" s="5" t="s">
        <v>261</v>
      </c>
      <c r="C104" s="2" t="s">
        <v>893</v>
      </c>
      <c r="D104" s="12">
        <v>0</v>
      </c>
      <c r="E104" s="12">
        <v>0</v>
      </c>
      <c r="F104" s="12">
        <f t="shared" si="1"/>
        <v>0</v>
      </c>
    </row>
    <row r="105" spans="1:10" x14ac:dyDescent="0.25">
      <c r="A105" s="5" t="s">
        <v>24</v>
      </c>
      <c r="B105" s="5" t="s">
        <v>291</v>
      </c>
      <c r="C105" s="2" t="s">
        <v>894</v>
      </c>
      <c r="D105" s="12">
        <v>210223.90243902442</v>
      </c>
      <c r="E105" s="12">
        <v>8223.404878048781</v>
      </c>
      <c r="F105" s="12">
        <f t="shared" si="1"/>
        <v>218447.3073170732</v>
      </c>
    </row>
    <row r="106" spans="1:10" x14ac:dyDescent="0.25">
      <c r="A106" s="5" t="s">
        <v>41</v>
      </c>
      <c r="B106" s="5" t="s">
        <v>383</v>
      </c>
      <c r="C106" s="2" t="s">
        <v>895</v>
      </c>
      <c r="D106" s="12">
        <v>73075.814634146358</v>
      </c>
      <c r="E106" s="12">
        <v>3841.2878048780494</v>
      </c>
      <c r="F106" s="12">
        <f t="shared" si="1"/>
        <v>76917.102439024413</v>
      </c>
    </row>
    <row r="108" spans="1:10" ht="29.25" customHeight="1" x14ac:dyDescent="0.25">
      <c r="B108" s="7"/>
      <c r="C108" s="11" t="s">
        <v>88</v>
      </c>
      <c r="D108" s="11" t="s">
        <v>89</v>
      </c>
      <c r="E108" s="11" t="s">
        <v>90</v>
      </c>
      <c r="F108" s="19"/>
      <c r="G108" s="18"/>
      <c r="H108" s="18"/>
      <c r="I108" s="18"/>
      <c r="J108" s="18"/>
    </row>
    <row r="109" spans="1:10" x14ac:dyDescent="0.25">
      <c r="B109" s="7"/>
      <c r="C109" s="1" t="s">
        <v>91</v>
      </c>
      <c r="D109" s="1" t="s">
        <v>91</v>
      </c>
      <c r="E109" s="1" t="s">
        <v>91</v>
      </c>
      <c r="F109" s="19"/>
      <c r="G109" s="18"/>
      <c r="H109" s="18"/>
      <c r="I109" s="18"/>
      <c r="J109" s="18"/>
    </row>
    <row r="110" spans="1:10" x14ac:dyDescent="0.25">
      <c r="B110" s="3" t="s">
        <v>92</v>
      </c>
      <c r="C110" s="12">
        <f>SUM(D5:D106)</f>
        <v>2091867.3426829271</v>
      </c>
      <c r="D110" s="12">
        <f>SUM(E5:E106)</f>
        <v>-132119.14268292664</v>
      </c>
      <c r="E110" s="12">
        <f>SUM(F5:F106)</f>
        <v>1959748.2000000002</v>
      </c>
    </row>
    <row r="111" spans="1:10" x14ac:dyDescent="0.25">
      <c r="B111" s="7"/>
      <c r="C111" s="9"/>
      <c r="D111" s="9"/>
      <c r="E111" s="9"/>
    </row>
  </sheetData>
  <autoFilter ref="A4:U106"/>
  <pageMargins left="0.7" right="0.7" top="0.75" bottom="0.75" header="0.3" footer="0.3"/>
  <ignoredErrors>
    <ignoredError sqref="F11" formulaRange="1"/>
  </ignoredErrors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"/>
  <sheetViews>
    <sheetView workbookViewId="0">
      <selection activeCell="K1" sqref="K1:K1048576"/>
    </sheetView>
  </sheetViews>
  <sheetFormatPr defaultRowHeight="12.75" x14ac:dyDescent="0.2"/>
  <cols>
    <col min="1" max="1" width="41.5703125" style="66" customWidth="1"/>
    <col min="2" max="2" width="42.5703125" style="66" customWidth="1"/>
    <col min="3" max="3" width="15.140625" style="66" bestFit="1" customWidth="1"/>
    <col min="4" max="4" width="12.5703125" style="66" bestFit="1" customWidth="1"/>
    <col min="5" max="5" width="13.7109375" style="66" bestFit="1" customWidth="1"/>
    <col min="6" max="6" width="16.28515625" style="66" bestFit="1" customWidth="1"/>
    <col min="7" max="7" width="16" style="66" bestFit="1" customWidth="1"/>
    <col min="8" max="8" width="12.42578125" style="66" bestFit="1" customWidth="1"/>
    <col min="9" max="9" width="12.140625" style="66" bestFit="1" customWidth="1"/>
    <col min="10" max="10" width="13.140625" style="66" bestFit="1" customWidth="1"/>
    <col min="11" max="11" width="38.42578125" style="66" bestFit="1" customWidth="1"/>
    <col min="12" max="16384" width="9.140625" style="66"/>
  </cols>
  <sheetData>
    <row r="1" spans="1:11" s="63" customFormat="1" x14ac:dyDescent="0.25">
      <c r="A1" s="38" t="s">
        <v>999</v>
      </c>
      <c r="B1" s="59" t="s">
        <v>95</v>
      </c>
      <c r="C1" s="60"/>
      <c r="D1" s="60"/>
      <c r="E1" s="61"/>
      <c r="F1" s="62"/>
      <c r="G1" s="61"/>
      <c r="H1" s="61"/>
      <c r="I1" s="62"/>
    </row>
    <row r="2" spans="1:11" s="63" customFormat="1" x14ac:dyDescent="0.25">
      <c r="A2" s="38" t="s">
        <v>1001</v>
      </c>
      <c r="B2" s="59">
        <v>2012</v>
      </c>
      <c r="C2" s="60"/>
      <c r="D2" s="60"/>
      <c r="E2" s="61"/>
      <c r="F2" s="62"/>
      <c r="G2" s="61"/>
      <c r="H2" s="61"/>
      <c r="I2" s="62"/>
    </row>
    <row r="3" spans="1:11" s="63" customFormat="1" x14ac:dyDescent="0.25">
      <c r="A3" s="64"/>
      <c r="B3" s="64"/>
      <c r="C3" s="64"/>
      <c r="D3" s="65"/>
      <c r="E3" s="65"/>
      <c r="F3" s="65"/>
      <c r="G3" s="65"/>
      <c r="H3" s="65"/>
      <c r="I3" s="65"/>
    </row>
    <row r="4" spans="1:11" ht="25.5" x14ac:dyDescent="0.2">
      <c r="A4" s="38" t="s">
        <v>963</v>
      </c>
      <c r="B4" s="38" t="s">
        <v>964</v>
      </c>
      <c r="C4" s="38" t="s">
        <v>965</v>
      </c>
      <c r="D4" s="38" t="s">
        <v>1002</v>
      </c>
      <c r="E4" s="38" t="s">
        <v>1003</v>
      </c>
      <c r="F4" s="38" t="s">
        <v>1004</v>
      </c>
      <c r="G4" s="38" t="s">
        <v>1005</v>
      </c>
      <c r="H4" s="38" t="s">
        <v>1006</v>
      </c>
      <c r="I4" s="38" t="s">
        <v>1007</v>
      </c>
      <c r="J4" s="38" t="s">
        <v>1008</v>
      </c>
    </row>
    <row r="5" spans="1:11" ht="45" x14ac:dyDescent="0.2">
      <c r="A5" s="82" t="s">
        <v>70</v>
      </c>
      <c r="B5" s="82" t="s">
        <v>1167</v>
      </c>
      <c r="C5" s="86" t="s">
        <v>804</v>
      </c>
      <c r="D5" s="87">
        <v>1</v>
      </c>
      <c r="E5" s="88">
        <v>4034</v>
      </c>
      <c r="F5" s="87"/>
      <c r="G5" s="88"/>
      <c r="H5" s="87"/>
      <c r="I5" s="88"/>
      <c r="J5" s="87">
        <v>2</v>
      </c>
      <c r="K5" s="128"/>
    </row>
    <row r="6" spans="1:11" ht="30" x14ac:dyDescent="0.2">
      <c r="A6" s="82" t="s">
        <v>79</v>
      </c>
      <c r="B6" s="82" t="s">
        <v>976</v>
      </c>
      <c r="C6" s="86" t="s">
        <v>796</v>
      </c>
      <c r="D6" s="87">
        <v>2</v>
      </c>
      <c r="E6" s="88">
        <v>306546</v>
      </c>
      <c r="F6" s="87"/>
      <c r="G6" s="88"/>
      <c r="H6" s="87"/>
      <c r="I6" s="88"/>
      <c r="J6" s="87">
        <v>7</v>
      </c>
      <c r="K6" s="128"/>
    </row>
    <row r="7" spans="1:11" ht="15" x14ac:dyDescent="0.2">
      <c r="A7" s="82" t="s">
        <v>24</v>
      </c>
      <c r="B7" s="82" t="s">
        <v>977</v>
      </c>
      <c r="C7" s="86" t="s">
        <v>894</v>
      </c>
      <c r="D7" s="87">
        <v>7</v>
      </c>
      <c r="E7" s="88">
        <v>60357</v>
      </c>
      <c r="F7" s="87"/>
      <c r="G7" s="88"/>
      <c r="H7" s="87"/>
      <c r="I7" s="88"/>
      <c r="J7" s="87">
        <v>3</v>
      </c>
      <c r="K7" s="128"/>
    </row>
    <row r="8" spans="1:11" ht="60" x14ac:dyDescent="0.2">
      <c r="A8" s="82" t="s">
        <v>29</v>
      </c>
      <c r="B8" s="82" t="s">
        <v>979</v>
      </c>
      <c r="C8" s="86" t="s">
        <v>799</v>
      </c>
      <c r="D8" s="87">
        <v>73</v>
      </c>
      <c r="E8" s="88">
        <v>680677.64</v>
      </c>
      <c r="F8" s="87"/>
      <c r="G8" s="88"/>
      <c r="H8" s="87">
        <v>2</v>
      </c>
      <c r="I8" s="88">
        <v>24799</v>
      </c>
      <c r="J8" s="87">
        <v>67</v>
      </c>
      <c r="K8" s="128"/>
    </row>
    <row r="9" spans="1:11" ht="30" x14ac:dyDescent="0.2">
      <c r="A9" s="82" t="s">
        <v>79</v>
      </c>
      <c r="B9" s="82" t="s">
        <v>976</v>
      </c>
      <c r="C9" s="86" t="s">
        <v>795</v>
      </c>
      <c r="D9" s="87">
        <v>31</v>
      </c>
      <c r="E9" s="88">
        <v>239483</v>
      </c>
      <c r="F9" s="87"/>
      <c r="G9" s="88"/>
      <c r="H9" s="87">
        <v>1</v>
      </c>
      <c r="I9" s="88">
        <v>15600</v>
      </c>
      <c r="J9" s="87">
        <v>36</v>
      </c>
      <c r="K9" s="128"/>
    </row>
    <row r="10" spans="1:11" x14ac:dyDescent="0.2">
      <c r="D10" s="73"/>
      <c r="E10" s="73"/>
      <c r="F10" s="73"/>
      <c r="G10" s="73"/>
      <c r="H10" s="73"/>
      <c r="I10" s="73"/>
      <c r="J10" s="73"/>
    </row>
    <row r="11" spans="1:11" x14ac:dyDescent="0.2">
      <c r="C11" s="74" t="s">
        <v>991</v>
      </c>
      <c r="D11" s="75">
        <f>+SUM(D5:D9)</f>
        <v>114</v>
      </c>
      <c r="E11" s="76">
        <f t="shared" ref="E11:J11" si="0">+SUM(E5:E9)</f>
        <v>1291097.6400000001</v>
      </c>
      <c r="F11" s="75">
        <f t="shared" si="0"/>
        <v>0</v>
      </c>
      <c r="G11" s="76">
        <f t="shared" si="0"/>
        <v>0</v>
      </c>
      <c r="H11" s="75">
        <f t="shared" si="0"/>
        <v>3</v>
      </c>
      <c r="I11" s="76">
        <f t="shared" si="0"/>
        <v>40399</v>
      </c>
      <c r="J11" s="75">
        <f t="shared" si="0"/>
        <v>115</v>
      </c>
      <c r="K11" s="128"/>
    </row>
    <row r="14" spans="1:11" x14ac:dyDescent="0.2">
      <c r="B14" s="77" t="s">
        <v>992</v>
      </c>
      <c r="C14" s="78" t="s">
        <v>993</v>
      </c>
      <c r="D14" s="30" t="s">
        <v>994</v>
      </c>
    </row>
    <row r="15" spans="1:11" ht="25.5" x14ac:dyDescent="0.2">
      <c r="B15" s="79" t="s">
        <v>995</v>
      </c>
      <c r="C15" s="55">
        <f>+D11+F11+H11+J11</f>
        <v>232</v>
      </c>
      <c r="D15" s="52">
        <f>+E11+G11+I11</f>
        <v>1331496.6400000001</v>
      </c>
    </row>
    <row r="16" spans="1:11" x14ac:dyDescent="0.2">
      <c r="B16" s="79" t="s">
        <v>996</v>
      </c>
      <c r="C16" s="55">
        <f>H11</f>
        <v>3</v>
      </c>
      <c r="D16" s="52">
        <f>I11</f>
        <v>40399</v>
      </c>
    </row>
    <row r="17" spans="2:6" x14ac:dyDescent="0.2">
      <c r="B17" s="79" t="s">
        <v>997</v>
      </c>
      <c r="C17" s="55">
        <f>D11+F11</f>
        <v>114</v>
      </c>
      <c r="D17" s="52">
        <f>+E11+G11</f>
        <v>1291097.6400000001</v>
      </c>
    </row>
    <row r="18" spans="2:6" x14ac:dyDescent="0.2">
      <c r="B18" s="79" t="s">
        <v>998</v>
      </c>
      <c r="C18" s="55">
        <f>+C16+C17</f>
        <v>117</v>
      </c>
      <c r="D18" s="52">
        <f>+D16+D17</f>
        <v>1331496.6400000001</v>
      </c>
      <c r="E18" s="103"/>
      <c r="F18" s="124"/>
    </row>
    <row r="19" spans="2:6" x14ac:dyDescent="0.2">
      <c r="E19" s="103"/>
      <c r="F19" s="125"/>
    </row>
  </sheetData>
  <conditionalFormatting sqref="B1:B2">
    <cfRule type="cellIs" dxfId="42" priority="9" stopIfTrue="1" operator="equal">
      <formula>"&lt;&gt;"""""</formula>
    </cfRule>
  </conditionalFormatting>
  <conditionalFormatting sqref="C11">
    <cfRule type="cellIs" dxfId="41" priority="8" stopIfTrue="1" operator="equal">
      <formula>"&lt;&gt;"""""</formula>
    </cfRule>
  </conditionalFormatting>
  <conditionalFormatting sqref="D11:J11">
    <cfRule type="cellIs" dxfId="40" priority="7" stopIfTrue="1" operator="equal">
      <formula>"&lt;&gt;"""""</formula>
    </cfRule>
  </conditionalFormatting>
  <conditionalFormatting sqref="F5:H9">
    <cfRule type="cellIs" dxfId="39" priority="6" stopIfTrue="1" operator="equal">
      <formula>"&lt;&gt;"""""</formula>
    </cfRule>
  </conditionalFormatting>
  <conditionalFormatting sqref="E5:E9 B5:B9">
    <cfRule type="cellIs" dxfId="38" priority="5" stopIfTrue="1" operator="equal">
      <formula>"&lt;&gt;"""""</formula>
    </cfRule>
  </conditionalFormatting>
  <conditionalFormatting sqref="D5:D9">
    <cfRule type="cellIs" dxfId="37" priority="4" stopIfTrue="1" operator="equal">
      <formula>"&lt;&gt;"""""</formula>
    </cfRule>
  </conditionalFormatting>
  <conditionalFormatting sqref="J5:J9">
    <cfRule type="cellIs" dxfId="36" priority="3" stopIfTrue="1" operator="equal">
      <formula>"&lt;&gt;"""""</formula>
    </cfRule>
  </conditionalFormatting>
  <conditionalFormatting sqref="I5:I9">
    <cfRule type="cellIs" dxfId="35" priority="2" stopIfTrue="1" operator="equal">
      <formula>"&lt;&gt;"""""</formula>
    </cfRule>
  </conditionalFormatting>
  <conditionalFormatting sqref="C5:C9">
    <cfRule type="cellIs" dxfId="34" priority="1" stopIfTrue="1" operator="equal">
      <formula>"&lt;&gt;"""""</formula>
    </cfRule>
  </conditionalFormatting>
  <pageMargins left="0.7" right="0.7" top="0.75" bottom="0.75" header="0.3" footer="0.3"/>
  <pageSetup paperSize="9" orientation="portrait" r:id="rId1"/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J43"/>
  <sheetViews>
    <sheetView showGridLines="0" topLeftCell="A28" workbookViewId="0">
      <selection activeCell="A43" sqref="A43:XFD44"/>
    </sheetView>
  </sheetViews>
  <sheetFormatPr defaultRowHeight="15" x14ac:dyDescent="0.25"/>
  <cols>
    <col min="1" max="2" width="73.7109375" style="26" customWidth="1"/>
    <col min="3" max="3" width="29.85546875" style="26" bestFit="1" customWidth="1"/>
    <col min="4" max="6" width="18.7109375" style="10" customWidth="1"/>
    <col min="7" max="11" width="18.7109375" style="26" customWidth="1"/>
    <col min="12" max="12" width="9.140625" style="26"/>
    <col min="13" max="13" width="45.7109375" style="26" customWidth="1"/>
    <col min="14" max="21" width="18.7109375" style="26" customWidth="1"/>
    <col min="22" max="16384" width="9.140625" style="26"/>
  </cols>
  <sheetData>
    <row r="1" spans="1:6" x14ac:dyDescent="0.25">
      <c r="A1" s="1" t="s">
        <v>0</v>
      </c>
      <c r="B1" s="4">
        <v>2012</v>
      </c>
    </row>
    <row r="2" spans="1:6" x14ac:dyDescent="0.25">
      <c r="A2" s="3" t="s">
        <v>1</v>
      </c>
      <c r="B2" s="4" t="s">
        <v>152</v>
      </c>
    </row>
    <row r="4" spans="1:6" x14ac:dyDescent="0.25">
      <c r="A4" s="1" t="s">
        <v>3</v>
      </c>
      <c r="B4" s="1" t="s">
        <v>4</v>
      </c>
      <c r="C4" s="1" t="s">
        <v>5</v>
      </c>
      <c r="D4" s="1" t="s">
        <v>6</v>
      </c>
      <c r="E4" s="1" t="s">
        <v>7</v>
      </c>
      <c r="F4" s="1" t="s">
        <v>8</v>
      </c>
    </row>
    <row r="5" spans="1:6" hidden="1" x14ac:dyDescent="0.25">
      <c r="A5" s="5" t="s">
        <v>70</v>
      </c>
      <c r="B5" s="5" t="s">
        <v>70</v>
      </c>
      <c r="C5" s="5" t="s">
        <v>896</v>
      </c>
      <c r="D5" s="12">
        <v>3008.7804878048782</v>
      </c>
      <c r="E5" s="12">
        <v>1208.4390243902442</v>
      </c>
      <c r="F5" s="12">
        <v>4217.2195121951227</v>
      </c>
    </row>
    <row r="6" spans="1:6" hidden="1" x14ac:dyDescent="0.25">
      <c r="A6" s="5" t="s">
        <v>67</v>
      </c>
      <c r="B6" s="5" t="s">
        <v>68</v>
      </c>
      <c r="C6" s="5" t="s">
        <v>897</v>
      </c>
      <c r="D6" s="12">
        <v>18.507317073170732</v>
      </c>
      <c r="E6" s="12">
        <v>0</v>
      </c>
      <c r="F6" s="12">
        <v>18.507317073170732</v>
      </c>
    </row>
    <row r="7" spans="1:6" hidden="1" x14ac:dyDescent="0.25">
      <c r="A7" s="5" t="s">
        <v>106</v>
      </c>
      <c r="B7" s="5" t="s">
        <v>106</v>
      </c>
      <c r="C7" s="5" t="s">
        <v>898</v>
      </c>
      <c r="D7" s="12">
        <v>18.507317073170732</v>
      </c>
      <c r="E7" s="12">
        <v>-10.99</v>
      </c>
      <c r="F7" s="12">
        <v>7.5173170731707319</v>
      </c>
    </row>
    <row r="8" spans="1:6" hidden="1" x14ac:dyDescent="0.25">
      <c r="A8" s="5" t="s">
        <v>266</v>
      </c>
      <c r="B8" s="5" t="s">
        <v>267</v>
      </c>
      <c r="C8" s="5" t="s">
        <v>899</v>
      </c>
      <c r="D8" s="12">
        <v>27750.000000000004</v>
      </c>
      <c r="E8" s="12">
        <v>15770.419512195123</v>
      </c>
      <c r="F8" s="12">
        <v>43520.419512195127</v>
      </c>
    </row>
    <row r="9" spans="1:6" hidden="1" x14ac:dyDescent="0.25">
      <c r="A9" s="5" t="s">
        <v>70</v>
      </c>
      <c r="B9" s="5" t="s">
        <v>545</v>
      </c>
      <c r="C9" s="5" t="s">
        <v>900</v>
      </c>
      <c r="D9" s="12">
        <v>928.70243902439029</v>
      </c>
      <c r="E9" s="12">
        <v>353.63902439024395</v>
      </c>
      <c r="F9" s="12">
        <v>1282.3414634146343</v>
      </c>
    </row>
    <row r="10" spans="1:6" x14ac:dyDescent="0.25">
      <c r="A10" s="5" t="s">
        <v>9</v>
      </c>
      <c r="B10" s="5" t="s">
        <v>176</v>
      </c>
      <c r="C10" s="5" t="s">
        <v>901</v>
      </c>
      <c r="D10" s="12">
        <v>555.00487804878048</v>
      </c>
      <c r="E10" s="12">
        <v>-72.150000000000006</v>
      </c>
      <c r="F10" s="12">
        <v>482.85487804878051</v>
      </c>
    </row>
    <row r="11" spans="1:6" hidden="1" x14ac:dyDescent="0.25">
      <c r="A11" s="5" t="s">
        <v>9</v>
      </c>
      <c r="B11" s="5" t="s">
        <v>517</v>
      </c>
      <c r="C11" s="5" t="s">
        <v>902</v>
      </c>
      <c r="D11" s="12">
        <v>29600.000000000004</v>
      </c>
      <c r="E11" s="12">
        <v>12814.360975609756</v>
      </c>
      <c r="F11" s="12">
        <v>42414.360975609758</v>
      </c>
    </row>
    <row r="12" spans="1:6" hidden="1" x14ac:dyDescent="0.25">
      <c r="A12" s="5" t="s">
        <v>9</v>
      </c>
      <c r="B12" s="5" t="s">
        <v>12</v>
      </c>
      <c r="C12" s="5" t="s">
        <v>903</v>
      </c>
      <c r="D12" s="12">
        <v>5.5609756097560981</v>
      </c>
      <c r="E12" s="12">
        <v>-5.55</v>
      </c>
      <c r="F12" s="12">
        <v>1.0975609756098237E-2</v>
      </c>
    </row>
    <row r="13" spans="1:6" hidden="1" x14ac:dyDescent="0.25">
      <c r="A13" s="5" t="s">
        <v>9</v>
      </c>
      <c r="B13" s="5" t="s">
        <v>12</v>
      </c>
      <c r="C13" s="5" t="s">
        <v>904</v>
      </c>
      <c r="D13" s="12">
        <v>74.009756097560981</v>
      </c>
      <c r="E13" s="12">
        <v>-42.52</v>
      </c>
      <c r="F13" s="12">
        <v>31.489756097560978</v>
      </c>
    </row>
    <row r="14" spans="1:6" hidden="1" x14ac:dyDescent="0.25">
      <c r="A14" s="5" t="s">
        <v>9</v>
      </c>
      <c r="B14" s="5" t="s">
        <v>16</v>
      </c>
      <c r="C14" s="5" t="s">
        <v>905</v>
      </c>
      <c r="D14" s="12">
        <v>111.0048780487805</v>
      </c>
      <c r="E14" s="12">
        <v>16.448780487804878</v>
      </c>
      <c r="F14" s="12">
        <v>127.45365853658538</v>
      </c>
    </row>
    <row r="15" spans="1:6" hidden="1" x14ac:dyDescent="0.25">
      <c r="A15" s="5" t="s">
        <v>29</v>
      </c>
      <c r="B15" s="5" t="s">
        <v>649</v>
      </c>
      <c r="C15" s="5" t="s">
        <v>906</v>
      </c>
      <c r="D15" s="12">
        <v>370.00000000000006</v>
      </c>
      <c r="E15" s="12">
        <v>188.63414634146343</v>
      </c>
      <c r="F15" s="12">
        <v>558.63414634146352</v>
      </c>
    </row>
    <row r="16" spans="1:6" x14ac:dyDescent="0.25">
      <c r="A16" s="5" t="s">
        <v>49</v>
      </c>
      <c r="B16" s="5" t="s">
        <v>603</v>
      </c>
      <c r="C16" s="5" t="s">
        <v>907</v>
      </c>
      <c r="D16" s="12">
        <v>39.200000000000003</v>
      </c>
      <c r="E16" s="12">
        <v>28.214634146341467</v>
      </c>
      <c r="F16" s="12">
        <v>67.41463414634147</v>
      </c>
    </row>
    <row r="17" spans="1:6" x14ac:dyDescent="0.25">
      <c r="A17" s="5" t="s">
        <v>49</v>
      </c>
      <c r="B17" s="5" t="s">
        <v>603</v>
      </c>
      <c r="C17" s="5" t="s">
        <v>908</v>
      </c>
      <c r="D17" s="12">
        <v>166.60487804878051</v>
      </c>
      <c r="E17" s="12">
        <v>164.95609756097565</v>
      </c>
      <c r="F17" s="12">
        <v>331.56097560975616</v>
      </c>
    </row>
    <row r="18" spans="1:6" x14ac:dyDescent="0.25">
      <c r="A18" s="5" t="s">
        <v>49</v>
      </c>
      <c r="B18" s="5" t="s">
        <v>603</v>
      </c>
      <c r="C18" s="5" t="s">
        <v>909</v>
      </c>
      <c r="D18" s="12">
        <v>98.000000000000014</v>
      </c>
      <c r="E18" s="12">
        <v>20.292682926829272</v>
      </c>
      <c r="F18" s="12">
        <v>118.29268292682929</v>
      </c>
    </row>
    <row r="19" spans="1:6" x14ac:dyDescent="0.25">
      <c r="A19" s="5" t="s">
        <v>49</v>
      </c>
      <c r="B19" s="5" t="s">
        <v>603</v>
      </c>
      <c r="C19" s="5" t="s">
        <v>910</v>
      </c>
      <c r="D19" s="12">
        <v>49.00487804878049</v>
      </c>
      <c r="E19" s="12">
        <v>84.234146341463429</v>
      </c>
      <c r="F19" s="12">
        <v>133.23902439024391</v>
      </c>
    </row>
    <row r="20" spans="1:6" x14ac:dyDescent="0.25">
      <c r="A20" s="5" t="s">
        <v>49</v>
      </c>
      <c r="B20" s="5" t="s">
        <v>603</v>
      </c>
      <c r="C20" s="5" t="s">
        <v>911</v>
      </c>
      <c r="D20" s="12">
        <v>14.702439024390246</v>
      </c>
      <c r="E20" s="12">
        <v>36.897560975609757</v>
      </c>
      <c r="F20" s="12">
        <v>51.6</v>
      </c>
    </row>
    <row r="21" spans="1:6" x14ac:dyDescent="0.25">
      <c r="A21" s="5" t="s">
        <v>49</v>
      </c>
      <c r="B21" s="5" t="s">
        <v>603</v>
      </c>
      <c r="C21" s="5" t="s">
        <v>912</v>
      </c>
      <c r="D21" s="12">
        <v>220.50731707317075</v>
      </c>
      <c r="E21" s="12">
        <v>10.780487804878051</v>
      </c>
      <c r="F21" s="12">
        <v>231.2878048780488</v>
      </c>
    </row>
    <row r="22" spans="1:6" x14ac:dyDescent="0.25">
      <c r="A22" s="5" t="s">
        <v>49</v>
      </c>
      <c r="B22" s="5" t="s">
        <v>603</v>
      </c>
      <c r="C22" s="5" t="s">
        <v>913</v>
      </c>
      <c r="D22" s="12">
        <v>293.58048780487809</v>
      </c>
      <c r="E22" s="12">
        <v>9.5707317073170746</v>
      </c>
      <c r="F22" s="12">
        <v>303.15121951219515</v>
      </c>
    </row>
    <row r="23" spans="1:6" x14ac:dyDescent="0.25">
      <c r="A23" s="5" t="s">
        <v>49</v>
      </c>
      <c r="B23" s="5" t="s">
        <v>603</v>
      </c>
      <c r="C23" s="5" t="s">
        <v>914</v>
      </c>
      <c r="D23" s="12">
        <v>588.00000000000011</v>
      </c>
      <c r="E23" s="12">
        <v>294.00000000000006</v>
      </c>
      <c r="F23" s="12">
        <v>882.00000000000023</v>
      </c>
    </row>
    <row r="24" spans="1:6" x14ac:dyDescent="0.25">
      <c r="A24" s="5" t="s">
        <v>49</v>
      </c>
      <c r="B24" s="5" t="s">
        <v>603</v>
      </c>
      <c r="C24" s="5" t="s">
        <v>915</v>
      </c>
      <c r="D24" s="12">
        <v>166.60487804878051</v>
      </c>
      <c r="E24" s="12">
        <v>0</v>
      </c>
      <c r="F24" s="12">
        <v>166.60487804878051</v>
      </c>
    </row>
    <row r="25" spans="1:6" x14ac:dyDescent="0.25">
      <c r="A25" s="5" t="s">
        <v>49</v>
      </c>
      <c r="B25" s="5" t="s">
        <v>603</v>
      </c>
      <c r="C25" s="5" t="s">
        <v>916</v>
      </c>
      <c r="D25" s="12">
        <v>4.9073170731707325</v>
      </c>
      <c r="E25" s="12">
        <v>0</v>
      </c>
      <c r="F25" s="12">
        <v>4.9073170731707325</v>
      </c>
    </row>
    <row r="26" spans="1:6" x14ac:dyDescent="0.25">
      <c r="A26" s="5" t="s">
        <v>49</v>
      </c>
      <c r="B26" s="5" t="s">
        <v>603</v>
      </c>
      <c r="C26" s="5" t="s">
        <v>917</v>
      </c>
      <c r="D26" s="12">
        <v>392.00000000000006</v>
      </c>
      <c r="E26" s="12">
        <v>780.18536585365871</v>
      </c>
      <c r="F26" s="12">
        <v>1172.1853658536588</v>
      </c>
    </row>
    <row r="27" spans="1:6" x14ac:dyDescent="0.25">
      <c r="A27" s="5" t="s">
        <v>49</v>
      </c>
      <c r="B27" s="5" t="s">
        <v>603</v>
      </c>
      <c r="C27" s="5" t="s">
        <v>918</v>
      </c>
      <c r="D27" s="12">
        <v>406.70243902439029</v>
      </c>
      <c r="E27" s="12">
        <v>-62.72</v>
      </c>
      <c r="F27" s="12">
        <v>343.98243902439026</v>
      </c>
    </row>
    <row r="28" spans="1:6" x14ac:dyDescent="0.25">
      <c r="A28" s="5" t="s">
        <v>49</v>
      </c>
      <c r="B28" s="5" t="s">
        <v>603</v>
      </c>
      <c r="C28" s="5" t="s">
        <v>919</v>
      </c>
      <c r="D28" s="12">
        <v>1470.0000000000002</v>
      </c>
      <c r="E28" s="12">
        <v>430.06829268292688</v>
      </c>
      <c r="F28" s="12">
        <v>1900.0682926829272</v>
      </c>
    </row>
    <row r="29" spans="1:6" x14ac:dyDescent="0.25">
      <c r="A29" s="5" t="s">
        <v>49</v>
      </c>
      <c r="B29" s="5" t="s">
        <v>603</v>
      </c>
      <c r="C29" s="5" t="s">
        <v>920</v>
      </c>
      <c r="D29" s="12">
        <v>441.01463414634151</v>
      </c>
      <c r="E29" s="12">
        <v>1.4829268292682929</v>
      </c>
      <c r="F29" s="12">
        <v>442.49756097560982</v>
      </c>
    </row>
    <row r="30" spans="1:6" x14ac:dyDescent="0.25">
      <c r="A30" s="5" t="s">
        <v>49</v>
      </c>
      <c r="B30" s="5" t="s">
        <v>603</v>
      </c>
      <c r="C30" s="5" t="s">
        <v>921</v>
      </c>
      <c r="D30" s="12">
        <v>147.01463414634148</v>
      </c>
      <c r="E30" s="12">
        <v>98.897560975609764</v>
      </c>
      <c r="F30" s="12">
        <v>245.91219512195124</v>
      </c>
    </row>
    <row r="31" spans="1:6" hidden="1" x14ac:dyDescent="0.25">
      <c r="A31" s="5" t="s">
        <v>41</v>
      </c>
      <c r="B31" s="5" t="s">
        <v>611</v>
      </c>
      <c r="C31" s="5" t="s">
        <v>922</v>
      </c>
      <c r="D31" s="12">
        <v>37.00487804878049</v>
      </c>
      <c r="E31" s="12">
        <v>-9.25</v>
      </c>
      <c r="F31" s="12">
        <v>27.75487804878049</v>
      </c>
    </row>
    <row r="32" spans="1:6" hidden="1" x14ac:dyDescent="0.25">
      <c r="A32" s="5" t="s">
        <v>155</v>
      </c>
      <c r="B32" s="5" t="s">
        <v>643</v>
      </c>
      <c r="C32" s="5" t="s">
        <v>923</v>
      </c>
      <c r="D32" s="12">
        <v>129.50243902439027</v>
      </c>
      <c r="E32" s="12">
        <v>-98.86</v>
      </c>
      <c r="F32" s="12">
        <v>30.642439024390271</v>
      </c>
    </row>
    <row r="33" spans="1:10" hidden="1" x14ac:dyDescent="0.25">
      <c r="A33" s="5" t="s">
        <v>155</v>
      </c>
      <c r="B33" s="5" t="s">
        <v>637</v>
      </c>
      <c r="C33" s="5" t="s">
        <v>924</v>
      </c>
      <c r="D33" s="12">
        <v>0</v>
      </c>
      <c r="E33" s="12">
        <v>0</v>
      </c>
      <c r="F33" s="12">
        <v>0</v>
      </c>
    </row>
    <row r="34" spans="1:10" hidden="1" x14ac:dyDescent="0.25">
      <c r="A34" s="5" t="s">
        <v>155</v>
      </c>
      <c r="B34" s="5" t="s">
        <v>641</v>
      </c>
      <c r="C34" s="5" t="s">
        <v>924</v>
      </c>
      <c r="D34" s="12">
        <v>0</v>
      </c>
      <c r="E34" s="12">
        <v>0</v>
      </c>
      <c r="F34" s="12">
        <v>0</v>
      </c>
    </row>
    <row r="35" spans="1:10" hidden="1" x14ac:dyDescent="0.25">
      <c r="A35" s="5" t="s">
        <v>155</v>
      </c>
      <c r="B35" s="5" t="s">
        <v>639</v>
      </c>
      <c r="C35" s="5" t="s">
        <v>924</v>
      </c>
      <c r="D35" s="12">
        <v>0</v>
      </c>
      <c r="E35" s="12">
        <v>0</v>
      </c>
      <c r="F35" s="12">
        <v>0</v>
      </c>
    </row>
    <row r="36" spans="1:10" hidden="1" x14ac:dyDescent="0.25">
      <c r="A36" s="5" t="s">
        <v>185</v>
      </c>
      <c r="B36" s="5" t="s">
        <v>647</v>
      </c>
      <c r="C36" s="5" t="s">
        <v>925</v>
      </c>
      <c r="D36" s="12">
        <v>37.00487804878049</v>
      </c>
      <c r="E36" s="12">
        <v>-15.12</v>
      </c>
      <c r="F36" s="12">
        <v>21.884878048780493</v>
      </c>
    </row>
    <row r="37" spans="1:10" hidden="1" x14ac:dyDescent="0.25">
      <c r="A37" s="5" t="s">
        <v>155</v>
      </c>
      <c r="B37" s="5" t="s">
        <v>645</v>
      </c>
      <c r="C37" s="5" t="s">
        <v>926</v>
      </c>
      <c r="D37" s="12">
        <v>207.25853658536587</v>
      </c>
      <c r="E37" s="12">
        <v>49.278048780487808</v>
      </c>
      <c r="F37" s="12">
        <v>256.53658536585368</v>
      </c>
    </row>
    <row r="38" spans="1:10" hidden="1" x14ac:dyDescent="0.25">
      <c r="A38" s="5" t="s">
        <v>169</v>
      </c>
      <c r="B38" s="5" t="s">
        <v>221</v>
      </c>
      <c r="C38" s="5" t="s">
        <v>927</v>
      </c>
      <c r="D38" s="12">
        <v>2100</v>
      </c>
      <c r="E38" s="12">
        <v>0</v>
      </c>
      <c r="F38" s="12">
        <v>2100</v>
      </c>
    </row>
    <row r="40" spans="1:10" ht="30" x14ac:dyDescent="0.25">
      <c r="B40" s="7"/>
      <c r="C40" s="8" t="s">
        <v>88</v>
      </c>
      <c r="D40" s="11" t="s">
        <v>89</v>
      </c>
      <c r="E40" s="11" t="s">
        <v>90</v>
      </c>
      <c r="F40" s="19"/>
      <c r="G40" s="18"/>
      <c r="H40" s="18"/>
      <c r="I40" s="18"/>
      <c r="J40" s="18"/>
    </row>
    <row r="41" spans="1:10" x14ac:dyDescent="0.25">
      <c r="B41" s="7"/>
      <c r="C41" s="1" t="s">
        <v>91</v>
      </c>
      <c r="D41" s="1" t="s">
        <v>91</v>
      </c>
      <c r="E41" s="1" t="s">
        <v>91</v>
      </c>
      <c r="F41" s="19"/>
      <c r="G41" s="18"/>
      <c r="H41" s="18"/>
      <c r="I41" s="18"/>
      <c r="J41" s="18"/>
    </row>
    <row r="42" spans="1:10" x14ac:dyDescent="0.25">
      <c r="B42" s="3" t="s">
        <v>92</v>
      </c>
      <c r="C42" s="6">
        <f>SUM(D5:D38)</f>
        <v>69448.692682926849</v>
      </c>
      <c r="D42" s="12">
        <f t="shared" ref="D42:E42" si="0">SUM(E5:E38)</f>
        <v>32043.64</v>
      </c>
      <c r="E42" s="12">
        <f t="shared" si="0"/>
        <v>101492.33268292683</v>
      </c>
    </row>
    <row r="43" spans="1:10" x14ac:dyDescent="0.25">
      <c r="B43" s="7"/>
      <c r="C43" s="9"/>
      <c r="D43" s="9"/>
      <c r="E43" s="9"/>
      <c r="F43" s="9"/>
      <c r="G43" s="9"/>
      <c r="H43" s="9"/>
      <c r="I43" s="9"/>
      <c r="J43" s="9"/>
    </row>
  </sheetData>
  <autoFilter ref="A4:J38">
    <filterColumn colId="1">
      <filters>
        <filter val="DIPARTIMENTO PER LE COMUNICAZIONI - DIREZIONE GENERALE PER LA PIANIFICAZIONE E LA GESTIONE DELLO SPETTRO RADIOELETTRICO"/>
        <filter val="DIREZIONE GENERALE PER LE DIGHE E LE INFRASTRUTTURE IDRICHE ED ELETTRICHE"/>
      </filters>
    </filterColumn>
  </autoFilter>
  <pageMargins left="0.7" right="0.7" top="0.75" bottom="0.75" header="0.3" footer="0.3"/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workbookViewId="0">
      <selection activeCell="K1" sqref="K1:K1048576"/>
    </sheetView>
  </sheetViews>
  <sheetFormatPr defaultRowHeight="12.75" x14ac:dyDescent="0.2"/>
  <cols>
    <col min="1" max="1" width="41.5703125" style="66" customWidth="1"/>
    <col min="2" max="2" width="59.42578125" style="66" customWidth="1"/>
    <col min="3" max="3" width="15.140625" style="66" bestFit="1" customWidth="1"/>
    <col min="4" max="4" width="12.5703125" style="66" bestFit="1" customWidth="1"/>
    <col min="5" max="5" width="12.140625" style="66" bestFit="1" customWidth="1"/>
    <col min="6" max="6" width="16.28515625" style="66" bestFit="1" customWidth="1"/>
    <col min="7" max="7" width="16" style="66" bestFit="1" customWidth="1"/>
    <col min="8" max="8" width="12.42578125" style="66" bestFit="1" customWidth="1"/>
    <col min="9" max="9" width="12.140625" style="66" bestFit="1" customWidth="1"/>
    <col min="10" max="10" width="13.140625" style="66" bestFit="1" customWidth="1"/>
    <col min="11" max="11" width="38.42578125" style="66" bestFit="1" customWidth="1"/>
    <col min="12" max="16384" width="9.140625" style="66"/>
  </cols>
  <sheetData>
    <row r="1" spans="1:11" s="63" customFormat="1" x14ac:dyDescent="0.25">
      <c r="A1" s="38" t="s">
        <v>999</v>
      </c>
      <c r="B1" s="59" t="s">
        <v>152</v>
      </c>
      <c r="C1" s="60"/>
      <c r="D1" s="60"/>
      <c r="E1" s="61"/>
      <c r="F1" s="62"/>
      <c r="G1" s="61"/>
      <c r="H1" s="61"/>
      <c r="I1" s="62"/>
    </row>
    <row r="2" spans="1:11" s="63" customFormat="1" x14ac:dyDescent="0.25">
      <c r="A2" s="38" t="s">
        <v>1001</v>
      </c>
      <c r="B2" s="59">
        <v>2012</v>
      </c>
      <c r="C2" s="60"/>
      <c r="D2" s="60"/>
      <c r="E2" s="61"/>
      <c r="F2" s="62"/>
      <c r="G2" s="61"/>
      <c r="H2" s="61"/>
      <c r="I2" s="62"/>
    </row>
    <row r="3" spans="1:11" s="63" customFormat="1" x14ac:dyDescent="0.25">
      <c r="A3" s="64"/>
      <c r="B3" s="64"/>
      <c r="C3" s="64"/>
      <c r="D3" s="65"/>
      <c r="E3" s="65"/>
      <c r="F3" s="65"/>
      <c r="G3" s="65"/>
      <c r="H3" s="65"/>
      <c r="I3" s="65"/>
    </row>
    <row r="4" spans="1:11" ht="25.5" x14ac:dyDescent="0.2">
      <c r="A4" s="38" t="s">
        <v>963</v>
      </c>
      <c r="B4" s="38" t="s">
        <v>964</v>
      </c>
      <c r="C4" s="38" t="s">
        <v>965</v>
      </c>
      <c r="D4" s="38" t="s">
        <v>1002</v>
      </c>
      <c r="E4" s="38" t="s">
        <v>1003</v>
      </c>
      <c r="F4" s="38" t="s">
        <v>1004</v>
      </c>
      <c r="G4" s="38" t="s">
        <v>1005</v>
      </c>
      <c r="H4" s="38" t="s">
        <v>1006</v>
      </c>
      <c r="I4" s="38" t="s">
        <v>1007</v>
      </c>
      <c r="J4" s="38" t="s">
        <v>1008</v>
      </c>
    </row>
    <row r="5" spans="1:11" ht="51" customHeight="1" x14ac:dyDescent="0.2">
      <c r="A5" s="82" t="s">
        <v>1159</v>
      </c>
      <c r="B5" s="82" t="s">
        <v>1160</v>
      </c>
      <c r="C5" s="86" t="s">
        <v>899</v>
      </c>
      <c r="D5" s="87"/>
      <c r="E5" s="88"/>
      <c r="F5" s="87"/>
      <c r="G5" s="88"/>
      <c r="H5" s="87"/>
      <c r="I5" s="88"/>
      <c r="J5" s="87">
        <v>1</v>
      </c>
      <c r="K5" s="128"/>
    </row>
    <row r="6" spans="1:11" ht="51" customHeight="1" x14ac:dyDescent="0.2">
      <c r="A6" s="82" t="s">
        <v>9</v>
      </c>
      <c r="B6" s="82" t="s">
        <v>1163</v>
      </c>
      <c r="C6" s="86" t="s">
        <v>902</v>
      </c>
      <c r="D6" s="87"/>
      <c r="E6" s="88"/>
      <c r="F6" s="87"/>
      <c r="G6" s="88"/>
      <c r="H6" s="87"/>
      <c r="I6" s="88"/>
      <c r="J6" s="87">
        <v>1</v>
      </c>
      <c r="K6" s="128"/>
    </row>
    <row r="7" spans="1:11" ht="51" customHeight="1" x14ac:dyDescent="0.2">
      <c r="A7" s="116" t="s">
        <v>9</v>
      </c>
      <c r="B7" s="116" t="s">
        <v>1166</v>
      </c>
      <c r="C7" s="185" t="s">
        <v>901</v>
      </c>
      <c r="D7" s="117"/>
      <c r="E7" s="118"/>
      <c r="F7" s="117"/>
      <c r="G7" s="118"/>
      <c r="H7" s="117"/>
      <c r="I7" s="118"/>
      <c r="J7" s="117">
        <v>1</v>
      </c>
      <c r="K7" s="128"/>
    </row>
    <row r="8" spans="1:11" x14ac:dyDescent="0.2">
      <c r="D8" s="73"/>
      <c r="E8" s="73"/>
      <c r="F8" s="73"/>
      <c r="G8" s="73"/>
      <c r="H8" s="73"/>
      <c r="I8" s="73"/>
      <c r="J8" s="73"/>
    </row>
    <row r="9" spans="1:11" x14ac:dyDescent="0.2">
      <c r="C9" s="74" t="s">
        <v>991</v>
      </c>
      <c r="D9" s="75">
        <f>+SUM(D5:D7)</f>
        <v>0</v>
      </c>
      <c r="E9" s="76">
        <f t="shared" ref="E9:J9" si="0">+SUM(E5:E7)</f>
        <v>0</v>
      </c>
      <c r="F9" s="75">
        <f t="shared" si="0"/>
        <v>0</v>
      </c>
      <c r="G9" s="76">
        <f t="shared" si="0"/>
        <v>0</v>
      </c>
      <c r="H9" s="75">
        <f t="shared" si="0"/>
        <v>0</v>
      </c>
      <c r="I9" s="76">
        <f t="shared" si="0"/>
        <v>0</v>
      </c>
      <c r="J9" s="75">
        <f t="shared" si="0"/>
        <v>3</v>
      </c>
    </row>
    <row r="12" spans="1:11" x14ac:dyDescent="0.2">
      <c r="B12" s="77" t="s">
        <v>992</v>
      </c>
      <c r="C12" s="78" t="s">
        <v>993</v>
      </c>
      <c r="D12" s="30" t="s">
        <v>994</v>
      </c>
    </row>
    <row r="13" spans="1:11" x14ac:dyDescent="0.2">
      <c r="B13" s="79" t="s">
        <v>995</v>
      </c>
      <c r="C13" s="55">
        <f>+D9+F9+H9+J9</f>
        <v>3</v>
      </c>
      <c r="D13" s="52">
        <f>+E9+G9+I9</f>
        <v>0</v>
      </c>
    </row>
    <row r="14" spans="1:11" x14ac:dyDescent="0.2">
      <c r="B14" s="79" t="s">
        <v>996</v>
      </c>
      <c r="C14" s="55">
        <f>H9</f>
        <v>0</v>
      </c>
      <c r="D14" s="52">
        <f>I9</f>
        <v>0</v>
      </c>
    </row>
    <row r="15" spans="1:11" x14ac:dyDescent="0.2">
      <c r="B15" s="79" t="s">
        <v>997</v>
      </c>
      <c r="C15" s="55">
        <f>D9+F9</f>
        <v>0</v>
      </c>
      <c r="D15" s="52">
        <f>+E9+G9</f>
        <v>0</v>
      </c>
    </row>
    <row r="16" spans="1:11" x14ac:dyDescent="0.2">
      <c r="B16" s="79" t="s">
        <v>998</v>
      </c>
      <c r="C16" s="55">
        <f>+C14+C15</f>
        <v>0</v>
      </c>
      <c r="D16" s="52">
        <f>+D14+D15</f>
        <v>0</v>
      </c>
      <c r="E16" s="103"/>
      <c r="F16" s="124"/>
    </row>
    <row r="17" spans="3:6" x14ac:dyDescent="0.2">
      <c r="E17" s="103"/>
      <c r="F17" s="125"/>
    </row>
    <row r="20" spans="3:6" x14ac:dyDescent="0.2">
      <c r="C20" s="181"/>
    </row>
    <row r="21" spans="3:6" x14ac:dyDescent="0.2">
      <c r="C21" s="181"/>
    </row>
    <row r="22" spans="3:6" x14ac:dyDescent="0.2">
      <c r="C22" s="181"/>
    </row>
  </sheetData>
  <conditionalFormatting sqref="B1:B2">
    <cfRule type="cellIs" dxfId="33" priority="17" stopIfTrue="1" operator="equal">
      <formula>"&lt;&gt;"""""</formula>
    </cfRule>
  </conditionalFormatting>
  <conditionalFormatting sqref="C9">
    <cfRule type="cellIs" dxfId="32" priority="16" stopIfTrue="1" operator="equal">
      <formula>"&lt;&gt;"""""</formula>
    </cfRule>
  </conditionalFormatting>
  <conditionalFormatting sqref="D9:J9">
    <cfRule type="cellIs" dxfId="31" priority="15" stopIfTrue="1" operator="equal">
      <formula>"&lt;&gt;"""""</formula>
    </cfRule>
  </conditionalFormatting>
  <conditionalFormatting sqref="F5:H6">
    <cfRule type="cellIs" dxfId="30" priority="14" stopIfTrue="1" operator="equal">
      <formula>"&lt;&gt;"""""</formula>
    </cfRule>
  </conditionalFormatting>
  <conditionalFormatting sqref="E5:E6 B5:B6">
    <cfRule type="cellIs" dxfId="29" priority="13" stopIfTrue="1" operator="equal">
      <formula>"&lt;&gt;"""""</formula>
    </cfRule>
  </conditionalFormatting>
  <conditionalFormatting sqref="D5:D6">
    <cfRule type="cellIs" dxfId="28" priority="12" stopIfTrue="1" operator="equal">
      <formula>"&lt;&gt;"""""</formula>
    </cfRule>
  </conditionalFormatting>
  <conditionalFormatting sqref="J5:J6">
    <cfRule type="cellIs" dxfId="27" priority="11" stopIfTrue="1" operator="equal">
      <formula>"&lt;&gt;"""""</formula>
    </cfRule>
  </conditionalFormatting>
  <conditionalFormatting sqref="I5:I6">
    <cfRule type="cellIs" dxfId="26" priority="10" stopIfTrue="1" operator="equal">
      <formula>"&lt;&gt;"""""</formula>
    </cfRule>
  </conditionalFormatting>
  <conditionalFormatting sqref="C5:C6">
    <cfRule type="cellIs" dxfId="25" priority="9" stopIfTrue="1" operator="equal">
      <formula>"&lt;&gt;"""""</formula>
    </cfRule>
  </conditionalFormatting>
  <conditionalFormatting sqref="F7:H7">
    <cfRule type="cellIs" dxfId="24" priority="8" stopIfTrue="1" operator="equal">
      <formula>"&lt;&gt;"""""</formula>
    </cfRule>
  </conditionalFormatting>
  <conditionalFormatting sqref="E7 B7">
    <cfRule type="cellIs" dxfId="23" priority="7" stopIfTrue="1" operator="equal">
      <formula>"&lt;&gt;"""""</formula>
    </cfRule>
  </conditionalFormatting>
  <conditionalFormatting sqref="D7">
    <cfRule type="cellIs" dxfId="22" priority="6" stopIfTrue="1" operator="equal">
      <formula>"&lt;&gt;"""""</formula>
    </cfRule>
  </conditionalFormatting>
  <conditionalFormatting sqref="J7">
    <cfRule type="cellIs" dxfId="21" priority="5" stopIfTrue="1" operator="equal">
      <formula>"&lt;&gt;"""""</formula>
    </cfRule>
  </conditionalFormatting>
  <conditionalFormatting sqref="I7">
    <cfRule type="cellIs" dxfId="20" priority="4" stopIfTrue="1" operator="equal">
      <formula>"&lt;&gt;"""""</formula>
    </cfRule>
  </conditionalFormatting>
  <conditionalFormatting sqref="C7">
    <cfRule type="cellIs" dxfId="19" priority="1" stopIfTrue="1" operator="equal">
      <formula>"&lt;&gt;"""""</formula>
    </cfRule>
  </conditionalFormatting>
  <pageMargins left="0.7" right="0.7" top="0.75" bottom="0.75" header="0.3" footer="0.3"/>
  <pageSetup paperSize="9" orientation="portrait" r:id="rId1"/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4"/>
  <sheetViews>
    <sheetView showGridLines="0" topLeftCell="B2" workbookViewId="0">
      <selection activeCell="B44" sqref="A44:XFD45"/>
    </sheetView>
  </sheetViews>
  <sheetFormatPr defaultRowHeight="15" x14ac:dyDescent="0.25"/>
  <cols>
    <col min="1" max="2" width="73.7109375" style="26" customWidth="1"/>
    <col min="3" max="6" width="18.7109375" style="10" customWidth="1"/>
    <col min="7" max="11" width="18.7109375" style="26" customWidth="1"/>
    <col min="12" max="12" width="9.140625" style="26"/>
    <col min="13" max="13" width="45.7109375" style="26" customWidth="1"/>
    <col min="14" max="21" width="18.7109375" style="26" customWidth="1"/>
    <col min="22" max="16384" width="9.140625" style="26"/>
  </cols>
  <sheetData>
    <row r="1" spans="1:6" x14ac:dyDescent="0.25">
      <c r="A1" s="1" t="s">
        <v>0</v>
      </c>
      <c r="B1" s="4">
        <v>2012</v>
      </c>
    </row>
    <row r="2" spans="1:6" x14ac:dyDescent="0.25">
      <c r="A2" s="3" t="s">
        <v>1</v>
      </c>
      <c r="B2" s="4" t="s">
        <v>212</v>
      </c>
    </row>
    <row r="4" spans="1:6" x14ac:dyDescent="0.25">
      <c r="A4" s="1" t="s">
        <v>3</v>
      </c>
      <c r="B4" s="1" t="s">
        <v>4</v>
      </c>
      <c r="C4" s="1" t="s">
        <v>5</v>
      </c>
      <c r="D4" s="1" t="s">
        <v>6</v>
      </c>
      <c r="E4" s="1" t="s">
        <v>7</v>
      </c>
      <c r="F4" s="1" t="s">
        <v>8</v>
      </c>
    </row>
    <row r="5" spans="1:6" x14ac:dyDescent="0.25">
      <c r="A5" s="5" t="s">
        <v>70</v>
      </c>
      <c r="B5" s="5" t="s">
        <v>70</v>
      </c>
      <c r="C5" s="2" t="s">
        <v>928</v>
      </c>
      <c r="D5" s="12">
        <v>16800</v>
      </c>
      <c r="E5" s="12">
        <v>6858.7048458149784</v>
      </c>
      <c r="F5" s="12">
        <v>23658.70484581498</v>
      </c>
    </row>
    <row r="6" spans="1:6" x14ac:dyDescent="0.25">
      <c r="A6" s="5" t="s">
        <v>67</v>
      </c>
      <c r="B6" s="5" t="s">
        <v>68</v>
      </c>
      <c r="C6" s="2" t="s">
        <v>929</v>
      </c>
      <c r="D6" s="12">
        <v>105.00440528634361</v>
      </c>
      <c r="E6" s="12">
        <v>0</v>
      </c>
      <c r="F6" s="12">
        <v>105.00440528634361</v>
      </c>
    </row>
    <row r="7" spans="1:6" x14ac:dyDescent="0.25">
      <c r="A7" s="5" t="s">
        <v>106</v>
      </c>
      <c r="B7" s="5" t="s">
        <v>106</v>
      </c>
      <c r="C7" s="2" t="s">
        <v>930</v>
      </c>
      <c r="D7" s="12">
        <v>105.00440528634361</v>
      </c>
      <c r="E7" s="12">
        <v>-62.39</v>
      </c>
      <c r="F7" s="12">
        <v>42.614405286343612</v>
      </c>
    </row>
    <row r="8" spans="1:6" x14ac:dyDescent="0.25">
      <c r="A8" s="5" t="s">
        <v>266</v>
      </c>
      <c r="B8" s="5" t="s">
        <v>267</v>
      </c>
      <c r="C8" s="2" t="s">
        <v>931</v>
      </c>
      <c r="D8" s="12">
        <v>157500</v>
      </c>
      <c r="E8" s="12">
        <v>89507.770925110133</v>
      </c>
      <c r="F8" s="12">
        <v>247007.77092511015</v>
      </c>
    </row>
    <row r="9" spans="1:6" x14ac:dyDescent="0.25">
      <c r="A9" s="5" t="s">
        <v>70</v>
      </c>
      <c r="B9" s="5" t="s">
        <v>545</v>
      </c>
      <c r="C9" s="2" t="s">
        <v>932</v>
      </c>
      <c r="D9" s="12">
        <v>5271.0044052863441</v>
      </c>
      <c r="E9" s="12">
        <v>2007.1629955947137</v>
      </c>
      <c r="F9" s="12">
        <v>7278.1674008810578</v>
      </c>
    </row>
    <row r="10" spans="1:6" x14ac:dyDescent="0.25">
      <c r="A10" s="5" t="s">
        <v>9</v>
      </c>
      <c r="B10" s="5" t="s">
        <v>176</v>
      </c>
      <c r="C10" s="2" t="s">
        <v>933</v>
      </c>
      <c r="D10" s="12">
        <v>3150</v>
      </c>
      <c r="E10" s="12">
        <v>-409.48</v>
      </c>
      <c r="F10" s="12">
        <v>2740.52</v>
      </c>
    </row>
    <row r="11" spans="1:6" x14ac:dyDescent="0.25">
      <c r="A11" s="5" t="s">
        <v>9</v>
      </c>
      <c r="B11" s="5" t="s">
        <v>517</v>
      </c>
      <c r="C11" s="2" t="s">
        <v>934</v>
      </c>
      <c r="D11" s="12">
        <v>168000</v>
      </c>
      <c r="E11" s="12">
        <v>72730.158590308361</v>
      </c>
      <c r="F11" s="12">
        <v>240730.15859030836</v>
      </c>
    </row>
    <row r="12" spans="1:6" x14ac:dyDescent="0.25">
      <c r="A12" s="5" t="s">
        <v>9</v>
      </c>
      <c r="B12" s="5" t="s">
        <v>12</v>
      </c>
      <c r="C12" s="2" t="s">
        <v>935</v>
      </c>
      <c r="D12" s="12">
        <v>31.506607929515418</v>
      </c>
      <c r="E12" s="12">
        <v>-31.5</v>
      </c>
      <c r="F12" s="12">
        <v>6.6079295154182205E-3</v>
      </c>
    </row>
    <row r="13" spans="1:6" x14ac:dyDescent="0.25">
      <c r="A13" s="5" t="s">
        <v>9</v>
      </c>
      <c r="B13" s="5" t="s">
        <v>12</v>
      </c>
      <c r="C13" s="2" t="s">
        <v>936</v>
      </c>
      <c r="D13" s="12">
        <v>420</v>
      </c>
      <c r="E13" s="12">
        <v>-241.33</v>
      </c>
      <c r="F13" s="12">
        <v>178.67</v>
      </c>
    </row>
    <row r="14" spans="1:6" x14ac:dyDescent="0.25">
      <c r="A14" s="5" t="s">
        <v>9</v>
      </c>
      <c r="B14" s="5" t="s">
        <v>16</v>
      </c>
      <c r="C14" s="2" t="s">
        <v>937</v>
      </c>
      <c r="D14" s="12">
        <v>630</v>
      </c>
      <c r="E14" s="12">
        <v>93.348017621145374</v>
      </c>
      <c r="F14" s="12">
        <v>723.34801762114535</v>
      </c>
    </row>
    <row r="15" spans="1:6" x14ac:dyDescent="0.25">
      <c r="A15" s="5" t="s">
        <v>29</v>
      </c>
      <c r="B15" s="5" t="s">
        <v>649</v>
      </c>
      <c r="C15" s="2" t="s">
        <v>938</v>
      </c>
      <c r="D15" s="12">
        <v>2100</v>
      </c>
      <c r="E15" s="12">
        <v>1070.4845814977973</v>
      </c>
      <c r="F15" s="12">
        <v>3170.4845814977971</v>
      </c>
    </row>
    <row r="16" spans="1:6" x14ac:dyDescent="0.25">
      <c r="A16" s="5" t="s">
        <v>49</v>
      </c>
      <c r="B16" s="5" t="s">
        <v>603</v>
      </c>
      <c r="C16" s="2" t="s">
        <v>939</v>
      </c>
      <c r="D16" s="12">
        <v>480.20264317180613</v>
      </c>
      <c r="E16" s="12">
        <v>197.49779735682819</v>
      </c>
      <c r="F16" s="12">
        <v>677.70044052863432</v>
      </c>
    </row>
    <row r="17" spans="1:6" x14ac:dyDescent="0.25">
      <c r="A17" s="5" t="s">
        <v>49</v>
      </c>
      <c r="B17" s="5" t="s">
        <v>603</v>
      </c>
      <c r="C17" s="2" t="s">
        <v>940</v>
      </c>
      <c r="D17" s="12">
        <v>1166.2026431718064</v>
      </c>
      <c r="E17" s="12">
        <v>1154.6872246696034</v>
      </c>
      <c r="F17" s="12">
        <v>2320.8898678414098</v>
      </c>
    </row>
    <row r="18" spans="1:6" x14ac:dyDescent="0.25">
      <c r="A18" s="5" t="s">
        <v>49</v>
      </c>
      <c r="B18" s="5" t="s">
        <v>603</v>
      </c>
      <c r="C18" s="2" t="s">
        <v>941</v>
      </c>
      <c r="D18" s="12">
        <v>686</v>
      </c>
      <c r="E18" s="12">
        <v>142</v>
      </c>
      <c r="F18" s="12">
        <v>828</v>
      </c>
    </row>
    <row r="19" spans="1:6" x14ac:dyDescent="0.25">
      <c r="A19" s="5" t="s">
        <v>49</v>
      </c>
      <c r="B19" s="5" t="s">
        <v>603</v>
      </c>
      <c r="C19" s="2" t="s">
        <v>942</v>
      </c>
      <c r="D19" s="12">
        <v>343.00440528634363</v>
      </c>
      <c r="E19" s="12">
        <v>589.62114537444938</v>
      </c>
      <c r="F19" s="12">
        <v>932.62555066079301</v>
      </c>
    </row>
    <row r="20" spans="1:6" x14ac:dyDescent="0.25">
      <c r="A20" s="5" t="s">
        <v>49</v>
      </c>
      <c r="B20" s="5" t="s">
        <v>603</v>
      </c>
      <c r="C20" s="2" t="s">
        <v>943</v>
      </c>
      <c r="D20" s="12">
        <v>102.90748898678413</v>
      </c>
      <c r="E20" s="12">
        <v>258.21145374449338</v>
      </c>
      <c r="F20" s="12">
        <v>361.11894273127751</v>
      </c>
    </row>
    <row r="21" spans="1:6" x14ac:dyDescent="0.25">
      <c r="A21" s="5" t="s">
        <v>49</v>
      </c>
      <c r="B21" s="5" t="s">
        <v>603</v>
      </c>
      <c r="C21" s="2" t="s">
        <v>944</v>
      </c>
      <c r="D21" s="12">
        <v>1543.5066079295154</v>
      </c>
      <c r="E21" s="12">
        <v>75.462555066079304</v>
      </c>
      <c r="F21" s="12">
        <v>1618.9691629955948</v>
      </c>
    </row>
    <row r="22" spans="1:6" x14ac:dyDescent="0.25">
      <c r="A22" s="5" t="s">
        <v>49</v>
      </c>
      <c r="B22" s="5" t="s">
        <v>603</v>
      </c>
      <c r="C22" s="2" t="s">
        <v>945</v>
      </c>
      <c r="D22" s="12">
        <v>1509.2070484581498</v>
      </c>
      <c r="E22" s="12">
        <v>66.343612334801762</v>
      </c>
      <c r="F22" s="12">
        <v>1575.5506607929515</v>
      </c>
    </row>
    <row r="23" spans="1:6" x14ac:dyDescent="0.25">
      <c r="A23" s="5" t="s">
        <v>49</v>
      </c>
      <c r="B23" s="5" t="s">
        <v>603</v>
      </c>
      <c r="C23" s="2" t="s">
        <v>946</v>
      </c>
      <c r="D23" s="12">
        <v>4116</v>
      </c>
      <c r="E23" s="12">
        <v>2058</v>
      </c>
      <c r="F23" s="12">
        <v>6174</v>
      </c>
    </row>
    <row r="24" spans="1:6" x14ac:dyDescent="0.25">
      <c r="A24" s="5" t="s">
        <v>49</v>
      </c>
      <c r="B24" s="5" t="s">
        <v>603</v>
      </c>
      <c r="C24" s="2" t="s">
        <v>947</v>
      </c>
      <c r="D24" s="12">
        <v>1166.2026431718064</v>
      </c>
      <c r="E24" s="12">
        <v>0</v>
      </c>
      <c r="F24" s="12">
        <v>1166.2026431718064</v>
      </c>
    </row>
    <row r="25" spans="1:6" x14ac:dyDescent="0.25">
      <c r="A25" s="5" t="s">
        <v>49</v>
      </c>
      <c r="B25" s="5" t="s">
        <v>603</v>
      </c>
      <c r="C25" s="2" t="s">
        <v>948</v>
      </c>
      <c r="D25" s="12">
        <v>343.00440528634363</v>
      </c>
      <c r="E25" s="12">
        <v>0</v>
      </c>
      <c r="F25" s="12">
        <v>343.00440528634363</v>
      </c>
    </row>
    <row r="26" spans="1:6" x14ac:dyDescent="0.25">
      <c r="A26" s="5" t="s">
        <v>49</v>
      </c>
      <c r="B26" s="5" t="s">
        <v>603</v>
      </c>
      <c r="C26" s="2" t="s">
        <v>949</v>
      </c>
      <c r="D26" s="12">
        <v>2744</v>
      </c>
      <c r="E26" s="12">
        <v>0</v>
      </c>
      <c r="F26" s="12">
        <v>2744</v>
      </c>
    </row>
    <row r="27" spans="1:6" x14ac:dyDescent="0.25">
      <c r="A27" s="5" t="s">
        <v>49</v>
      </c>
      <c r="B27" s="5" t="s">
        <v>603</v>
      </c>
      <c r="C27" s="2" t="s">
        <v>950</v>
      </c>
      <c r="D27" s="12">
        <v>2846.9074889867838</v>
      </c>
      <c r="E27" s="12">
        <v>0</v>
      </c>
      <c r="F27" s="12">
        <v>2846.9074889867838</v>
      </c>
    </row>
    <row r="28" spans="1:6" x14ac:dyDescent="0.25">
      <c r="A28" s="5" t="s">
        <v>49</v>
      </c>
      <c r="B28" s="5" t="s">
        <v>603</v>
      </c>
      <c r="C28" s="2" t="s">
        <v>951</v>
      </c>
      <c r="D28" s="12">
        <v>10290</v>
      </c>
      <c r="E28" s="12">
        <v>0</v>
      </c>
      <c r="F28" s="12">
        <v>10290</v>
      </c>
    </row>
    <row r="29" spans="1:6" x14ac:dyDescent="0.25">
      <c r="A29" s="5" t="s">
        <v>49</v>
      </c>
      <c r="B29" s="5" t="s">
        <v>603</v>
      </c>
      <c r="C29" s="2" t="s">
        <v>952</v>
      </c>
      <c r="D29" s="12">
        <v>3087.0044052863436</v>
      </c>
      <c r="E29" s="12">
        <v>0</v>
      </c>
      <c r="F29" s="12">
        <v>3087.0044052863436</v>
      </c>
    </row>
    <row r="30" spans="1:6" x14ac:dyDescent="0.25">
      <c r="A30" s="5" t="s">
        <v>49</v>
      </c>
      <c r="B30" s="5" t="s">
        <v>603</v>
      </c>
      <c r="C30" s="2" t="s">
        <v>953</v>
      </c>
      <c r="D30" s="12">
        <v>1029.0044052863436</v>
      </c>
      <c r="E30" s="12">
        <v>0</v>
      </c>
      <c r="F30" s="12">
        <v>1029.0044052863436</v>
      </c>
    </row>
    <row r="31" spans="1:6" x14ac:dyDescent="0.25">
      <c r="A31" s="5" t="s">
        <v>41</v>
      </c>
      <c r="B31" s="5" t="s">
        <v>611</v>
      </c>
      <c r="C31" s="2" t="s">
        <v>954</v>
      </c>
      <c r="D31" s="12">
        <v>210</v>
      </c>
      <c r="E31" s="12">
        <v>-52.5</v>
      </c>
      <c r="F31" s="12">
        <v>157.5</v>
      </c>
    </row>
    <row r="32" spans="1:6" x14ac:dyDescent="0.25">
      <c r="A32" s="5" t="s">
        <v>155</v>
      </c>
      <c r="B32" s="5" t="s">
        <v>643</v>
      </c>
      <c r="C32" s="2" t="s">
        <v>955</v>
      </c>
      <c r="D32" s="12">
        <v>735.00440528634363</v>
      </c>
      <c r="E32" s="12">
        <v>-561.12</v>
      </c>
      <c r="F32" s="12">
        <v>173.88440528634362</v>
      </c>
    </row>
    <row r="33" spans="1:10" x14ac:dyDescent="0.25">
      <c r="A33" s="5" t="s">
        <v>155</v>
      </c>
      <c r="B33" s="5" t="s">
        <v>637</v>
      </c>
      <c r="C33" s="2" t="s">
        <v>924</v>
      </c>
      <c r="D33" s="12">
        <v>0</v>
      </c>
      <c r="E33" s="12">
        <v>0</v>
      </c>
      <c r="F33" s="12">
        <v>0</v>
      </c>
    </row>
    <row r="34" spans="1:10" x14ac:dyDescent="0.25">
      <c r="A34" s="5" t="s">
        <v>155</v>
      </c>
      <c r="B34" s="5" t="s">
        <v>641</v>
      </c>
      <c r="C34" s="2" t="s">
        <v>924</v>
      </c>
      <c r="D34" s="12">
        <v>0</v>
      </c>
      <c r="E34" s="12">
        <v>0</v>
      </c>
      <c r="F34" s="12">
        <v>0</v>
      </c>
    </row>
    <row r="35" spans="1:10" x14ac:dyDescent="0.25">
      <c r="A35" s="5" t="s">
        <v>155</v>
      </c>
      <c r="B35" s="5" t="s">
        <v>639</v>
      </c>
      <c r="C35" s="2" t="s">
        <v>924</v>
      </c>
      <c r="D35" s="12">
        <v>0</v>
      </c>
      <c r="E35" s="12">
        <v>0</v>
      </c>
      <c r="F35" s="12">
        <v>0</v>
      </c>
    </row>
    <row r="36" spans="1:10" x14ac:dyDescent="0.25">
      <c r="A36" s="5" t="s">
        <v>185</v>
      </c>
      <c r="B36" s="5" t="s">
        <v>647</v>
      </c>
      <c r="C36" s="2" t="s">
        <v>956</v>
      </c>
      <c r="D36" s="12">
        <v>210</v>
      </c>
      <c r="E36" s="12">
        <v>-85.21</v>
      </c>
      <c r="F36" s="12">
        <v>124.79</v>
      </c>
    </row>
    <row r="37" spans="1:10" x14ac:dyDescent="0.25">
      <c r="A37" s="5" t="s">
        <v>155</v>
      </c>
      <c r="B37" s="5" t="s">
        <v>645</v>
      </c>
      <c r="C37" s="2" t="s">
        <v>957</v>
      </c>
      <c r="D37" s="12">
        <v>1176.2555066079294</v>
      </c>
      <c r="E37" s="12">
        <v>279.678</v>
      </c>
      <c r="F37" s="12">
        <v>1455.9335066079293</v>
      </c>
    </row>
    <row r="38" spans="1:10" x14ac:dyDescent="0.25">
      <c r="A38" s="5" t="s">
        <v>169</v>
      </c>
      <c r="B38" s="5" t="s">
        <v>221</v>
      </c>
      <c r="C38" s="2">
        <v>100434051</v>
      </c>
      <c r="D38" s="12">
        <v>12250</v>
      </c>
      <c r="E38" s="12">
        <v>0</v>
      </c>
      <c r="F38" s="12">
        <v>12250</v>
      </c>
    </row>
    <row r="39" spans="1:10" x14ac:dyDescent="0.25">
      <c r="A39" s="5" t="s">
        <v>46</v>
      </c>
      <c r="B39" s="5" t="s">
        <v>47</v>
      </c>
      <c r="C39" s="2" t="s">
        <v>549</v>
      </c>
      <c r="D39" s="12">
        <v>3296.9162995594716</v>
      </c>
      <c r="E39" s="12"/>
      <c r="F39" s="12">
        <v>3296.9162995594716</v>
      </c>
    </row>
    <row r="41" spans="1:10" ht="30" x14ac:dyDescent="0.25">
      <c r="B41" s="7"/>
      <c r="C41" s="11" t="s">
        <v>88</v>
      </c>
      <c r="D41" s="11" t="s">
        <v>89</v>
      </c>
      <c r="E41" s="11" t="s">
        <v>90</v>
      </c>
      <c r="F41" s="19"/>
      <c r="G41" s="18"/>
      <c r="H41" s="18"/>
      <c r="I41" s="18"/>
      <c r="J41" s="18"/>
    </row>
    <row r="42" spans="1:10" x14ac:dyDescent="0.25">
      <c r="B42" s="7"/>
      <c r="C42" s="1" t="s">
        <v>91</v>
      </c>
      <c r="D42" s="1" t="s">
        <v>91</v>
      </c>
      <c r="E42" s="1" t="s">
        <v>91</v>
      </c>
      <c r="F42" s="19"/>
      <c r="G42" s="18"/>
      <c r="H42" s="18"/>
      <c r="I42" s="18"/>
      <c r="J42" s="18"/>
    </row>
    <row r="43" spans="1:10" x14ac:dyDescent="0.25">
      <c r="B43" s="3" t="s">
        <v>92</v>
      </c>
      <c r="C43" s="12">
        <f>SUM(D5:D39)</f>
        <v>403443.8502202644</v>
      </c>
      <c r="D43" s="12">
        <f t="shared" ref="D43:E43" si="0">SUM(E5:E39)</f>
        <v>175645.60174449344</v>
      </c>
      <c r="E43" s="12">
        <f t="shared" si="0"/>
        <v>579089.45196475799</v>
      </c>
      <c r="F43" s="19"/>
      <c r="G43" s="18"/>
      <c r="H43" s="18"/>
      <c r="I43" s="18"/>
      <c r="J43" s="18"/>
    </row>
    <row r="44" spans="1:10" x14ac:dyDescent="0.25">
      <c r="B44" s="7"/>
      <c r="C44" s="9"/>
      <c r="D44" s="9"/>
      <c r="E44" s="9"/>
      <c r="F44" s="19"/>
      <c r="G44" s="18"/>
      <c r="H44" s="18"/>
      <c r="I44" s="18"/>
      <c r="J44" s="18"/>
    </row>
  </sheetData>
  <autoFilter ref="A4:J39"/>
  <pageMargins left="0.7" right="0.7" top="0.75" bottom="0.75" header="0.3" footer="0.3"/>
</worksheet>
</file>

<file path=xl/worksheets/sheet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"/>
  <sheetViews>
    <sheetView zoomScale="115" zoomScaleNormal="115" workbookViewId="0">
      <selection activeCell="E17" sqref="E17:F19"/>
    </sheetView>
  </sheetViews>
  <sheetFormatPr defaultRowHeight="11.25" x14ac:dyDescent="0.2"/>
  <cols>
    <col min="1" max="1" width="52" style="155" bestFit="1" customWidth="1"/>
    <col min="2" max="2" width="45.42578125" style="155" bestFit="1" customWidth="1"/>
    <col min="3" max="3" width="15.140625" style="155" bestFit="1" customWidth="1"/>
    <col min="4" max="4" width="12.5703125" style="155" bestFit="1" customWidth="1"/>
    <col min="5" max="5" width="12.140625" style="155" bestFit="1" customWidth="1"/>
    <col min="6" max="6" width="16.28515625" style="155" bestFit="1" customWidth="1"/>
    <col min="7" max="7" width="16" style="155" bestFit="1" customWidth="1"/>
    <col min="8" max="8" width="12.42578125" style="155" bestFit="1" customWidth="1"/>
    <col min="9" max="9" width="12.140625" style="155" bestFit="1" customWidth="1"/>
    <col min="10" max="10" width="13.140625" style="155" bestFit="1" customWidth="1"/>
    <col min="11" max="11" width="38.42578125" style="155" bestFit="1" customWidth="1"/>
    <col min="12" max="16384" width="9.140625" style="155"/>
  </cols>
  <sheetData>
    <row r="1" spans="1:11" s="141" customFormat="1" x14ac:dyDescent="0.25">
      <c r="A1" s="136" t="s">
        <v>999</v>
      </c>
      <c r="B1" s="137" t="s">
        <v>212</v>
      </c>
      <c r="C1" s="138"/>
      <c r="D1" s="138"/>
      <c r="E1" s="139"/>
      <c r="F1" s="140"/>
      <c r="G1" s="139"/>
      <c r="H1" s="139"/>
      <c r="I1" s="140"/>
    </row>
    <row r="2" spans="1:11" s="141" customFormat="1" x14ac:dyDescent="0.25">
      <c r="A2" s="136" t="s">
        <v>1001</v>
      </c>
      <c r="B2" s="137">
        <v>2012</v>
      </c>
      <c r="C2" s="138"/>
      <c r="D2" s="138"/>
      <c r="E2" s="139"/>
      <c r="F2" s="140"/>
      <c r="G2" s="139"/>
      <c r="H2" s="139"/>
      <c r="I2" s="140"/>
    </row>
    <row r="3" spans="1:11" s="141" customFormat="1" x14ac:dyDescent="0.25">
      <c r="A3" s="142"/>
      <c r="B3" s="142"/>
      <c r="C3" s="142"/>
      <c r="D3" s="143"/>
      <c r="E3" s="143"/>
      <c r="F3" s="143"/>
      <c r="G3" s="143"/>
      <c r="H3" s="143"/>
      <c r="I3" s="143"/>
    </row>
    <row r="4" spans="1:11" ht="22.5" x14ac:dyDescent="0.2">
      <c r="A4" s="136" t="s">
        <v>963</v>
      </c>
      <c r="B4" s="136" t="s">
        <v>964</v>
      </c>
      <c r="C4" s="136" t="s">
        <v>965</v>
      </c>
      <c r="D4" s="136" t="s">
        <v>1002</v>
      </c>
      <c r="E4" s="136" t="s">
        <v>1003</v>
      </c>
      <c r="F4" s="136" t="s">
        <v>1004</v>
      </c>
      <c r="G4" s="136" t="s">
        <v>1005</v>
      </c>
      <c r="H4" s="136" t="s">
        <v>1006</v>
      </c>
      <c r="I4" s="136" t="s">
        <v>1007</v>
      </c>
      <c r="J4" s="136" t="s">
        <v>1008</v>
      </c>
    </row>
    <row r="5" spans="1:11" ht="33.75" x14ac:dyDescent="0.2">
      <c r="A5" s="156" t="s">
        <v>70</v>
      </c>
      <c r="B5" s="157" t="s">
        <v>1161</v>
      </c>
      <c r="C5" s="158" t="s">
        <v>928</v>
      </c>
      <c r="D5" s="159">
        <v>6</v>
      </c>
      <c r="E5" s="160">
        <v>6906</v>
      </c>
      <c r="F5" s="159"/>
      <c r="G5" s="160"/>
      <c r="H5" s="159"/>
      <c r="I5" s="160"/>
      <c r="J5" s="159"/>
      <c r="K5" s="161">
        <f>SUM(E5,G5,I5)</f>
        <v>6906</v>
      </c>
    </row>
    <row r="6" spans="1:11" ht="33.75" x14ac:dyDescent="0.2">
      <c r="A6" s="157" t="s">
        <v>1159</v>
      </c>
      <c r="B6" s="157" t="s">
        <v>1160</v>
      </c>
      <c r="C6" s="137" t="s">
        <v>931</v>
      </c>
      <c r="D6" s="159">
        <v>309</v>
      </c>
      <c r="E6" s="160">
        <v>355304.54</v>
      </c>
      <c r="F6" s="159"/>
      <c r="G6" s="160"/>
      <c r="H6" s="159"/>
      <c r="I6" s="160"/>
      <c r="J6" s="159">
        <v>36</v>
      </c>
      <c r="K6" s="161">
        <f t="shared" ref="K6:K8" si="0">SUM(E6,G6,I6)</f>
        <v>355304.54</v>
      </c>
    </row>
    <row r="7" spans="1:11" ht="33.75" x14ac:dyDescent="0.2">
      <c r="A7" s="157" t="s">
        <v>9</v>
      </c>
      <c r="B7" s="157" t="s">
        <v>1166</v>
      </c>
      <c r="C7" s="137" t="s">
        <v>933</v>
      </c>
      <c r="D7" s="159">
        <v>1</v>
      </c>
      <c r="E7" s="160">
        <v>3563</v>
      </c>
      <c r="F7" s="159"/>
      <c r="G7" s="160"/>
      <c r="H7" s="159"/>
      <c r="I7" s="160"/>
      <c r="J7" s="159"/>
      <c r="K7" s="161">
        <f t="shared" si="0"/>
        <v>3563</v>
      </c>
    </row>
    <row r="8" spans="1:11" ht="45" x14ac:dyDescent="0.2">
      <c r="A8" s="157" t="s">
        <v>9</v>
      </c>
      <c r="B8" s="157" t="s">
        <v>1163</v>
      </c>
      <c r="C8" s="137" t="s">
        <v>934</v>
      </c>
      <c r="D8" s="159">
        <v>139</v>
      </c>
      <c r="E8" s="160">
        <v>182744</v>
      </c>
      <c r="F8" s="159"/>
      <c r="G8" s="160"/>
      <c r="H8" s="159"/>
      <c r="I8" s="160"/>
      <c r="J8" s="159">
        <v>18</v>
      </c>
      <c r="K8" s="161">
        <f t="shared" si="0"/>
        <v>182744</v>
      </c>
    </row>
    <row r="9" spans="1:11" x14ac:dyDescent="0.2">
      <c r="D9" s="162"/>
      <c r="E9" s="162"/>
      <c r="F9" s="162"/>
      <c r="G9" s="162"/>
      <c r="H9" s="162"/>
      <c r="I9" s="162"/>
      <c r="J9" s="162"/>
    </row>
    <row r="10" spans="1:11" x14ac:dyDescent="0.2">
      <c r="C10" s="144" t="s">
        <v>991</v>
      </c>
      <c r="D10" s="145">
        <f t="shared" ref="D10:J10" si="1">+SUM(D5:D8)</f>
        <v>455</v>
      </c>
      <c r="E10" s="160">
        <f t="shared" si="1"/>
        <v>548517.54</v>
      </c>
      <c r="F10" s="145">
        <f t="shared" si="1"/>
        <v>0</v>
      </c>
      <c r="G10" s="145">
        <f t="shared" si="1"/>
        <v>0</v>
      </c>
      <c r="H10" s="145">
        <f t="shared" si="1"/>
        <v>0</v>
      </c>
      <c r="I10" s="145">
        <f t="shared" si="1"/>
        <v>0</v>
      </c>
      <c r="J10" s="145">
        <f t="shared" si="1"/>
        <v>54</v>
      </c>
    </row>
    <row r="13" spans="1:11" x14ac:dyDescent="0.2">
      <c r="B13" s="146" t="s">
        <v>992</v>
      </c>
      <c r="C13" s="147" t="s">
        <v>993</v>
      </c>
      <c r="D13" s="148" t="s">
        <v>994</v>
      </c>
    </row>
    <row r="14" spans="1:11" x14ac:dyDescent="0.2">
      <c r="B14" s="149" t="s">
        <v>995</v>
      </c>
      <c r="C14" s="150">
        <f>+D10+F10+H10+J10</f>
        <v>509</v>
      </c>
      <c r="D14" s="151">
        <f>+E10+G10+I10</f>
        <v>548517.54</v>
      </c>
    </row>
    <row r="15" spans="1:11" x14ac:dyDescent="0.2">
      <c r="B15" s="149" t="s">
        <v>996</v>
      </c>
      <c r="C15" s="150">
        <f>H10</f>
        <v>0</v>
      </c>
      <c r="D15" s="151">
        <f>I10</f>
        <v>0</v>
      </c>
    </row>
    <row r="16" spans="1:11" x14ac:dyDescent="0.2">
      <c r="B16" s="149" t="s">
        <v>997</v>
      </c>
      <c r="C16" s="150">
        <f>D10+F10</f>
        <v>455</v>
      </c>
      <c r="D16" s="151">
        <f>+E10+G10</f>
        <v>548517.54</v>
      </c>
    </row>
    <row r="17" spans="2:6" x14ac:dyDescent="0.2">
      <c r="B17" s="149" t="s">
        <v>998</v>
      </c>
      <c r="C17" s="150">
        <f>+C15+C16</f>
        <v>455</v>
      </c>
      <c r="D17" s="151">
        <f>+D15+D16</f>
        <v>548517.54</v>
      </c>
      <c r="E17" s="152"/>
      <c r="F17" s="153"/>
    </row>
    <row r="18" spans="2:6" x14ac:dyDescent="0.2">
      <c r="E18" s="152"/>
      <c r="F18" s="154"/>
    </row>
  </sheetData>
  <conditionalFormatting sqref="B1:B2 B8 D8:J8 C6:C8">
    <cfRule type="cellIs" dxfId="18" priority="25" stopIfTrue="1" operator="equal">
      <formula>"&lt;&gt;"""""</formula>
    </cfRule>
  </conditionalFormatting>
  <conditionalFormatting sqref="F6:H7">
    <cfRule type="cellIs" dxfId="17" priority="24" stopIfTrue="1" operator="equal">
      <formula>"&lt;&gt;"""""</formula>
    </cfRule>
  </conditionalFormatting>
  <conditionalFormatting sqref="B6:B7 E6:E7">
    <cfRule type="cellIs" dxfId="16" priority="23" stopIfTrue="1" operator="equal">
      <formula>"&lt;&gt;"""""</formula>
    </cfRule>
  </conditionalFormatting>
  <conditionalFormatting sqref="D6:D7">
    <cfRule type="cellIs" dxfId="15" priority="22" stopIfTrue="1" operator="equal">
      <formula>"&lt;&gt;"""""</formula>
    </cfRule>
  </conditionalFormatting>
  <conditionalFormatting sqref="J6:J7">
    <cfRule type="cellIs" dxfId="14" priority="21" stopIfTrue="1" operator="equal">
      <formula>"&lt;&gt;"""""</formula>
    </cfRule>
  </conditionalFormatting>
  <conditionalFormatting sqref="I6:I7">
    <cfRule type="cellIs" dxfId="13" priority="20" stopIfTrue="1" operator="equal">
      <formula>"&lt;&gt;"""""</formula>
    </cfRule>
  </conditionalFormatting>
  <conditionalFormatting sqref="C10">
    <cfRule type="cellIs" dxfId="12" priority="14" stopIfTrue="1" operator="equal">
      <formula>"&lt;&gt;"""""</formula>
    </cfRule>
  </conditionalFormatting>
  <conditionalFormatting sqref="D10:J10">
    <cfRule type="cellIs" dxfId="11" priority="13" stopIfTrue="1" operator="equal">
      <formula>"&lt;&gt;"""""</formula>
    </cfRule>
  </conditionalFormatting>
  <conditionalFormatting sqref="F5:H5">
    <cfRule type="cellIs" dxfId="10" priority="11" stopIfTrue="1" operator="equal">
      <formula>"&lt;&gt;"""""</formula>
    </cfRule>
  </conditionalFormatting>
  <conditionalFormatting sqref="E5 A5">
    <cfRule type="cellIs" dxfId="9" priority="10" stopIfTrue="1" operator="equal">
      <formula>"&lt;&gt;"""""</formula>
    </cfRule>
  </conditionalFormatting>
  <conditionalFormatting sqref="D5">
    <cfRule type="cellIs" dxfId="8" priority="9" stopIfTrue="1" operator="equal">
      <formula>"&lt;&gt;"""""</formula>
    </cfRule>
  </conditionalFormatting>
  <conditionalFormatting sqref="J5">
    <cfRule type="cellIs" dxfId="7" priority="8" stopIfTrue="1" operator="equal">
      <formula>"&lt;&gt;"""""</formula>
    </cfRule>
  </conditionalFormatting>
  <conditionalFormatting sqref="I5">
    <cfRule type="cellIs" dxfId="6" priority="7" stopIfTrue="1" operator="equal">
      <formula>"&lt;&gt;"""""</formula>
    </cfRule>
  </conditionalFormatting>
  <conditionalFormatting sqref="C5">
    <cfRule type="cellIs" dxfId="5" priority="6" stopIfTrue="1" operator="equal">
      <formula>"&lt;&gt;"""""</formula>
    </cfRule>
  </conditionalFormatting>
  <conditionalFormatting sqref="B5">
    <cfRule type="cellIs" dxfId="4" priority="5" stopIfTrue="1" operator="equal">
      <formula>"&lt;&gt;"""""</formula>
    </cfRule>
  </conditionalFormatting>
  <conditionalFormatting sqref="E10">
    <cfRule type="cellIs" dxfId="3" priority="4" stopIfTrue="1" operator="equal">
      <formula>"&lt;&gt;"""""</formula>
    </cfRule>
  </conditionalFormatting>
  <conditionalFormatting sqref="A7:C7">
    <cfRule type="cellIs" dxfId="2" priority="3" stopIfTrue="1" operator="equal">
      <formula>"&lt;&gt;"""""</formula>
    </cfRule>
  </conditionalFormatting>
  <conditionalFormatting sqref="D7">
    <cfRule type="cellIs" dxfId="1" priority="2" stopIfTrue="1" operator="equal">
      <formula>"&lt;&gt;"""""</formula>
    </cfRule>
  </conditionalFormatting>
  <conditionalFormatting sqref="E7">
    <cfRule type="cellIs" dxfId="0" priority="1" stopIfTrue="1" operator="equal">
      <formula>"&lt;&gt;"""""</formula>
    </cfRule>
  </conditionalFormatting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zoomScale="85" zoomScaleNormal="85" workbookViewId="0">
      <selection activeCell="L5" sqref="L5:L21"/>
    </sheetView>
  </sheetViews>
  <sheetFormatPr defaultRowHeight="12.75" x14ac:dyDescent="0.2"/>
  <cols>
    <col min="1" max="1" width="52" style="66" bestFit="1" customWidth="1"/>
    <col min="2" max="2" width="42.5703125" style="66" customWidth="1"/>
    <col min="3" max="3" width="14" style="66" bestFit="1" customWidth="1"/>
    <col min="4" max="4" width="15.140625" style="66" bestFit="1" customWidth="1"/>
    <col min="5" max="5" width="12.5703125" style="66" bestFit="1" customWidth="1"/>
    <col min="6" max="6" width="19.5703125" style="66" bestFit="1" customWidth="1"/>
    <col min="7" max="7" width="16.28515625" style="66" bestFit="1" customWidth="1"/>
    <col min="8" max="8" width="16" style="66" bestFit="1" customWidth="1"/>
    <col min="9" max="9" width="12.42578125" style="66" bestFit="1" customWidth="1"/>
    <col min="10" max="10" width="14.5703125" style="66" bestFit="1" customWidth="1"/>
    <col min="11" max="11" width="13.140625" style="66" bestFit="1" customWidth="1"/>
    <col min="12" max="12" width="11.7109375" style="66" bestFit="1" customWidth="1"/>
    <col min="13" max="16384" width="9.140625" style="66"/>
  </cols>
  <sheetData>
    <row r="1" spans="1:12" s="63" customFormat="1" x14ac:dyDescent="0.25">
      <c r="A1" s="38" t="s">
        <v>999</v>
      </c>
      <c r="B1" s="59" t="s">
        <v>95</v>
      </c>
      <c r="C1" s="60"/>
      <c r="D1" s="60"/>
      <c r="E1" s="60"/>
      <c r="F1" s="61"/>
      <c r="G1" s="62"/>
      <c r="H1" s="61"/>
      <c r="I1" s="61"/>
      <c r="J1" s="62"/>
    </row>
    <row r="2" spans="1:12" s="63" customFormat="1" x14ac:dyDescent="0.25">
      <c r="A2" s="38" t="s">
        <v>1001</v>
      </c>
      <c r="B2" s="59">
        <v>2018</v>
      </c>
      <c r="C2" s="60"/>
      <c r="D2" s="60"/>
      <c r="E2" s="60"/>
      <c r="F2" s="61"/>
      <c r="G2" s="62"/>
      <c r="H2" s="61"/>
      <c r="I2" s="61"/>
      <c r="J2" s="62"/>
    </row>
    <row r="3" spans="1:12" s="63" customFormat="1" x14ac:dyDescent="0.25">
      <c r="A3" s="64"/>
      <c r="B3" s="64"/>
      <c r="C3" s="64"/>
      <c r="D3" s="64"/>
      <c r="E3" s="65"/>
      <c r="F3" s="65"/>
      <c r="G3" s="65"/>
      <c r="H3" s="65"/>
      <c r="I3" s="65"/>
      <c r="J3" s="65"/>
    </row>
    <row r="4" spans="1:12" ht="25.5" x14ac:dyDescent="0.2">
      <c r="A4" s="38" t="s">
        <v>963</v>
      </c>
      <c r="B4" s="38" t="s">
        <v>964</v>
      </c>
      <c r="C4" s="38" t="s">
        <v>1172</v>
      </c>
      <c r="D4" s="38" t="s">
        <v>965</v>
      </c>
      <c r="E4" s="38" t="s">
        <v>1002</v>
      </c>
      <c r="F4" s="38" t="s">
        <v>1003</v>
      </c>
      <c r="G4" s="38" t="s">
        <v>1004</v>
      </c>
      <c r="H4" s="38" t="s">
        <v>1005</v>
      </c>
      <c r="I4" s="38" t="s">
        <v>1006</v>
      </c>
      <c r="J4" s="38" t="s">
        <v>1007</v>
      </c>
      <c r="K4" s="38" t="s">
        <v>1008</v>
      </c>
    </row>
    <row r="5" spans="1:12" ht="38.25" x14ac:dyDescent="0.2">
      <c r="A5" s="67" t="s">
        <v>70</v>
      </c>
      <c r="B5" s="67" t="s">
        <v>975</v>
      </c>
      <c r="C5" s="67" t="s">
        <v>1170</v>
      </c>
      <c r="D5" s="68">
        <v>700946</v>
      </c>
      <c r="E5" s="69"/>
      <c r="F5" s="70"/>
      <c r="G5" s="69"/>
      <c r="H5" s="70"/>
      <c r="I5" s="69">
        <v>2</v>
      </c>
      <c r="J5" s="72">
        <v>5000</v>
      </c>
      <c r="K5" s="69"/>
      <c r="L5" s="128"/>
    </row>
    <row r="6" spans="1:12" ht="25.5" x14ac:dyDescent="0.2">
      <c r="A6" s="67" t="s">
        <v>79</v>
      </c>
      <c r="B6" s="67" t="s">
        <v>976</v>
      </c>
      <c r="C6" s="67" t="s">
        <v>1170</v>
      </c>
      <c r="D6" s="68">
        <v>700908</v>
      </c>
      <c r="E6" s="69"/>
      <c r="F6" s="70"/>
      <c r="G6" s="69"/>
      <c r="H6" s="70"/>
      <c r="I6" s="69">
        <v>3</v>
      </c>
      <c r="J6" s="72">
        <v>12800</v>
      </c>
      <c r="K6" s="69"/>
      <c r="L6" s="128"/>
    </row>
    <row r="7" spans="1:12" x14ac:dyDescent="0.2">
      <c r="A7" s="67" t="s">
        <v>24</v>
      </c>
      <c r="B7" s="67" t="s">
        <v>977</v>
      </c>
      <c r="C7" s="67" t="s">
        <v>1170</v>
      </c>
      <c r="D7" s="68">
        <v>700937</v>
      </c>
      <c r="E7" s="69"/>
      <c r="F7" s="70"/>
      <c r="G7" s="69"/>
      <c r="H7" s="70"/>
      <c r="I7" s="69">
        <v>3</v>
      </c>
      <c r="J7" s="72">
        <v>7173</v>
      </c>
      <c r="K7" s="69"/>
      <c r="L7" s="128"/>
    </row>
    <row r="8" spans="1:12" x14ac:dyDescent="0.2">
      <c r="A8" s="67" t="s">
        <v>24</v>
      </c>
      <c r="B8" s="67" t="s">
        <v>977</v>
      </c>
      <c r="C8" s="67" t="s">
        <v>1170</v>
      </c>
      <c r="D8" s="68">
        <v>700938</v>
      </c>
      <c r="E8" s="69">
        <v>1</v>
      </c>
      <c r="F8" s="70">
        <v>2591.5</v>
      </c>
      <c r="G8" s="69"/>
      <c r="H8" s="70"/>
      <c r="I8" s="69">
        <v>1</v>
      </c>
      <c r="J8" s="72">
        <v>2800</v>
      </c>
      <c r="K8" s="69"/>
      <c r="L8" s="128"/>
    </row>
    <row r="9" spans="1:12" ht="76.5" x14ac:dyDescent="0.2">
      <c r="A9" s="67" t="s">
        <v>41</v>
      </c>
      <c r="B9" s="67" t="s">
        <v>978</v>
      </c>
      <c r="C9" s="67" t="s">
        <v>1170</v>
      </c>
      <c r="D9" s="68">
        <v>700939</v>
      </c>
      <c r="E9" s="69"/>
      <c r="F9" s="70"/>
      <c r="G9" s="69"/>
      <c r="H9" s="70"/>
      <c r="I9" s="69">
        <v>1</v>
      </c>
      <c r="J9" s="72">
        <v>5000</v>
      </c>
      <c r="K9" s="69"/>
      <c r="L9" s="128"/>
    </row>
    <row r="10" spans="1:12" ht="51" x14ac:dyDescent="0.2">
      <c r="A10" s="67" t="s">
        <v>29</v>
      </c>
      <c r="B10" s="67" t="s">
        <v>979</v>
      </c>
      <c r="C10" s="67" t="s">
        <v>1170</v>
      </c>
      <c r="D10" s="68">
        <v>700935</v>
      </c>
      <c r="E10" s="69">
        <v>1</v>
      </c>
      <c r="F10" s="70">
        <v>3823.2</v>
      </c>
      <c r="G10" s="69"/>
      <c r="H10" s="70"/>
      <c r="I10" s="69">
        <v>19</v>
      </c>
      <c r="J10" s="72">
        <v>59100</v>
      </c>
      <c r="K10" s="69">
        <v>1</v>
      </c>
      <c r="L10" s="128"/>
    </row>
    <row r="11" spans="1:12" ht="25.5" x14ac:dyDescent="0.2">
      <c r="A11" s="67" t="s">
        <v>79</v>
      </c>
      <c r="B11" s="67" t="s">
        <v>976</v>
      </c>
      <c r="C11" s="67" t="s">
        <v>1170</v>
      </c>
      <c r="D11" s="68">
        <v>700909</v>
      </c>
      <c r="E11" s="69"/>
      <c r="F11" s="70"/>
      <c r="G11" s="69"/>
      <c r="H11" s="70"/>
      <c r="I11" s="69">
        <v>11</v>
      </c>
      <c r="J11" s="72">
        <v>25373.200000000001</v>
      </c>
      <c r="K11" s="69">
        <v>2</v>
      </c>
      <c r="L11" s="128"/>
    </row>
    <row r="12" spans="1:12" x14ac:dyDescent="0.2">
      <c r="A12" s="67" t="s">
        <v>1053</v>
      </c>
      <c r="B12" s="67" t="s">
        <v>1054</v>
      </c>
      <c r="C12" s="67" t="s">
        <v>1171</v>
      </c>
      <c r="D12" s="67" t="s">
        <v>1055</v>
      </c>
      <c r="E12" s="69">
        <v>6</v>
      </c>
      <c r="F12" s="70">
        <v>40772.300000000003</v>
      </c>
      <c r="G12" s="69">
        <v>0</v>
      </c>
      <c r="H12" s="70"/>
      <c r="I12" s="69">
        <v>18</v>
      </c>
      <c r="J12" s="72">
        <v>70320</v>
      </c>
      <c r="K12" s="69">
        <v>114</v>
      </c>
      <c r="L12" s="128"/>
    </row>
    <row r="13" spans="1:12" x14ac:dyDescent="0.2">
      <c r="A13" s="67" t="s">
        <v>1053</v>
      </c>
      <c r="B13" s="67" t="s">
        <v>1056</v>
      </c>
      <c r="C13" s="67" t="s">
        <v>1171</v>
      </c>
      <c r="D13" s="67" t="s">
        <v>1057</v>
      </c>
      <c r="E13" s="69">
        <v>2</v>
      </c>
      <c r="F13" s="70">
        <v>15945.47</v>
      </c>
      <c r="G13" s="69">
        <v>0</v>
      </c>
      <c r="H13" s="70"/>
      <c r="I13" s="69">
        <v>4</v>
      </c>
      <c r="J13" s="72">
        <v>35220</v>
      </c>
      <c r="K13" s="69">
        <v>17</v>
      </c>
      <c r="L13" s="128"/>
    </row>
    <row r="14" spans="1:12" x14ac:dyDescent="0.2">
      <c r="A14" s="67" t="s">
        <v>1058</v>
      </c>
      <c r="B14" s="67"/>
      <c r="C14" s="67" t="s">
        <v>1171</v>
      </c>
      <c r="D14" s="67" t="s">
        <v>1059</v>
      </c>
      <c r="E14" s="69">
        <v>2</v>
      </c>
      <c r="F14" s="70">
        <v>10176.9</v>
      </c>
      <c r="G14" s="69">
        <v>0</v>
      </c>
      <c r="H14" s="70"/>
      <c r="I14" s="69">
        <v>0</v>
      </c>
      <c r="J14" s="72" t="s">
        <v>1060</v>
      </c>
      <c r="K14" s="69">
        <v>3</v>
      </c>
      <c r="L14" s="128"/>
    </row>
    <row r="15" spans="1:12" x14ac:dyDescent="0.2">
      <c r="A15" s="67" t="s">
        <v>1058</v>
      </c>
      <c r="B15" s="67"/>
      <c r="C15" s="67" t="s">
        <v>1171</v>
      </c>
      <c r="D15" s="67" t="s">
        <v>1061</v>
      </c>
      <c r="E15" s="69">
        <v>1</v>
      </c>
      <c r="F15" s="70">
        <v>5311.1</v>
      </c>
      <c r="G15" s="69">
        <v>0</v>
      </c>
      <c r="H15" s="70"/>
      <c r="I15" s="69">
        <v>7</v>
      </c>
      <c r="J15" s="72">
        <v>21920</v>
      </c>
      <c r="K15" s="69">
        <v>18</v>
      </c>
      <c r="L15" s="128"/>
    </row>
    <row r="16" spans="1:12" x14ac:dyDescent="0.2">
      <c r="A16" s="67" t="s">
        <v>1025</v>
      </c>
      <c r="B16" s="67" t="s">
        <v>1026</v>
      </c>
      <c r="C16" s="67" t="s">
        <v>1171</v>
      </c>
      <c r="D16" s="67" t="s">
        <v>1062</v>
      </c>
      <c r="E16" s="69">
        <v>1</v>
      </c>
      <c r="F16" s="70">
        <v>2591.5</v>
      </c>
      <c r="G16" s="69">
        <v>0</v>
      </c>
      <c r="H16" s="70"/>
      <c r="I16" s="69">
        <v>0</v>
      </c>
      <c r="J16" s="72" t="s">
        <v>1060</v>
      </c>
      <c r="K16" s="69">
        <v>2</v>
      </c>
      <c r="L16" s="128"/>
    </row>
    <row r="17" spans="1:12" ht="38.25" x14ac:dyDescent="0.2">
      <c r="A17" s="67" t="s">
        <v>1063</v>
      </c>
      <c r="B17" s="67" t="s">
        <v>1044</v>
      </c>
      <c r="C17" s="67" t="s">
        <v>1171</v>
      </c>
      <c r="D17" s="67" t="s">
        <v>1064</v>
      </c>
      <c r="E17" s="69">
        <v>0</v>
      </c>
      <c r="F17" s="70" t="s">
        <v>1065</v>
      </c>
      <c r="G17" s="69">
        <v>0</v>
      </c>
      <c r="H17" s="70"/>
      <c r="I17" s="69">
        <v>0</v>
      </c>
      <c r="J17" s="72" t="s">
        <v>1060</v>
      </c>
      <c r="K17" s="69">
        <v>1</v>
      </c>
      <c r="L17" s="128"/>
    </row>
    <row r="18" spans="1:12" ht="25.5" x14ac:dyDescent="0.2">
      <c r="A18" s="67" t="s">
        <v>1046</v>
      </c>
      <c r="B18" s="67" t="s">
        <v>1047</v>
      </c>
      <c r="C18" s="67" t="s">
        <v>1171</v>
      </c>
      <c r="D18" s="67" t="s">
        <v>1066</v>
      </c>
      <c r="E18" s="69">
        <v>15</v>
      </c>
      <c r="F18" s="70">
        <v>92520.4</v>
      </c>
      <c r="G18" s="69">
        <v>0</v>
      </c>
      <c r="H18" s="70"/>
      <c r="I18" s="69">
        <v>16</v>
      </c>
      <c r="J18" s="72">
        <v>56770</v>
      </c>
      <c r="K18" s="69">
        <v>199</v>
      </c>
      <c r="L18" s="128"/>
    </row>
    <row r="19" spans="1:12" x14ac:dyDescent="0.2">
      <c r="E19" s="73"/>
      <c r="F19" s="73"/>
      <c r="G19" s="73"/>
      <c r="H19" s="73"/>
      <c r="I19" s="73"/>
      <c r="J19" s="73"/>
      <c r="K19" s="73"/>
    </row>
    <row r="20" spans="1:12" x14ac:dyDescent="0.2">
      <c r="D20" s="74" t="s">
        <v>991</v>
      </c>
      <c r="E20" s="75">
        <f>+SUM(E5:E18)</f>
        <v>29</v>
      </c>
      <c r="F20" s="76">
        <f t="shared" ref="F20:K20" si="0">+SUM(F5:F18)</f>
        <v>173732.37</v>
      </c>
      <c r="G20" s="75">
        <f t="shared" si="0"/>
        <v>0</v>
      </c>
      <c r="H20" s="76">
        <f t="shared" si="0"/>
        <v>0</v>
      </c>
      <c r="I20" s="75">
        <f t="shared" si="0"/>
        <v>85</v>
      </c>
      <c r="J20" s="76">
        <f t="shared" si="0"/>
        <v>301476.2</v>
      </c>
      <c r="K20" s="75">
        <f t="shared" si="0"/>
        <v>357</v>
      </c>
      <c r="L20" s="128"/>
    </row>
    <row r="23" spans="1:12" x14ac:dyDescent="0.2">
      <c r="B23" s="77" t="s">
        <v>992</v>
      </c>
      <c r="C23" s="131"/>
      <c r="D23" s="78" t="s">
        <v>993</v>
      </c>
      <c r="E23" s="30" t="s">
        <v>994</v>
      </c>
    </row>
    <row r="24" spans="1:12" ht="25.5" customHeight="1" x14ac:dyDescent="0.2">
      <c r="B24" s="288" t="s">
        <v>995</v>
      </c>
      <c r="C24" s="289"/>
      <c r="D24" s="55">
        <f>+E20+G20+I20+K20</f>
        <v>471</v>
      </c>
      <c r="E24" s="52">
        <f>+F20+H20+J20</f>
        <v>475208.57</v>
      </c>
    </row>
    <row r="25" spans="1:12" x14ac:dyDescent="0.2">
      <c r="B25" s="288" t="s">
        <v>996</v>
      </c>
      <c r="C25" s="289"/>
      <c r="D25" s="55">
        <f>I20</f>
        <v>85</v>
      </c>
      <c r="E25" s="52">
        <f>J20</f>
        <v>301476.2</v>
      </c>
    </row>
    <row r="26" spans="1:12" x14ac:dyDescent="0.2">
      <c r="B26" s="288" t="s">
        <v>997</v>
      </c>
      <c r="C26" s="289"/>
      <c r="D26" s="55">
        <f>E20+G20</f>
        <v>29</v>
      </c>
      <c r="E26" s="52">
        <f>+F20+H20</f>
        <v>173732.37</v>
      </c>
    </row>
    <row r="27" spans="1:12" x14ac:dyDescent="0.2">
      <c r="B27" s="288" t="s">
        <v>998</v>
      </c>
      <c r="C27" s="289"/>
      <c r="D27" s="55">
        <f>+D25+D26</f>
        <v>114</v>
      </c>
      <c r="E27" s="52">
        <f>+E25+E26</f>
        <v>475208.57</v>
      </c>
      <c r="F27" s="103"/>
      <c r="G27" s="124"/>
    </row>
    <row r="28" spans="1:12" x14ac:dyDescent="0.2">
      <c r="F28" s="103"/>
      <c r="G28" s="125"/>
    </row>
  </sheetData>
  <mergeCells count="4">
    <mergeCell ref="B24:C24"/>
    <mergeCell ref="B25:C25"/>
    <mergeCell ref="B26:C26"/>
    <mergeCell ref="B27:C27"/>
  </mergeCells>
  <conditionalFormatting sqref="B1:B2 B5:I11">
    <cfRule type="cellIs" dxfId="415" priority="16" stopIfTrue="1" operator="equal">
      <formula>"&lt;&gt;"""""</formula>
    </cfRule>
  </conditionalFormatting>
  <conditionalFormatting sqref="D20">
    <cfRule type="cellIs" dxfId="414" priority="15" stopIfTrue="1" operator="equal">
      <formula>"&lt;&gt;"""""</formula>
    </cfRule>
  </conditionalFormatting>
  <conditionalFormatting sqref="E20:K20">
    <cfRule type="cellIs" dxfId="413" priority="14" stopIfTrue="1" operator="equal">
      <formula>"&lt;&gt;"""""</formula>
    </cfRule>
  </conditionalFormatting>
  <conditionalFormatting sqref="G12:I12">
    <cfRule type="cellIs" dxfId="412" priority="13" stopIfTrue="1" operator="equal">
      <formula>"&lt;&gt;"""""</formula>
    </cfRule>
  </conditionalFormatting>
  <conditionalFormatting sqref="F12 B12:C12 C13:C18">
    <cfRule type="cellIs" dxfId="411" priority="12" stopIfTrue="1" operator="equal">
      <formula>"&lt;&gt;"""""</formula>
    </cfRule>
  </conditionalFormatting>
  <conditionalFormatting sqref="E12">
    <cfRule type="cellIs" dxfId="410" priority="11" stopIfTrue="1" operator="equal">
      <formula>"&lt;&gt;"""""</formula>
    </cfRule>
  </conditionalFormatting>
  <conditionalFormatting sqref="K12">
    <cfRule type="cellIs" dxfId="409" priority="10" stopIfTrue="1" operator="equal">
      <formula>"&lt;&gt;"""""</formula>
    </cfRule>
  </conditionalFormatting>
  <conditionalFormatting sqref="J12">
    <cfRule type="cellIs" dxfId="408" priority="9" stopIfTrue="1" operator="equal">
      <formula>"&lt;&gt;"""""</formula>
    </cfRule>
  </conditionalFormatting>
  <conditionalFormatting sqref="G13:I18">
    <cfRule type="cellIs" dxfId="407" priority="8" stopIfTrue="1" operator="equal">
      <formula>"&lt;&gt;"""""</formula>
    </cfRule>
  </conditionalFormatting>
  <conditionalFormatting sqref="F13:F18 B13:B18">
    <cfRule type="cellIs" dxfId="406" priority="7" stopIfTrue="1" operator="equal">
      <formula>"&lt;&gt;"""""</formula>
    </cfRule>
  </conditionalFormatting>
  <conditionalFormatting sqref="E13:E18">
    <cfRule type="cellIs" dxfId="405" priority="6" stopIfTrue="1" operator="equal">
      <formula>"&lt;&gt;"""""</formula>
    </cfRule>
  </conditionalFormatting>
  <conditionalFormatting sqref="K13:K18">
    <cfRule type="cellIs" dxfId="404" priority="5" stopIfTrue="1" operator="equal">
      <formula>"&lt;&gt;"""""</formula>
    </cfRule>
  </conditionalFormatting>
  <conditionalFormatting sqref="J13:J18">
    <cfRule type="cellIs" dxfId="403" priority="4" stopIfTrue="1" operator="equal">
      <formula>"&lt;&gt;"""""</formula>
    </cfRule>
  </conditionalFormatting>
  <conditionalFormatting sqref="D12:D18">
    <cfRule type="cellIs" dxfId="402" priority="3" stopIfTrue="1" operator="equal">
      <formula>"&lt;&gt;"""""</formula>
    </cfRule>
  </conditionalFormatting>
  <conditionalFormatting sqref="K5:K11">
    <cfRule type="cellIs" dxfId="401" priority="2" stopIfTrue="1" operator="equal">
      <formula>"&lt;&gt;"""""</formula>
    </cfRule>
  </conditionalFormatting>
  <conditionalFormatting sqref="J5:J11">
    <cfRule type="cellIs" dxfId="400" priority="1" stopIfTrue="1" operator="equal">
      <formula>"&lt;&gt;"""""</formula>
    </cfRule>
  </conditionalFormatting>
  <pageMargins left="0.7" right="0.7" top="0.75" bottom="0.75" header="0.3" footer="0.3"/>
  <pageSetup paperSize="9" orientation="portrait" r:id="rId1"/>
  <ignoredErrors>
    <ignoredError sqref="D12:D18" numberStoredAsText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7"/>
  <sheetViews>
    <sheetView topLeftCell="A61" zoomScaleNormal="100" workbookViewId="0">
      <selection activeCell="A88" sqref="A88:XFD89"/>
    </sheetView>
  </sheetViews>
  <sheetFormatPr defaultRowHeight="15" x14ac:dyDescent="0.25"/>
  <cols>
    <col min="1" max="1" width="64.28515625" bestFit="1" customWidth="1"/>
    <col min="2" max="2" width="41.140625" customWidth="1"/>
    <col min="3" max="3" width="14.5703125" style="89" customWidth="1"/>
    <col min="4" max="4" width="20.5703125" bestFit="1" customWidth="1"/>
    <col min="5" max="6" width="12.85546875" bestFit="1" customWidth="1"/>
    <col min="7" max="7" width="15.140625" bestFit="1" customWidth="1"/>
  </cols>
  <sheetData>
    <row r="1" spans="1:7" s="103" customFormat="1" ht="12.75" x14ac:dyDescent="0.2">
      <c r="A1" s="37" t="s">
        <v>0</v>
      </c>
      <c r="B1" s="166">
        <v>2018</v>
      </c>
    </row>
    <row r="2" spans="1:7" s="103" customFormat="1" ht="12.75" x14ac:dyDescent="0.2">
      <c r="A2" s="37" t="s">
        <v>1</v>
      </c>
      <c r="B2" s="166" t="s">
        <v>152</v>
      </c>
    </row>
    <row r="3" spans="1:7" s="103" customFormat="1" ht="12.75" x14ac:dyDescent="0.2"/>
    <row r="4" spans="1:7" s="103" customFormat="1" ht="25.5" x14ac:dyDescent="0.2">
      <c r="A4" s="38" t="s">
        <v>3</v>
      </c>
      <c r="B4" s="38" t="s">
        <v>4</v>
      </c>
      <c r="C4" s="38" t="s">
        <v>1172</v>
      </c>
      <c r="D4" s="38" t="s">
        <v>5</v>
      </c>
      <c r="E4" s="38" t="s">
        <v>6</v>
      </c>
      <c r="F4" s="38" t="s">
        <v>7</v>
      </c>
      <c r="G4" s="38" t="s">
        <v>8</v>
      </c>
    </row>
    <row r="5" spans="1:7" s="103" customFormat="1" ht="12.75" x14ac:dyDescent="0.2">
      <c r="A5" s="167" t="s">
        <v>29</v>
      </c>
      <c r="B5" s="167" t="s">
        <v>153</v>
      </c>
      <c r="C5" s="167" t="s">
        <v>1278</v>
      </c>
      <c r="D5" s="164" t="s">
        <v>1391</v>
      </c>
      <c r="E5" s="168">
        <v>165</v>
      </c>
      <c r="F5" s="168">
        <v>3.88</v>
      </c>
      <c r="G5" s="168">
        <f>E5+F5</f>
        <v>168.88</v>
      </c>
    </row>
    <row r="6" spans="1:7" s="103" customFormat="1" ht="12.75" x14ac:dyDescent="0.2">
      <c r="A6" s="167" t="s">
        <v>178</v>
      </c>
      <c r="B6" s="167" t="s">
        <v>179</v>
      </c>
      <c r="C6" s="167" t="s">
        <v>1278</v>
      </c>
      <c r="D6" s="164" t="s">
        <v>1069</v>
      </c>
      <c r="E6" s="168">
        <v>19800</v>
      </c>
      <c r="F6" s="168">
        <v>1752.29</v>
      </c>
      <c r="G6" s="168">
        <f t="shared" ref="G6:G69" si="0">E6+F6</f>
        <v>21552.29</v>
      </c>
    </row>
    <row r="7" spans="1:7" s="103" customFormat="1" ht="12.75" x14ac:dyDescent="0.2">
      <c r="A7" s="167" t="s">
        <v>70</v>
      </c>
      <c r="B7" s="167" t="s">
        <v>172</v>
      </c>
      <c r="C7" s="167" t="s">
        <v>1278</v>
      </c>
      <c r="D7" s="164" t="s">
        <v>1392</v>
      </c>
      <c r="E7" s="168">
        <v>1045.3699999999999</v>
      </c>
      <c r="F7" s="168">
        <v>0</v>
      </c>
      <c r="G7" s="168">
        <f t="shared" si="0"/>
        <v>1045.3699999999999</v>
      </c>
    </row>
    <row r="8" spans="1:7" s="103" customFormat="1" ht="12.75" x14ac:dyDescent="0.2">
      <c r="A8" s="167" t="s">
        <v>70</v>
      </c>
      <c r="B8" s="167" t="s">
        <v>1227</v>
      </c>
      <c r="C8" s="167" t="s">
        <v>1278</v>
      </c>
      <c r="D8" s="164" t="s">
        <v>1393</v>
      </c>
      <c r="E8" s="168">
        <v>1155.0048780487807</v>
      </c>
      <c r="F8" s="168">
        <v>189.1</v>
      </c>
      <c r="G8" s="168">
        <f t="shared" si="0"/>
        <v>1344.1048780487806</v>
      </c>
    </row>
    <row r="9" spans="1:7" s="103" customFormat="1" ht="12.75" x14ac:dyDescent="0.2">
      <c r="A9" s="167" t="s">
        <v>9</v>
      </c>
      <c r="B9" s="167" t="s">
        <v>164</v>
      </c>
      <c r="C9" s="167" t="s">
        <v>1278</v>
      </c>
      <c r="D9" s="164" t="s">
        <v>1072</v>
      </c>
      <c r="E9" s="168">
        <v>11.551219512195123</v>
      </c>
      <c r="F9" s="168">
        <v>-4.16</v>
      </c>
      <c r="G9" s="168">
        <f t="shared" si="0"/>
        <v>7.3912195121951232</v>
      </c>
    </row>
    <row r="10" spans="1:7" s="103" customFormat="1" ht="12.75" x14ac:dyDescent="0.2">
      <c r="A10" s="167" t="s">
        <v>9</v>
      </c>
      <c r="B10" s="167" t="s">
        <v>166</v>
      </c>
      <c r="C10" s="167" t="s">
        <v>1278</v>
      </c>
      <c r="D10" s="164" t="s">
        <v>1394</v>
      </c>
      <c r="E10" s="168">
        <v>1.6487804878048782</v>
      </c>
      <c r="F10" s="168">
        <v>-1.65</v>
      </c>
      <c r="G10" s="168">
        <f t="shared" si="0"/>
        <v>-1.2195121951217303E-3</v>
      </c>
    </row>
    <row r="11" spans="1:7" s="103" customFormat="1" ht="12.75" x14ac:dyDescent="0.2">
      <c r="A11" s="167" t="s">
        <v>9</v>
      </c>
      <c r="B11" s="167" t="s">
        <v>16</v>
      </c>
      <c r="C11" s="167" t="s">
        <v>1278</v>
      </c>
      <c r="D11" s="164" t="s">
        <v>1395</v>
      </c>
      <c r="E11" s="168">
        <v>23.1</v>
      </c>
      <c r="F11" s="168">
        <v>19.41</v>
      </c>
      <c r="G11" s="168">
        <f t="shared" si="0"/>
        <v>42.510000000000005</v>
      </c>
    </row>
    <row r="12" spans="1:7" s="103" customFormat="1" ht="12.75" x14ac:dyDescent="0.2">
      <c r="A12" s="167" t="s">
        <v>9</v>
      </c>
      <c r="B12" s="167" t="s">
        <v>517</v>
      </c>
      <c r="C12" s="167" t="s">
        <v>1278</v>
      </c>
      <c r="D12" s="164" t="s">
        <v>1396</v>
      </c>
      <c r="E12" s="168">
        <v>9900</v>
      </c>
      <c r="F12" s="168">
        <v>12755.2</v>
      </c>
      <c r="G12" s="168">
        <f t="shared" si="0"/>
        <v>22655.200000000001</v>
      </c>
    </row>
    <row r="13" spans="1:7" s="103" customFormat="1" ht="12.75" x14ac:dyDescent="0.2">
      <c r="A13" s="167" t="s">
        <v>9</v>
      </c>
      <c r="B13" s="167" t="s">
        <v>176</v>
      </c>
      <c r="C13" s="167" t="s">
        <v>1278</v>
      </c>
      <c r="D13" s="164" t="s">
        <v>1397</v>
      </c>
      <c r="E13" s="168">
        <v>148.49756097560979</v>
      </c>
      <c r="F13" s="168">
        <v>30.5</v>
      </c>
      <c r="G13" s="168">
        <f t="shared" si="0"/>
        <v>178.99756097560979</v>
      </c>
    </row>
    <row r="14" spans="1:7" s="103" customFormat="1" ht="12.75" x14ac:dyDescent="0.2">
      <c r="A14" s="167" t="s">
        <v>9</v>
      </c>
      <c r="B14" s="167" t="s">
        <v>1179</v>
      </c>
      <c r="C14" s="167" t="s">
        <v>1278</v>
      </c>
      <c r="D14" s="164" t="s">
        <v>1398</v>
      </c>
      <c r="E14" s="168">
        <v>462</v>
      </c>
      <c r="F14" s="168">
        <v>4.99</v>
      </c>
      <c r="G14" s="168">
        <f t="shared" si="0"/>
        <v>466.99</v>
      </c>
    </row>
    <row r="15" spans="1:7" s="103" customFormat="1" ht="12.75" x14ac:dyDescent="0.2">
      <c r="A15" s="167" t="s">
        <v>155</v>
      </c>
      <c r="B15" s="167" t="s">
        <v>162</v>
      </c>
      <c r="C15" s="167" t="s">
        <v>1278</v>
      </c>
      <c r="D15" s="164" t="s">
        <v>1399</v>
      </c>
      <c r="E15" s="168">
        <v>0.5</v>
      </c>
      <c r="F15" s="168">
        <v>-0.5</v>
      </c>
      <c r="G15" s="168">
        <f t="shared" si="0"/>
        <v>0</v>
      </c>
    </row>
    <row r="16" spans="1:7" s="103" customFormat="1" ht="12.75" x14ac:dyDescent="0.2">
      <c r="A16" s="167" t="s">
        <v>155</v>
      </c>
      <c r="B16" s="167" t="s">
        <v>156</v>
      </c>
      <c r="C16" s="167" t="s">
        <v>1278</v>
      </c>
      <c r="D16" s="164" t="s">
        <v>1400</v>
      </c>
      <c r="E16" s="168">
        <v>0.83</v>
      </c>
      <c r="F16" s="168">
        <v>2.34</v>
      </c>
      <c r="G16" s="168">
        <f t="shared" si="0"/>
        <v>3.17</v>
      </c>
    </row>
    <row r="17" spans="1:7" s="103" customFormat="1" ht="12.75" x14ac:dyDescent="0.2">
      <c r="A17" s="167" t="s">
        <v>155</v>
      </c>
      <c r="B17" s="167" t="s">
        <v>160</v>
      </c>
      <c r="C17" s="167" t="s">
        <v>1278</v>
      </c>
      <c r="D17" s="164" t="s">
        <v>1401</v>
      </c>
      <c r="E17" s="168">
        <v>0.5</v>
      </c>
      <c r="F17" s="168">
        <v>-0.5</v>
      </c>
      <c r="G17" s="168">
        <f t="shared" si="0"/>
        <v>0</v>
      </c>
    </row>
    <row r="18" spans="1:7" s="103" customFormat="1" ht="12.75" x14ac:dyDescent="0.2">
      <c r="A18" s="167" t="s">
        <v>155</v>
      </c>
      <c r="B18" s="167" t="s">
        <v>158</v>
      </c>
      <c r="C18" s="167" t="s">
        <v>1278</v>
      </c>
      <c r="D18" s="164" t="s">
        <v>1402</v>
      </c>
      <c r="E18" s="168">
        <v>1.65</v>
      </c>
      <c r="F18" s="168">
        <v>221.38</v>
      </c>
      <c r="G18" s="168">
        <f t="shared" si="0"/>
        <v>223.03</v>
      </c>
    </row>
    <row r="19" spans="1:7" s="103" customFormat="1" ht="12.75" x14ac:dyDescent="0.2">
      <c r="A19" s="167" t="s">
        <v>155</v>
      </c>
      <c r="B19" s="167" t="s">
        <v>208</v>
      </c>
      <c r="C19" s="167" t="s">
        <v>1278</v>
      </c>
      <c r="D19" s="164" t="s">
        <v>1403</v>
      </c>
      <c r="E19" s="168">
        <v>99</v>
      </c>
      <c r="F19" s="168">
        <v>33.75</v>
      </c>
      <c r="G19" s="168">
        <f t="shared" si="0"/>
        <v>132.75</v>
      </c>
    </row>
    <row r="20" spans="1:7" s="103" customFormat="1" ht="12.75" x14ac:dyDescent="0.2">
      <c r="A20" s="167" t="s">
        <v>185</v>
      </c>
      <c r="B20" s="167" t="s">
        <v>186</v>
      </c>
      <c r="C20" s="167" t="s">
        <v>1278</v>
      </c>
      <c r="D20" s="164" t="s">
        <v>1404</v>
      </c>
      <c r="E20" s="168">
        <v>8.25</v>
      </c>
      <c r="F20" s="168">
        <v>-6.6</v>
      </c>
      <c r="G20" s="168">
        <f t="shared" si="0"/>
        <v>1.6500000000000004</v>
      </c>
    </row>
    <row r="21" spans="1:7" s="103" customFormat="1" ht="12.75" x14ac:dyDescent="0.2">
      <c r="A21" s="167" t="s">
        <v>41</v>
      </c>
      <c r="B21" s="167" t="s">
        <v>183</v>
      </c>
      <c r="C21" s="167" t="s">
        <v>1278</v>
      </c>
      <c r="D21" s="164" t="s">
        <v>1405</v>
      </c>
      <c r="E21" s="168">
        <v>1.32</v>
      </c>
      <c r="F21" s="168">
        <v>0</v>
      </c>
      <c r="G21" s="168">
        <f t="shared" si="0"/>
        <v>1.32</v>
      </c>
    </row>
    <row r="22" spans="1:7" s="103" customFormat="1" ht="12.75" x14ac:dyDescent="0.2">
      <c r="A22" s="167" t="s">
        <v>106</v>
      </c>
      <c r="B22" s="167" t="s">
        <v>181</v>
      </c>
      <c r="C22" s="167" t="s">
        <v>1278</v>
      </c>
      <c r="D22" s="164" t="s">
        <v>1406</v>
      </c>
      <c r="E22" s="168">
        <v>9.9</v>
      </c>
      <c r="F22" s="168">
        <v>78.77</v>
      </c>
      <c r="G22" s="168">
        <f t="shared" si="0"/>
        <v>88.67</v>
      </c>
    </row>
    <row r="23" spans="1:7" s="103" customFormat="1" ht="12.75" x14ac:dyDescent="0.2">
      <c r="A23" s="167" t="s">
        <v>49</v>
      </c>
      <c r="B23" s="167" t="s">
        <v>111</v>
      </c>
      <c r="C23" s="167" t="s">
        <v>1278</v>
      </c>
      <c r="D23" s="164" t="s">
        <v>1407</v>
      </c>
      <c r="E23" s="168">
        <v>0.83</v>
      </c>
      <c r="F23" s="168">
        <v>1.25</v>
      </c>
      <c r="G23" s="168">
        <f t="shared" si="0"/>
        <v>2.08</v>
      </c>
    </row>
    <row r="24" spans="1:7" s="103" customFormat="1" ht="12.75" x14ac:dyDescent="0.2">
      <c r="A24" s="167" t="s">
        <v>49</v>
      </c>
      <c r="B24" s="167" t="s">
        <v>189</v>
      </c>
      <c r="C24" s="167" t="s">
        <v>1278</v>
      </c>
      <c r="D24" s="164" t="s">
        <v>1408</v>
      </c>
      <c r="E24" s="168">
        <v>31.35</v>
      </c>
      <c r="F24" s="168">
        <v>37.93</v>
      </c>
      <c r="G24" s="168">
        <f t="shared" si="0"/>
        <v>69.28</v>
      </c>
    </row>
    <row r="25" spans="1:7" s="103" customFormat="1" ht="12.75" x14ac:dyDescent="0.2">
      <c r="A25" s="167" t="s">
        <v>49</v>
      </c>
      <c r="B25" s="167" t="s">
        <v>115</v>
      </c>
      <c r="C25" s="167" t="s">
        <v>1278</v>
      </c>
      <c r="D25" s="164" t="s">
        <v>1409</v>
      </c>
      <c r="E25" s="168">
        <v>31.35</v>
      </c>
      <c r="F25" s="168">
        <v>-18.149999999999999</v>
      </c>
      <c r="G25" s="168">
        <f t="shared" si="0"/>
        <v>13.200000000000003</v>
      </c>
    </row>
    <row r="26" spans="1:7" s="103" customFormat="1" ht="12.75" x14ac:dyDescent="0.2">
      <c r="A26" s="167" t="s">
        <v>49</v>
      </c>
      <c r="B26" s="167" t="s">
        <v>192</v>
      </c>
      <c r="C26" s="167" t="s">
        <v>1278</v>
      </c>
      <c r="D26" s="164" t="s">
        <v>1410</v>
      </c>
      <c r="E26" s="168">
        <v>19.8</v>
      </c>
      <c r="F26" s="168">
        <v>-3.13</v>
      </c>
      <c r="G26" s="168">
        <f t="shared" si="0"/>
        <v>16.670000000000002</v>
      </c>
    </row>
    <row r="27" spans="1:7" s="103" customFormat="1" ht="12.75" x14ac:dyDescent="0.2">
      <c r="A27" s="167" t="s">
        <v>49</v>
      </c>
      <c r="B27" s="167" t="s">
        <v>119</v>
      </c>
      <c r="C27" s="167" t="s">
        <v>1278</v>
      </c>
      <c r="D27" s="164" t="s">
        <v>1411</v>
      </c>
      <c r="E27" s="168">
        <v>8.25</v>
      </c>
      <c r="F27" s="168">
        <v>1.85</v>
      </c>
      <c r="G27" s="168">
        <f t="shared" si="0"/>
        <v>10.1</v>
      </c>
    </row>
    <row r="28" spans="1:7" s="103" customFormat="1" ht="12.75" x14ac:dyDescent="0.2">
      <c r="A28" s="167" t="s">
        <v>49</v>
      </c>
      <c r="B28" s="167" t="s">
        <v>195</v>
      </c>
      <c r="C28" s="167" t="s">
        <v>1278</v>
      </c>
      <c r="D28" s="164" t="s">
        <v>1412</v>
      </c>
      <c r="E28" s="168">
        <v>34.65</v>
      </c>
      <c r="F28" s="168">
        <v>-0.38</v>
      </c>
      <c r="G28" s="168">
        <f t="shared" si="0"/>
        <v>34.269999999999996</v>
      </c>
    </row>
    <row r="29" spans="1:7" s="103" customFormat="1" ht="12.75" x14ac:dyDescent="0.2">
      <c r="A29" s="167" t="s">
        <v>49</v>
      </c>
      <c r="B29" s="167" t="s">
        <v>123</v>
      </c>
      <c r="C29" s="167" t="s">
        <v>1278</v>
      </c>
      <c r="D29" s="164" t="s">
        <v>1413</v>
      </c>
      <c r="E29" s="168">
        <v>36.299999999999997</v>
      </c>
      <c r="F29" s="168">
        <v>6.75</v>
      </c>
      <c r="G29" s="168">
        <f t="shared" si="0"/>
        <v>43.05</v>
      </c>
    </row>
    <row r="30" spans="1:7" s="103" customFormat="1" ht="12.75" x14ac:dyDescent="0.2">
      <c r="A30" s="167" t="s">
        <v>49</v>
      </c>
      <c r="B30" s="167" t="s">
        <v>125</v>
      </c>
      <c r="C30" s="167" t="s">
        <v>1278</v>
      </c>
      <c r="D30" s="164" t="s">
        <v>1414</v>
      </c>
      <c r="E30" s="168">
        <v>231</v>
      </c>
      <c r="F30" s="168">
        <v>-89.1</v>
      </c>
      <c r="G30" s="168">
        <f t="shared" si="0"/>
        <v>141.9</v>
      </c>
    </row>
    <row r="31" spans="1:7" s="103" customFormat="1" ht="12.75" x14ac:dyDescent="0.2">
      <c r="A31" s="167" t="s">
        <v>49</v>
      </c>
      <c r="B31" s="167" t="s">
        <v>199</v>
      </c>
      <c r="C31" s="167" t="s">
        <v>1278</v>
      </c>
      <c r="D31" s="164" t="s">
        <v>1415</v>
      </c>
      <c r="E31" s="168">
        <v>41.25</v>
      </c>
      <c r="F31" s="168">
        <v>-17.23</v>
      </c>
      <c r="G31" s="168">
        <f t="shared" si="0"/>
        <v>24.02</v>
      </c>
    </row>
    <row r="32" spans="1:7" s="103" customFormat="1" ht="12.75" x14ac:dyDescent="0.2">
      <c r="A32" s="167" t="s">
        <v>49</v>
      </c>
      <c r="B32" s="167" t="s">
        <v>129</v>
      </c>
      <c r="C32" s="167" t="s">
        <v>1278</v>
      </c>
      <c r="D32" s="164" t="s">
        <v>1416</v>
      </c>
      <c r="E32" s="168">
        <v>4.13</v>
      </c>
      <c r="F32" s="168">
        <v>2.38</v>
      </c>
      <c r="G32" s="168">
        <f t="shared" si="0"/>
        <v>6.51</v>
      </c>
    </row>
    <row r="33" spans="1:7" s="103" customFormat="1" ht="12.75" x14ac:dyDescent="0.2">
      <c r="A33" s="167" t="s">
        <v>49</v>
      </c>
      <c r="B33" s="167" t="s">
        <v>131</v>
      </c>
      <c r="C33" s="167" t="s">
        <v>1278</v>
      </c>
      <c r="D33" s="164" t="s">
        <v>1417</v>
      </c>
      <c r="E33" s="168">
        <v>165</v>
      </c>
      <c r="F33" s="168">
        <v>-104.24</v>
      </c>
      <c r="G33" s="168">
        <f t="shared" si="0"/>
        <v>60.760000000000005</v>
      </c>
    </row>
    <row r="34" spans="1:7" s="103" customFormat="1" ht="12.75" x14ac:dyDescent="0.2">
      <c r="A34" s="167" t="s">
        <v>49</v>
      </c>
      <c r="B34" s="167" t="s">
        <v>203</v>
      </c>
      <c r="C34" s="167" t="s">
        <v>1278</v>
      </c>
      <c r="D34" s="164" t="s">
        <v>1418</v>
      </c>
      <c r="E34" s="168">
        <v>99</v>
      </c>
      <c r="F34" s="168">
        <v>2.99</v>
      </c>
      <c r="G34" s="168">
        <f t="shared" si="0"/>
        <v>101.99</v>
      </c>
    </row>
    <row r="35" spans="1:7" s="103" customFormat="1" ht="12.75" x14ac:dyDescent="0.2">
      <c r="A35" s="167" t="s">
        <v>49</v>
      </c>
      <c r="B35" s="167" t="s">
        <v>135</v>
      </c>
      <c r="C35" s="167" t="s">
        <v>1278</v>
      </c>
      <c r="D35" s="164" t="s">
        <v>1419</v>
      </c>
      <c r="E35" s="168">
        <v>334.95</v>
      </c>
      <c r="F35" s="168">
        <v>-39.49</v>
      </c>
      <c r="G35" s="168">
        <f t="shared" si="0"/>
        <v>295.45999999999998</v>
      </c>
    </row>
    <row r="36" spans="1:7" s="103" customFormat="1" ht="12.75" x14ac:dyDescent="0.2">
      <c r="A36" s="167" t="s">
        <v>49</v>
      </c>
      <c r="B36" s="167" t="s">
        <v>137</v>
      </c>
      <c r="C36" s="167" t="s">
        <v>1278</v>
      </c>
      <c r="D36" s="164" t="s">
        <v>1420</v>
      </c>
      <c r="E36" s="168">
        <v>74.25</v>
      </c>
      <c r="F36" s="168">
        <v>20.02</v>
      </c>
      <c r="G36" s="168">
        <f t="shared" si="0"/>
        <v>94.27</v>
      </c>
    </row>
    <row r="37" spans="1:7" s="103" customFormat="1" ht="12.75" x14ac:dyDescent="0.2">
      <c r="A37" s="167" t="s">
        <v>49</v>
      </c>
      <c r="B37" s="167" t="s">
        <v>141</v>
      </c>
      <c r="C37" s="167" t="s">
        <v>1278</v>
      </c>
      <c r="D37" s="164" t="s">
        <v>1421</v>
      </c>
      <c r="E37" s="168">
        <v>38.770000000000003</v>
      </c>
      <c r="F37" s="168">
        <v>-6.51</v>
      </c>
      <c r="G37" s="168">
        <f t="shared" si="0"/>
        <v>32.260000000000005</v>
      </c>
    </row>
    <row r="38" spans="1:7" s="103" customFormat="1" ht="12.75" x14ac:dyDescent="0.2">
      <c r="A38" s="167" t="s">
        <v>169</v>
      </c>
      <c r="B38" s="167" t="s">
        <v>170</v>
      </c>
      <c r="C38" s="167" t="s">
        <v>1278</v>
      </c>
      <c r="D38" s="164" t="s">
        <v>1422</v>
      </c>
      <c r="E38" s="168">
        <v>486.38</v>
      </c>
      <c r="F38" s="168">
        <v>50.66</v>
      </c>
      <c r="G38" s="168">
        <f t="shared" si="0"/>
        <v>537.04</v>
      </c>
    </row>
    <row r="39" spans="1:7" s="103" customFormat="1" ht="12.75" x14ac:dyDescent="0.2">
      <c r="A39" s="167" t="s">
        <v>1423</v>
      </c>
      <c r="B39" s="167" t="s">
        <v>1424</v>
      </c>
      <c r="C39" s="167" t="s">
        <v>1324</v>
      </c>
      <c r="D39" s="164" t="s">
        <v>1425</v>
      </c>
      <c r="E39" s="168">
        <v>13.248780487804879</v>
      </c>
      <c r="F39" s="168">
        <v>-7.4516</v>
      </c>
      <c r="G39" s="168">
        <f t="shared" si="0"/>
        <v>5.7971804878048792</v>
      </c>
    </row>
    <row r="40" spans="1:7" s="103" customFormat="1" ht="12.75" x14ac:dyDescent="0.2">
      <c r="A40" s="167" t="s">
        <v>1423</v>
      </c>
      <c r="B40" s="167" t="s">
        <v>1424</v>
      </c>
      <c r="C40" s="167" t="s">
        <v>1324</v>
      </c>
      <c r="D40" s="164" t="s">
        <v>1426</v>
      </c>
      <c r="E40" s="168">
        <v>87.385365853658541</v>
      </c>
      <c r="F40" s="168">
        <v>-55.626999999999995</v>
      </c>
      <c r="G40" s="168">
        <f t="shared" si="0"/>
        <v>31.758365853658546</v>
      </c>
    </row>
    <row r="41" spans="1:7" s="103" customFormat="1" ht="12.75" x14ac:dyDescent="0.2">
      <c r="A41" s="167" t="s">
        <v>1423</v>
      </c>
      <c r="B41" s="167" t="s">
        <v>1424</v>
      </c>
      <c r="C41" s="167" t="s">
        <v>1324</v>
      </c>
      <c r="D41" s="164" t="s">
        <v>1427</v>
      </c>
      <c r="E41" s="168">
        <v>19.229268292682928</v>
      </c>
      <c r="F41" s="168">
        <v>-7.1265999999999998</v>
      </c>
      <c r="G41" s="168">
        <f t="shared" si="0"/>
        <v>12.102668292682928</v>
      </c>
    </row>
    <row r="42" spans="1:7" s="103" customFormat="1" ht="12.75" x14ac:dyDescent="0.2">
      <c r="A42" s="167" t="s">
        <v>1423</v>
      </c>
      <c r="B42" s="167" t="s">
        <v>1424</v>
      </c>
      <c r="C42" s="167" t="s">
        <v>1324</v>
      </c>
      <c r="D42" s="164">
        <v>701041</v>
      </c>
      <c r="E42" s="168">
        <v>57.463414634146346</v>
      </c>
      <c r="F42" s="168">
        <v>-43.023499999999999</v>
      </c>
      <c r="G42" s="168">
        <f t="shared" si="0"/>
        <v>14.439914634146348</v>
      </c>
    </row>
    <row r="43" spans="1:7" s="103" customFormat="1" ht="12.75" x14ac:dyDescent="0.2">
      <c r="A43" s="167" t="s">
        <v>29</v>
      </c>
      <c r="B43" s="167" t="s">
        <v>153</v>
      </c>
      <c r="C43" s="167" t="s">
        <v>1324</v>
      </c>
      <c r="D43" s="164" t="s">
        <v>1428</v>
      </c>
      <c r="E43" s="168">
        <v>131.06341463414637</v>
      </c>
      <c r="F43" s="168">
        <v>54.633800000000001</v>
      </c>
      <c r="G43" s="168">
        <f t="shared" si="0"/>
        <v>185.69721463414638</v>
      </c>
    </row>
    <row r="44" spans="1:7" s="103" customFormat="1" ht="12.75" x14ac:dyDescent="0.2">
      <c r="A44" s="167" t="s">
        <v>178</v>
      </c>
      <c r="B44" s="167" t="s">
        <v>179</v>
      </c>
      <c r="C44" s="167" t="s">
        <v>1324</v>
      </c>
      <c r="D44" s="164">
        <v>701002</v>
      </c>
      <c r="E44" s="168">
        <v>19660.28292682927</v>
      </c>
      <c r="F44" s="168">
        <v>-2819.01</v>
      </c>
      <c r="G44" s="168">
        <f t="shared" si="0"/>
        <v>16841.272926829268</v>
      </c>
    </row>
    <row r="45" spans="1:7" s="103" customFormat="1" ht="12.75" x14ac:dyDescent="0.2">
      <c r="A45" s="167" t="s">
        <v>70</v>
      </c>
      <c r="B45" s="167" t="s">
        <v>172</v>
      </c>
      <c r="C45" s="167" t="s">
        <v>1324</v>
      </c>
      <c r="D45" s="164" t="s">
        <v>1429</v>
      </c>
      <c r="E45" s="168">
        <v>415.48292682926831</v>
      </c>
      <c r="F45" s="168">
        <v>-40.26</v>
      </c>
      <c r="G45" s="168">
        <f t="shared" si="0"/>
        <v>375.22292682926832</v>
      </c>
    </row>
    <row r="46" spans="1:7" s="103" customFormat="1" ht="12.75" x14ac:dyDescent="0.2">
      <c r="A46" s="167" t="s">
        <v>70</v>
      </c>
      <c r="B46" s="167" t="s">
        <v>1227</v>
      </c>
      <c r="C46" s="167" t="s">
        <v>1324</v>
      </c>
      <c r="D46" s="164" t="s">
        <v>1430</v>
      </c>
      <c r="E46" s="168">
        <v>917.48292682926831</v>
      </c>
      <c r="F46" s="168">
        <v>-77.524199999999993</v>
      </c>
      <c r="G46" s="168">
        <f t="shared" si="0"/>
        <v>839.95872682926836</v>
      </c>
    </row>
    <row r="47" spans="1:7" s="103" customFormat="1" ht="12.75" x14ac:dyDescent="0.2">
      <c r="A47" s="167" t="s">
        <v>9</v>
      </c>
      <c r="B47" s="167" t="s">
        <v>164</v>
      </c>
      <c r="C47" s="167" t="s">
        <v>1324</v>
      </c>
      <c r="D47" s="164" t="s">
        <v>1431</v>
      </c>
      <c r="E47" s="168">
        <v>6.5658536585365868</v>
      </c>
      <c r="F47" s="168">
        <v>-2.0488</v>
      </c>
      <c r="G47" s="168">
        <f t="shared" si="0"/>
        <v>4.5170536585365868</v>
      </c>
    </row>
    <row r="48" spans="1:7" s="103" customFormat="1" ht="12.75" x14ac:dyDescent="0.2">
      <c r="A48" s="167" t="s">
        <v>9</v>
      </c>
      <c r="B48" s="167" t="s">
        <v>16</v>
      </c>
      <c r="C48" s="167" t="s">
        <v>1324</v>
      </c>
      <c r="D48" s="164" t="s">
        <v>1432</v>
      </c>
      <c r="E48" s="168">
        <v>18.341463414634148</v>
      </c>
      <c r="F48" s="168">
        <v>23.282999999999998</v>
      </c>
      <c r="G48" s="168">
        <f t="shared" si="0"/>
        <v>41.62446341463415</v>
      </c>
    </row>
    <row r="49" spans="1:7" s="103" customFormat="1" ht="12.75" x14ac:dyDescent="0.2">
      <c r="A49" s="167" t="s">
        <v>9</v>
      </c>
      <c r="B49" s="167" t="s">
        <v>517</v>
      </c>
      <c r="C49" s="167" t="s">
        <v>1324</v>
      </c>
      <c r="D49" s="164" t="s">
        <v>1433</v>
      </c>
      <c r="E49" s="168">
        <v>9611.2682926829275</v>
      </c>
      <c r="F49" s="168">
        <v>10868.216641260275</v>
      </c>
      <c r="G49" s="168">
        <f t="shared" si="0"/>
        <v>20479.484933943204</v>
      </c>
    </row>
    <row r="50" spans="1:7" s="103" customFormat="1" ht="12.75" x14ac:dyDescent="0.2">
      <c r="A50" s="167" t="s">
        <v>9</v>
      </c>
      <c r="B50" s="167" t="s">
        <v>176</v>
      </c>
      <c r="C50" s="167" t="s">
        <v>1324</v>
      </c>
      <c r="D50" s="164" t="s">
        <v>1434</v>
      </c>
      <c r="E50" s="168">
        <v>176.94634146341465</v>
      </c>
      <c r="F50" s="168">
        <v>-95.471999999999994</v>
      </c>
      <c r="G50" s="168">
        <f t="shared" si="0"/>
        <v>81.47434146341466</v>
      </c>
    </row>
    <row r="51" spans="1:7" s="103" customFormat="1" ht="12.75" x14ac:dyDescent="0.2">
      <c r="A51" s="167" t="s">
        <v>9</v>
      </c>
      <c r="B51" s="167" t="s">
        <v>34</v>
      </c>
      <c r="C51" s="167" t="s">
        <v>1324</v>
      </c>
      <c r="D51" s="164" t="s">
        <v>1435</v>
      </c>
      <c r="E51" s="168">
        <v>19.670000000000002</v>
      </c>
      <c r="F51" s="168">
        <v>3.1147999999999998</v>
      </c>
      <c r="G51" s="168">
        <f t="shared" si="0"/>
        <v>22.784800000000001</v>
      </c>
    </row>
    <row r="52" spans="1:7" s="103" customFormat="1" ht="12.75" x14ac:dyDescent="0.2">
      <c r="A52" s="167" t="s">
        <v>9</v>
      </c>
      <c r="B52" s="167" t="s">
        <v>93</v>
      </c>
      <c r="C52" s="167" t="s">
        <v>1324</v>
      </c>
      <c r="D52" s="164" t="s">
        <v>1436</v>
      </c>
      <c r="E52" s="168">
        <v>61.1609756097561</v>
      </c>
      <c r="F52" s="168">
        <v>71.104799999999997</v>
      </c>
      <c r="G52" s="168">
        <f t="shared" si="0"/>
        <v>132.2657756097561</v>
      </c>
    </row>
    <row r="53" spans="1:7" s="103" customFormat="1" ht="12.75" x14ac:dyDescent="0.2">
      <c r="A53" s="167" t="s">
        <v>1423</v>
      </c>
      <c r="B53" s="167" t="s">
        <v>1437</v>
      </c>
      <c r="C53" s="167" t="s">
        <v>1324</v>
      </c>
      <c r="D53" s="164">
        <v>701015</v>
      </c>
      <c r="E53" s="168">
        <v>91.746341463414652</v>
      </c>
      <c r="F53" s="168">
        <v>5.6393999999999993</v>
      </c>
      <c r="G53" s="168">
        <f t="shared" si="0"/>
        <v>97.385741463414647</v>
      </c>
    </row>
    <row r="54" spans="1:7" s="103" customFormat="1" ht="12.75" x14ac:dyDescent="0.2">
      <c r="A54" s="167" t="s">
        <v>1423</v>
      </c>
      <c r="B54" s="167" t="s">
        <v>1438</v>
      </c>
      <c r="C54" s="167" t="s">
        <v>1324</v>
      </c>
      <c r="D54" s="164" t="s">
        <v>1439</v>
      </c>
      <c r="E54" s="168">
        <v>190.04878048780492</v>
      </c>
      <c r="F54" s="168">
        <v>-83.902000000000001</v>
      </c>
      <c r="G54" s="168">
        <f t="shared" si="0"/>
        <v>106.14678048780492</v>
      </c>
    </row>
    <row r="55" spans="1:7" s="103" customFormat="1" ht="12.75" x14ac:dyDescent="0.2">
      <c r="A55" s="167" t="s">
        <v>1423</v>
      </c>
      <c r="B55" s="167" t="s">
        <v>1440</v>
      </c>
      <c r="C55" s="167" t="s">
        <v>1324</v>
      </c>
      <c r="D55" s="164">
        <v>701031</v>
      </c>
      <c r="E55" s="168">
        <v>3.063414634146342</v>
      </c>
      <c r="F55" s="168">
        <v>-3.0853333333333333</v>
      </c>
      <c r="G55" s="168">
        <f t="shared" si="0"/>
        <v>-2.1918699186991297E-2</v>
      </c>
    </row>
    <row r="56" spans="1:7" s="103" customFormat="1" ht="12.75" x14ac:dyDescent="0.2">
      <c r="A56" s="167" t="s">
        <v>1423</v>
      </c>
      <c r="B56" s="167" t="s">
        <v>1440</v>
      </c>
      <c r="C56" s="167" t="s">
        <v>1324</v>
      </c>
      <c r="D56" s="164">
        <v>701033</v>
      </c>
      <c r="E56" s="168">
        <v>20.20487804878049</v>
      </c>
      <c r="F56" s="168">
        <v>-6.820666666666666</v>
      </c>
      <c r="G56" s="168">
        <f t="shared" si="0"/>
        <v>13.384211382113824</v>
      </c>
    </row>
    <row r="57" spans="1:7" s="103" customFormat="1" ht="12.75" x14ac:dyDescent="0.2">
      <c r="A57" s="167" t="s">
        <v>1423</v>
      </c>
      <c r="B57" s="167" t="s">
        <v>1440</v>
      </c>
      <c r="C57" s="167" t="s">
        <v>1324</v>
      </c>
      <c r="D57" s="164">
        <v>701035</v>
      </c>
      <c r="E57" s="168">
        <v>28.448780487804882</v>
      </c>
      <c r="F57" s="168">
        <v>3.0783999999999998</v>
      </c>
      <c r="G57" s="168">
        <f t="shared" si="0"/>
        <v>31.52718048780488</v>
      </c>
    </row>
    <row r="58" spans="1:7" s="103" customFormat="1" ht="12.75" x14ac:dyDescent="0.2">
      <c r="A58" s="167" t="s">
        <v>155</v>
      </c>
      <c r="B58" s="167" t="s">
        <v>162</v>
      </c>
      <c r="C58" s="167" t="s">
        <v>1324</v>
      </c>
      <c r="D58" s="164" t="s">
        <v>1441</v>
      </c>
      <c r="E58" s="168">
        <v>0.2</v>
      </c>
      <c r="F58" s="168">
        <v>33.9</v>
      </c>
      <c r="G58" s="168">
        <f t="shared" si="0"/>
        <v>34.1</v>
      </c>
    </row>
    <row r="59" spans="1:7" s="103" customFormat="1" ht="12.75" x14ac:dyDescent="0.2">
      <c r="A59" s="167" t="s">
        <v>155</v>
      </c>
      <c r="B59" s="167" t="s">
        <v>156</v>
      </c>
      <c r="C59" s="167" t="s">
        <v>1324</v>
      </c>
      <c r="D59" s="164" t="s">
        <v>1442</v>
      </c>
      <c r="E59" s="168">
        <v>0.32</v>
      </c>
      <c r="F59" s="168">
        <v>1.78</v>
      </c>
      <c r="G59" s="168">
        <f t="shared" si="0"/>
        <v>2.1</v>
      </c>
    </row>
    <row r="60" spans="1:7" s="103" customFormat="1" ht="12.75" x14ac:dyDescent="0.2">
      <c r="A60" s="167" t="s">
        <v>155</v>
      </c>
      <c r="B60" s="167" t="s">
        <v>160</v>
      </c>
      <c r="C60" s="167" t="s">
        <v>1324</v>
      </c>
      <c r="D60" s="164" t="s">
        <v>1443</v>
      </c>
      <c r="E60" s="168">
        <v>0.20487804878048782</v>
      </c>
      <c r="F60" s="168">
        <v>0.80859999999999999</v>
      </c>
      <c r="G60" s="168">
        <f t="shared" si="0"/>
        <v>1.0134780487804878</v>
      </c>
    </row>
    <row r="61" spans="1:7" s="103" customFormat="1" ht="12.75" x14ac:dyDescent="0.2">
      <c r="A61" s="167" t="s">
        <v>155</v>
      </c>
      <c r="B61" s="167" t="s">
        <v>158</v>
      </c>
      <c r="C61" s="167" t="s">
        <v>1324</v>
      </c>
      <c r="D61" s="164" t="s">
        <v>1444</v>
      </c>
      <c r="E61" s="168">
        <v>196.60487804878051</v>
      </c>
      <c r="F61" s="168">
        <v>37.880000000000003</v>
      </c>
      <c r="G61" s="168">
        <f t="shared" si="0"/>
        <v>234.4848780487805</v>
      </c>
    </row>
    <row r="62" spans="1:7" s="103" customFormat="1" ht="12.75" x14ac:dyDescent="0.2">
      <c r="A62" s="167" t="s">
        <v>155</v>
      </c>
      <c r="B62" s="167" t="s">
        <v>208</v>
      </c>
      <c r="C62" s="167" t="s">
        <v>1324</v>
      </c>
      <c r="D62" s="164" t="s">
        <v>1466</v>
      </c>
      <c r="E62" s="168"/>
      <c r="F62" s="168"/>
      <c r="G62" s="168"/>
    </row>
    <row r="63" spans="1:7" s="103" customFormat="1" ht="12.75" x14ac:dyDescent="0.2">
      <c r="A63" s="167" t="s">
        <v>185</v>
      </c>
      <c r="B63" s="167" t="s">
        <v>186</v>
      </c>
      <c r="C63" s="167" t="s">
        <v>1324</v>
      </c>
      <c r="D63" s="164" t="s">
        <v>1445</v>
      </c>
      <c r="E63" s="168">
        <v>6.5658536585365868</v>
      </c>
      <c r="F63" s="168">
        <v>-6.5</v>
      </c>
      <c r="G63" s="168">
        <f t="shared" si="0"/>
        <v>6.5853658536586757E-2</v>
      </c>
    </row>
    <row r="64" spans="1:7" s="103" customFormat="1" ht="12.75" x14ac:dyDescent="0.2">
      <c r="A64" s="167" t="s">
        <v>1182</v>
      </c>
      <c r="B64" s="167" t="s">
        <v>1183</v>
      </c>
      <c r="C64" s="167" t="s">
        <v>1324</v>
      </c>
      <c r="D64" s="164">
        <v>700955</v>
      </c>
      <c r="E64" s="168">
        <v>294.91000000000003</v>
      </c>
      <c r="F64" s="168">
        <v>-2491</v>
      </c>
      <c r="G64" s="168">
        <f t="shared" si="0"/>
        <v>-2196.09</v>
      </c>
    </row>
    <row r="65" spans="1:7" s="103" customFormat="1" ht="12.75" x14ac:dyDescent="0.2">
      <c r="A65" s="167" t="s">
        <v>41</v>
      </c>
      <c r="B65" s="167" t="s">
        <v>183</v>
      </c>
      <c r="C65" s="167" t="s">
        <v>1324</v>
      </c>
      <c r="D65" s="164" t="s">
        <v>1446</v>
      </c>
      <c r="E65" s="168">
        <v>1.7463414634146344</v>
      </c>
      <c r="F65" s="168">
        <v>-0.43290000000000001</v>
      </c>
      <c r="G65" s="168">
        <f t="shared" si="0"/>
        <v>1.3134414634146343</v>
      </c>
    </row>
    <row r="66" spans="1:7" s="103" customFormat="1" ht="12.75" x14ac:dyDescent="0.2">
      <c r="A66" s="167" t="s">
        <v>106</v>
      </c>
      <c r="B66" s="167" t="s">
        <v>181</v>
      </c>
      <c r="C66" s="167" t="s">
        <v>1324</v>
      </c>
      <c r="D66" s="164" t="s">
        <v>1447</v>
      </c>
      <c r="E66" s="168">
        <v>27.5219512195122</v>
      </c>
      <c r="F66" s="168">
        <v>-0.25739999999999996</v>
      </c>
      <c r="G66" s="168">
        <f t="shared" si="0"/>
        <v>27.2645512195122</v>
      </c>
    </row>
    <row r="67" spans="1:7" s="103" customFormat="1" ht="12.75" x14ac:dyDescent="0.2">
      <c r="A67" s="167" t="s">
        <v>49</v>
      </c>
      <c r="B67" s="167" t="s">
        <v>111</v>
      </c>
      <c r="C67" s="167" t="s">
        <v>1324</v>
      </c>
      <c r="D67" s="164" t="s">
        <v>1448</v>
      </c>
      <c r="E67" s="168">
        <v>0.66</v>
      </c>
      <c r="F67" s="168">
        <v>0.28999999999999998</v>
      </c>
      <c r="G67" s="168">
        <f t="shared" si="0"/>
        <v>0.95</v>
      </c>
    </row>
    <row r="68" spans="1:7" s="103" customFormat="1" ht="12.75" x14ac:dyDescent="0.2">
      <c r="A68" s="167" t="s">
        <v>49</v>
      </c>
      <c r="B68" s="167" t="s">
        <v>189</v>
      </c>
      <c r="C68" s="167" t="s">
        <v>1324</v>
      </c>
      <c r="D68" s="164" t="s">
        <v>1449</v>
      </c>
      <c r="E68" s="168">
        <v>24.9</v>
      </c>
      <c r="F68" s="168">
        <v>34.909999999999997</v>
      </c>
      <c r="G68" s="168">
        <f t="shared" si="0"/>
        <v>59.809999999999995</v>
      </c>
    </row>
    <row r="69" spans="1:7" s="103" customFormat="1" ht="12.75" x14ac:dyDescent="0.2">
      <c r="A69" s="167" t="s">
        <v>49</v>
      </c>
      <c r="B69" s="167" t="s">
        <v>115</v>
      </c>
      <c r="C69" s="167" t="s">
        <v>1324</v>
      </c>
      <c r="D69" s="164" t="s">
        <v>1450</v>
      </c>
      <c r="E69" s="168">
        <v>24.9</v>
      </c>
      <c r="F69" s="168">
        <v>0</v>
      </c>
      <c r="G69" s="168">
        <f t="shared" si="0"/>
        <v>24.9</v>
      </c>
    </row>
    <row r="70" spans="1:7" s="103" customFormat="1" ht="12.75" x14ac:dyDescent="0.2">
      <c r="A70" s="167" t="s">
        <v>49</v>
      </c>
      <c r="B70" s="167" t="s">
        <v>192</v>
      </c>
      <c r="C70" s="167" t="s">
        <v>1324</v>
      </c>
      <c r="D70" s="164" t="s">
        <v>1451</v>
      </c>
      <c r="E70" s="168">
        <v>15.73</v>
      </c>
      <c r="F70" s="168">
        <v>-3.6738</v>
      </c>
      <c r="G70" s="168">
        <f t="shared" ref="G70:G82" si="1">E70+F70</f>
        <v>12.0562</v>
      </c>
    </row>
    <row r="71" spans="1:7" s="103" customFormat="1" ht="12.75" x14ac:dyDescent="0.2">
      <c r="A71" s="167" t="s">
        <v>49</v>
      </c>
      <c r="B71" s="167" t="s">
        <v>119</v>
      </c>
      <c r="C71" s="167" t="s">
        <v>1324</v>
      </c>
      <c r="D71" s="164" t="s">
        <v>1452</v>
      </c>
      <c r="E71" s="168">
        <v>6.55</v>
      </c>
      <c r="F71" s="168">
        <v>-5.0283999999999995</v>
      </c>
      <c r="G71" s="168">
        <f t="shared" si="1"/>
        <v>1.5216000000000003</v>
      </c>
    </row>
    <row r="72" spans="1:7" s="103" customFormat="1" ht="12.75" x14ac:dyDescent="0.2">
      <c r="A72" s="167" t="s">
        <v>49</v>
      </c>
      <c r="B72" s="167" t="s">
        <v>195</v>
      </c>
      <c r="C72" s="167" t="s">
        <v>1324</v>
      </c>
      <c r="D72" s="164" t="s">
        <v>1453</v>
      </c>
      <c r="E72" s="168">
        <v>27.52</v>
      </c>
      <c r="F72" s="168">
        <v>-0.182</v>
      </c>
      <c r="G72" s="168">
        <f t="shared" si="1"/>
        <v>27.338000000000001</v>
      </c>
    </row>
    <row r="73" spans="1:7" s="103" customFormat="1" ht="12.75" x14ac:dyDescent="0.2">
      <c r="A73" s="167" t="s">
        <v>49</v>
      </c>
      <c r="B73" s="167" t="s">
        <v>123</v>
      </c>
      <c r="C73" s="167" t="s">
        <v>1324</v>
      </c>
      <c r="D73" s="164" t="s">
        <v>1454</v>
      </c>
      <c r="E73" s="168">
        <v>28.84</v>
      </c>
      <c r="F73" s="168">
        <v>3.49</v>
      </c>
      <c r="G73" s="168">
        <f t="shared" si="1"/>
        <v>32.33</v>
      </c>
    </row>
    <row r="74" spans="1:7" s="103" customFormat="1" ht="12.75" x14ac:dyDescent="0.2">
      <c r="A74" s="167" t="s">
        <v>49</v>
      </c>
      <c r="B74" s="167" t="s">
        <v>125</v>
      </c>
      <c r="C74" s="167" t="s">
        <v>1324</v>
      </c>
      <c r="D74" s="164" t="s">
        <v>1455</v>
      </c>
      <c r="E74" s="168">
        <v>183.5</v>
      </c>
      <c r="F74" s="168">
        <v>-147.57</v>
      </c>
      <c r="G74" s="168">
        <f t="shared" si="1"/>
        <v>35.930000000000007</v>
      </c>
    </row>
    <row r="75" spans="1:7" s="103" customFormat="1" ht="12.75" x14ac:dyDescent="0.2">
      <c r="A75" s="167" t="s">
        <v>49</v>
      </c>
      <c r="B75" s="167" t="s">
        <v>199</v>
      </c>
      <c r="C75" s="167" t="s">
        <v>1324</v>
      </c>
      <c r="D75" s="164" t="s">
        <v>1456</v>
      </c>
      <c r="E75" s="168">
        <v>32.770000000000003</v>
      </c>
      <c r="F75" s="168">
        <v>-14.92</v>
      </c>
      <c r="G75" s="168">
        <f t="shared" si="1"/>
        <v>17.850000000000001</v>
      </c>
    </row>
    <row r="76" spans="1:7" s="103" customFormat="1" ht="12.75" x14ac:dyDescent="0.2">
      <c r="A76" s="167" t="s">
        <v>49</v>
      </c>
      <c r="B76" s="167" t="s">
        <v>129</v>
      </c>
      <c r="C76" s="167" t="s">
        <v>1324</v>
      </c>
      <c r="D76" s="164" t="s">
        <v>1457</v>
      </c>
      <c r="E76" s="168">
        <v>3.28</v>
      </c>
      <c r="F76" s="168">
        <v>11.93</v>
      </c>
      <c r="G76" s="168">
        <f t="shared" si="1"/>
        <v>15.209999999999999</v>
      </c>
    </row>
    <row r="77" spans="1:7" s="103" customFormat="1" ht="12.75" x14ac:dyDescent="0.2">
      <c r="A77" s="167" t="s">
        <v>49</v>
      </c>
      <c r="B77" s="167" t="s">
        <v>131</v>
      </c>
      <c r="C77" s="167" t="s">
        <v>1324</v>
      </c>
      <c r="D77" s="164" t="s">
        <v>1458</v>
      </c>
      <c r="E77" s="168">
        <v>131.07</v>
      </c>
      <c r="F77" s="168">
        <v>-42.88</v>
      </c>
      <c r="G77" s="168">
        <f t="shared" si="1"/>
        <v>88.19</v>
      </c>
    </row>
    <row r="78" spans="1:7" s="103" customFormat="1" ht="12.75" x14ac:dyDescent="0.2">
      <c r="A78" s="167" t="s">
        <v>49</v>
      </c>
      <c r="B78" s="167" t="s">
        <v>203</v>
      </c>
      <c r="C78" s="167" t="s">
        <v>1324</v>
      </c>
      <c r="D78" s="164" t="s">
        <v>1459</v>
      </c>
      <c r="E78" s="168">
        <v>78.64</v>
      </c>
      <c r="F78" s="168">
        <v>12.95</v>
      </c>
      <c r="G78" s="168">
        <f t="shared" si="1"/>
        <v>91.59</v>
      </c>
    </row>
    <row r="79" spans="1:7" s="103" customFormat="1" ht="12.75" x14ac:dyDescent="0.2">
      <c r="A79" s="167" t="s">
        <v>49</v>
      </c>
      <c r="B79" s="167" t="s">
        <v>135</v>
      </c>
      <c r="C79" s="167" t="s">
        <v>1324</v>
      </c>
      <c r="D79" s="164" t="s">
        <v>1460</v>
      </c>
      <c r="E79" s="168">
        <v>266.07</v>
      </c>
      <c r="F79" s="168">
        <v>-209.28</v>
      </c>
      <c r="G79" s="168">
        <f t="shared" si="1"/>
        <v>56.789999999999992</v>
      </c>
    </row>
    <row r="80" spans="1:7" s="103" customFormat="1" ht="12.75" x14ac:dyDescent="0.2">
      <c r="A80" s="167" t="s">
        <v>49</v>
      </c>
      <c r="B80" s="167" t="s">
        <v>137</v>
      </c>
      <c r="C80" s="167" t="s">
        <v>1324</v>
      </c>
      <c r="D80" s="164" t="s">
        <v>1461</v>
      </c>
      <c r="E80" s="168">
        <v>58.98</v>
      </c>
      <c r="F80" s="168">
        <v>10.29</v>
      </c>
      <c r="G80" s="168">
        <f t="shared" si="1"/>
        <v>69.27</v>
      </c>
    </row>
    <row r="81" spans="1:7" s="103" customFormat="1" ht="12.75" x14ac:dyDescent="0.2">
      <c r="A81" s="167" t="s">
        <v>49</v>
      </c>
      <c r="B81" s="167" t="s">
        <v>141</v>
      </c>
      <c r="C81" s="167" t="s">
        <v>1324</v>
      </c>
      <c r="D81" s="164" t="s">
        <v>1462</v>
      </c>
      <c r="E81" s="168">
        <v>30.8</v>
      </c>
      <c r="F81" s="168">
        <v>16.41</v>
      </c>
      <c r="G81" s="168">
        <f t="shared" si="1"/>
        <v>47.21</v>
      </c>
    </row>
    <row r="82" spans="1:7" s="103" customFormat="1" ht="12.75" x14ac:dyDescent="0.2">
      <c r="A82" s="167" t="s">
        <v>169</v>
      </c>
      <c r="B82" s="167" t="s">
        <v>170</v>
      </c>
      <c r="C82" s="167" t="s">
        <v>1324</v>
      </c>
      <c r="D82" s="164" t="s">
        <v>1463</v>
      </c>
      <c r="E82" s="168">
        <v>648.78</v>
      </c>
      <c r="F82" s="168">
        <v>-271.33080000000001</v>
      </c>
      <c r="G82" s="168">
        <f t="shared" si="1"/>
        <v>377.44919999999996</v>
      </c>
    </row>
    <row r="83" spans="1:7" s="103" customFormat="1" ht="12.75" x14ac:dyDescent="0.2">
      <c r="A83" s="167" t="s">
        <v>1464</v>
      </c>
      <c r="B83" s="167" t="s">
        <v>1465</v>
      </c>
      <c r="C83" s="167" t="s">
        <v>1324</v>
      </c>
      <c r="D83" s="164" t="s">
        <v>1466</v>
      </c>
      <c r="E83" s="168"/>
      <c r="F83" s="168"/>
      <c r="G83" s="168"/>
    </row>
    <row r="84" spans="1:7" x14ac:dyDescent="0.25">
      <c r="G84" s="89"/>
    </row>
    <row r="85" spans="1:7" ht="25.5" x14ac:dyDescent="0.25">
      <c r="D85" s="169"/>
      <c r="E85" s="163" t="s">
        <v>88</v>
      </c>
      <c r="F85" s="163" t="s">
        <v>89</v>
      </c>
      <c r="G85" s="163" t="s">
        <v>90</v>
      </c>
    </row>
    <row r="86" spans="1:7" x14ac:dyDescent="0.25">
      <c r="D86" s="169"/>
      <c r="E86" s="38" t="s">
        <v>91</v>
      </c>
      <c r="F86" s="38" t="s">
        <v>91</v>
      </c>
      <c r="G86" s="38" t="s">
        <v>91</v>
      </c>
    </row>
    <row r="87" spans="1:7" x14ac:dyDescent="0.25">
      <c r="D87" s="165" t="s">
        <v>92</v>
      </c>
      <c r="E87" s="168">
        <f>SUM(E5:E83)</f>
        <v>68091.550487804896</v>
      </c>
      <c r="F87" s="168">
        <f t="shared" ref="F87:G87" si="2">SUM(F5:F83)</f>
        <v>19683.102441260286</v>
      </c>
      <c r="G87" s="168">
        <f t="shared" si="2"/>
        <v>87774.652929065152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"/>
  <sheetViews>
    <sheetView workbookViewId="0">
      <selection activeCell="H19" sqref="H19"/>
    </sheetView>
  </sheetViews>
  <sheetFormatPr defaultRowHeight="12.75" x14ac:dyDescent="0.2"/>
  <cols>
    <col min="1" max="1" width="41.5703125" style="66" customWidth="1"/>
    <col min="2" max="2" width="42.5703125" style="66" customWidth="1"/>
    <col min="3" max="3" width="11.28515625" style="66" customWidth="1"/>
    <col min="4" max="4" width="15.140625" style="66" bestFit="1" customWidth="1"/>
    <col min="5" max="5" width="12.5703125" style="66" bestFit="1" customWidth="1"/>
    <col min="6" max="6" width="12.140625" style="66" bestFit="1" customWidth="1"/>
    <col min="7" max="7" width="16.28515625" style="66" bestFit="1" customWidth="1"/>
    <col min="8" max="8" width="16" style="66" bestFit="1" customWidth="1"/>
    <col min="9" max="9" width="12.42578125" style="66" bestFit="1" customWidth="1"/>
    <col min="10" max="10" width="12.140625" style="66" bestFit="1" customWidth="1"/>
    <col min="11" max="11" width="13.140625" style="66" bestFit="1" customWidth="1"/>
    <col min="12" max="12" width="38.42578125" style="66" bestFit="1" customWidth="1"/>
    <col min="13" max="16384" width="9.140625" style="66"/>
  </cols>
  <sheetData>
    <row r="1" spans="1:11" s="63" customFormat="1" x14ac:dyDescent="0.25">
      <c r="A1" s="38" t="s">
        <v>999</v>
      </c>
      <c r="B1" s="59" t="s">
        <v>152</v>
      </c>
      <c r="C1" s="60"/>
      <c r="D1" s="60"/>
      <c r="E1" s="60"/>
      <c r="F1" s="61"/>
      <c r="G1" s="62"/>
      <c r="H1" s="61"/>
      <c r="I1" s="61"/>
      <c r="J1" s="62"/>
    </row>
    <row r="2" spans="1:11" s="63" customFormat="1" x14ac:dyDescent="0.25">
      <c r="A2" s="38" t="s">
        <v>1001</v>
      </c>
      <c r="B2" s="59">
        <v>2018</v>
      </c>
      <c r="C2" s="60"/>
      <c r="D2" s="60"/>
      <c r="E2" s="60"/>
      <c r="F2" s="61"/>
      <c r="G2" s="62"/>
      <c r="H2" s="61"/>
      <c r="I2" s="61"/>
      <c r="J2" s="62"/>
    </row>
    <row r="3" spans="1:11" s="63" customFormat="1" x14ac:dyDescent="0.25">
      <c r="A3" s="64"/>
      <c r="B3" s="64"/>
      <c r="C3" s="64"/>
      <c r="D3" s="64"/>
      <c r="E3" s="65"/>
      <c r="F3" s="65"/>
      <c r="G3" s="65"/>
      <c r="H3" s="65"/>
      <c r="I3" s="65"/>
      <c r="J3" s="65"/>
    </row>
    <row r="4" spans="1:11" ht="25.5" x14ac:dyDescent="0.2">
      <c r="A4" s="38" t="s">
        <v>963</v>
      </c>
      <c r="B4" s="38" t="s">
        <v>964</v>
      </c>
      <c r="C4" s="37" t="s">
        <v>1172</v>
      </c>
      <c r="D4" s="38" t="s">
        <v>965</v>
      </c>
      <c r="E4" s="38" t="s">
        <v>1002</v>
      </c>
      <c r="F4" s="38" t="s">
        <v>1003</v>
      </c>
      <c r="G4" s="38" t="s">
        <v>1004</v>
      </c>
      <c r="H4" s="38" t="s">
        <v>1005</v>
      </c>
      <c r="I4" s="38" t="s">
        <v>1006</v>
      </c>
      <c r="J4" s="38" t="s">
        <v>1007</v>
      </c>
      <c r="K4" s="38" t="s">
        <v>1008</v>
      </c>
    </row>
    <row r="5" spans="1:11" x14ac:dyDescent="0.2">
      <c r="A5" s="67" t="s">
        <v>1067</v>
      </c>
      <c r="B5" s="67" t="s">
        <v>1068</v>
      </c>
      <c r="C5" s="67" t="s">
        <v>1171</v>
      </c>
      <c r="D5" s="67" t="s">
        <v>1069</v>
      </c>
      <c r="E5" s="69">
        <v>0</v>
      </c>
      <c r="F5" s="70" t="s">
        <v>1070</v>
      </c>
      <c r="G5" s="69">
        <v>0</v>
      </c>
      <c r="H5" s="70"/>
      <c r="I5" s="69">
        <v>0</v>
      </c>
      <c r="J5" s="72" t="s">
        <v>1060</v>
      </c>
      <c r="K5" s="69">
        <v>1</v>
      </c>
    </row>
    <row r="6" spans="1:11" x14ac:dyDescent="0.2">
      <c r="A6" s="67" t="s">
        <v>1033</v>
      </c>
      <c r="B6" s="67" t="s">
        <v>1071</v>
      </c>
      <c r="C6" s="67" t="s">
        <v>1171</v>
      </c>
      <c r="D6" s="67" t="s">
        <v>1072</v>
      </c>
      <c r="E6" s="69">
        <v>0</v>
      </c>
      <c r="F6" s="70" t="s">
        <v>1070</v>
      </c>
      <c r="G6" s="69">
        <v>0</v>
      </c>
      <c r="H6" s="70"/>
      <c r="I6" s="69">
        <v>0</v>
      </c>
      <c r="J6" s="72" t="s">
        <v>1060</v>
      </c>
      <c r="K6" s="69">
        <v>2</v>
      </c>
    </row>
    <row r="7" spans="1:11" x14ac:dyDescent="0.2">
      <c r="E7" s="73"/>
      <c r="F7" s="73"/>
      <c r="G7" s="73"/>
      <c r="H7" s="73"/>
      <c r="I7" s="73"/>
      <c r="J7" s="73"/>
      <c r="K7" s="73"/>
    </row>
    <row r="8" spans="1:11" x14ac:dyDescent="0.2">
      <c r="D8" s="74" t="s">
        <v>991</v>
      </c>
      <c r="E8" s="75">
        <f t="shared" ref="E8:K8" si="0">+SUM(E5:E6)</f>
        <v>0</v>
      </c>
      <c r="F8" s="76">
        <f t="shared" si="0"/>
        <v>0</v>
      </c>
      <c r="G8" s="75">
        <f t="shared" si="0"/>
        <v>0</v>
      </c>
      <c r="H8" s="76">
        <f t="shared" si="0"/>
        <v>0</v>
      </c>
      <c r="I8" s="75">
        <f t="shared" si="0"/>
        <v>0</v>
      </c>
      <c r="J8" s="76">
        <f t="shared" si="0"/>
        <v>0</v>
      </c>
      <c r="K8" s="75">
        <f t="shared" si="0"/>
        <v>3</v>
      </c>
    </row>
    <row r="11" spans="1:11" x14ac:dyDescent="0.2">
      <c r="B11" s="77" t="s">
        <v>992</v>
      </c>
      <c r="C11" s="131"/>
      <c r="D11" s="78" t="s">
        <v>993</v>
      </c>
      <c r="E11" s="30" t="s">
        <v>994</v>
      </c>
    </row>
    <row r="12" spans="1:11" ht="25.5" customHeight="1" x14ac:dyDescent="0.2">
      <c r="B12" s="288" t="s">
        <v>995</v>
      </c>
      <c r="C12" s="289"/>
      <c r="D12" s="55">
        <f>+E8+G8+I8+K8</f>
        <v>3</v>
      </c>
      <c r="E12" s="52">
        <f>+F8+H8+J8</f>
        <v>0</v>
      </c>
    </row>
    <row r="13" spans="1:11" x14ac:dyDescent="0.2">
      <c r="B13" s="288" t="s">
        <v>996</v>
      </c>
      <c r="C13" s="289"/>
      <c r="D13" s="55">
        <f>I8</f>
        <v>0</v>
      </c>
      <c r="E13" s="52">
        <f>J8</f>
        <v>0</v>
      </c>
    </row>
    <row r="14" spans="1:11" x14ac:dyDescent="0.2">
      <c r="B14" s="288" t="s">
        <v>997</v>
      </c>
      <c r="C14" s="289"/>
      <c r="D14" s="55">
        <f>E8+G8</f>
        <v>0</v>
      </c>
      <c r="E14" s="52">
        <f>+F8+H8</f>
        <v>0</v>
      </c>
    </row>
    <row r="15" spans="1:11" x14ac:dyDescent="0.2">
      <c r="B15" s="288" t="s">
        <v>998</v>
      </c>
      <c r="C15" s="289"/>
      <c r="D15" s="55">
        <f>+D13+D14</f>
        <v>0</v>
      </c>
      <c r="E15" s="52">
        <f>+E13+E14</f>
        <v>0</v>
      </c>
    </row>
  </sheetData>
  <mergeCells count="4">
    <mergeCell ref="B12:C12"/>
    <mergeCell ref="B13:C13"/>
    <mergeCell ref="B14:C14"/>
    <mergeCell ref="B15:C15"/>
  </mergeCells>
  <conditionalFormatting sqref="B1:B2">
    <cfRule type="cellIs" dxfId="399" priority="20" stopIfTrue="1" operator="equal">
      <formula>"&lt;&gt;"""""</formula>
    </cfRule>
  </conditionalFormatting>
  <conditionalFormatting sqref="D8">
    <cfRule type="cellIs" dxfId="398" priority="14" stopIfTrue="1" operator="equal">
      <formula>"&lt;&gt;"""""</formula>
    </cfRule>
  </conditionalFormatting>
  <conditionalFormatting sqref="E8:K8">
    <cfRule type="cellIs" dxfId="397" priority="13" stopIfTrue="1" operator="equal">
      <formula>"&lt;&gt;"""""</formula>
    </cfRule>
  </conditionalFormatting>
  <conditionalFormatting sqref="G5:I5">
    <cfRule type="cellIs" dxfId="396" priority="11" stopIfTrue="1" operator="equal">
      <formula>"&lt;&gt;"""""</formula>
    </cfRule>
  </conditionalFormatting>
  <conditionalFormatting sqref="F5 B5:C5 C6">
    <cfRule type="cellIs" dxfId="395" priority="10" stopIfTrue="1" operator="equal">
      <formula>"&lt;&gt;"""""</formula>
    </cfRule>
  </conditionalFormatting>
  <conditionalFormatting sqref="E5">
    <cfRule type="cellIs" dxfId="394" priority="9" stopIfTrue="1" operator="equal">
      <formula>"&lt;&gt;"""""</formula>
    </cfRule>
  </conditionalFormatting>
  <conditionalFormatting sqref="K5">
    <cfRule type="cellIs" dxfId="393" priority="8" stopIfTrue="1" operator="equal">
      <formula>"&lt;&gt;"""""</formula>
    </cfRule>
  </conditionalFormatting>
  <conditionalFormatting sqref="J5">
    <cfRule type="cellIs" dxfId="392" priority="7" stopIfTrue="1" operator="equal">
      <formula>"&lt;&gt;"""""</formula>
    </cfRule>
  </conditionalFormatting>
  <conditionalFormatting sqref="G6:I6">
    <cfRule type="cellIs" dxfId="391" priority="6" stopIfTrue="1" operator="equal">
      <formula>"&lt;&gt;"""""</formula>
    </cfRule>
  </conditionalFormatting>
  <conditionalFormatting sqref="F6 B6">
    <cfRule type="cellIs" dxfId="390" priority="5" stopIfTrue="1" operator="equal">
      <formula>"&lt;&gt;"""""</formula>
    </cfRule>
  </conditionalFormatting>
  <conditionalFormatting sqref="E6">
    <cfRule type="cellIs" dxfId="389" priority="4" stopIfTrue="1" operator="equal">
      <formula>"&lt;&gt;"""""</formula>
    </cfRule>
  </conditionalFormatting>
  <conditionalFormatting sqref="K6">
    <cfRule type="cellIs" dxfId="388" priority="3" stopIfTrue="1" operator="equal">
      <formula>"&lt;&gt;"""""</formula>
    </cfRule>
  </conditionalFormatting>
  <conditionalFormatting sqref="J6">
    <cfRule type="cellIs" dxfId="387" priority="2" stopIfTrue="1" operator="equal">
      <formula>"&lt;&gt;"""""</formula>
    </cfRule>
  </conditionalFormatting>
  <conditionalFormatting sqref="D5:D6">
    <cfRule type="cellIs" dxfId="386" priority="1" stopIfTrue="1" operator="equal">
      <formula>"&lt;&gt;"""""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Fogli di lavoro</vt:lpstr>
      </vt:variant>
      <vt:variant>
        <vt:i4>65</vt:i4>
      </vt:variant>
      <vt:variant>
        <vt:lpstr>Intervalli denominati</vt:lpstr>
      </vt:variant>
      <vt:variant>
        <vt:i4>3</vt:i4>
      </vt:variant>
    </vt:vector>
  </HeadingPairs>
  <TitlesOfParts>
    <vt:vector size="68" baseType="lpstr">
      <vt:lpstr>copertina</vt:lpstr>
      <vt:lpstr>n. veicoli e km</vt:lpstr>
      <vt:lpstr>PREMI RCA 2018</vt:lpstr>
      <vt:lpstr>sinistri RCA 2018</vt:lpstr>
      <vt:lpstr>Sinistri Cristalli 2018</vt:lpstr>
      <vt:lpstr>PREMI INF A 2018</vt:lpstr>
      <vt:lpstr>sinistri INF A 2018</vt:lpstr>
      <vt:lpstr>PREMI INF B</vt:lpstr>
      <vt:lpstr>sinistri INF B 2018</vt:lpstr>
      <vt:lpstr>PREMI KASKO 2018</vt:lpstr>
      <vt:lpstr>sinistri KASKO 2018</vt:lpstr>
      <vt:lpstr>PREMI RCA 2017</vt:lpstr>
      <vt:lpstr>sinistri RCA 2017</vt:lpstr>
      <vt:lpstr>Sinistri Cristalli 2017</vt:lpstr>
      <vt:lpstr>PREMI INF A 2017</vt:lpstr>
      <vt:lpstr>sinistri INF A 2017</vt:lpstr>
      <vt:lpstr>PREMI INF B 2017</vt:lpstr>
      <vt:lpstr>sinistri INF B 2017</vt:lpstr>
      <vt:lpstr>PREMI KASKO 2017</vt:lpstr>
      <vt:lpstr>sinistri KASKO 2017</vt:lpstr>
      <vt:lpstr>PREMI RCA 2016</vt:lpstr>
      <vt:lpstr>sinistri RCA 2016</vt:lpstr>
      <vt:lpstr>Sinistri Cristalli 2016</vt:lpstr>
      <vt:lpstr>PREMI INFORTUNI A 2016</vt:lpstr>
      <vt:lpstr>sinistri INF A 2016</vt:lpstr>
      <vt:lpstr>PREMI INFORTUNI B 2016</vt:lpstr>
      <vt:lpstr>sinistri INF B 2016</vt:lpstr>
      <vt:lpstr>PREMI KASKO 2016</vt:lpstr>
      <vt:lpstr>sinistri KASKO 2016</vt:lpstr>
      <vt:lpstr>PREMI RCA 2015</vt:lpstr>
      <vt:lpstr>sinistri RCA 2015</vt:lpstr>
      <vt:lpstr>Sinistri Cristalli 2015</vt:lpstr>
      <vt:lpstr>PREMI INFORTUNI A 2015</vt:lpstr>
      <vt:lpstr>sinistri INF A 2015</vt:lpstr>
      <vt:lpstr>PREMI INFORTUNI B 2015</vt:lpstr>
      <vt:lpstr>sinistri INF B 2015</vt:lpstr>
      <vt:lpstr>PREMI KASKO 2015</vt:lpstr>
      <vt:lpstr>sinistri KASKO 2015</vt:lpstr>
      <vt:lpstr>PREMI RCA 2014</vt:lpstr>
      <vt:lpstr>sinistri RCA 2014</vt:lpstr>
      <vt:lpstr>Sinistri Cristalli 2014</vt:lpstr>
      <vt:lpstr>PREMI INFORTUNI A 2014</vt:lpstr>
      <vt:lpstr>sinistri INF A 2014</vt:lpstr>
      <vt:lpstr>PREMI INFORTUNI B 2014</vt:lpstr>
      <vt:lpstr>sinistri INF B 2014</vt:lpstr>
      <vt:lpstr>PREMI KASKO 2014</vt:lpstr>
      <vt:lpstr>sinistri KASKO 2014</vt:lpstr>
      <vt:lpstr>PREMI RCA 2013</vt:lpstr>
      <vt:lpstr>sinistri RCA 2013</vt:lpstr>
      <vt:lpstr>Sinistri Cristalli 2013</vt:lpstr>
      <vt:lpstr>PREMI INFORTUNI A 2013</vt:lpstr>
      <vt:lpstr>sinistri INF A 2013</vt:lpstr>
      <vt:lpstr>PREMI INFORTUNI B 2013</vt:lpstr>
      <vt:lpstr>sinistri INF B 2013</vt:lpstr>
      <vt:lpstr>PREMI KASKO 2013</vt:lpstr>
      <vt:lpstr>sinistri KASKO 2013</vt:lpstr>
      <vt:lpstr>PREMI RCA 2012</vt:lpstr>
      <vt:lpstr>sinistri RCA 2012</vt:lpstr>
      <vt:lpstr>sinistri Cristalli 2012</vt:lpstr>
      <vt:lpstr>PREMI INFORTUNI A 2012 </vt:lpstr>
      <vt:lpstr>sinistri INF A 2012</vt:lpstr>
      <vt:lpstr>PREMI INFORTUNI B 2012</vt:lpstr>
      <vt:lpstr>sinistri INF B 2012</vt:lpstr>
      <vt:lpstr>PREMI KASKO 2012</vt:lpstr>
      <vt:lpstr>sinistri KASKO 2012</vt:lpstr>
      <vt:lpstr>copertina!Area_stampa</vt:lpstr>
      <vt:lpstr>'n. veicoli e km'!Area_stampa</vt:lpstr>
      <vt:lpstr>'n. veicoli e km'!Titoli_stampa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2019-06-19T14:37:02Z</cp:lastPrinted>
  <dcterms:created xsi:type="dcterms:W3CDTF">2019-04-04T12:03:49Z</dcterms:created>
  <dcterms:modified xsi:type="dcterms:W3CDTF">2019-07-01T14:17:31Z</dcterms:modified>
</cp:coreProperties>
</file>