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/>
  <bookViews>
    <workbookView xWindow="-75" yWindow="-165" windowWidth="20175" windowHeight="11385"/>
  </bookViews>
  <sheets>
    <sheet name="Offerta Economica" sheetId="10" r:id="rId1"/>
  </sheets>
  <calcPr calcId="145621" concurrentCalc="0"/>
</workbook>
</file>

<file path=xl/calcChain.xml><?xml version="1.0" encoding="utf-8"?>
<calcChain xmlns="http://schemas.openxmlformats.org/spreadsheetml/2006/main">
  <c r="G4" i="10" l="1"/>
  <c r="G5" i="10"/>
  <c r="G6" i="10"/>
  <c r="G7" i="10"/>
  <c r="H4" i="10"/>
  <c r="G8" i="10"/>
  <c r="G9" i="10"/>
  <c r="G10" i="10"/>
  <c r="G11" i="10"/>
  <c r="H8" i="10"/>
  <c r="G12" i="10"/>
  <c r="G13" i="10"/>
  <c r="G14" i="10"/>
  <c r="G15" i="10"/>
  <c r="H12" i="10"/>
  <c r="G16" i="10"/>
  <c r="G17" i="10"/>
  <c r="G18" i="10"/>
  <c r="G19" i="10"/>
  <c r="H16" i="10"/>
  <c r="G20" i="10"/>
  <c r="G21" i="10"/>
  <c r="G22" i="10"/>
  <c r="G23" i="10"/>
  <c r="H20" i="10"/>
  <c r="H24" i="10"/>
  <c r="H26" i="10"/>
  <c r="H29" i="10"/>
  <c r="G26" i="10"/>
  <c r="G24" i="10"/>
  <c r="I4" i="10"/>
  <c r="I26" i="10"/>
  <c r="I24" i="10"/>
  <c r="I20" i="10"/>
  <c r="I16" i="10"/>
  <c r="I12" i="10"/>
  <c r="I8" i="10"/>
  <c r="I30" i="10"/>
  <c r="D4" i="10"/>
  <c r="D8" i="10"/>
  <c r="D12" i="10"/>
  <c r="D16" i="10"/>
  <c r="D20" i="10"/>
  <c r="G31" i="10"/>
  <c r="D5" i="10"/>
  <c r="D9" i="10"/>
  <c r="D13" i="10"/>
  <c r="D17" i="10"/>
  <c r="D21" i="10"/>
  <c r="G32" i="10"/>
  <c r="D6" i="10"/>
  <c r="D10" i="10"/>
  <c r="D14" i="10"/>
  <c r="D18" i="10"/>
  <c r="D22" i="10"/>
  <c r="G33" i="10"/>
  <c r="D7" i="10"/>
  <c r="D11" i="10"/>
  <c r="D15" i="10"/>
  <c r="D19" i="10"/>
  <c r="D23" i="10"/>
  <c r="G34" i="10"/>
  <c r="G35" i="10"/>
  <c r="G36" i="10"/>
  <c r="G37" i="10"/>
  <c r="B35" i="10"/>
  <c r="B36" i="10"/>
  <c r="B31" i="10"/>
  <c r="B32" i="10"/>
  <c r="B33" i="10"/>
  <c r="B34" i="10"/>
  <c r="B37" i="10"/>
  <c r="D26" i="10"/>
  <c r="D24" i="10"/>
  <c r="B29" i="10"/>
</calcChain>
</file>

<file path=xl/sharedStrings.xml><?xml version="1.0" encoding="utf-8"?>
<sst xmlns="http://schemas.openxmlformats.org/spreadsheetml/2006/main" count="57" uniqueCount="40">
  <si>
    <t>Consulenza Specialistica</t>
  </si>
  <si>
    <t>Formazione</t>
  </si>
  <si>
    <t>ESITO OFFERTA</t>
  </si>
  <si>
    <t>Offerta</t>
  </si>
  <si>
    <t>RSA</t>
  </si>
  <si>
    <t>Massimale</t>
  </si>
  <si>
    <t>CITRIX</t>
  </si>
  <si>
    <t>Listino</t>
  </si>
  <si>
    <t>Esito Offerta</t>
  </si>
  <si>
    <t>Sconti</t>
  </si>
  <si>
    <t>HW</t>
  </si>
  <si>
    <t>SW</t>
  </si>
  <si>
    <t>SP</t>
  </si>
  <si>
    <t>Riepilogo Offerta</t>
  </si>
  <si>
    <t xml:space="preserve">Base d'Asta: </t>
  </si>
  <si>
    <t xml:space="preserve">Prezzo Globale Offerto: </t>
  </si>
  <si>
    <t>Massimale HW</t>
  </si>
  <si>
    <t>Massimale SW</t>
  </si>
  <si>
    <t>Massimale SP</t>
  </si>
  <si>
    <t>McAfee</t>
  </si>
  <si>
    <t>Radware</t>
  </si>
  <si>
    <t>MN</t>
  </si>
  <si>
    <t>Massimale MN</t>
  </si>
  <si>
    <t>Symantec</t>
  </si>
  <si>
    <t>* massimale per giorno persona solo nel caso delle voci Consulenza Specialistica e Formazione</t>
  </si>
  <si>
    <t>SOMMA VOCI</t>
  </si>
  <si>
    <t>CS</t>
  </si>
  <si>
    <t>FM</t>
  </si>
  <si>
    <t>% per oggetto di fornitura/n° GG persona*</t>
  </si>
  <si>
    <t>Massimale per oggetto di fornitura/Giorno persona*</t>
  </si>
  <si>
    <t>cons spec</t>
  </si>
  <si>
    <t>formazione</t>
  </si>
  <si>
    <t>Offerta  HW</t>
  </si>
  <si>
    <t>Offerta SW</t>
  </si>
  <si>
    <t>Offerta MN</t>
  </si>
  <si>
    <t>Offerta SP</t>
  </si>
  <si>
    <t>Offerta Cons. Spec.</t>
  </si>
  <si>
    <t>Offerta Form.</t>
  </si>
  <si>
    <t>Massimale Cons. Spec.</t>
  </si>
  <si>
    <t>Massimale Formazione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</si>
</sst>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indexed="9"/>
      <name val="Calibri"/>
      <family val="2"/>
    </font>
    <font>
      <b/>
      <sz val="11"/>
      <color rgb="FFC00000"/>
      <name val="Calibri"/>
      <family val="2"/>
      <scheme val="minor"/>
    </font>
    <font>
      <sz val="10"/>
      <color theme="2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0" fillId="0" borderId="0" xfId="0" applyFont="1"/>
    <xf numFmtId="164" fontId="0" fillId="0" borderId="0" xfId="0" applyNumberFormat="1" applyFont="1"/>
    <xf numFmtId="10" fontId="0" fillId="0" borderId="0" xfId="0" applyNumberFormat="1" applyFont="1"/>
    <xf numFmtId="0" fontId="5" fillId="3" borderId="3" xfId="0" applyFont="1" applyFill="1" applyBorder="1" applyAlignment="1">
      <alignment horizontal="right"/>
    </xf>
    <xf numFmtId="164" fontId="5" fillId="3" borderId="4" xfId="0" applyNumberFormat="1" applyFont="1" applyFill="1" applyBorder="1" applyAlignment="1">
      <alignment horizontal="left"/>
    </xf>
    <xf numFmtId="4" fontId="5" fillId="3" borderId="21" xfId="0" applyNumberFormat="1" applyFont="1" applyFill="1" applyBorder="1" applyAlignment="1">
      <alignment horizontal="center" vertical="center"/>
    </xf>
    <xf numFmtId="164" fontId="5" fillId="3" borderId="24" xfId="0" applyNumberFormat="1" applyFont="1" applyFill="1" applyBorder="1" applyAlignment="1">
      <alignment horizontal="right"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10" fontId="2" fillId="3" borderId="21" xfId="0" applyNumberFormat="1" applyFont="1" applyFill="1" applyBorder="1" applyAlignment="1">
      <alignment horizontal="center"/>
    </xf>
    <xf numFmtId="10" fontId="6" fillId="4" borderId="6" xfId="0" applyNumberFormat="1" applyFont="1" applyFill="1" applyBorder="1" applyAlignment="1">
      <alignment horizontal="center" vertical="center"/>
    </xf>
    <xf numFmtId="164" fontId="6" fillId="4" borderId="6" xfId="0" applyNumberFormat="1" applyFont="1" applyFill="1" applyBorder="1"/>
    <xf numFmtId="10" fontId="6" fillId="4" borderId="5" xfId="0" applyNumberFormat="1" applyFont="1" applyFill="1" applyBorder="1" applyAlignment="1">
      <alignment horizontal="center" vertical="center"/>
    </xf>
    <xf numFmtId="164" fontId="6" fillId="4" borderId="5" xfId="0" applyNumberFormat="1" applyFont="1" applyFill="1" applyBorder="1"/>
    <xf numFmtId="10" fontId="6" fillId="4" borderId="7" xfId="0" applyNumberFormat="1" applyFont="1" applyFill="1" applyBorder="1" applyAlignment="1">
      <alignment horizontal="center" vertical="center"/>
    </xf>
    <xf numFmtId="164" fontId="6" fillId="4" borderId="7" xfId="0" applyNumberFormat="1" applyFont="1" applyFill="1" applyBorder="1"/>
    <xf numFmtId="164" fontId="6" fillId="4" borderId="6" xfId="0" applyNumberFormat="1" applyFont="1" applyFill="1" applyBorder="1" applyAlignment="1">
      <alignment horizontal="center" vertical="center"/>
    </xf>
    <xf numFmtId="164" fontId="6" fillId="4" borderId="5" xfId="0" applyNumberFormat="1" applyFont="1" applyFill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 vertical="center"/>
    </xf>
    <xf numFmtId="10" fontId="6" fillId="4" borderId="30" xfId="0" applyNumberFormat="1" applyFont="1" applyFill="1" applyBorder="1" applyAlignment="1">
      <alignment horizontal="center" vertical="center"/>
    </xf>
    <xf numFmtId="164" fontId="6" fillId="4" borderId="30" xfId="0" applyNumberFormat="1" applyFont="1" applyFill="1" applyBorder="1"/>
    <xf numFmtId="164" fontId="6" fillId="4" borderId="3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Alignment="1">
      <alignment horizontal="right" vertical="center"/>
    </xf>
    <xf numFmtId="164" fontId="0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10" fontId="8" fillId="0" borderId="0" xfId="0" applyNumberFormat="1" applyFont="1"/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4" fontId="0" fillId="0" borderId="0" xfId="0" applyNumberFormat="1" applyBorder="1"/>
    <xf numFmtId="4" fontId="1" fillId="0" borderId="0" xfId="0" applyNumberFormat="1" applyFont="1" applyBorder="1" applyAlignment="1" applyProtection="1">
      <alignment vertical="center" wrapText="1"/>
    </xf>
    <xf numFmtId="164" fontId="2" fillId="4" borderId="6" xfId="0" applyNumberFormat="1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right" vertical="center"/>
    </xf>
    <xf numFmtId="0" fontId="2" fillId="4" borderId="30" xfId="0" applyFont="1" applyFill="1" applyBorder="1" applyAlignment="1">
      <alignment horizontal="right" vertical="center"/>
    </xf>
    <xf numFmtId="0" fontId="2" fillId="4" borderId="7" xfId="0" applyFont="1" applyFill="1" applyBorder="1" applyAlignment="1">
      <alignment horizontal="right" vertical="center"/>
    </xf>
    <xf numFmtId="0" fontId="2" fillId="4" borderId="23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164" fontId="3" fillId="4" borderId="12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10" fontId="2" fillId="3" borderId="15" xfId="0" applyNumberFormat="1" applyFont="1" applyFill="1" applyBorder="1" applyAlignment="1">
      <alignment horizontal="center" vertical="center"/>
    </xf>
    <xf numFmtId="10" fontId="2" fillId="3" borderId="17" xfId="0" applyNumberFormat="1" applyFont="1" applyFill="1" applyBorder="1" applyAlignment="1">
      <alignment horizontal="center" vertical="center"/>
    </xf>
    <xf numFmtId="2" fontId="6" fillId="4" borderId="12" xfId="0" applyNumberFormat="1" applyFont="1" applyFill="1" applyBorder="1" applyAlignment="1">
      <alignment horizontal="center" vertical="center"/>
    </xf>
    <xf numFmtId="2" fontId="6" fillId="4" borderId="14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1" xfId="0" applyNumberFormat="1" applyFont="1" applyBorder="1" applyAlignment="1">
      <alignment horizontal="center" vertical="center" wrapText="1"/>
    </xf>
    <xf numFmtId="0" fontId="2" fillId="0" borderId="27" xfId="0" applyNumberFormat="1" applyFont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164" fontId="9" fillId="4" borderId="12" xfId="0" applyNumberFormat="1" applyFont="1" applyFill="1" applyBorder="1" applyAlignment="1">
      <alignment horizontal="center" vertical="center"/>
    </xf>
    <xf numFmtId="164" fontId="9" fillId="4" borderId="14" xfId="0" applyNumberFormat="1" applyFont="1" applyFill="1" applyBorder="1" applyAlignment="1">
      <alignment horizontal="center" vertical="center"/>
    </xf>
    <xf numFmtId="10" fontId="6" fillId="4" borderId="32" xfId="0" applyNumberFormat="1" applyFont="1" applyFill="1" applyBorder="1" applyAlignment="1">
      <alignment horizontal="center" vertical="center"/>
    </xf>
    <xf numFmtId="10" fontId="6" fillId="4" borderId="33" xfId="0" applyNumberFormat="1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/>
    </xf>
    <xf numFmtId="164" fontId="6" fillId="4" borderId="34" xfId="0" applyNumberFormat="1" applyFont="1" applyFill="1" applyBorder="1" applyAlignment="1">
      <alignment horizontal="center" vertical="center"/>
    </xf>
    <xf numFmtId="0" fontId="1" fillId="0" borderId="16" xfId="0" applyNumberFormat="1" applyFont="1" applyBorder="1" applyAlignment="1" applyProtection="1">
      <alignment horizontal="center" vertical="center" wrapText="1"/>
    </xf>
    <xf numFmtId="0" fontId="1" fillId="0" borderId="17" xfId="0" applyNumberFormat="1" applyFont="1" applyBorder="1" applyAlignment="1" applyProtection="1">
      <alignment horizontal="center" vertical="center" wrapText="1"/>
    </xf>
    <xf numFmtId="10" fontId="5" fillId="3" borderId="8" xfId="0" applyNumberFormat="1" applyFont="1" applyFill="1" applyBorder="1" applyAlignment="1">
      <alignment horizontal="right" vertical="center"/>
    </xf>
    <xf numFmtId="10" fontId="5" fillId="3" borderId="28" xfId="0" applyNumberFormat="1" applyFont="1" applyFill="1" applyBorder="1" applyAlignment="1">
      <alignment horizontal="right" vertical="center"/>
    </xf>
  </cellXfs>
  <cellStyles count="1">
    <cellStyle name="Normale" xfId="0" builtinId="0"/>
  </cellStyles>
  <dxfs count="7">
    <dxf>
      <font>
        <color rgb="FFFFFF00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zoomScaleNormal="100" workbookViewId="0">
      <selection activeCell="F4" sqref="F4"/>
    </sheetView>
  </sheetViews>
  <sheetFormatPr defaultRowHeight="15" x14ac:dyDescent="0.25"/>
  <cols>
    <col min="1" max="1" width="21.28515625" customWidth="1"/>
    <col min="2" max="2" width="22.7109375" style="2" customWidth="1"/>
    <col min="3" max="3" width="13.5703125" style="2" bestFit="1" customWidth="1"/>
    <col min="4" max="4" width="12.7109375" bestFit="1" customWidth="1"/>
    <col min="5" max="5" width="4.140625" bestFit="1" customWidth="1"/>
    <col min="6" max="6" width="17.140625" style="3" customWidth="1"/>
    <col min="7" max="7" width="16.140625" customWidth="1"/>
    <col min="8" max="8" width="14" style="30" customWidth="1"/>
    <col min="9" max="9" width="45.28515625" customWidth="1"/>
    <col min="10" max="10" width="13.28515625" style="37" bestFit="1" customWidth="1"/>
    <col min="11" max="11" width="10.5703125" bestFit="1" customWidth="1"/>
  </cols>
  <sheetData>
    <row r="1" spans="1:10" s="1" customFormat="1" x14ac:dyDescent="0.25">
      <c r="A1" s="56" t="s">
        <v>13</v>
      </c>
      <c r="B1" s="57"/>
      <c r="C1" s="57"/>
      <c r="D1" s="57"/>
      <c r="E1" s="57"/>
      <c r="F1" s="57"/>
      <c r="G1" s="57"/>
      <c r="H1" s="57"/>
      <c r="I1" s="57"/>
      <c r="J1" s="38"/>
    </row>
    <row r="2" spans="1:10" ht="15.75" thickBot="1" x14ac:dyDescent="0.3">
      <c r="A2" s="58"/>
      <c r="B2" s="59"/>
      <c r="C2" s="59"/>
      <c r="D2" s="59"/>
      <c r="E2" s="59"/>
      <c r="F2" s="59"/>
      <c r="G2" s="59"/>
      <c r="H2" s="59"/>
      <c r="I2" s="59"/>
    </row>
    <row r="3" spans="1:10" ht="62.25" customHeight="1" thickBot="1" x14ac:dyDescent="0.3">
      <c r="A3" s="13" t="s">
        <v>7</v>
      </c>
      <c r="B3" s="14" t="s">
        <v>5</v>
      </c>
      <c r="C3" s="14" t="s">
        <v>28</v>
      </c>
      <c r="D3" s="64" t="s">
        <v>29</v>
      </c>
      <c r="E3" s="65"/>
      <c r="F3" s="14" t="s">
        <v>9</v>
      </c>
      <c r="G3" s="66" t="s">
        <v>3</v>
      </c>
      <c r="H3" s="67"/>
      <c r="I3" s="15" t="s">
        <v>8</v>
      </c>
    </row>
    <row r="4" spans="1:10" ht="15.75" thickBot="1" x14ac:dyDescent="0.3">
      <c r="A4" s="45" t="s">
        <v>6</v>
      </c>
      <c r="B4" s="49">
        <v>3499200</v>
      </c>
      <c r="C4" s="17">
        <v>0.44</v>
      </c>
      <c r="D4" s="18">
        <f>B4*C4</f>
        <v>1539648</v>
      </c>
      <c r="E4" s="23" t="s">
        <v>10</v>
      </c>
      <c r="F4" s="16">
        <v>0.25</v>
      </c>
      <c r="G4" s="18">
        <f>D4-(D4*F4)</f>
        <v>1154736</v>
      </c>
      <c r="H4" s="41">
        <f>SUM(G4:G7)</f>
        <v>2666390.4</v>
      </c>
      <c r="I4" s="60" t="str">
        <f>IF(OR(ISBLANK(F4), ISBLANK(F5),ISBLANK(F6),ISBLANK(F7)),"Attenzione! Il campo è vuoto, per cui l'offerta sarà considerata INCOMPLETA!",IF(OR(ISTEXT(F4), ISTEXT(F5),ISTEXT(F6),ISTEXT(F7)),"Attenzione! Non stato inserito un valore numerico per cui l'offerta sarà considerata INCOMPLETA!",IF(OR(F4&gt;99.99%, F5&gt;99.99%,F6&gt;99.99%,F7&gt;99.99%,F4&lt;25%, F5&lt;25%,F6&lt;25%,F7&lt;5%),"Attenzione! - Nel campo Sconti Offerti non è stato inserita una percentuale di sconto valida","OK")))</f>
        <v>OK</v>
      </c>
    </row>
    <row r="5" spans="1:10" ht="15.75" thickBot="1" x14ac:dyDescent="0.3">
      <c r="A5" s="46"/>
      <c r="B5" s="50"/>
      <c r="C5" s="19">
        <v>0.25</v>
      </c>
      <c r="D5" s="20">
        <f>B4*C5</f>
        <v>874800</v>
      </c>
      <c r="E5" s="24" t="s">
        <v>11</v>
      </c>
      <c r="F5" s="16">
        <v>0.25</v>
      </c>
      <c r="G5" s="18">
        <f t="shared" ref="G5:G23" si="0">D5-(D5*F5)</f>
        <v>656100</v>
      </c>
      <c r="H5" s="42"/>
      <c r="I5" s="61"/>
    </row>
    <row r="6" spans="1:10" ht="15.75" thickBot="1" x14ac:dyDescent="0.3">
      <c r="A6" s="47"/>
      <c r="B6" s="50"/>
      <c r="C6" s="26">
        <v>0.25</v>
      </c>
      <c r="D6" s="27">
        <f>B4*C6</f>
        <v>874800</v>
      </c>
      <c r="E6" s="28" t="s">
        <v>21</v>
      </c>
      <c r="F6" s="16">
        <v>0.25</v>
      </c>
      <c r="G6" s="18">
        <f t="shared" si="0"/>
        <v>656100</v>
      </c>
      <c r="H6" s="43"/>
      <c r="I6" s="62"/>
    </row>
    <row r="7" spans="1:10" ht="15.75" thickBot="1" x14ac:dyDescent="0.3">
      <c r="A7" s="48"/>
      <c r="B7" s="51"/>
      <c r="C7" s="21">
        <v>0.06</v>
      </c>
      <c r="D7" s="22">
        <f>B4*C7</f>
        <v>209952</v>
      </c>
      <c r="E7" s="25" t="s">
        <v>12</v>
      </c>
      <c r="F7" s="16">
        <v>0.05</v>
      </c>
      <c r="G7" s="18">
        <f t="shared" si="0"/>
        <v>199454.4</v>
      </c>
      <c r="H7" s="44"/>
      <c r="I7" s="63"/>
    </row>
    <row r="8" spans="1:10" ht="15.75" thickBot="1" x14ac:dyDescent="0.3">
      <c r="A8" s="45" t="s">
        <v>19</v>
      </c>
      <c r="B8" s="49">
        <v>1632000</v>
      </c>
      <c r="C8" s="17">
        <v>0.44</v>
      </c>
      <c r="D8" s="18">
        <f>B8*C8</f>
        <v>718080</v>
      </c>
      <c r="E8" s="23" t="s">
        <v>10</v>
      </c>
      <c r="F8" s="16">
        <v>0.25</v>
      </c>
      <c r="G8" s="18">
        <f t="shared" si="0"/>
        <v>538560</v>
      </c>
      <c r="H8" s="41">
        <f t="shared" ref="H8" si="1">SUM(G8:G11)</f>
        <v>1243584</v>
      </c>
      <c r="I8" s="60" t="str">
        <f>IF(OR(ISBLANK(F8), ISBLANK(F9),ISBLANK(F10),ISBLANK(F11)),"Attenzione! Il campo è vuoto, per cui l'offerta sarà considerata INCOMPLETA!",IF(OR(ISTEXT(F8), ISTEXT(F9),ISTEXT(F10),ISTEXT(F11)),"Attenzione! Non stato inserito un valore numerico per cui l'offerta sarà considerata INCOMPLETA!",IF(OR(F8&gt;99.99%, F9&gt;99.99%,F10&gt;99.99%,F11&gt;99.99%,F8&lt;25%, F9&lt;25%,F10&lt;25%,F11&lt;5%),"Attenzione! - Nel campo Sconti Offerti non è stato inserita una percentuale di sconto valida","OK")))</f>
        <v>OK</v>
      </c>
    </row>
    <row r="9" spans="1:10" ht="15.75" thickBot="1" x14ac:dyDescent="0.3">
      <c r="A9" s="46"/>
      <c r="B9" s="50"/>
      <c r="C9" s="19">
        <v>0.25</v>
      </c>
      <c r="D9" s="20">
        <f>B8*C9</f>
        <v>408000</v>
      </c>
      <c r="E9" s="24" t="s">
        <v>11</v>
      </c>
      <c r="F9" s="16">
        <v>0.25</v>
      </c>
      <c r="G9" s="18">
        <f t="shared" si="0"/>
        <v>306000</v>
      </c>
      <c r="H9" s="42"/>
      <c r="I9" s="61"/>
    </row>
    <row r="10" spans="1:10" ht="15.75" thickBot="1" x14ac:dyDescent="0.3">
      <c r="A10" s="47"/>
      <c r="B10" s="50"/>
      <c r="C10" s="26">
        <v>0.25</v>
      </c>
      <c r="D10" s="27">
        <f>B8*C10</f>
        <v>408000</v>
      </c>
      <c r="E10" s="28" t="s">
        <v>21</v>
      </c>
      <c r="F10" s="16">
        <v>0.25</v>
      </c>
      <c r="G10" s="18">
        <f t="shared" si="0"/>
        <v>306000</v>
      </c>
      <c r="H10" s="43"/>
      <c r="I10" s="62"/>
    </row>
    <row r="11" spans="1:10" ht="15.75" thickBot="1" x14ac:dyDescent="0.3">
      <c r="A11" s="48"/>
      <c r="B11" s="51"/>
      <c r="C11" s="21">
        <v>0.06</v>
      </c>
      <c r="D11" s="22">
        <f>B8*C11</f>
        <v>97920</v>
      </c>
      <c r="E11" s="25" t="s">
        <v>12</v>
      </c>
      <c r="F11" s="16">
        <v>0.05</v>
      </c>
      <c r="G11" s="18">
        <f t="shared" si="0"/>
        <v>93024</v>
      </c>
      <c r="H11" s="44"/>
      <c r="I11" s="63"/>
    </row>
    <row r="12" spans="1:10" ht="15.75" thickBot="1" x14ac:dyDescent="0.3">
      <c r="A12" s="45" t="s">
        <v>20</v>
      </c>
      <c r="B12" s="49">
        <v>1632000</v>
      </c>
      <c r="C12" s="17">
        <v>0.44</v>
      </c>
      <c r="D12" s="18">
        <f>B12*C12</f>
        <v>718080</v>
      </c>
      <c r="E12" s="23" t="s">
        <v>10</v>
      </c>
      <c r="F12" s="16">
        <v>0.25</v>
      </c>
      <c r="G12" s="18">
        <f t="shared" si="0"/>
        <v>538560</v>
      </c>
      <c r="H12" s="41">
        <f t="shared" ref="H12" si="2">SUM(G12:G15)</f>
        <v>1243584</v>
      </c>
      <c r="I12" s="60" t="str">
        <f>IF(OR(ISBLANK(F12), ISBLANK(F13),ISBLANK(F14),ISBLANK(F15)),"Attenzione! Il campo è vuoto, per cui l'offerta sarà considerata INCOMPLETA!",IF(OR(ISTEXT(F12), ISTEXT(F13),ISTEXT(F14),ISTEXT(F15)),"Attenzione! Non stato inserito un valore numerico per cui l'offerta sarà considerata INCOMPLETA!",IF(OR(F12&gt;99.99%, F13&gt;99.99%,F14&gt;99.99%,F15&gt;99.99%,F12&lt;25%, F13&lt;25%,F14&lt;25%,F15&lt;5%),"Attenzione! - Nel campo Sconti Offerti non è stato inserita una percentuale di sconto valida","OK")))</f>
        <v>OK</v>
      </c>
    </row>
    <row r="13" spans="1:10" ht="15.75" thickBot="1" x14ac:dyDescent="0.3">
      <c r="A13" s="46"/>
      <c r="B13" s="50"/>
      <c r="C13" s="19">
        <v>0.25</v>
      </c>
      <c r="D13" s="20">
        <f>B12*C13</f>
        <v>408000</v>
      </c>
      <c r="E13" s="24" t="s">
        <v>11</v>
      </c>
      <c r="F13" s="16">
        <v>0.25</v>
      </c>
      <c r="G13" s="18">
        <f t="shared" si="0"/>
        <v>306000</v>
      </c>
      <c r="H13" s="42"/>
      <c r="I13" s="61"/>
    </row>
    <row r="14" spans="1:10" ht="15.75" thickBot="1" x14ac:dyDescent="0.3">
      <c r="A14" s="47"/>
      <c r="B14" s="50"/>
      <c r="C14" s="26">
        <v>0.25</v>
      </c>
      <c r="D14" s="27">
        <f>B12*C14</f>
        <v>408000</v>
      </c>
      <c r="E14" s="28" t="s">
        <v>21</v>
      </c>
      <c r="F14" s="16">
        <v>0.25</v>
      </c>
      <c r="G14" s="18">
        <f t="shared" si="0"/>
        <v>306000</v>
      </c>
      <c r="H14" s="43"/>
      <c r="I14" s="62"/>
    </row>
    <row r="15" spans="1:10" ht="15.75" thickBot="1" x14ac:dyDescent="0.3">
      <c r="A15" s="48"/>
      <c r="B15" s="51"/>
      <c r="C15" s="21">
        <v>0.06</v>
      </c>
      <c r="D15" s="22">
        <f>B12*C15</f>
        <v>97920</v>
      </c>
      <c r="E15" s="25" t="s">
        <v>12</v>
      </c>
      <c r="F15" s="16">
        <v>0.05</v>
      </c>
      <c r="G15" s="18">
        <f t="shared" si="0"/>
        <v>93024</v>
      </c>
      <c r="H15" s="44"/>
      <c r="I15" s="63"/>
    </row>
    <row r="16" spans="1:10" ht="15.75" thickBot="1" x14ac:dyDescent="0.3">
      <c r="A16" s="45" t="s">
        <v>4</v>
      </c>
      <c r="B16" s="49">
        <v>3360000</v>
      </c>
      <c r="C16" s="17">
        <v>0.44</v>
      </c>
      <c r="D16" s="18">
        <f>B16*C16</f>
        <v>1478400</v>
      </c>
      <c r="E16" s="23" t="s">
        <v>10</v>
      </c>
      <c r="F16" s="16">
        <v>0.25</v>
      </c>
      <c r="G16" s="18">
        <f t="shared" si="0"/>
        <v>1108800</v>
      </c>
      <c r="H16" s="41">
        <f t="shared" ref="H16" si="3">SUM(G16:G19)</f>
        <v>2560320</v>
      </c>
      <c r="I16" s="60" t="str">
        <f>IF(OR(ISBLANK(F16), ISBLANK(F17),ISBLANK(F18),ISBLANK(F19)),"Attenzione! Il campo è vuoto, per cui l'offerta sarà considerata INCOMPLETA!",IF(OR(ISTEXT(F16), ISTEXT(F17),ISTEXT(F18),ISTEXT(F19)),"Attenzione! Non stato inserito un valore numerico per cui l'offerta sarà considerata INCOMPLETA!",IF(OR(F16&gt;99.99%, F17&gt;99.99%,F18&gt;99.99%,F19&gt;99.99%,F16&lt;25%, F17&lt;25%,F18&lt;25%,F19&lt;5%),"Attenzione! - Nel campo Sconti Offerti non è stato inserita una percentuale di sconto valida","OK")))</f>
        <v>OK</v>
      </c>
    </row>
    <row r="17" spans="1:11" ht="15.75" thickBot="1" x14ac:dyDescent="0.3">
      <c r="A17" s="46"/>
      <c r="B17" s="50"/>
      <c r="C17" s="19">
        <v>0.25</v>
      </c>
      <c r="D17" s="20">
        <f>B16*C17</f>
        <v>840000</v>
      </c>
      <c r="E17" s="24" t="s">
        <v>11</v>
      </c>
      <c r="F17" s="16">
        <v>0.25</v>
      </c>
      <c r="G17" s="18">
        <f t="shared" si="0"/>
        <v>630000</v>
      </c>
      <c r="H17" s="42"/>
      <c r="I17" s="61"/>
    </row>
    <row r="18" spans="1:11" ht="15.75" thickBot="1" x14ac:dyDescent="0.3">
      <c r="A18" s="47"/>
      <c r="B18" s="50"/>
      <c r="C18" s="26">
        <v>0.25</v>
      </c>
      <c r="D18" s="27">
        <f>B16*C18</f>
        <v>840000</v>
      </c>
      <c r="E18" s="28" t="s">
        <v>21</v>
      </c>
      <c r="F18" s="16">
        <v>0.25</v>
      </c>
      <c r="G18" s="18">
        <f t="shared" si="0"/>
        <v>630000</v>
      </c>
      <c r="H18" s="43"/>
      <c r="I18" s="62"/>
    </row>
    <row r="19" spans="1:11" ht="15.75" thickBot="1" x14ac:dyDescent="0.3">
      <c r="A19" s="48"/>
      <c r="B19" s="51"/>
      <c r="C19" s="21">
        <v>0.06</v>
      </c>
      <c r="D19" s="22">
        <f>B16*C19</f>
        <v>201600</v>
      </c>
      <c r="E19" s="25" t="s">
        <v>12</v>
      </c>
      <c r="F19" s="16">
        <v>0.05</v>
      </c>
      <c r="G19" s="18">
        <f t="shared" si="0"/>
        <v>191520</v>
      </c>
      <c r="H19" s="44"/>
      <c r="I19" s="63"/>
    </row>
    <row r="20" spans="1:11" ht="15.75" thickBot="1" x14ac:dyDescent="0.3">
      <c r="A20" s="45" t="s">
        <v>23</v>
      </c>
      <c r="B20" s="49">
        <v>783360</v>
      </c>
      <c r="C20" s="17">
        <v>0.44</v>
      </c>
      <c r="D20" s="18">
        <f>B20*C20</f>
        <v>344678.40000000002</v>
      </c>
      <c r="E20" s="23" t="s">
        <v>10</v>
      </c>
      <c r="F20" s="16">
        <v>0.25</v>
      </c>
      <c r="G20" s="18">
        <f t="shared" si="0"/>
        <v>258508.80000000002</v>
      </c>
      <c r="H20" s="41">
        <f t="shared" ref="H20" si="4">SUM(G20:G23)</f>
        <v>596920.32000000007</v>
      </c>
      <c r="I20" s="60" t="str">
        <f>IF(OR(ISBLANK(F20), ISBLANK(F21),ISBLANK(F22),ISBLANK(F23)),"Attenzione! Il campo è vuoto, per cui l'offerta sarà considerata INCOMPLETA!",IF(OR(ISTEXT(F20), ISTEXT(F21),ISTEXT(F22),ISTEXT(F23)),"Attenzione! Non stato inserito un valore numerico per cui l'offerta sarà considerata INCOMPLETA!",IF(OR(F20&gt;99.99%, F21&gt;99.99%,F22&gt;99.99%,F23&gt;99.99%,F20&lt;25%, F21&lt;25%,F22&lt;25%,F23&lt;5%),"Attenzione! - Nel campo Sconti Offerti non è stato inserita una percentuale di sconto valida","OK")))</f>
        <v>OK</v>
      </c>
    </row>
    <row r="21" spans="1:11" ht="15.75" thickBot="1" x14ac:dyDescent="0.3">
      <c r="A21" s="46"/>
      <c r="B21" s="50"/>
      <c r="C21" s="19">
        <v>0.25</v>
      </c>
      <c r="D21" s="20">
        <f>B20*C21</f>
        <v>195840</v>
      </c>
      <c r="E21" s="24" t="s">
        <v>11</v>
      </c>
      <c r="F21" s="16">
        <v>0.25</v>
      </c>
      <c r="G21" s="18">
        <f t="shared" si="0"/>
        <v>146880</v>
      </c>
      <c r="H21" s="42"/>
      <c r="I21" s="61"/>
    </row>
    <row r="22" spans="1:11" ht="15.75" thickBot="1" x14ac:dyDescent="0.3">
      <c r="A22" s="47"/>
      <c r="B22" s="50"/>
      <c r="C22" s="26">
        <v>0.25</v>
      </c>
      <c r="D22" s="27">
        <f>B20*C22</f>
        <v>195840</v>
      </c>
      <c r="E22" s="28" t="s">
        <v>21</v>
      </c>
      <c r="F22" s="16">
        <v>0.25</v>
      </c>
      <c r="G22" s="18">
        <f t="shared" si="0"/>
        <v>146880</v>
      </c>
      <c r="H22" s="43"/>
      <c r="I22" s="62"/>
    </row>
    <row r="23" spans="1:11" ht="15.75" thickBot="1" x14ac:dyDescent="0.3">
      <c r="A23" s="48"/>
      <c r="B23" s="51"/>
      <c r="C23" s="21">
        <v>0.06</v>
      </c>
      <c r="D23" s="22">
        <f>B20*C23</f>
        <v>47001.599999999999</v>
      </c>
      <c r="E23" s="25" t="s">
        <v>12</v>
      </c>
      <c r="F23" s="16">
        <v>0.05</v>
      </c>
      <c r="G23" s="18">
        <f t="shared" si="0"/>
        <v>44651.519999999997</v>
      </c>
      <c r="H23" s="44"/>
      <c r="I23" s="63"/>
    </row>
    <row r="24" spans="1:11" x14ac:dyDescent="0.25">
      <c r="A24" s="45" t="s">
        <v>0</v>
      </c>
      <c r="B24" s="49">
        <v>376000</v>
      </c>
      <c r="C24" s="54">
        <v>400</v>
      </c>
      <c r="D24" s="68">
        <f>B24/C24</f>
        <v>940</v>
      </c>
      <c r="E24" s="70" t="s">
        <v>26</v>
      </c>
      <c r="F24" s="52">
        <v>0.25</v>
      </c>
      <c r="G24" s="72">
        <f>D24-(D24*F24)</f>
        <v>705</v>
      </c>
      <c r="H24" s="41">
        <f>B24-(B24*F24)</f>
        <v>282000</v>
      </c>
      <c r="I24" s="60" t="str">
        <f>IF(ISBLANK(F24),"Attenzione! Il campo è vuoto, per cui l'offerta sarà considerata INCOMPLETA!",IF(ISTEXT(F24),"Attenzione! Non stato inserito un valore numerico per cui l'offerta sarà considerata INCOMPLETA!",IF(OR(F24&gt;99.99%,F24&lt;25%,),"Attenzione! - Nel campo Sconti Offerti non è stato inserita una percentuale di sconto valida","OK")))</f>
        <v>OK</v>
      </c>
    </row>
    <row r="25" spans="1:11" ht="15.75" thickBot="1" x14ac:dyDescent="0.3">
      <c r="A25" s="48"/>
      <c r="B25" s="51"/>
      <c r="C25" s="55"/>
      <c r="D25" s="69"/>
      <c r="E25" s="71"/>
      <c r="F25" s="53"/>
      <c r="G25" s="73"/>
      <c r="H25" s="44"/>
      <c r="I25" s="63"/>
    </row>
    <row r="26" spans="1:11" x14ac:dyDescent="0.25">
      <c r="A26" s="45" t="s">
        <v>1</v>
      </c>
      <c r="B26" s="49">
        <v>78440</v>
      </c>
      <c r="C26" s="54">
        <v>100</v>
      </c>
      <c r="D26" s="68">
        <f>B26/C26</f>
        <v>784.4</v>
      </c>
      <c r="E26" s="70" t="s">
        <v>27</v>
      </c>
      <c r="F26" s="52">
        <v>0.25</v>
      </c>
      <c r="G26" s="72">
        <f>D26-(D26*F26)</f>
        <v>588.29999999999995</v>
      </c>
      <c r="H26" s="41">
        <f>B26-(B26*F26)</f>
        <v>58830</v>
      </c>
      <c r="I26" s="60" t="str">
        <f>IF(ISBLANK(F26),"Attenzione! Il campo è vuoto, per cui l'offerta sarà considerata INCOMPLETA!",IF(ISTEXT(F26),"Attenzione! Non stato inserito un valore numerico per cui l'offerta sarà considerata INCOMPLETA!",IF(OR(F26&gt;99.99%,F26&lt;25%),"Attenzione! - Nel campo Sconti Offerti non è stato inserita una percentuale di sconto valida","OK")))</f>
        <v>OK</v>
      </c>
    </row>
    <row r="27" spans="1:11" ht="15.75" thickBot="1" x14ac:dyDescent="0.3">
      <c r="A27" s="48"/>
      <c r="B27" s="51"/>
      <c r="C27" s="55"/>
      <c r="D27" s="69"/>
      <c r="E27" s="71"/>
      <c r="F27" s="53"/>
      <c r="G27" s="73"/>
      <c r="H27" s="44"/>
      <c r="I27" s="63"/>
    </row>
    <row r="28" spans="1:11" ht="15.75" thickBot="1" x14ac:dyDescent="0.3">
      <c r="J28" s="39"/>
      <c r="K28" s="2"/>
    </row>
    <row r="29" spans="1:11" ht="15.75" thickBot="1" x14ac:dyDescent="0.3">
      <c r="A29" s="9" t="s">
        <v>14</v>
      </c>
      <c r="B29" s="10">
        <f>SUM(B4:B27)</f>
        <v>11361000</v>
      </c>
      <c r="F29" s="76" t="s">
        <v>15</v>
      </c>
      <c r="G29" s="77"/>
      <c r="H29" s="12">
        <f>ROUNDUP(SUM(H4:H27),2)</f>
        <v>8651628.7200000007</v>
      </c>
      <c r="I29" s="11" t="s">
        <v>2</v>
      </c>
      <c r="J29" s="40"/>
    </row>
    <row r="30" spans="1:11" x14ac:dyDescent="0.25">
      <c r="A30" s="4"/>
      <c r="B30" s="5"/>
      <c r="F30" s="8"/>
      <c r="G30" s="6"/>
      <c r="H30" s="31"/>
      <c r="I30" s="74" t="str">
        <f>IF(AND(I4="OK",I8="OK",I12="OK",I16="OK",I20="OK",I24="OK",I26="OK"),"OFFERTA VALIDA!","Attenzione, OFFERTA INCOMPLETA!")</f>
        <v>OFFERTA VALIDA!</v>
      </c>
      <c r="J30" s="40"/>
    </row>
    <row r="31" spans="1:11" x14ac:dyDescent="0.25">
      <c r="A31" s="6" t="s">
        <v>16</v>
      </c>
      <c r="B31" s="7">
        <f>SUM(D4,D8,D12,D16,D20)</f>
        <v>4798886.4000000004</v>
      </c>
      <c r="C31" s="7"/>
      <c r="F31" s="6" t="s">
        <v>32</v>
      </c>
      <c r="G31" s="7">
        <f>SUM(G4,G8,G12,G16,G20)</f>
        <v>3599164.8</v>
      </c>
      <c r="H31" s="31"/>
      <c r="I31" s="74"/>
      <c r="J31" s="40"/>
    </row>
    <row r="32" spans="1:11" ht="15.75" thickBot="1" x14ac:dyDescent="0.3">
      <c r="A32" s="6" t="s">
        <v>17</v>
      </c>
      <c r="B32" s="7">
        <f>SUM(D5,D9,D13,D17,D21)</f>
        <v>2726640</v>
      </c>
      <c r="C32" s="7"/>
      <c r="F32" s="6" t="s">
        <v>33</v>
      </c>
      <c r="G32" s="7">
        <f>SUM(G5,G9,G13,G17,G21)</f>
        <v>2044980</v>
      </c>
      <c r="H32" s="31"/>
      <c r="I32" s="75"/>
    </row>
    <row r="33" spans="1:8" x14ac:dyDescent="0.25">
      <c r="A33" s="29" t="s">
        <v>22</v>
      </c>
      <c r="B33" s="7">
        <f>SUM(D6,D10,D14,D18,D22)</f>
        <v>2726640</v>
      </c>
      <c r="C33" s="7"/>
      <c r="F33" s="29" t="s">
        <v>34</v>
      </c>
      <c r="G33" s="7">
        <f>SUM(G6,G10,G14,G18,G22)</f>
        <v>2044980</v>
      </c>
      <c r="H33" s="31"/>
    </row>
    <row r="34" spans="1:8" x14ac:dyDescent="0.25">
      <c r="A34" s="6" t="s">
        <v>18</v>
      </c>
      <c r="B34" s="7">
        <f>SUM(D7,D11,D15,D19,D23)</f>
        <v>654393.59999999998</v>
      </c>
      <c r="C34" s="7"/>
      <c r="F34" s="6" t="s">
        <v>35</v>
      </c>
      <c r="G34" s="7">
        <f>SUM(G7,G11,G15,G19,G23)</f>
        <v>621673.92000000004</v>
      </c>
      <c r="H34" s="31"/>
    </row>
    <row r="35" spans="1:8" x14ac:dyDescent="0.25">
      <c r="A35" s="6" t="s">
        <v>38</v>
      </c>
      <c r="B35" s="2">
        <f>B24</f>
        <v>376000</v>
      </c>
      <c r="F35" s="6" t="s">
        <v>36</v>
      </c>
      <c r="G35" s="2">
        <f>H24</f>
        <v>282000</v>
      </c>
      <c r="H35" s="32"/>
    </row>
    <row r="36" spans="1:8" x14ac:dyDescent="0.25">
      <c r="A36" s="6" t="s">
        <v>39</v>
      </c>
      <c r="B36" s="2">
        <f>B26</f>
        <v>78440</v>
      </c>
      <c r="F36" s="6" t="s">
        <v>37</v>
      </c>
      <c r="G36" s="2">
        <f>H26</f>
        <v>58830</v>
      </c>
      <c r="H36" s="32"/>
    </row>
    <row r="37" spans="1:8" x14ac:dyDescent="0.25">
      <c r="A37" s="34" t="s">
        <v>25</v>
      </c>
      <c r="B37" s="35">
        <f>SUM(B31:B36)</f>
        <v>11361000</v>
      </c>
      <c r="C37" s="35"/>
      <c r="D37" s="4"/>
      <c r="E37" s="4"/>
      <c r="F37" s="36" t="s">
        <v>25</v>
      </c>
      <c r="G37" s="5">
        <f>SUM(G31:G36)</f>
        <v>8651628.7199999988</v>
      </c>
    </row>
    <row r="39" spans="1:8" x14ac:dyDescent="0.25">
      <c r="A39" s="33" t="s">
        <v>24</v>
      </c>
    </row>
    <row r="44" spans="1:8" x14ac:dyDescent="0.25">
      <c r="A44" t="s">
        <v>30</v>
      </c>
    </row>
    <row r="45" spans="1:8" x14ac:dyDescent="0.25">
      <c r="A45" t="s">
        <v>31</v>
      </c>
    </row>
    <row r="47" spans="1:8" x14ac:dyDescent="0.25">
      <c r="C47" s="37"/>
      <c r="D47" s="2"/>
    </row>
    <row r="48" spans="1:8" x14ac:dyDescent="0.25">
      <c r="C48" s="37"/>
      <c r="D48" s="2"/>
    </row>
  </sheetData>
  <sheetProtection selectLockedCells="1"/>
  <mergeCells count="43">
    <mergeCell ref="I30:I32"/>
    <mergeCell ref="I26:I27"/>
    <mergeCell ref="F29:G29"/>
    <mergeCell ref="G26:G27"/>
    <mergeCell ref="H26:H27"/>
    <mergeCell ref="I12:I15"/>
    <mergeCell ref="I16:I19"/>
    <mergeCell ref="I20:I23"/>
    <mergeCell ref="I24:I25"/>
    <mergeCell ref="D26:D27"/>
    <mergeCell ref="E26:E27"/>
    <mergeCell ref="H12:H15"/>
    <mergeCell ref="H24:H25"/>
    <mergeCell ref="H16:H19"/>
    <mergeCell ref="G24:G25"/>
    <mergeCell ref="A26:A27"/>
    <mergeCell ref="B26:B27"/>
    <mergeCell ref="C26:C27"/>
    <mergeCell ref="F26:F27"/>
    <mergeCell ref="A1:I2"/>
    <mergeCell ref="I4:I7"/>
    <mergeCell ref="I8:I11"/>
    <mergeCell ref="D3:E3"/>
    <mergeCell ref="H8:H11"/>
    <mergeCell ref="B12:B15"/>
    <mergeCell ref="A12:A15"/>
    <mergeCell ref="G3:H3"/>
    <mergeCell ref="D24:D25"/>
    <mergeCell ref="E24:E25"/>
    <mergeCell ref="A4:A7"/>
    <mergeCell ref="B4:B7"/>
    <mergeCell ref="H4:H7"/>
    <mergeCell ref="A8:A11"/>
    <mergeCell ref="B8:B11"/>
    <mergeCell ref="F24:F25"/>
    <mergeCell ref="A20:A23"/>
    <mergeCell ref="B20:B23"/>
    <mergeCell ref="H20:H23"/>
    <mergeCell ref="A24:A25"/>
    <mergeCell ref="B24:B25"/>
    <mergeCell ref="A16:A19"/>
    <mergeCell ref="B16:B19"/>
    <mergeCell ref="C24:C25"/>
  </mergeCells>
  <conditionalFormatting sqref="I4:I27">
    <cfRule type="containsText" dxfId="6" priority="15" operator="containsText" text="OK">
      <formula>NOT(ISERROR(SEARCH("OK",I4)))</formula>
    </cfRule>
  </conditionalFormatting>
  <conditionalFormatting sqref="I4:I27">
    <cfRule type="containsText" dxfId="5" priority="13" operator="containsText" text="Attenzione!">
      <formula>NOT(ISERROR(SEARCH("Attenzione!",I4)))</formula>
    </cfRule>
    <cfRule type="containsText" dxfId="4" priority="14" operator="containsText" text="OK">
      <formula>NOT(ISERROR(SEARCH("OK",I4)))</formula>
    </cfRule>
  </conditionalFormatting>
  <conditionalFormatting sqref="I30">
    <cfRule type="cellIs" dxfId="3" priority="7" operator="notEqual">
      <formula>"OFFERTA VALIDA!"</formula>
    </cfRule>
    <cfRule type="cellIs" dxfId="2" priority="8" operator="equal">
      <formula>"OFFERTA VALIDA!"</formula>
    </cfRule>
  </conditionalFormatting>
  <conditionalFormatting sqref="I30:I32">
    <cfRule type="containsText" dxfId="1" priority="2" operator="containsText" text="Attenzione, OFFERTA INCOMPLETA!">
      <formula>NOT(ISERROR(SEARCH("Attenzione, OFFERTA INCOMPLETA!",I30)))</formula>
    </cfRule>
    <cfRule type="containsText" dxfId="0" priority="3" operator="containsText" text="OFFERTA VALIDA!">
      <formula>NOT(ISERROR(SEARCH("OFFERTA VALIDA!",I30)))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2015-12-23T11:18:59Z</dcterms:created>
  <dcterms:modified xsi:type="dcterms:W3CDTF">2015-12-23T11:19:03Z</dcterms:modified>
</cp:coreProperties>
</file>